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namedSheetViews/namedSheetView1.xml" ContentType="application/vnd.ms-excel.namedsheetviews+xml"/>
  <Override PartName="/xl/pivotTables/pivotTable1.xml" ContentType="application/vnd.openxmlformats-officedocument.spreadsheetml.pivotTable+xml"/>
  <Override PartName="/xl/tables/table2.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namedSheetViews/namedSheetView2.xml" ContentType="application/vnd.ms-excel.namedsheetview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06"/>
  <workbookPr codeName="ThisWorkbook" hidePivotFieldList="1"/>
  <mc:AlternateContent xmlns:mc="http://schemas.openxmlformats.org/markup-compatibility/2006">
    <mc:Choice Requires="x15">
      <x15ac:absPath xmlns:x15ac="http://schemas.microsoft.com/office/spreadsheetml/2010/11/ac" url="C:\Users\Eduardo\Downloads\Test8\"/>
    </mc:Choice>
  </mc:AlternateContent>
  <xr:revisionPtr revIDLastSave="476" documentId="13_ncr:1_{860067A8-59CA-449A-B4F8-0DBF45796144}" xr6:coauthVersionLast="47" xr6:coauthVersionMax="47" xr10:uidLastSave="{61591FF9-C6A3-4966-859B-612EDCAE9AD8}"/>
  <bookViews>
    <workbookView xWindow="-48" yWindow="-48" windowWidth="23136" windowHeight="12456" xr2:uid="{00000000-000D-0000-FFFF-FFFF00000000}"/>
  </bookViews>
  <sheets>
    <sheet name="Probacionistas" sheetId="1" r:id="rId1"/>
    <sheet name="Resultado para Informe." sheetId="9" r:id="rId2"/>
    <sheet name="Parámetros" sheetId="3" r:id="rId3"/>
    <sheet name="Fechas de clase" sheetId="8" r:id="rId4"/>
    <sheet name="Gráficos_" sheetId="7" r:id="rId5"/>
    <sheet name="Hoja2" sheetId="2" state="hidden" r:id="rId6"/>
    <sheet name="Regla 3ra clase" sheetId="5" state="hidden" r:id="rId7"/>
  </sheets>
  <definedNames>
    <definedName name="grupos">Parámetros!$E$2:$E$17</definedName>
    <definedName name="medios">Parámetros!$P$2:$P$8</definedName>
    <definedName name="mot_alta">Parámetros!$AA$2:$AA$5</definedName>
    <definedName name="SegmentaciónDeDatos_Año_Inscrito">#N/A</definedName>
    <definedName name="SegmentaciónDeDatos_Curso111">#N/A</definedName>
    <definedName name="SegmentaciónDeDatos_Curso12">#N/A</definedName>
    <definedName name="SegmentaciónDeDatos_Curso2">#N/A</definedName>
    <definedName name="SegmentaciónDeDatos_Dia_de_clases_Inscrito11">#N/A</definedName>
    <definedName name="SegmentaciónDeDatos_Fecha_Inicio_grupo1">#N/A</definedName>
    <definedName name="SegmentaciónDeDatos_Fecha_Inicio_grupo111">#N/A</definedName>
    <definedName name="SegmentaciónDeDatos_Fecha_Inicio_grupo12">#N/A</definedName>
    <definedName name="SegmentaciónDeDatos_Horario_Inscrito11">#N/A</definedName>
    <definedName name="SegmentaciónDeDatos_Mes_Inscrito1111">#N/A</definedName>
    <definedName name="SegmentaciónDeDatos_Mes_Inscrito2">#N/A</definedName>
    <definedName name="SegmentaciónDeDatos_Mes_Inscrito21">#N/A</definedName>
    <definedName name="SegmentaciónDeDatos_Tipo_Incrito11">#N/A</definedName>
    <definedName name="SegmentaciónDeDatos_Tipo_Incrito2">#N/A</definedName>
    <definedName name="SegmentaciónDeDatos_Tipo_Incrito211">#N/A</definedName>
  </definedNames>
  <calcPr calcId="191028"/>
  <pivotCaches>
    <pivotCache cacheId="8419" r:id="rId8"/>
    <pivotCache cacheId="8428" r:id="rId9"/>
    <pivotCache cacheId="8437" r:id="rId10"/>
    <pivotCache cacheId="8442" r:id="rId11"/>
  </pivotCaches>
  <extLst>
    <ext xmlns:x14="http://schemas.microsoft.com/office/spreadsheetml/2009/9/main" uri="{BBE1A952-AA13-448e-AADC-164F8A28A991}">
      <x14:slicerCaches>
        <x14:slicerCache r:id="rId12"/>
        <x14:slicerCache r:id="rId13"/>
        <x14:slicerCache r:id="rId14"/>
        <x14:slicerCache r:id="rId15"/>
        <x14:slicerCache r:id="rId16"/>
        <x14:slicerCache r:id="rId17"/>
        <x14:slicerCache r:id="rId18"/>
        <x14:slicerCache r:id="rId19"/>
        <x14:slicerCache r:id="rId20"/>
        <x14:slicerCache r:id="rId21"/>
        <x14:slicerCache r:id="rId22"/>
        <x14:slicerCache r:id="rId23"/>
        <x14:slicerCache r:id="rId24"/>
        <x14:slicerCache r:id="rId25"/>
        <x14:slicerCache r:id="rId2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E4" i="1" l="1"/>
  <c r="BE5" i="1"/>
  <c r="BE6" i="1"/>
  <c r="BE7" i="1"/>
  <c r="BE8" i="1"/>
  <c r="BE9" i="1"/>
  <c r="BE10" i="1"/>
  <c r="BE11" i="1"/>
  <c r="BE12" i="1"/>
  <c r="BE13" i="1"/>
  <c r="BE14" i="1"/>
  <c r="BE15" i="1"/>
  <c r="BE16" i="1"/>
  <c r="BE17" i="1"/>
  <c r="BE18" i="1"/>
  <c r="BE19" i="1"/>
  <c r="BE20" i="1"/>
  <c r="BE21" i="1"/>
  <c r="BE22" i="1"/>
  <c r="BE23" i="1"/>
  <c r="BE24" i="1"/>
  <c r="BE25" i="1"/>
  <c r="BE26" i="1"/>
  <c r="BE27" i="1"/>
  <c r="BE28" i="1"/>
  <c r="BE29" i="1"/>
  <c r="BE30" i="1"/>
  <c r="BE31" i="1"/>
  <c r="BE32" i="1"/>
  <c r="BE33" i="1"/>
  <c r="BE34" i="1"/>
  <c r="BE35" i="1"/>
  <c r="BE36" i="1"/>
  <c r="BE37" i="1"/>
  <c r="BE38" i="1"/>
  <c r="BE39" i="1"/>
  <c r="BE40" i="1"/>
  <c r="BE41" i="1"/>
  <c r="BE42" i="1"/>
  <c r="BE43" i="1"/>
  <c r="BE44" i="1"/>
  <c r="BE45" i="1"/>
  <c r="BE46" i="1"/>
  <c r="BE47" i="1"/>
  <c r="BE48" i="1"/>
  <c r="BE49" i="1"/>
  <c r="BE50" i="1"/>
  <c r="BE51" i="1"/>
  <c r="BE52" i="1"/>
  <c r="BE53" i="1"/>
  <c r="BE54" i="1"/>
  <c r="BE55" i="1"/>
  <c r="BE56" i="1"/>
  <c r="BE57" i="1"/>
  <c r="BE58" i="1"/>
  <c r="BE59" i="1"/>
  <c r="BE60" i="1"/>
  <c r="BE61" i="1"/>
  <c r="BE62" i="1"/>
  <c r="BE63" i="1"/>
  <c r="BE64" i="1"/>
  <c r="BE65" i="1"/>
  <c r="BE66" i="1"/>
  <c r="BE67" i="1"/>
  <c r="BE68" i="1"/>
  <c r="BE69" i="1"/>
  <c r="BE70" i="1"/>
  <c r="BE71" i="1"/>
  <c r="BE72" i="1"/>
  <c r="BE73" i="1"/>
  <c r="BE74" i="1"/>
  <c r="BE75" i="1"/>
  <c r="BE76" i="1"/>
  <c r="BE77" i="1"/>
  <c r="BE78" i="1"/>
  <c r="BE79" i="1"/>
  <c r="BE80" i="1"/>
  <c r="BE81" i="1"/>
  <c r="BE82" i="1"/>
  <c r="BE83" i="1"/>
  <c r="BE84" i="1"/>
  <c r="BE85" i="1"/>
  <c r="BE86" i="1"/>
  <c r="BE87" i="1"/>
  <c r="BE88" i="1"/>
  <c r="BE89" i="1"/>
  <c r="BE90" i="1"/>
  <c r="BE91" i="1"/>
  <c r="BE92" i="1"/>
  <c r="BE93" i="1"/>
  <c r="BE94" i="1"/>
  <c r="BE95" i="1"/>
  <c r="BE96" i="1"/>
  <c r="BE97" i="1"/>
  <c r="BE98" i="1"/>
  <c r="BE99" i="1"/>
  <c r="BE100" i="1"/>
  <c r="BE101" i="1"/>
  <c r="BE102" i="1"/>
  <c r="BE103" i="1"/>
  <c r="BE104" i="1"/>
  <c r="BE105" i="1"/>
  <c r="BE106" i="1"/>
  <c r="BE107" i="1"/>
  <c r="BE108" i="1"/>
  <c r="BE109" i="1"/>
  <c r="BE110" i="1"/>
  <c r="BE111" i="1"/>
  <c r="BE112" i="1"/>
  <c r="BE113" i="1"/>
  <c r="BE114" i="1"/>
  <c r="BE115" i="1"/>
  <c r="BE116" i="1"/>
  <c r="BE117" i="1"/>
  <c r="BE118" i="1"/>
  <c r="BE119" i="1"/>
  <c r="BE120" i="1"/>
  <c r="BE121" i="1"/>
  <c r="BE122" i="1"/>
  <c r="BE123" i="1"/>
  <c r="BE124" i="1"/>
  <c r="BE125" i="1"/>
  <c r="BE126" i="1"/>
  <c r="BE127" i="1"/>
  <c r="BE128" i="1"/>
  <c r="BE129" i="1"/>
  <c r="BE130" i="1"/>
  <c r="BE131" i="1"/>
  <c r="BE132" i="1"/>
  <c r="BE133" i="1"/>
  <c r="BE134" i="1"/>
  <c r="BE135" i="1"/>
  <c r="BE136" i="1"/>
  <c r="BE137" i="1"/>
  <c r="BE138" i="1"/>
  <c r="BE139" i="1"/>
  <c r="BE140" i="1"/>
  <c r="BE141" i="1"/>
  <c r="BE142" i="1"/>
  <c r="BE143" i="1"/>
  <c r="BE144" i="1"/>
  <c r="BE145" i="1"/>
  <c r="BE146" i="1"/>
  <c r="BE147" i="1"/>
  <c r="BE148" i="1"/>
  <c r="BE149" i="1"/>
  <c r="BE150" i="1"/>
  <c r="BE151" i="1"/>
  <c r="BE152" i="1"/>
  <c r="BE153" i="1"/>
  <c r="BE154" i="1"/>
  <c r="BE155" i="1"/>
  <c r="BE156" i="1"/>
  <c r="BE157" i="1"/>
  <c r="BE158" i="1"/>
  <c r="BE159" i="1"/>
  <c r="BE160" i="1"/>
  <c r="BE161" i="1"/>
  <c r="BE162" i="1"/>
  <c r="BE163" i="1"/>
  <c r="BE164" i="1"/>
  <c r="BE165" i="1"/>
  <c r="BE166" i="1"/>
  <c r="BE167" i="1"/>
  <c r="BE168" i="1"/>
  <c r="BE169" i="1"/>
  <c r="BE170" i="1"/>
  <c r="BE171" i="1"/>
  <c r="BE172" i="1"/>
  <c r="BE173" i="1"/>
  <c r="BE174" i="1"/>
  <c r="BE175" i="1"/>
  <c r="BE176" i="1"/>
  <c r="BE177" i="1"/>
  <c r="BE178" i="1"/>
  <c r="BE179" i="1"/>
  <c r="BE180" i="1"/>
  <c r="BE181" i="1"/>
  <c r="BE182" i="1"/>
  <c r="BE183" i="1"/>
  <c r="BE184" i="1"/>
  <c r="BE185" i="1"/>
  <c r="BE186" i="1"/>
  <c r="BE187" i="1"/>
  <c r="BE188" i="1"/>
  <c r="BE189" i="1"/>
  <c r="BE190" i="1"/>
  <c r="BE191" i="1"/>
  <c r="BE192" i="1"/>
  <c r="BE193" i="1"/>
  <c r="BE194" i="1"/>
  <c r="BE195" i="1"/>
  <c r="BE196" i="1"/>
  <c r="BE197" i="1"/>
  <c r="BE198" i="1"/>
  <c r="BE199" i="1"/>
  <c r="BE200" i="1"/>
  <c r="BE201" i="1"/>
  <c r="BE202" i="1"/>
  <c r="BE203" i="1"/>
  <c r="BE204" i="1"/>
  <c r="BE205" i="1"/>
  <c r="BE206" i="1"/>
  <c r="BE207" i="1"/>
  <c r="BE208" i="1"/>
  <c r="BE209" i="1"/>
  <c r="BE210" i="1"/>
  <c r="BE211" i="1"/>
  <c r="BE212" i="1"/>
  <c r="BE213" i="1"/>
  <c r="BE214" i="1"/>
  <c r="BE215" i="1"/>
  <c r="BE216" i="1"/>
  <c r="BE217" i="1"/>
  <c r="BE218" i="1"/>
  <c r="BE219" i="1"/>
  <c r="BE220" i="1"/>
  <c r="BE221" i="1"/>
  <c r="BE222" i="1"/>
  <c r="BE223" i="1"/>
  <c r="BE224" i="1"/>
  <c r="BE225" i="1"/>
  <c r="BE226" i="1"/>
  <c r="BE227" i="1"/>
  <c r="BE228" i="1"/>
  <c r="BE229" i="1"/>
  <c r="BE230" i="1"/>
  <c r="BE231" i="1"/>
  <c r="BE232" i="1"/>
  <c r="BE233" i="1"/>
  <c r="BE234" i="1"/>
  <c r="BE235" i="1"/>
  <c r="BE236" i="1"/>
  <c r="BE237" i="1"/>
  <c r="BE238" i="1"/>
  <c r="BE239" i="1"/>
  <c r="BE240" i="1"/>
  <c r="BE241" i="1"/>
  <c r="BE242" i="1"/>
  <c r="BE243" i="1"/>
  <c r="BE244" i="1"/>
  <c r="BE245" i="1"/>
  <c r="BE246" i="1"/>
  <c r="BE247" i="1"/>
  <c r="BE248" i="1"/>
  <c r="BE249" i="1"/>
  <c r="BE250" i="1"/>
  <c r="BE251" i="1"/>
  <c r="BE252" i="1"/>
  <c r="BE253" i="1"/>
  <c r="BE254" i="1"/>
  <c r="BE255" i="1"/>
  <c r="BE256" i="1"/>
  <c r="BE257" i="1"/>
  <c r="BE258" i="1"/>
  <c r="BE259" i="1"/>
  <c r="BE260" i="1"/>
  <c r="BE261" i="1"/>
  <c r="BE262" i="1"/>
  <c r="BE263" i="1"/>
  <c r="BE264" i="1"/>
  <c r="BE265" i="1"/>
  <c r="BE266" i="1"/>
  <c r="BE267" i="1"/>
  <c r="BE268" i="1"/>
  <c r="BE269" i="1"/>
  <c r="BE270" i="1"/>
  <c r="BE271" i="1"/>
  <c r="BE272" i="1"/>
  <c r="BE273" i="1"/>
  <c r="BE274" i="1"/>
  <c r="BE275" i="1"/>
  <c r="BE276" i="1"/>
  <c r="BE277" i="1"/>
  <c r="BE278" i="1"/>
  <c r="BE279" i="1"/>
  <c r="BE280" i="1"/>
  <c r="BE281" i="1"/>
  <c r="BE282" i="1"/>
  <c r="BE283" i="1"/>
  <c r="BE284" i="1"/>
  <c r="BE285" i="1"/>
  <c r="BE286" i="1"/>
  <c r="BE287" i="1"/>
  <c r="BE288" i="1"/>
  <c r="BE289" i="1"/>
  <c r="BE290" i="1"/>
  <c r="BE291" i="1"/>
  <c r="BE292" i="1"/>
  <c r="BE293" i="1"/>
  <c r="BE294" i="1"/>
  <c r="BE295" i="1"/>
  <c r="BE296" i="1"/>
  <c r="BE297" i="1"/>
  <c r="BE298" i="1"/>
  <c r="BE299" i="1"/>
  <c r="BE300" i="1"/>
  <c r="BE301" i="1"/>
  <c r="BE302" i="1"/>
  <c r="BE303" i="1"/>
  <c r="BE304" i="1"/>
  <c r="BE305" i="1"/>
  <c r="BE306" i="1"/>
  <c r="BE307" i="1"/>
  <c r="BE308" i="1"/>
  <c r="BE309" i="1"/>
  <c r="BE310" i="1"/>
  <c r="BE311" i="1"/>
  <c r="BE312" i="1"/>
  <c r="BE313" i="1"/>
  <c r="BE314" i="1"/>
  <c r="BE315" i="1"/>
  <c r="BE316" i="1"/>
  <c r="BE317" i="1"/>
  <c r="BE318" i="1"/>
  <c r="BE319" i="1"/>
  <c r="BE320" i="1"/>
  <c r="BE321" i="1"/>
  <c r="BE322" i="1"/>
  <c r="BE323" i="1"/>
  <c r="BE324" i="1"/>
  <c r="BE325" i="1"/>
  <c r="BE326" i="1"/>
  <c r="BE327" i="1"/>
  <c r="BE328" i="1"/>
  <c r="BE329" i="1"/>
  <c r="BE330" i="1"/>
  <c r="BE331" i="1"/>
  <c r="BE332" i="1"/>
  <c r="BE333" i="1"/>
  <c r="BE334" i="1"/>
  <c r="BE335" i="1"/>
  <c r="BE336" i="1"/>
  <c r="BE337" i="1"/>
  <c r="BE338" i="1"/>
  <c r="BE339" i="1"/>
  <c r="BE340" i="1"/>
  <c r="BE341" i="1"/>
  <c r="BE342" i="1"/>
  <c r="BE343" i="1"/>
  <c r="BE344" i="1"/>
  <c r="BE345" i="1"/>
  <c r="BE346" i="1"/>
  <c r="BE347" i="1"/>
  <c r="BE348" i="1"/>
  <c r="BE349" i="1"/>
  <c r="BE350" i="1"/>
  <c r="BE351" i="1"/>
  <c r="BE352" i="1"/>
  <c r="BE353" i="1"/>
  <c r="BE354" i="1"/>
  <c r="BE355" i="1"/>
  <c r="BE356" i="1"/>
  <c r="BE357" i="1"/>
  <c r="BE358" i="1"/>
  <c r="BE359" i="1"/>
  <c r="BE360" i="1"/>
  <c r="BE361" i="1"/>
  <c r="BE362" i="1"/>
  <c r="BE363" i="1"/>
  <c r="BE364" i="1"/>
  <c r="BE365" i="1"/>
  <c r="BE366" i="1"/>
  <c r="BE367" i="1"/>
  <c r="BE368" i="1"/>
  <c r="BE369" i="1"/>
  <c r="BE370" i="1"/>
  <c r="BE371" i="1"/>
  <c r="BE372" i="1"/>
  <c r="BE373" i="1"/>
  <c r="BE374" i="1"/>
  <c r="BE375" i="1"/>
  <c r="BE376" i="1"/>
  <c r="BE377" i="1"/>
  <c r="BE378" i="1"/>
  <c r="BE379" i="1"/>
  <c r="BE380" i="1"/>
  <c r="BE381" i="1"/>
  <c r="BE382" i="1"/>
  <c r="BE383" i="1"/>
  <c r="BE384" i="1"/>
  <c r="BE385" i="1"/>
  <c r="BE386" i="1"/>
  <c r="BE387" i="1"/>
  <c r="BE388" i="1"/>
  <c r="BE389" i="1"/>
  <c r="BE390" i="1"/>
  <c r="BE391" i="1"/>
  <c r="BE392" i="1"/>
  <c r="BE393" i="1"/>
  <c r="BE394" i="1"/>
  <c r="BE395" i="1"/>
  <c r="BE396" i="1"/>
  <c r="BE397" i="1"/>
  <c r="BE398" i="1"/>
  <c r="BE399" i="1"/>
  <c r="BE400" i="1"/>
  <c r="BE401" i="1"/>
  <c r="BE402" i="1"/>
  <c r="BE403" i="1"/>
  <c r="BE404" i="1"/>
  <c r="BE405" i="1"/>
  <c r="BE406" i="1"/>
  <c r="BE407" i="1"/>
  <c r="BE408" i="1"/>
  <c r="BE409" i="1"/>
  <c r="BE410" i="1"/>
  <c r="BE411" i="1"/>
  <c r="BE412" i="1"/>
  <c r="BE413" i="1"/>
  <c r="BE414" i="1"/>
  <c r="BE415" i="1"/>
  <c r="BE416" i="1"/>
  <c r="BE417" i="1"/>
  <c r="BE418" i="1"/>
  <c r="BE419" i="1"/>
  <c r="BE420" i="1"/>
  <c r="BE421" i="1"/>
  <c r="BE422" i="1"/>
  <c r="BE423" i="1"/>
  <c r="BE424" i="1"/>
  <c r="BE425" i="1"/>
  <c r="BE426" i="1"/>
  <c r="BE427" i="1"/>
  <c r="BE428" i="1"/>
  <c r="BE429" i="1"/>
  <c r="BE430" i="1"/>
  <c r="BE431" i="1"/>
  <c r="BE432" i="1"/>
  <c r="BE433" i="1"/>
  <c r="BE434" i="1"/>
  <c r="BE435" i="1"/>
  <c r="BE436" i="1"/>
  <c r="BE437" i="1"/>
  <c r="BE438" i="1"/>
  <c r="BE439" i="1"/>
  <c r="BE440" i="1"/>
  <c r="BE441" i="1"/>
  <c r="BE442" i="1"/>
  <c r="BE443" i="1"/>
  <c r="BE444" i="1"/>
  <c r="BE445" i="1"/>
  <c r="BE446" i="1"/>
  <c r="BE447" i="1"/>
  <c r="BE448" i="1"/>
  <c r="BE449" i="1"/>
  <c r="BE450" i="1"/>
  <c r="BE451" i="1"/>
  <c r="BE452" i="1"/>
  <c r="BE453" i="1"/>
  <c r="BE454" i="1"/>
  <c r="BE455" i="1"/>
  <c r="BE456" i="1"/>
  <c r="BE457" i="1"/>
  <c r="BE458" i="1"/>
  <c r="BE459" i="1"/>
  <c r="BE460" i="1"/>
  <c r="BE461" i="1"/>
  <c r="BE462" i="1"/>
  <c r="BE463" i="1"/>
  <c r="BE464" i="1"/>
  <c r="BE465" i="1"/>
  <c r="BE466" i="1"/>
  <c r="BE467" i="1"/>
  <c r="BE468" i="1"/>
  <c r="BE469" i="1"/>
  <c r="BE470" i="1"/>
  <c r="BE471" i="1"/>
  <c r="BE472" i="1"/>
  <c r="BE473" i="1"/>
  <c r="BE474" i="1"/>
  <c r="BE475" i="1"/>
  <c r="BE476" i="1"/>
  <c r="BE477" i="1"/>
  <c r="BE478" i="1"/>
  <c r="BE479" i="1"/>
  <c r="BE480" i="1"/>
  <c r="BE481" i="1"/>
  <c r="BE482" i="1"/>
  <c r="BE483" i="1"/>
  <c r="BE484" i="1"/>
  <c r="BE485" i="1"/>
  <c r="BE486" i="1"/>
  <c r="BE487" i="1"/>
  <c r="BE488" i="1"/>
  <c r="BE489" i="1"/>
  <c r="BE490" i="1"/>
  <c r="BE491" i="1"/>
  <c r="BE492" i="1"/>
  <c r="BE493" i="1"/>
  <c r="BE494" i="1"/>
  <c r="BE495" i="1"/>
  <c r="BE496" i="1"/>
  <c r="BE497" i="1"/>
  <c r="BE498" i="1"/>
  <c r="BE499" i="1"/>
  <c r="BE500" i="1"/>
  <c r="BE501" i="1"/>
  <c r="BE502" i="1"/>
  <c r="BE503" i="1"/>
  <c r="BE504" i="1"/>
  <c r="BE505" i="1"/>
  <c r="BE506" i="1"/>
  <c r="BE507" i="1"/>
  <c r="BE508" i="1"/>
  <c r="BE509" i="1"/>
  <c r="BE510" i="1"/>
  <c r="BE511" i="1"/>
  <c r="BE512" i="1"/>
  <c r="BE513" i="1"/>
  <c r="BE514" i="1"/>
  <c r="BE515" i="1"/>
  <c r="BE516" i="1"/>
  <c r="BE517" i="1"/>
  <c r="BE518" i="1"/>
  <c r="BE519" i="1"/>
  <c r="BE520" i="1"/>
  <c r="BE521" i="1"/>
  <c r="BE522" i="1"/>
  <c r="BE523" i="1"/>
  <c r="BE524" i="1"/>
  <c r="BE525" i="1"/>
  <c r="BE526" i="1"/>
  <c r="BE527" i="1"/>
  <c r="BE528" i="1"/>
  <c r="BE529" i="1"/>
  <c r="BE530" i="1"/>
  <c r="BE531" i="1"/>
  <c r="BE532" i="1"/>
  <c r="BE533" i="1"/>
  <c r="BE534" i="1"/>
  <c r="BE535" i="1"/>
  <c r="BE536" i="1"/>
  <c r="BE537" i="1"/>
  <c r="BE538" i="1"/>
  <c r="BE539" i="1"/>
  <c r="BE540" i="1"/>
  <c r="BE541" i="1"/>
  <c r="BE542" i="1"/>
  <c r="BE543" i="1"/>
  <c r="BE544" i="1"/>
  <c r="BE545" i="1"/>
  <c r="BE546" i="1"/>
  <c r="BE547" i="1"/>
  <c r="BE548" i="1"/>
  <c r="BE549" i="1"/>
  <c r="BE550" i="1"/>
  <c r="BE551" i="1"/>
  <c r="BE552" i="1"/>
  <c r="BE553" i="1"/>
  <c r="BE554" i="1"/>
  <c r="BE555" i="1"/>
  <c r="BE556" i="1"/>
  <c r="BE557" i="1"/>
  <c r="BE558" i="1"/>
  <c r="BE559" i="1"/>
  <c r="BE560" i="1"/>
  <c r="BE561" i="1"/>
  <c r="BE562" i="1"/>
  <c r="BE563" i="1"/>
  <c r="BE564" i="1"/>
  <c r="BE565" i="1"/>
  <c r="BE566" i="1"/>
  <c r="BE567" i="1"/>
  <c r="BE568" i="1"/>
  <c r="BE569" i="1"/>
  <c r="BE570" i="1"/>
  <c r="BE571" i="1"/>
  <c r="BE572" i="1"/>
  <c r="BE573" i="1"/>
  <c r="BE574" i="1"/>
  <c r="BE575" i="1"/>
  <c r="BE576" i="1"/>
  <c r="BE577" i="1"/>
  <c r="BE578" i="1"/>
  <c r="BE579" i="1"/>
  <c r="BE580" i="1"/>
  <c r="BE581" i="1"/>
  <c r="BE582" i="1"/>
  <c r="BE583" i="1"/>
  <c r="BE584" i="1"/>
  <c r="BE585" i="1"/>
  <c r="BE586" i="1"/>
  <c r="BE587" i="1"/>
  <c r="BE588" i="1"/>
  <c r="BE589" i="1"/>
  <c r="BE590" i="1"/>
  <c r="BE591" i="1"/>
  <c r="BE592" i="1"/>
  <c r="BE593" i="1"/>
  <c r="BE594" i="1"/>
  <c r="BE595" i="1"/>
  <c r="BE596" i="1"/>
  <c r="BE597" i="1"/>
  <c r="BE598" i="1"/>
  <c r="BE599" i="1"/>
  <c r="BE600" i="1"/>
  <c r="BE601" i="1"/>
  <c r="BE602" i="1"/>
  <c r="BE603" i="1"/>
  <c r="BE604" i="1"/>
  <c r="BE605" i="1"/>
  <c r="BE606" i="1"/>
  <c r="BE607" i="1"/>
  <c r="BE608" i="1"/>
  <c r="BE609" i="1"/>
  <c r="BE610" i="1"/>
  <c r="BE611" i="1"/>
  <c r="BE612" i="1"/>
  <c r="BE613" i="1"/>
  <c r="BE614" i="1"/>
  <c r="BE615" i="1"/>
  <c r="BE616" i="1"/>
  <c r="BE617" i="1"/>
  <c r="BE618" i="1"/>
  <c r="BE619" i="1"/>
  <c r="BE620" i="1"/>
  <c r="BE621" i="1"/>
  <c r="BE622" i="1"/>
  <c r="BE623" i="1"/>
  <c r="BE624" i="1"/>
  <c r="BE625" i="1"/>
  <c r="BE626" i="1"/>
  <c r="BE627" i="1"/>
  <c r="BE628" i="1"/>
  <c r="BE629" i="1"/>
  <c r="BE630" i="1"/>
  <c r="BE631" i="1"/>
  <c r="BE632" i="1"/>
  <c r="BE633" i="1"/>
  <c r="BE634" i="1"/>
  <c r="BE635" i="1"/>
  <c r="BE636" i="1"/>
  <c r="BE637" i="1"/>
  <c r="BE638" i="1"/>
  <c r="BE639" i="1"/>
  <c r="BE640" i="1"/>
  <c r="BE641" i="1"/>
  <c r="BE642" i="1"/>
  <c r="BE643" i="1"/>
  <c r="BE644" i="1"/>
  <c r="BE645" i="1"/>
  <c r="BE646" i="1"/>
  <c r="BE647" i="1"/>
  <c r="BE648" i="1"/>
  <c r="BE649" i="1"/>
  <c r="BE650" i="1"/>
  <c r="BE651" i="1"/>
  <c r="BE652" i="1"/>
  <c r="BE653" i="1"/>
  <c r="BE654" i="1"/>
  <c r="BE655" i="1"/>
  <c r="BE656" i="1"/>
  <c r="BE657" i="1"/>
  <c r="BE658" i="1"/>
  <c r="BE659" i="1"/>
  <c r="BE660" i="1"/>
  <c r="BE661" i="1"/>
  <c r="BE662" i="1"/>
  <c r="BE663" i="1"/>
  <c r="BE664" i="1"/>
  <c r="BE665" i="1"/>
  <c r="BE666" i="1"/>
  <c r="BE667" i="1"/>
  <c r="BE668" i="1"/>
  <c r="BE669" i="1"/>
  <c r="BE670" i="1"/>
  <c r="BE671" i="1"/>
  <c r="BE672" i="1"/>
  <c r="BE673" i="1"/>
  <c r="BE674" i="1"/>
  <c r="BE675" i="1"/>
  <c r="BE676" i="1"/>
  <c r="BE677" i="1"/>
  <c r="BE678" i="1"/>
  <c r="BE679" i="1"/>
  <c r="BE680" i="1"/>
  <c r="BE681" i="1"/>
  <c r="BE682" i="1"/>
  <c r="BE683" i="1"/>
  <c r="BE684" i="1"/>
  <c r="BE685" i="1"/>
  <c r="BE686" i="1"/>
  <c r="BE687" i="1"/>
  <c r="BE688" i="1"/>
  <c r="BE689" i="1"/>
  <c r="BE690" i="1"/>
  <c r="BE691" i="1"/>
  <c r="BE692" i="1"/>
  <c r="BE693" i="1"/>
  <c r="BE694" i="1"/>
  <c r="BE695" i="1"/>
  <c r="BE696" i="1"/>
  <c r="BE697" i="1"/>
  <c r="BE698" i="1"/>
  <c r="BE699" i="1"/>
  <c r="BE700" i="1"/>
  <c r="BE701" i="1"/>
  <c r="BE702" i="1"/>
  <c r="BE703" i="1"/>
  <c r="BE704" i="1"/>
  <c r="BE705" i="1"/>
  <c r="BE706" i="1"/>
  <c r="BE707" i="1"/>
  <c r="BE708" i="1"/>
  <c r="BE709" i="1"/>
  <c r="BE710" i="1"/>
  <c r="BE711" i="1"/>
  <c r="BE712" i="1"/>
  <c r="BE713" i="1"/>
  <c r="BE714" i="1"/>
  <c r="BE715" i="1"/>
  <c r="BE716" i="1"/>
  <c r="BE717" i="1"/>
  <c r="BE718" i="1"/>
  <c r="BE719" i="1"/>
  <c r="BE720" i="1"/>
  <c r="BE721" i="1"/>
  <c r="BE722" i="1"/>
  <c r="BE723" i="1"/>
  <c r="BE724" i="1"/>
  <c r="BE725" i="1"/>
  <c r="BE726" i="1"/>
  <c r="BE727" i="1"/>
  <c r="BE728" i="1"/>
  <c r="BE729" i="1"/>
  <c r="BE730" i="1"/>
  <c r="BE731" i="1"/>
  <c r="BE732" i="1"/>
  <c r="BE733" i="1"/>
  <c r="BE734" i="1"/>
  <c r="BE735" i="1"/>
  <c r="BE736" i="1"/>
  <c r="BE737" i="1"/>
  <c r="BE738" i="1"/>
  <c r="BE739" i="1"/>
  <c r="BE740" i="1"/>
  <c r="BE741" i="1"/>
  <c r="BE742" i="1"/>
  <c r="BE743" i="1"/>
  <c r="BE744" i="1"/>
  <c r="BE745" i="1"/>
  <c r="BE746" i="1"/>
  <c r="BE747" i="1"/>
  <c r="BE748" i="1"/>
  <c r="BE749" i="1"/>
  <c r="BE750" i="1"/>
  <c r="BE751" i="1"/>
  <c r="BE752" i="1"/>
  <c r="BE753" i="1"/>
  <c r="BE754" i="1"/>
  <c r="BE755" i="1"/>
  <c r="BE756" i="1"/>
  <c r="BE757" i="1"/>
  <c r="BE758" i="1"/>
  <c r="BE759" i="1"/>
  <c r="BE760" i="1"/>
  <c r="BE761" i="1"/>
  <c r="BE762" i="1"/>
  <c r="BE763" i="1"/>
  <c r="BE764" i="1"/>
  <c r="BE765" i="1"/>
  <c r="BE766" i="1"/>
  <c r="BE767" i="1"/>
  <c r="BE768" i="1"/>
  <c r="BE769" i="1"/>
  <c r="BE770" i="1"/>
  <c r="BE771" i="1"/>
  <c r="BE772" i="1"/>
  <c r="BE773" i="1"/>
  <c r="BE774" i="1"/>
  <c r="BE775" i="1"/>
  <c r="BE776" i="1"/>
  <c r="BE777" i="1"/>
  <c r="BE778" i="1"/>
  <c r="BE779" i="1"/>
  <c r="BE780" i="1"/>
  <c r="BE781" i="1"/>
  <c r="BE782" i="1"/>
  <c r="BE783" i="1"/>
  <c r="BE784" i="1"/>
  <c r="BE785" i="1"/>
  <c r="BE786" i="1"/>
  <c r="BE787" i="1"/>
  <c r="BE788" i="1"/>
  <c r="BE789" i="1"/>
  <c r="BE790" i="1"/>
  <c r="BE791" i="1"/>
  <c r="BE792" i="1"/>
  <c r="BE793" i="1"/>
  <c r="BE794" i="1"/>
  <c r="BE795" i="1"/>
  <c r="BE796" i="1"/>
  <c r="BE797" i="1"/>
  <c r="BE798" i="1"/>
  <c r="BE799" i="1"/>
  <c r="BE800" i="1"/>
  <c r="BE801" i="1"/>
  <c r="BE802" i="1"/>
  <c r="BE803" i="1"/>
  <c r="BE804" i="1"/>
  <c r="BE805" i="1"/>
  <c r="BE806" i="1"/>
  <c r="BE807" i="1"/>
  <c r="BE808" i="1"/>
  <c r="BE809" i="1"/>
  <c r="BE810" i="1"/>
  <c r="BE811" i="1"/>
  <c r="BE812" i="1"/>
  <c r="BE813" i="1"/>
  <c r="BE814" i="1"/>
  <c r="BE815" i="1"/>
  <c r="BE816" i="1"/>
  <c r="BE817" i="1"/>
  <c r="BE818" i="1"/>
  <c r="BE819" i="1"/>
  <c r="BE820" i="1"/>
  <c r="BE821" i="1"/>
  <c r="BE822" i="1"/>
  <c r="BE823" i="1"/>
  <c r="BE824" i="1"/>
  <c r="BE825" i="1"/>
  <c r="BE826" i="1"/>
  <c r="BE827" i="1"/>
  <c r="BE828" i="1"/>
  <c r="BE829" i="1"/>
  <c r="BE830" i="1"/>
  <c r="BE831" i="1"/>
  <c r="BE832" i="1"/>
  <c r="BE833" i="1"/>
  <c r="BE834" i="1"/>
  <c r="BE835" i="1"/>
  <c r="BE836" i="1"/>
  <c r="BE837" i="1"/>
  <c r="BE838" i="1"/>
  <c r="BE839" i="1"/>
  <c r="BE840" i="1"/>
  <c r="BE841" i="1"/>
  <c r="BE842" i="1"/>
  <c r="BE843" i="1"/>
  <c r="BE844" i="1"/>
  <c r="BE845" i="1"/>
  <c r="BE846" i="1"/>
  <c r="BE847" i="1"/>
  <c r="BE848" i="1"/>
  <c r="BE849" i="1"/>
  <c r="BE850" i="1"/>
  <c r="BE851" i="1"/>
  <c r="BE852" i="1"/>
  <c r="BE853" i="1"/>
  <c r="BE854" i="1"/>
  <c r="BE855" i="1"/>
  <c r="BE856" i="1"/>
  <c r="BE857" i="1"/>
  <c r="BE858" i="1"/>
  <c r="BE859" i="1"/>
  <c r="BE860" i="1"/>
  <c r="BE861" i="1"/>
  <c r="BE862" i="1"/>
  <c r="BE863" i="1"/>
  <c r="BE864" i="1"/>
  <c r="BE865" i="1"/>
  <c r="BE866" i="1"/>
  <c r="BE867" i="1"/>
  <c r="BE868" i="1"/>
  <c r="BE869" i="1"/>
  <c r="BE870" i="1"/>
  <c r="BE871" i="1"/>
  <c r="BE872" i="1"/>
  <c r="BE873" i="1"/>
  <c r="BE874" i="1"/>
  <c r="BE875" i="1"/>
  <c r="BE876" i="1"/>
  <c r="BE877" i="1"/>
  <c r="BE878" i="1"/>
  <c r="BE879" i="1"/>
  <c r="BE880" i="1"/>
  <c r="BE881" i="1"/>
  <c r="BE882" i="1"/>
  <c r="BE883" i="1"/>
  <c r="BE884" i="1"/>
  <c r="BE885" i="1"/>
  <c r="BE886" i="1"/>
  <c r="BE887" i="1"/>
  <c r="BE888" i="1"/>
  <c r="BE889" i="1"/>
  <c r="BE890" i="1"/>
  <c r="BE891" i="1"/>
  <c r="BE892" i="1"/>
  <c r="BE893" i="1"/>
  <c r="BE894" i="1"/>
  <c r="BE895" i="1"/>
  <c r="BE896" i="1"/>
  <c r="BE897" i="1"/>
  <c r="BE898" i="1"/>
  <c r="BE899" i="1"/>
  <c r="BE900" i="1"/>
  <c r="BE901" i="1"/>
  <c r="BE902" i="1"/>
  <c r="BE903" i="1"/>
  <c r="BE904" i="1"/>
  <c r="BE905" i="1"/>
  <c r="BE906" i="1"/>
  <c r="BE907" i="1"/>
  <c r="BE908" i="1"/>
  <c r="BE909" i="1"/>
  <c r="BE910" i="1"/>
  <c r="BE911" i="1"/>
  <c r="BE912" i="1"/>
  <c r="BE913" i="1"/>
  <c r="BE914" i="1"/>
  <c r="BE915" i="1"/>
  <c r="BE916" i="1"/>
  <c r="BE917" i="1"/>
  <c r="BE918" i="1"/>
  <c r="BE919" i="1"/>
  <c r="BE920" i="1"/>
  <c r="BE921" i="1"/>
  <c r="BE922" i="1"/>
  <c r="BE923" i="1"/>
  <c r="BE924" i="1"/>
  <c r="BE925" i="1"/>
  <c r="BE926" i="1"/>
  <c r="BE927" i="1"/>
  <c r="BE928" i="1"/>
  <c r="BE929" i="1"/>
  <c r="BE930" i="1"/>
  <c r="BE931" i="1"/>
  <c r="BE932" i="1"/>
  <c r="BE933" i="1"/>
  <c r="BE934" i="1"/>
  <c r="BE935" i="1"/>
  <c r="BE936" i="1"/>
  <c r="BE937" i="1"/>
  <c r="BE938" i="1"/>
  <c r="BE939" i="1"/>
  <c r="BE940" i="1"/>
  <c r="BE941" i="1"/>
  <c r="BE942" i="1"/>
  <c r="BE943" i="1"/>
  <c r="BE944" i="1"/>
  <c r="BE945" i="1"/>
  <c r="BE946" i="1"/>
  <c r="BE947" i="1"/>
  <c r="BE948" i="1"/>
  <c r="BE949" i="1"/>
  <c r="BE950" i="1"/>
  <c r="BE951" i="1"/>
  <c r="BE952" i="1"/>
  <c r="BE953" i="1"/>
  <c r="BE954" i="1"/>
  <c r="BE955" i="1"/>
  <c r="BE956" i="1"/>
  <c r="BE957" i="1"/>
  <c r="BE958" i="1"/>
  <c r="BE959" i="1"/>
  <c r="BE960" i="1"/>
  <c r="BE961" i="1"/>
  <c r="BE962" i="1"/>
  <c r="BE963" i="1"/>
  <c r="BE964" i="1"/>
  <c r="BE965" i="1"/>
  <c r="BE966" i="1"/>
  <c r="BE967" i="1"/>
  <c r="BE968" i="1"/>
  <c r="BE969" i="1"/>
  <c r="BE970" i="1"/>
  <c r="BE971" i="1"/>
  <c r="BE972" i="1"/>
  <c r="BE973" i="1"/>
  <c r="BE974" i="1"/>
  <c r="BE975" i="1"/>
  <c r="BE976" i="1"/>
  <c r="BE977" i="1"/>
  <c r="BE978" i="1"/>
  <c r="BE979" i="1"/>
  <c r="BE980" i="1"/>
  <c r="BE981" i="1"/>
  <c r="BE982" i="1"/>
  <c r="BE983" i="1"/>
  <c r="BE984" i="1"/>
  <c r="BE985" i="1"/>
  <c r="BE986" i="1"/>
  <c r="BE987" i="1"/>
  <c r="BE988" i="1"/>
  <c r="BE989" i="1"/>
  <c r="BE990" i="1"/>
  <c r="BE991" i="1"/>
  <c r="BE992" i="1"/>
  <c r="BE993" i="1"/>
  <c r="BE994" i="1"/>
  <c r="BE995" i="1"/>
  <c r="BE996" i="1"/>
  <c r="BE997" i="1"/>
  <c r="BE998" i="1"/>
  <c r="BE999" i="1"/>
  <c r="BE1000" i="1"/>
  <c r="Q18" i="9" a="1"/>
  <c r="Q18" i="9" s="1"/>
  <c r="P18" i="9" a="1"/>
  <c r="P18" i="9" s="1"/>
  <c r="O18" i="9" a="1"/>
  <c r="O18" i="9" s="1"/>
  <c r="N18" i="9" a="1"/>
  <c r="N18" i="9" s="1"/>
  <c r="M18" i="9" a="1"/>
  <c r="M18" i="9" s="1"/>
  <c r="L18" i="9" a="1"/>
  <c r="L18" i="9" s="1"/>
  <c r="K18" i="9" a="1"/>
  <c r="K18" i="9" s="1"/>
  <c r="J18" i="9" a="1"/>
  <c r="J18" i="9" s="1"/>
  <c r="I18" i="9" a="1"/>
  <c r="I18" i="9" s="1"/>
  <c r="H18" i="9" a="1"/>
  <c r="H18" i="9" s="1"/>
  <c r="G18" i="9" a="1"/>
  <c r="G18" i="9" s="1"/>
  <c r="F18" i="9" a="1"/>
  <c r="F18" i="9" s="1"/>
  <c r="BK4" i="1"/>
  <c r="BK5" i="1"/>
  <c r="BK6" i="1"/>
  <c r="BK7" i="1"/>
  <c r="BK8" i="1"/>
  <c r="BK9" i="1"/>
  <c r="BK10" i="1"/>
  <c r="BK11" i="1"/>
  <c r="BK12" i="1"/>
  <c r="BK13" i="1"/>
  <c r="BK14" i="1"/>
  <c r="BK15" i="1"/>
  <c r="BK16" i="1"/>
  <c r="BK17" i="1"/>
  <c r="BK18" i="1"/>
  <c r="BK19" i="1"/>
  <c r="BK20" i="1"/>
  <c r="BK21" i="1"/>
  <c r="BK22" i="1"/>
  <c r="BK23" i="1"/>
  <c r="BK24" i="1"/>
  <c r="BK25" i="1"/>
  <c r="BK26" i="1"/>
  <c r="BK27" i="1"/>
  <c r="BK28" i="1"/>
  <c r="BK29" i="1"/>
  <c r="BK30" i="1"/>
  <c r="BK31" i="1"/>
  <c r="BK32" i="1"/>
  <c r="BK33" i="1"/>
  <c r="BK34" i="1"/>
  <c r="BK35" i="1"/>
  <c r="BK36" i="1"/>
  <c r="BK37" i="1"/>
  <c r="BK38" i="1"/>
  <c r="BK39" i="1"/>
  <c r="BK40" i="1"/>
  <c r="BK41" i="1"/>
  <c r="BK42" i="1"/>
  <c r="BK43" i="1"/>
  <c r="BK44" i="1"/>
  <c r="BK45" i="1"/>
  <c r="BK46" i="1"/>
  <c r="BK47" i="1"/>
  <c r="BK48" i="1"/>
  <c r="BK49" i="1"/>
  <c r="BK50" i="1"/>
  <c r="BK51" i="1"/>
  <c r="BK52" i="1"/>
  <c r="BK53" i="1"/>
  <c r="BK54" i="1"/>
  <c r="BK55" i="1"/>
  <c r="BK56" i="1"/>
  <c r="BK57" i="1"/>
  <c r="BK58" i="1"/>
  <c r="BK59" i="1"/>
  <c r="BK60" i="1"/>
  <c r="BK61" i="1"/>
  <c r="BK62" i="1"/>
  <c r="BK63" i="1"/>
  <c r="BK64" i="1"/>
  <c r="BK65" i="1"/>
  <c r="BK66" i="1"/>
  <c r="BK67" i="1"/>
  <c r="BK68" i="1"/>
  <c r="BK69" i="1"/>
  <c r="BK70" i="1"/>
  <c r="BK71" i="1"/>
  <c r="BK72" i="1"/>
  <c r="BK73" i="1"/>
  <c r="BK74" i="1"/>
  <c r="BK75" i="1"/>
  <c r="BK76" i="1"/>
  <c r="BK77" i="1"/>
  <c r="BK78" i="1"/>
  <c r="BK79" i="1"/>
  <c r="BK80" i="1"/>
  <c r="BK81" i="1"/>
  <c r="BK82" i="1"/>
  <c r="BK83" i="1"/>
  <c r="BK84" i="1"/>
  <c r="BK85" i="1"/>
  <c r="BK86" i="1"/>
  <c r="BK87" i="1"/>
  <c r="BK88" i="1"/>
  <c r="BK89" i="1"/>
  <c r="BK90" i="1"/>
  <c r="BK91" i="1"/>
  <c r="BK92" i="1"/>
  <c r="BK93" i="1"/>
  <c r="BK94" i="1"/>
  <c r="BK95" i="1"/>
  <c r="BK96" i="1"/>
  <c r="BK97" i="1"/>
  <c r="BK98" i="1"/>
  <c r="BK99" i="1"/>
  <c r="BK100" i="1"/>
  <c r="BK101" i="1"/>
  <c r="BK102" i="1"/>
  <c r="BK103" i="1"/>
  <c r="BK104" i="1"/>
  <c r="BK105" i="1"/>
  <c r="BK106" i="1"/>
  <c r="BK107" i="1"/>
  <c r="BK108" i="1"/>
  <c r="BK109" i="1"/>
  <c r="BK110" i="1"/>
  <c r="BK111" i="1"/>
  <c r="BK112" i="1"/>
  <c r="BK113" i="1"/>
  <c r="BK114" i="1"/>
  <c r="BK115" i="1"/>
  <c r="BK116" i="1"/>
  <c r="BK117" i="1"/>
  <c r="BK118" i="1"/>
  <c r="BK119" i="1"/>
  <c r="BK120" i="1"/>
  <c r="BK121" i="1"/>
  <c r="BK122" i="1"/>
  <c r="BK123" i="1"/>
  <c r="BK124" i="1"/>
  <c r="BK125" i="1"/>
  <c r="BK126" i="1"/>
  <c r="BK127" i="1"/>
  <c r="BK128" i="1"/>
  <c r="BK129" i="1"/>
  <c r="BK130" i="1"/>
  <c r="BK131" i="1"/>
  <c r="BK132" i="1"/>
  <c r="BK133" i="1"/>
  <c r="BK134" i="1"/>
  <c r="BK135" i="1"/>
  <c r="BK136" i="1"/>
  <c r="BK137" i="1"/>
  <c r="BK138" i="1"/>
  <c r="BK139" i="1"/>
  <c r="BK140" i="1"/>
  <c r="BK141" i="1"/>
  <c r="BK142" i="1"/>
  <c r="BK143" i="1"/>
  <c r="BK144" i="1"/>
  <c r="BK145" i="1"/>
  <c r="BK146" i="1"/>
  <c r="BK147" i="1"/>
  <c r="BK148" i="1"/>
  <c r="BK149" i="1"/>
  <c r="BK150" i="1"/>
  <c r="BK151" i="1"/>
  <c r="BK152" i="1"/>
  <c r="BK153" i="1"/>
  <c r="BK154" i="1"/>
  <c r="BK155" i="1"/>
  <c r="BK156" i="1"/>
  <c r="BK157" i="1"/>
  <c r="BK158" i="1"/>
  <c r="BK159" i="1"/>
  <c r="BK160" i="1"/>
  <c r="BK161" i="1"/>
  <c r="BK162" i="1"/>
  <c r="BK163" i="1"/>
  <c r="BK164" i="1"/>
  <c r="BK165" i="1"/>
  <c r="BK166" i="1"/>
  <c r="BK167" i="1"/>
  <c r="BK168" i="1"/>
  <c r="BK169" i="1"/>
  <c r="BK170" i="1"/>
  <c r="BK171" i="1"/>
  <c r="BK172" i="1"/>
  <c r="BK173" i="1"/>
  <c r="BK174" i="1"/>
  <c r="BK175" i="1"/>
  <c r="BK176" i="1"/>
  <c r="BK177" i="1"/>
  <c r="BK178" i="1"/>
  <c r="BK179" i="1"/>
  <c r="BK180" i="1"/>
  <c r="BK181" i="1"/>
  <c r="BK182" i="1"/>
  <c r="BK183" i="1"/>
  <c r="BK184" i="1"/>
  <c r="BK185" i="1"/>
  <c r="BK186" i="1"/>
  <c r="BK187" i="1"/>
  <c r="BK188" i="1"/>
  <c r="BK189" i="1"/>
  <c r="BK190" i="1"/>
  <c r="BK191" i="1"/>
  <c r="BK192" i="1"/>
  <c r="BK193" i="1"/>
  <c r="BK194" i="1"/>
  <c r="BK195" i="1"/>
  <c r="BK196" i="1"/>
  <c r="BK197" i="1"/>
  <c r="BK198" i="1"/>
  <c r="BK199" i="1"/>
  <c r="BK200" i="1"/>
  <c r="BK201" i="1"/>
  <c r="BK202" i="1"/>
  <c r="BK203" i="1"/>
  <c r="BK204" i="1"/>
  <c r="BK205" i="1"/>
  <c r="BK206" i="1"/>
  <c r="BK207" i="1"/>
  <c r="BK208" i="1"/>
  <c r="BK209" i="1"/>
  <c r="BK210" i="1"/>
  <c r="BK211" i="1"/>
  <c r="BK212" i="1"/>
  <c r="BK213" i="1"/>
  <c r="BK214" i="1"/>
  <c r="BK215" i="1"/>
  <c r="BK216" i="1"/>
  <c r="BK217" i="1"/>
  <c r="BK218" i="1"/>
  <c r="BK219" i="1"/>
  <c r="BK220" i="1"/>
  <c r="BK221" i="1"/>
  <c r="BK222" i="1"/>
  <c r="BK223" i="1"/>
  <c r="BK224" i="1"/>
  <c r="BK225" i="1"/>
  <c r="BK226" i="1"/>
  <c r="BK227" i="1"/>
  <c r="BK228" i="1"/>
  <c r="BK229" i="1"/>
  <c r="BK230" i="1"/>
  <c r="BK231" i="1"/>
  <c r="BK232" i="1"/>
  <c r="BK233" i="1"/>
  <c r="BK234" i="1"/>
  <c r="BK235" i="1"/>
  <c r="BK236" i="1"/>
  <c r="BK237" i="1"/>
  <c r="BK238" i="1"/>
  <c r="BK239" i="1"/>
  <c r="BK240" i="1"/>
  <c r="BK241" i="1"/>
  <c r="BK242" i="1"/>
  <c r="BK243" i="1"/>
  <c r="BK244" i="1"/>
  <c r="BK245" i="1"/>
  <c r="BK246" i="1"/>
  <c r="BK247" i="1"/>
  <c r="BK248" i="1"/>
  <c r="BK249" i="1"/>
  <c r="BK250" i="1"/>
  <c r="BK251" i="1"/>
  <c r="BK252" i="1"/>
  <c r="BK253" i="1"/>
  <c r="BK254" i="1"/>
  <c r="BK255" i="1"/>
  <c r="BK256" i="1"/>
  <c r="BK257" i="1"/>
  <c r="BK258" i="1"/>
  <c r="BK259" i="1"/>
  <c r="BK260" i="1"/>
  <c r="BK261" i="1"/>
  <c r="BK262" i="1"/>
  <c r="BK263" i="1"/>
  <c r="BK264" i="1"/>
  <c r="BK265" i="1"/>
  <c r="BK266" i="1"/>
  <c r="BK267" i="1"/>
  <c r="BK268" i="1"/>
  <c r="BK269" i="1"/>
  <c r="BK270" i="1"/>
  <c r="BK271" i="1"/>
  <c r="BK272" i="1"/>
  <c r="BK273" i="1"/>
  <c r="BK274" i="1"/>
  <c r="BK275" i="1"/>
  <c r="BK276" i="1"/>
  <c r="BK277" i="1"/>
  <c r="BK278" i="1"/>
  <c r="BK279" i="1"/>
  <c r="BK280" i="1"/>
  <c r="BK281" i="1"/>
  <c r="BK282" i="1"/>
  <c r="BK283" i="1"/>
  <c r="BK284" i="1"/>
  <c r="BK285" i="1"/>
  <c r="BK286" i="1"/>
  <c r="BK287" i="1"/>
  <c r="BK288" i="1"/>
  <c r="BK289" i="1"/>
  <c r="BK290" i="1"/>
  <c r="BK291" i="1"/>
  <c r="BK292" i="1"/>
  <c r="BK293" i="1"/>
  <c r="BK294" i="1"/>
  <c r="BK295" i="1"/>
  <c r="BK296" i="1"/>
  <c r="BK297" i="1"/>
  <c r="BK298" i="1"/>
  <c r="BK299" i="1"/>
  <c r="BK300" i="1"/>
  <c r="BK301" i="1"/>
  <c r="BK302" i="1"/>
  <c r="BK303" i="1"/>
  <c r="BK304" i="1"/>
  <c r="BK305" i="1"/>
  <c r="BK306" i="1"/>
  <c r="BK307" i="1"/>
  <c r="BK308" i="1"/>
  <c r="BK309" i="1"/>
  <c r="BK310" i="1"/>
  <c r="BK311" i="1"/>
  <c r="BK312" i="1"/>
  <c r="BK313" i="1"/>
  <c r="BK314" i="1"/>
  <c r="BK315" i="1"/>
  <c r="BK316" i="1"/>
  <c r="BK317" i="1"/>
  <c r="BK318" i="1"/>
  <c r="BK319" i="1"/>
  <c r="BK320" i="1"/>
  <c r="BK321" i="1"/>
  <c r="BK322" i="1"/>
  <c r="BK323" i="1"/>
  <c r="BK324" i="1"/>
  <c r="BK325" i="1"/>
  <c r="BK326" i="1"/>
  <c r="BK327" i="1"/>
  <c r="BK328" i="1"/>
  <c r="BK329" i="1"/>
  <c r="BK330" i="1"/>
  <c r="BK331" i="1"/>
  <c r="BK332" i="1"/>
  <c r="BK333" i="1"/>
  <c r="BK334" i="1"/>
  <c r="BK335" i="1"/>
  <c r="BK336" i="1"/>
  <c r="BK337" i="1"/>
  <c r="BK338" i="1"/>
  <c r="BK339" i="1"/>
  <c r="BK340" i="1"/>
  <c r="BK341" i="1"/>
  <c r="BK342" i="1"/>
  <c r="BK343" i="1"/>
  <c r="BK344" i="1"/>
  <c r="BK345" i="1"/>
  <c r="BK346" i="1"/>
  <c r="BK347" i="1"/>
  <c r="BK348" i="1"/>
  <c r="BK349" i="1"/>
  <c r="BK350" i="1"/>
  <c r="BK351" i="1"/>
  <c r="BK352" i="1"/>
  <c r="BK353" i="1"/>
  <c r="BK354" i="1"/>
  <c r="BK355" i="1"/>
  <c r="BK356" i="1"/>
  <c r="BK357" i="1"/>
  <c r="BK358" i="1"/>
  <c r="BK359" i="1"/>
  <c r="BK360" i="1"/>
  <c r="BK361" i="1"/>
  <c r="BK362" i="1"/>
  <c r="BK363" i="1"/>
  <c r="BK364" i="1"/>
  <c r="BK365" i="1"/>
  <c r="BK366" i="1"/>
  <c r="BK367" i="1"/>
  <c r="BK368" i="1"/>
  <c r="BK369" i="1"/>
  <c r="BK370" i="1"/>
  <c r="BK371" i="1"/>
  <c r="BK372" i="1"/>
  <c r="BK373" i="1"/>
  <c r="BK374" i="1"/>
  <c r="BK375" i="1"/>
  <c r="BK376" i="1"/>
  <c r="BK377" i="1"/>
  <c r="BK378" i="1"/>
  <c r="BK379" i="1"/>
  <c r="BK380" i="1"/>
  <c r="BK381" i="1"/>
  <c r="BK382" i="1"/>
  <c r="BK383" i="1"/>
  <c r="BK384" i="1"/>
  <c r="BK385" i="1"/>
  <c r="BK386" i="1"/>
  <c r="BK387" i="1"/>
  <c r="BK388" i="1"/>
  <c r="BK389" i="1"/>
  <c r="BK390" i="1"/>
  <c r="BK391" i="1"/>
  <c r="BK392" i="1"/>
  <c r="BK393" i="1"/>
  <c r="BK394" i="1"/>
  <c r="BK395" i="1"/>
  <c r="BK396" i="1"/>
  <c r="BK397" i="1"/>
  <c r="BK398" i="1"/>
  <c r="BK399" i="1"/>
  <c r="BK400" i="1"/>
  <c r="BK401" i="1"/>
  <c r="BK402" i="1"/>
  <c r="BK403" i="1"/>
  <c r="BK404" i="1"/>
  <c r="BK405" i="1"/>
  <c r="BK406" i="1"/>
  <c r="BK407" i="1"/>
  <c r="BK408" i="1"/>
  <c r="BK409" i="1"/>
  <c r="BK410" i="1"/>
  <c r="BK411" i="1"/>
  <c r="BK412" i="1"/>
  <c r="BK413" i="1"/>
  <c r="BK414" i="1"/>
  <c r="BK415" i="1"/>
  <c r="BK416" i="1"/>
  <c r="BK417" i="1"/>
  <c r="BK418" i="1"/>
  <c r="BK419" i="1"/>
  <c r="BK420" i="1"/>
  <c r="BK421" i="1"/>
  <c r="BK422" i="1"/>
  <c r="BK423" i="1"/>
  <c r="BK424" i="1"/>
  <c r="BK425" i="1"/>
  <c r="BK426" i="1"/>
  <c r="BK427" i="1"/>
  <c r="BK428" i="1"/>
  <c r="BK429" i="1"/>
  <c r="BK430" i="1"/>
  <c r="BK431" i="1"/>
  <c r="BK432" i="1"/>
  <c r="BK433" i="1"/>
  <c r="BK434" i="1"/>
  <c r="BK435" i="1"/>
  <c r="BK436" i="1"/>
  <c r="BK437" i="1"/>
  <c r="BK438" i="1"/>
  <c r="BK439" i="1"/>
  <c r="BK440" i="1"/>
  <c r="BK441" i="1"/>
  <c r="BK442" i="1"/>
  <c r="BK443" i="1"/>
  <c r="BK444" i="1"/>
  <c r="BK445" i="1"/>
  <c r="BK446" i="1"/>
  <c r="BK447" i="1"/>
  <c r="BK448" i="1"/>
  <c r="BK449" i="1"/>
  <c r="BK450" i="1"/>
  <c r="BK451" i="1"/>
  <c r="BK452" i="1"/>
  <c r="BK453" i="1"/>
  <c r="BK454" i="1"/>
  <c r="BK455" i="1"/>
  <c r="BK456" i="1"/>
  <c r="BK457" i="1"/>
  <c r="BK458" i="1"/>
  <c r="BK459" i="1"/>
  <c r="BK460" i="1"/>
  <c r="BK461" i="1"/>
  <c r="BK462" i="1"/>
  <c r="BK463" i="1"/>
  <c r="BK464" i="1"/>
  <c r="BK465" i="1"/>
  <c r="BK466" i="1"/>
  <c r="BK467" i="1"/>
  <c r="BK468" i="1"/>
  <c r="BK469" i="1"/>
  <c r="BK470" i="1"/>
  <c r="BK471" i="1"/>
  <c r="BK472" i="1"/>
  <c r="BK473" i="1"/>
  <c r="BK474" i="1"/>
  <c r="BK475" i="1"/>
  <c r="BK476" i="1"/>
  <c r="BK477" i="1"/>
  <c r="BK478" i="1"/>
  <c r="BK479" i="1"/>
  <c r="BK480" i="1"/>
  <c r="BK481" i="1"/>
  <c r="BK482" i="1"/>
  <c r="BK483" i="1"/>
  <c r="BK484" i="1"/>
  <c r="BK485" i="1"/>
  <c r="BK486" i="1"/>
  <c r="BK487" i="1"/>
  <c r="BK488" i="1"/>
  <c r="BK489" i="1"/>
  <c r="BK490" i="1"/>
  <c r="BK491" i="1"/>
  <c r="BK492" i="1"/>
  <c r="BK493" i="1"/>
  <c r="BK494" i="1"/>
  <c r="BK495" i="1"/>
  <c r="BK496" i="1"/>
  <c r="BK497" i="1"/>
  <c r="BK498" i="1"/>
  <c r="BK499" i="1"/>
  <c r="BK500" i="1"/>
  <c r="BK501" i="1"/>
  <c r="BK502" i="1"/>
  <c r="BK503" i="1"/>
  <c r="BK504" i="1"/>
  <c r="BK505" i="1"/>
  <c r="BK506" i="1"/>
  <c r="BK507" i="1"/>
  <c r="BK508" i="1"/>
  <c r="BK509" i="1"/>
  <c r="BK510" i="1"/>
  <c r="BK511" i="1"/>
  <c r="BK512" i="1"/>
  <c r="BK513" i="1"/>
  <c r="BK514" i="1"/>
  <c r="BK515" i="1"/>
  <c r="BK516" i="1"/>
  <c r="BK517" i="1"/>
  <c r="BK518" i="1"/>
  <c r="BK519" i="1"/>
  <c r="BK520" i="1"/>
  <c r="BK521" i="1"/>
  <c r="BK522" i="1"/>
  <c r="BK523" i="1"/>
  <c r="BK524" i="1"/>
  <c r="BK525" i="1"/>
  <c r="BK526" i="1"/>
  <c r="BK527" i="1"/>
  <c r="BK528" i="1"/>
  <c r="BK529" i="1"/>
  <c r="BK530" i="1"/>
  <c r="BK531" i="1"/>
  <c r="BK532" i="1"/>
  <c r="BK533" i="1"/>
  <c r="BK534" i="1"/>
  <c r="BK535" i="1"/>
  <c r="BK536" i="1"/>
  <c r="BK537" i="1"/>
  <c r="BK538" i="1"/>
  <c r="BK539" i="1"/>
  <c r="BK540" i="1"/>
  <c r="BK541" i="1"/>
  <c r="BK542" i="1"/>
  <c r="BK543" i="1"/>
  <c r="BK544" i="1"/>
  <c r="BK545" i="1"/>
  <c r="BK546" i="1"/>
  <c r="BK547" i="1"/>
  <c r="BK548" i="1"/>
  <c r="BK549" i="1"/>
  <c r="BK550" i="1"/>
  <c r="BK551" i="1"/>
  <c r="BK552" i="1"/>
  <c r="BK553" i="1"/>
  <c r="BK554" i="1"/>
  <c r="BK555" i="1"/>
  <c r="BK556" i="1"/>
  <c r="BK557" i="1"/>
  <c r="BK558" i="1"/>
  <c r="BK559" i="1"/>
  <c r="BK560" i="1"/>
  <c r="BK561" i="1"/>
  <c r="BK562" i="1"/>
  <c r="BK563" i="1"/>
  <c r="BK564" i="1"/>
  <c r="BK565" i="1"/>
  <c r="BK566" i="1"/>
  <c r="BK567" i="1"/>
  <c r="BK568" i="1"/>
  <c r="BK569" i="1"/>
  <c r="BK570" i="1"/>
  <c r="BK571" i="1"/>
  <c r="BK572" i="1"/>
  <c r="BK573" i="1"/>
  <c r="BK574" i="1"/>
  <c r="BK575" i="1"/>
  <c r="BK576" i="1"/>
  <c r="BK577" i="1"/>
  <c r="BK578" i="1"/>
  <c r="BK579" i="1"/>
  <c r="BK580" i="1"/>
  <c r="BK581" i="1"/>
  <c r="BK582" i="1"/>
  <c r="BK583" i="1"/>
  <c r="BK584" i="1"/>
  <c r="BK585" i="1"/>
  <c r="BK586" i="1"/>
  <c r="BK587" i="1"/>
  <c r="BK588" i="1"/>
  <c r="BK589" i="1"/>
  <c r="BK590" i="1"/>
  <c r="BK591" i="1"/>
  <c r="BK592" i="1"/>
  <c r="BK593" i="1"/>
  <c r="BK594" i="1"/>
  <c r="BK595" i="1"/>
  <c r="BK596" i="1"/>
  <c r="BK597" i="1"/>
  <c r="BK598" i="1"/>
  <c r="BK599" i="1"/>
  <c r="BK600" i="1"/>
  <c r="BK601" i="1"/>
  <c r="BK602" i="1"/>
  <c r="BK603" i="1"/>
  <c r="BK604" i="1"/>
  <c r="BK605" i="1"/>
  <c r="BK606" i="1"/>
  <c r="BK607" i="1"/>
  <c r="BK608" i="1"/>
  <c r="BK609" i="1"/>
  <c r="BK610" i="1"/>
  <c r="BK611" i="1"/>
  <c r="BK612" i="1"/>
  <c r="BK613" i="1"/>
  <c r="BK614" i="1"/>
  <c r="BK615" i="1"/>
  <c r="BK616" i="1"/>
  <c r="BK617" i="1"/>
  <c r="BK618" i="1"/>
  <c r="BK619" i="1"/>
  <c r="BK620" i="1"/>
  <c r="BK621" i="1"/>
  <c r="BK622" i="1"/>
  <c r="BK623" i="1"/>
  <c r="BK624" i="1"/>
  <c r="BK625" i="1"/>
  <c r="BK626" i="1"/>
  <c r="BK627" i="1"/>
  <c r="BK628" i="1"/>
  <c r="BK629" i="1"/>
  <c r="BK630" i="1"/>
  <c r="BK631" i="1"/>
  <c r="BK632" i="1"/>
  <c r="BK633" i="1"/>
  <c r="BK634" i="1"/>
  <c r="BK635" i="1"/>
  <c r="BK636" i="1"/>
  <c r="BK637" i="1"/>
  <c r="BK638" i="1"/>
  <c r="BK639" i="1"/>
  <c r="BK640" i="1"/>
  <c r="BK641" i="1"/>
  <c r="BK642" i="1"/>
  <c r="BK643" i="1"/>
  <c r="BK644" i="1"/>
  <c r="BK645" i="1"/>
  <c r="BK646" i="1"/>
  <c r="BK647" i="1"/>
  <c r="BK648" i="1"/>
  <c r="BK649" i="1"/>
  <c r="BK650" i="1"/>
  <c r="BK651" i="1"/>
  <c r="BK652" i="1"/>
  <c r="BK653" i="1"/>
  <c r="BK654" i="1"/>
  <c r="BK655" i="1"/>
  <c r="BK656" i="1"/>
  <c r="BK657" i="1"/>
  <c r="BK658" i="1"/>
  <c r="BK659" i="1"/>
  <c r="BK660" i="1"/>
  <c r="BK661" i="1"/>
  <c r="BK662" i="1"/>
  <c r="BK663" i="1"/>
  <c r="BK664" i="1"/>
  <c r="BK665" i="1"/>
  <c r="BK666" i="1"/>
  <c r="BK667" i="1"/>
  <c r="BK668" i="1"/>
  <c r="BK669" i="1"/>
  <c r="BK670" i="1"/>
  <c r="BK671" i="1"/>
  <c r="BK672" i="1"/>
  <c r="BK673" i="1"/>
  <c r="BK674" i="1"/>
  <c r="BK675" i="1"/>
  <c r="BK676" i="1"/>
  <c r="BK677" i="1"/>
  <c r="BK678" i="1"/>
  <c r="BK679" i="1"/>
  <c r="BK680" i="1"/>
  <c r="BK681" i="1"/>
  <c r="BK682" i="1"/>
  <c r="BK683" i="1"/>
  <c r="BK684" i="1"/>
  <c r="BK685" i="1"/>
  <c r="BK686" i="1"/>
  <c r="BK687" i="1"/>
  <c r="BK688" i="1"/>
  <c r="BK689" i="1"/>
  <c r="BK690" i="1"/>
  <c r="BK691" i="1"/>
  <c r="BK692" i="1"/>
  <c r="BK693" i="1"/>
  <c r="BK694" i="1"/>
  <c r="BK695" i="1"/>
  <c r="BK696" i="1"/>
  <c r="BK697" i="1"/>
  <c r="BK698" i="1"/>
  <c r="BK699" i="1"/>
  <c r="BK700" i="1"/>
  <c r="BK701" i="1"/>
  <c r="BK702" i="1"/>
  <c r="BK703" i="1"/>
  <c r="BK704" i="1"/>
  <c r="BK705" i="1"/>
  <c r="BK706" i="1"/>
  <c r="BK707" i="1"/>
  <c r="BK708" i="1"/>
  <c r="BK709" i="1"/>
  <c r="BK710" i="1"/>
  <c r="BK711" i="1"/>
  <c r="BK712" i="1"/>
  <c r="BK713" i="1"/>
  <c r="BK714" i="1"/>
  <c r="BK715" i="1"/>
  <c r="BK716" i="1"/>
  <c r="BK717" i="1"/>
  <c r="BK718" i="1"/>
  <c r="BK719" i="1"/>
  <c r="BK720" i="1"/>
  <c r="BK721" i="1"/>
  <c r="BK722" i="1"/>
  <c r="BK723" i="1"/>
  <c r="BK724" i="1"/>
  <c r="BK725" i="1"/>
  <c r="BK726" i="1"/>
  <c r="BK727" i="1"/>
  <c r="BK728" i="1"/>
  <c r="BK729" i="1"/>
  <c r="BK730" i="1"/>
  <c r="BK731" i="1"/>
  <c r="BK732" i="1"/>
  <c r="BK733" i="1"/>
  <c r="BK734" i="1"/>
  <c r="BK735" i="1"/>
  <c r="BK736" i="1"/>
  <c r="BK737" i="1"/>
  <c r="BK738" i="1"/>
  <c r="BK739" i="1"/>
  <c r="BK740" i="1"/>
  <c r="BK741" i="1"/>
  <c r="BK742" i="1"/>
  <c r="BK743" i="1"/>
  <c r="BK744" i="1"/>
  <c r="BK745" i="1"/>
  <c r="BK746" i="1"/>
  <c r="BK747" i="1"/>
  <c r="BK748" i="1"/>
  <c r="BK749" i="1"/>
  <c r="BK750" i="1"/>
  <c r="BK751" i="1"/>
  <c r="BK752" i="1"/>
  <c r="BK753" i="1"/>
  <c r="BK754" i="1"/>
  <c r="BK755" i="1"/>
  <c r="BK756" i="1"/>
  <c r="BK757" i="1"/>
  <c r="BK758" i="1"/>
  <c r="BK759" i="1"/>
  <c r="BK760" i="1"/>
  <c r="BK761" i="1"/>
  <c r="BK762" i="1"/>
  <c r="BK763" i="1"/>
  <c r="BK764" i="1"/>
  <c r="BK765" i="1"/>
  <c r="BK766" i="1"/>
  <c r="BK767" i="1"/>
  <c r="BK768" i="1"/>
  <c r="BK769" i="1"/>
  <c r="BK770" i="1"/>
  <c r="BK771" i="1"/>
  <c r="BK772" i="1"/>
  <c r="BK773" i="1"/>
  <c r="BK774" i="1"/>
  <c r="BK775" i="1"/>
  <c r="BK776" i="1"/>
  <c r="BK777" i="1"/>
  <c r="BK778" i="1"/>
  <c r="BK779" i="1"/>
  <c r="BK780" i="1"/>
  <c r="BK781" i="1"/>
  <c r="BK782" i="1"/>
  <c r="BK783" i="1"/>
  <c r="BK784" i="1"/>
  <c r="BK785" i="1"/>
  <c r="BK786" i="1"/>
  <c r="BK787" i="1"/>
  <c r="BK788" i="1"/>
  <c r="BK789" i="1"/>
  <c r="BK790" i="1"/>
  <c r="BK791" i="1"/>
  <c r="BK792" i="1"/>
  <c r="BK793" i="1"/>
  <c r="BK794" i="1"/>
  <c r="BK795" i="1"/>
  <c r="BK796" i="1"/>
  <c r="BK797" i="1"/>
  <c r="BK798" i="1"/>
  <c r="BK799" i="1"/>
  <c r="BK800" i="1"/>
  <c r="BK801" i="1"/>
  <c r="BK802" i="1"/>
  <c r="BK803" i="1"/>
  <c r="BK804" i="1"/>
  <c r="BK805" i="1"/>
  <c r="BK806" i="1"/>
  <c r="BK807" i="1"/>
  <c r="BK808" i="1"/>
  <c r="BK809" i="1"/>
  <c r="BK810" i="1"/>
  <c r="BK811" i="1"/>
  <c r="BK812" i="1"/>
  <c r="BK813" i="1"/>
  <c r="BK814" i="1"/>
  <c r="BK815" i="1"/>
  <c r="BK816" i="1"/>
  <c r="BK817" i="1"/>
  <c r="BK818" i="1"/>
  <c r="BK819" i="1"/>
  <c r="BK820" i="1"/>
  <c r="BK821" i="1"/>
  <c r="BK822" i="1"/>
  <c r="BK823" i="1"/>
  <c r="BK824" i="1"/>
  <c r="BK825" i="1"/>
  <c r="BK826" i="1"/>
  <c r="BK827" i="1"/>
  <c r="BK828" i="1"/>
  <c r="BK829" i="1"/>
  <c r="BK830" i="1"/>
  <c r="BK831" i="1"/>
  <c r="BK832" i="1"/>
  <c r="BK833" i="1"/>
  <c r="BK834" i="1"/>
  <c r="BK835" i="1"/>
  <c r="BK836" i="1"/>
  <c r="BK837" i="1"/>
  <c r="BK838" i="1"/>
  <c r="BK839" i="1"/>
  <c r="BK840" i="1"/>
  <c r="BK841" i="1"/>
  <c r="BK842" i="1"/>
  <c r="BK843" i="1"/>
  <c r="BK844" i="1"/>
  <c r="BK845" i="1"/>
  <c r="BK846" i="1"/>
  <c r="BK847" i="1"/>
  <c r="BK848" i="1"/>
  <c r="BK849" i="1"/>
  <c r="BK850" i="1"/>
  <c r="BK851" i="1"/>
  <c r="BK852" i="1"/>
  <c r="BK853" i="1"/>
  <c r="BK854" i="1"/>
  <c r="BK855" i="1"/>
  <c r="BK856" i="1"/>
  <c r="BK857" i="1"/>
  <c r="BK858" i="1"/>
  <c r="BK859" i="1"/>
  <c r="BK860" i="1"/>
  <c r="BK861" i="1"/>
  <c r="BK862" i="1"/>
  <c r="BK863" i="1"/>
  <c r="BK864" i="1"/>
  <c r="BK865" i="1"/>
  <c r="BK866" i="1"/>
  <c r="BK867" i="1"/>
  <c r="BK868" i="1"/>
  <c r="BK869" i="1"/>
  <c r="BK870" i="1"/>
  <c r="BK871" i="1"/>
  <c r="BK872" i="1"/>
  <c r="BK873" i="1"/>
  <c r="BK874" i="1"/>
  <c r="BK875" i="1"/>
  <c r="BK876" i="1"/>
  <c r="BK877" i="1"/>
  <c r="BK878" i="1"/>
  <c r="BK879" i="1"/>
  <c r="BK880" i="1"/>
  <c r="BK881" i="1"/>
  <c r="BK882" i="1"/>
  <c r="BK883" i="1"/>
  <c r="BK884" i="1"/>
  <c r="BK885" i="1"/>
  <c r="BK886" i="1"/>
  <c r="BK887" i="1"/>
  <c r="BK888" i="1"/>
  <c r="BK889" i="1"/>
  <c r="BK890" i="1"/>
  <c r="BK891" i="1"/>
  <c r="BK892" i="1"/>
  <c r="BK893" i="1"/>
  <c r="BK894" i="1"/>
  <c r="BK895" i="1"/>
  <c r="BK896" i="1"/>
  <c r="BK897" i="1"/>
  <c r="BK898" i="1"/>
  <c r="BK899" i="1"/>
  <c r="BK900" i="1"/>
  <c r="BK901" i="1"/>
  <c r="BK902" i="1"/>
  <c r="BK903" i="1"/>
  <c r="BK904" i="1"/>
  <c r="BK905" i="1"/>
  <c r="BK906" i="1"/>
  <c r="BK907" i="1"/>
  <c r="BK908" i="1"/>
  <c r="BK909" i="1"/>
  <c r="BK910" i="1"/>
  <c r="BK911" i="1"/>
  <c r="BK912" i="1"/>
  <c r="BK913" i="1"/>
  <c r="BK914" i="1"/>
  <c r="BK915" i="1"/>
  <c r="BK916" i="1"/>
  <c r="BK917" i="1"/>
  <c r="BK918" i="1"/>
  <c r="BK919" i="1"/>
  <c r="BK920" i="1"/>
  <c r="BK921" i="1"/>
  <c r="BK922" i="1"/>
  <c r="BK923" i="1"/>
  <c r="BK924" i="1"/>
  <c r="BK925" i="1"/>
  <c r="BK926" i="1"/>
  <c r="BK927" i="1"/>
  <c r="BK928" i="1"/>
  <c r="BK929" i="1"/>
  <c r="BK930" i="1"/>
  <c r="BK931" i="1"/>
  <c r="BK932" i="1"/>
  <c r="BK933" i="1"/>
  <c r="BK934" i="1"/>
  <c r="BK935" i="1"/>
  <c r="BK936" i="1"/>
  <c r="BK937" i="1"/>
  <c r="BK938" i="1"/>
  <c r="BK939" i="1"/>
  <c r="BK940" i="1"/>
  <c r="BK941" i="1"/>
  <c r="BK942" i="1"/>
  <c r="BK943" i="1"/>
  <c r="BK944" i="1"/>
  <c r="BK945" i="1"/>
  <c r="BK946" i="1"/>
  <c r="BK947" i="1"/>
  <c r="BK948" i="1"/>
  <c r="BK949" i="1"/>
  <c r="BK950" i="1"/>
  <c r="BK951" i="1"/>
  <c r="BK952" i="1"/>
  <c r="BK953" i="1"/>
  <c r="BK954" i="1"/>
  <c r="BK955" i="1"/>
  <c r="BK956" i="1"/>
  <c r="BK957" i="1"/>
  <c r="BK958" i="1"/>
  <c r="BK959" i="1"/>
  <c r="BK960" i="1"/>
  <c r="BK961" i="1"/>
  <c r="BK962" i="1"/>
  <c r="BK963" i="1"/>
  <c r="BK964" i="1"/>
  <c r="BK965" i="1"/>
  <c r="BK966" i="1"/>
  <c r="BK967" i="1"/>
  <c r="BK968" i="1"/>
  <c r="BK969" i="1"/>
  <c r="BK970" i="1"/>
  <c r="BK971" i="1"/>
  <c r="BK972" i="1"/>
  <c r="BK973" i="1"/>
  <c r="BK974" i="1"/>
  <c r="BK975" i="1"/>
  <c r="BK976" i="1"/>
  <c r="BK977" i="1"/>
  <c r="BK978" i="1"/>
  <c r="BK979" i="1"/>
  <c r="BK980" i="1"/>
  <c r="BK981" i="1"/>
  <c r="BK982" i="1"/>
  <c r="BK983" i="1"/>
  <c r="BK984" i="1"/>
  <c r="BK985" i="1"/>
  <c r="BK986" i="1"/>
  <c r="BK987" i="1"/>
  <c r="BK988" i="1"/>
  <c r="BK989" i="1"/>
  <c r="BK990" i="1"/>
  <c r="BK991" i="1"/>
  <c r="BK992" i="1"/>
  <c r="BK993" i="1"/>
  <c r="BK994" i="1"/>
  <c r="BK995" i="1"/>
  <c r="BK996" i="1"/>
  <c r="BK997" i="1"/>
  <c r="BK998" i="1"/>
  <c r="BK999" i="1"/>
  <c r="BK1000" i="1"/>
  <c r="BK1001" i="1"/>
  <c r="BK1002" i="1"/>
  <c r="BK1003" i="1"/>
  <c r="BK1004" i="1"/>
  <c r="BK1005" i="1"/>
  <c r="BK1006" i="1"/>
  <c r="BK1007" i="1"/>
  <c r="BK1008" i="1"/>
  <c r="BK1009" i="1"/>
  <c r="BK1010" i="1"/>
  <c r="BK1011" i="1"/>
  <c r="BK1012" i="1"/>
  <c r="BK1013" i="1"/>
  <c r="BK1014" i="1"/>
  <c r="BK1015" i="1"/>
  <c r="BK1016" i="1"/>
  <c r="BK1017" i="1"/>
  <c r="BK1018" i="1"/>
  <c r="BK1019" i="1"/>
  <c r="BK1020" i="1"/>
  <c r="BK1021" i="1"/>
  <c r="BK1022" i="1"/>
  <c r="BK1023" i="1"/>
  <c r="BK1024" i="1"/>
  <c r="BK1025" i="1"/>
  <c r="BK1026" i="1"/>
  <c r="BK1027" i="1"/>
  <c r="BK1028" i="1"/>
  <c r="BK1029" i="1"/>
  <c r="BK1030" i="1"/>
  <c r="BK1031" i="1"/>
  <c r="BK1032" i="1"/>
  <c r="BK1033" i="1"/>
  <c r="BK1034" i="1"/>
  <c r="BK1035" i="1"/>
  <c r="BK1036" i="1"/>
  <c r="BK1037" i="1"/>
  <c r="BK1038" i="1"/>
  <c r="BK1039" i="1"/>
  <c r="BK1040" i="1"/>
  <c r="BK1041" i="1"/>
  <c r="BK1042" i="1"/>
  <c r="BK1043" i="1"/>
  <c r="BK1044" i="1"/>
  <c r="BK1045" i="1"/>
  <c r="BK1046" i="1"/>
  <c r="BK1047" i="1"/>
  <c r="BK1048" i="1"/>
  <c r="BK1049" i="1"/>
  <c r="BK1050" i="1"/>
  <c r="BK1051" i="1"/>
  <c r="BK1052" i="1"/>
  <c r="BK1053" i="1"/>
  <c r="BK1054" i="1"/>
  <c r="BK1055" i="1"/>
  <c r="BK1056" i="1"/>
  <c r="BK1057" i="1"/>
  <c r="BK1058" i="1"/>
  <c r="BK1059" i="1"/>
  <c r="BK1060" i="1"/>
  <c r="BK1061" i="1"/>
  <c r="BK1062" i="1"/>
  <c r="BK1063" i="1"/>
  <c r="BK1064" i="1"/>
  <c r="BK1065" i="1"/>
  <c r="BK1066" i="1"/>
  <c r="BK1067" i="1"/>
  <c r="BK1068" i="1"/>
  <c r="BK1069" i="1"/>
  <c r="BK1070" i="1"/>
  <c r="BK1071" i="1"/>
  <c r="BK1072" i="1"/>
  <c r="BK1073" i="1"/>
  <c r="BK1074" i="1"/>
  <c r="BK1075" i="1"/>
  <c r="BK1076" i="1"/>
  <c r="BK1077" i="1"/>
  <c r="BK1078" i="1"/>
  <c r="BK1079" i="1"/>
  <c r="BK1080" i="1"/>
  <c r="BK1081" i="1"/>
  <c r="BK1082" i="1"/>
  <c r="BK1083" i="1"/>
  <c r="BK1084" i="1"/>
  <c r="BK1085" i="1"/>
  <c r="BK1086" i="1"/>
  <c r="BK1087" i="1"/>
  <c r="BK1088" i="1"/>
  <c r="BK1089" i="1"/>
  <c r="BK1090" i="1"/>
  <c r="BK1091" i="1"/>
  <c r="BK1092" i="1"/>
  <c r="BK1093" i="1"/>
  <c r="BK1094" i="1"/>
  <c r="BK1095" i="1"/>
  <c r="BK1096" i="1"/>
  <c r="BK1097" i="1"/>
  <c r="BK1098" i="1"/>
  <c r="BK1099" i="1"/>
  <c r="BJ4" i="1"/>
  <c r="BJ5" i="1"/>
  <c r="BJ6" i="1"/>
  <c r="BJ7" i="1"/>
  <c r="BJ8" i="1"/>
  <c r="BJ9" i="1"/>
  <c r="BJ10" i="1"/>
  <c r="BJ11" i="1"/>
  <c r="BJ12" i="1"/>
  <c r="BJ13" i="1"/>
  <c r="BJ14" i="1"/>
  <c r="BJ15" i="1"/>
  <c r="BJ16" i="1"/>
  <c r="BJ17" i="1"/>
  <c r="BJ18" i="1"/>
  <c r="BJ19" i="1"/>
  <c r="BJ20" i="1"/>
  <c r="BJ21" i="1"/>
  <c r="BJ22" i="1"/>
  <c r="BJ23" i="1"/>
  <c r="BJ24" i="1"/>
  <c r="BJ25" i="1"/>
  <c r="BJ26" i="1"/>
  <c r="BJ27" i="1"/>
  <c r="BJ28" i="1"/>
  <c r="BJ29" i="1"/>
  <c r="BJ30" i="1"/>
  <c r="BJ31" i="1"/>
  <c r="BJ32" i="1"/>
  <c r="BJ33" i="1"/>
  <c r="BJ34" i="1"/>
  <c r="BJ35" i="1"/>
  <c r="BJ36" i="1"/>
  <c r="BJ37" i="1"/>
  <c r="BJ38" i="1"/>
  <c r="BJ39" i="1"/>
  <c r="BJ40" i="1"/>
  <c r="BJ41" i="1"/>
  <c r="BJ42" i="1"/>
  <c r="BJ43" i="1"/>
  <c r="BJ44" i="1"/>
  <c r="BJ45" i="1"/>
  <c r="BJ46" i="1"/>
  <c r="BJ47" i="1"/>
  <c r="BJ48" i="1"/>
  <c r="BJ49" i="1"/>
  <c r="BJ50" i="1"/>
  <c r="BJ51" i="1"/>
  <c r="BJ52" i="1"/>
  <c r="BJ53" i="1"/>
  <c r="BJ54" i="1"/>
  <c r="BJ55" i="1"/>
  <c r="BJ56" i="1"/>
  <c r="BJ57" i="1"/>
  <c r="BJ58" i="1"/>
  <c r="BJ59" i="1"/>
  <c r="BJ60" i="1"/>
  <c r="BJ61" i="1"/>
  <c r="BJ62" i="1"/>
  <c r="BJ63" i="1"/>
  <c r="BJ64" i="1"/>
  <c r="BJ65" i="1"/>
  <c r="BJ66" i="1"/>
  <c r="BJ67" i="1"/>
  <c r="BJ68" i="1"/>
  <c r="BJ69" i="1"/>
  <c r="BJ70" i="1"/>
  <c r="BJ71" i="1"/>
  <c r="BJ72" i="1"/>
  <c r="BJ73" i="1"/>
  <c r="BJ74" i="1"/>
  <c r="BJ75" i="1"/>
  <c r="BJ76" i="1"/>
  <c r="BJ77" i="1"/>
  <c r="BJ78" i="1"/>
  <c r="BJ79" i="1"/>
  <c r="BJ80" i="1"/>
  <c r="BJ81" i="1"/>
  <c r="BJ82" i="1"/>
  <c r="BJ83" i="1"/>
  <c r="BJ84" i="1"/>
  <c r="BJ85" i="1"/>
  <c r="BJ86" i="1"/>
  <c r="BJ87" i="1"/>
  <c r="BJ88" i="1"/>
  <c r="BJ89" i="1"/>
  <c r="BJ90" i="1"/>
  <c r="BJ91" i="1"/>
  <c r="BJ92" i="1"/>
  <c r="BJ93" i="1"/>
  <c r="BJ94" i="1"/>
  <c r="BJ95" i="1"/>
  <c r="BJ96" i="1"/>
  <c r="BJ97" i="1"/>
  <c r="BJ98" i="1"/>
  <c r="BJ99" i="1"/>
  <c r="BJ100" i="1"/>
  <c r="BJ101" i="1"/>
  <c r="BJ102" i="1"/>
  <c r="BJ103" i="1"/>
  <c r="BJ104" i="1"/>
  <c r="BJ105" i="1"/>
  <c r="BJ106" i="1"/>
  <c r="BJ107" i="1"/>
  <c r="BJ108" i="1"/>
  <c r="BJ109" i="1"/>
  <c r="BJ110" i="1"/>
  <c r="BJ111" i="1"/>
  <c r="BJ112" i="1"/>
  <c r="BJ113" i="1"/>
  <c r="BJ114" i="1"/>
  <c r="BJ115" i="1"/>
  <c r="BJ116" i="1"/>
  <c r="BJ117" i="1"/>
  <c r="BJ118" i="1"/>
  <c r="BJ119" i="1"/>
  <c r="BJ120" i="1"/>
  <c r="BJ121" i="1"/>
  <c r="BJ122" i="1"/>
  <c r="BJ123" i="1"/>
  <c r="BJ124" i="1"/>
  <c r="BJ125" i="1"/>
  <c r="BJ126" i="1"/>
  <c r="BJ127" i="1"/>
  <c r="BJ128" i="1"/>
  <c r="BJ129" i="1"/>
  <c r="BJ130" i="1"/>
  <c r="BJ131" i="1"/>
  <c r="BJ132" i="1"/>
  <c r="BJ133" i="1"/>
  <c r="BJ134" i="1"/>
  <c r="BJ135" i="1"/>
  <c r="BJ136" i="1"/>
  <c r="BJ137" i="1"/>
  <c r="BJ138" i="1"/>
  <c r="BJ139" i="1"/>
  <c r="BJ140" i="1"/>
  <c r="BJ141" i="1"/>
  <c r="BJ142" i="1"/>
  <c r="BJ143" i="1"/>
  <c r="BJ144" i="1"/>
  <c r="BJ145" i="1"/>
  <c r="BJ146" i="1"/>
  <c r="BJ147" i="1"/>
  <c r="BJ148" i="1"/>
  <c r="BJ149" i="1"/>
  <c r="BJ150" i="1"/>
  <c r="BJ151" i="1"/>
  <c r="BJ152" i="1"/>
  <c r="BJ153" i="1"/>
  <c r="BJ154" i="1"/>
  <c r="BJ155" i="1"/>
  <c r="BJ156" i="1"/>
  <c r="BJ157" i="1"/>
  <c r="BJ158" i="1"/>
  <c r="BJ159" i="1"/>
  <c r="BJ160" i="1"/>
  <c r="BJ161" i="1"/>
  <c r="BJ162" i="1"/>
  <c r="BJ163" i="1"/>
  <c r="BJ164" i="1"/>
  <c r="BJ165" i="1"/>
  <c r="BJ166" i="1"/>
  <c r="BJ167" i="1"/>
  <c r="BJ168" i="1"/>
  <c r="BJ169" i="1"/>
  <c r="BJ170" i="1"/>
  <c r="BJ171" i="1"/>
  <c r="BJ172" i="1"/>
  <c r="BJ173" i="1"/>
  <c r="BJ174" i="1"/>
  <c r="BJ175" i="1"/>
  <c r="BJ176" i="1"/>
  <c r="BJ177" i="1"/>
  <c r="BJ178" i="1"/>
  <c r="BJ179" i="1"/>
  <c r="BJ180" i="1"/>
  <c r="BJ181" i="1"/>
  <c r="BJ182" i="1"/>
  <c r="BJ183" i="1"/>
  <c r="BJ184" i="1"/>
  <c r="BJ185" i="1"/>
  <c r="BJ186" i="1"/>
  <c r="BJ187" i="1"/>
  <c r="BJ188" i="1"/>
  <c r="BJ189" i="1"/>
  <c r="BJ190" i="1"/>
  <c r="BJ191" i="1"/>
  <c r="BJ192" i="1"/>
  <c r="BJ193" i="1"/>
  <c r="BJ194" i="1"/>
  <c r="BJ195" i="1"/>
  <c r="BJ196" i="1"/>
  <c r="BJ197" i="1"/>
  <c r="BJ198" i="1"/>
  <c r="BJ199" i="1"/>
  <c r="BJ200" i="1"/>
  <c r="BJ201" i="1"/>
  <c r="BJ202" i="1"/>
  <c r="BJ203" i="1"/>
  <c r="BJ204" i="1"/>
  <c r="BJ205" i="1"/>
  <c r="BJ206" i="1"/>
  <c r="BJ207" i="1"/>
  <c r="BJ208" i="1"/>
  <c r="BJ209" i="1"/>
  <c r="BJ210" i="1"/>
  <c r="BJ211" i="1"/>
  <c r="BJ212" i="1"/>
  <c r="BJ213" i="1"/>
  <c r="BJ214" i="1"/>
  <c r="BJ215" i="1"/>
  <c r="BJ216" i="1"/>
  <c r="BJ217" i="1"/>
  <c r="BJ218" i="1"/>
  <c r="BJ219" i="1"/>
  <c r="BJ220" i="1"/>
  <c r="BJ221" i="1"/>
  <c r="BJ222" i="1"/>
  <c r="BJ223" i="1"/>
  <c r="BJ224" i="1"/>
  <c r="BJ225" i="1"/>
  <c r="BJ226" i="1"/>
  <c r="BJ227" i="1"/>
  <c r="BJ228" i="1"/>
  <c r="BJ229" i="1"/>
  <c r="BJ230" i="1"/>
  <c r="BJ231" i="1"/>
  <c r="BJ232" i="1"/>
  <c r="BJ233" i="1"/>
  <c r="BJ234" i="1"/>
  <c r="BJ235" i="1"/>
  <c r="BJ236" i="1"/>
  <c r="BJ237" i="1"/>
  <c r="BJ238" i="1"/>
  <c r="BJ239" i="1"/>
  <c r="BJ240" i="1"/>
  <c r="BJ241" i="1"/>
  <c r="BJ242" i="1"/>
  <c r="BJ243" i="1"/>
  <c r="BJ244" i="1"/>
  <c r="BJ245" i="1"/>
  <c r="BJ246" i="1"/>
  <c r="BJ247" i="1"/>
  <c r="BJ248" i="1"/>
  <c r="BJ249" i="1"/>
  <c r="BJ250" i="1"/>
  <c r="BJ251" i="1"/>
  <c r="BJ252" i="1"/>
  <c r="BJ253" i="1"/>
  <c r="BJ254" i="1"/>
  <c r="BJ255" i="1"/>
  <c r="BJ256" i="1"/>
  <c r="BJ257" i="1"/>
  <c r="BJ258" i="1"/>
  <c r="BJ259" i="1"/>
  <c r="BJ260" i="1"/>
  <c r="BJ261" i="1"/>
  <c r="BJ262" i="1"/>
  <c r="BJ263" i="1"/>
  <c r="BJ264" i="1"/>
  <c r="BJ265" i="1"/>
  <c r="BJ266" i="1"/>
  <c r="BJ267" i="1"/>
  <c r="BJ268" i="1"/>
  <c r="BJ269" i="1"/>
  <c r="BJ270" i="1"/>
  <c r="BJ271" i="1"/>
  <c r="BJ272" i="1"/>
  <c r="BJ273" i="1"/>
  <c r="BJ274" i="1"/>
  <c r="BJ275" i="1"/>
  <c r="BJ276" i="1"/>
  <c r="BJ277" i="1"/>
  <c r="BJ278" i="1"/>
  <c r="BJ279" i="1"/>
  <c r="BJ280" i="1"/>
  <c r="BJ281" i="1"/>
  <c r="BJ282" i="1"/>
  <c r="BJ283" i="1"/>
  <c r="BJ284" i="1"/>
  <c r="BJ285" i="1"/>
  <c r="BJ286" i="1"/>
  <c r="BJ287" i="1"/>
  <c r="BJ288" i="1"/>
  <c r="BJ289" i="1"/>
  <c r="BJ290" i="1"/>
  <c r="BJ291" i="1"/>
  <c r="BJ292" i="1"/>
  <c r="BJ293" i="1"/>
  <c r="BJ294" i="1"/>
  <c r="BJ295" i="1"/>
  <c r="BJ296" i="1"/>
  <c r="BJ297" i="1"/>
  <c r="BJ298" i="1"/>
  <c r="BJ299" i="1"/>
  <c r="BJ300" i="1"/>
  <c r="BJ301" i="1"/>
  <c r="BJ302" i="1"/>
  <c r="BJ303" i="1"/>
  <c r="BJ304" i="1"/>
  <c r="BJ305" i="1"/>
  <c r="BJ306" i="1"/>
  <c r="BJ307" i="1"/>
  <c r="BJ308" i="1"/>
  <c r="BJ309" i="1"/>
  <c r="BJ310" i="1"/>
  <c r="BJ311" i="1"/>
  <c r="BJ312" i="1"/>
  <c r="BJ313" i="1"/>
  <c r="BJ314" i="1"/>
  <c r="BJ315" i="1"/>
  <c r="BJ316" i="1"/>
  <c r="BJ317" i="1"/>
  <c r="BJ318" i="1"/>
  <c r="BJ319" i="1"/>
  <c r="BJ320" i="1"/>
  <c r="BJ321" i="1"/>
  <c r="BJ322" i="1"/>
  <c r="BJ323" i="1"/>
  <c r="BJ324" i="1"/>
  <c r="BJ325" i="1"/>
  <c r="BJ326" i="1"/>
  <c r="BJ327" i="1"/>
  <c r="BJ328" i="1"/>
  <c r="BJ329" i="1"/>
  <c r="BJ330" i="1"/>
  <c r="BJ331" i="1"/>
  <c r="BJ332" i="1"/>
  <c r="BJ333" i="1"/>
  <c r="BJ334" i="1"/>
  <c r="BJ335" i="1"/>
  <c r="BJ336" i="1"/>
  <c r="BJ337" i="1"/>
  <c r="BJ338" i="1"/>
  <c r="BJ339" i="1"/>
  <c r="BJ340" i="1"/>
  <c r="BJ341" i="1"/>
  <c r="BJ342" i="1"/>
  <c r="BJ343" i="1"/>
  <c r="BJ344" i="1"/>
  <c r="BJ345" i="1"/>
  <c r="BJ346" i="1"/>
  <c r="BJ347" i="1"/>
  <c r="BJ348" i="1"/>
  <c r="BJ349" i="1"/>
  <c r="BJ350" i="1"/>
  <c r="BJ351" i="1"/>
  <c r="BJ352" i="1"/>
  <c r="BJ353" i="1"/>
  <c r="BJ354" i="1"/>
  <c r="BJ355" i="1"/>
  <c r="BJ356" i="1"/>
  <c r="BJ357" i="1"/>
  <c r="BJ358" i="1"/>
  <c r="BJ359" i="1"/>
  <c r="BJ360" i="1"/>
  <c r="BJ361" i="1"/>
  <c r="BJ362" i="1"/>
  <c r="BJ363" i="1"/>
  <c r="BJ364" i="1"/>
  <c r="BJ365" i="1"/>
  <c r="BJ366" i="1"/>
  <c r="BJ367" i="1"/>
  <c r="BJ368" i="1"/>
  <c r="BJ369" i="1"/>
  <c r="BJ370" i="1"/>
  <c r="BJ371" i="1"/>
  <c r="BJ372" i="1"/>
  <c r="BJ373" i="1"/>
  <c r="BJ374" i="1"/>
  <c r="BJ375" i="1"/>
  <c r="BJ376" i="1"/>
  <c r="BJ377" i="1"/>
  <c r="BJ378" i="1"/>
  <c r="BJ379" i="1"/>
  <c r="BJ380" i="1"/>
  <c r="BJ381" i="1"/>
  <c r="BJ382" i="1"/>
  <c r="BJ383" i="1"/>
  <c r="BJ384" i="1"/>
  <c r="BJ385" i="1"/>
  <c r="BJ386" i="1"/>
  <c r="BJ387" i="1"/>
  <c r="BJ388" i="1"/>
  <c r="BJ389" i="1"/>
  <c r="BJ390" i="1"/>
  <c r="BJ391" i="1"/>
  <c r="BJ392" i="1"/>
  <c r="BJ393" i="1"/>
  <c r="BJ394" i="1"/>
  <c r="BJ395" i="1"/>
  <c r="BJ396" i="1"/>
  <c r="BJ397" i="1"/>
  <c r="BJ398" i="1"/>
  <c r="BJ399" i="1"/>
  <c r="BJ400" i="1"/>
  <c r="BJ401" i="1"/>
  <c r="BJ402" i="1"/>
  <c r="BJ403" i="1"/>
  <c r="BJ404" i="1"/>
  <c r="BJ405" i="1"/>
  <c r="BJ406" i="1"/>
  <c r="BJ407" i="1"/>
  <c r="BJ408" i="1"/>
  <c r="BJ409" i="1"/>
  <c r="BJ410" i="1"/>
  <c r="BJ411" i="1"/>
  <c r="BJ412" i="1"/>
  <c r="BJ413" i="1"/>
  <c r="BJ414" i="1"/>
  <c r="BJ415" i="1"/>
  <c r="BJ416" i="1"/>
  <c r="BJ417" i="1"/>
  <c r="BJ418" i="1"/>
  <c r="BJ419" i="1"/>
  <c r="BJ420" i="1"/>
  <c r="BJ421" i="1"/>
  <c r="BJ422" i="1"/>
  <c r="BJ423" i="1"/>
  <c r="BJ424" i="1"/>
  <c r="BJ425" i="1"/>
  <c r="BJ426" i="1"/>
  <c r="BJ427" i="1"/>
  <c r="BJ428" i="1"/>
  <c r="BJ429" i="1"/>
  <c r="BJ430" i="1"/>
  <c r="BJ431" i="1"/>
  <c r="BJ432" i="1"/>
  <c r="BJ433" i="1"/>
  <c r="BJ434" i="1"/>
  <c r="BJ435" i="1"/>
  <c r="BJ436" i="1"/>
  <c r="BJ437" i="1"/>
  <c r="BJ438" i="1"/>
  <c r="BJ439" i="1"/>
  <c r="BJ440" i="1"/>
  <c r="BJ441" i="1"/>
  <c r="BJ442" i="1"/>
  <c r="BJ443" i="1"/>
  <c r="BJ444" i="1"/>
  <c r="BJ445" i="1"/>
  <c r="BJ446" i="1"/>
  <c r="BJ447" i="1"/>
  <c r="BJ448" i="1"/>
  <c r="BJ449" i="1"/>
  <c r="BJ450" i="1"/>
  <c r="BJ451" i="1"/>
  <c r="BJ452" i="1"/>
  <c r="BJ453" i="1"/>
  <c r="BJ454" i="1"/>
  <c r="BJ455" i="1"/>
  <c r="BJ456" i="1"/>
  <c r="BJ457" i="1"/>
  <c r="BJ458" i="1"/>
  <c r="BJ459" i="1"/>
  <c r="BJ460" i="1"/>
  <c r="BJ461" i="1"/>
  <c r="BJ462" i="1"/>
  <c r="BJ463" i="1"/>
  <c r="BJ464" i="1"/>
  <c r="BJ465" i="1"/>
  <c r="BJ466" i="1"/>
  <c r="BJ467" i="1"/>
  <c r="BJ468" i="1"/>
  <c r="BJ469" i="1"/>
  <c r="BJ470" i="1"/>
  <c r="BJ471" i="1"/>
  <c r="BJ472" i="1"/>
  <c r="BJ473" i="1"/>
  <c r="BJ474" i="1"/>
  <c r="BJ475" i="1"/>
  <c r="BJ476" i="1"/>
  <c r="BJ477" i="1"/>
  <c r="BJ478" i="1"/>
  <c r="BJ479" i="1"/>
  <c r="BJ480" i="1"/>
  <c r="BJ481" i="1"/>
  <c r="BJ482" i="1"/>
  <c r="BJ483" i="1"/>
  <c r="BJ484" i="1"/>
  <c r="BJ485" i="1"/>
  <c r="BJ486" i="1"/>
  <c r="BJ487" i="1"/>
  <c r="BJ488" i="1"/>
  <c r="BJ489" i="1"/>
  <c r="BJ490" i="1"/>
  <c r="BJ491" i="1"/>
  <c r="BJ492" i="1"/>
  <c r="BJ493" i="1"/>
  <c r="BJ494" i="1"/>
  <c r="BJ495" i="1"/>
  <c r="BJ496" i="1"/>
  <c r="BJ497" i="1"/>
  <c r="BJ498" i="1"/>
  <c r="BJ499" i="1"/>
  <c r="BJ500" i="1"/>
  <c r="BJ501" i="1"/>
  <c r="BJ502" i="1"/>
  <c r="BJ503" i="1"/>
  <c r="BJ504" i="1"/>
  <c r="BJ505" i="1"/>
  <c r="BJ506" i="1"/>
  <c r="BJ507" i="1"/>
  <c r="BJ508" i="1"/>
  <c r="BJ509" i="1"/>
  <c r="BJ510" i="1"/>
  <c r="BJ511" i="1"/>
  <c r="BJ512" i="1"/>
  <c r="BJ513" i="1"/>
  <c r="BJ514" i="1"/>
  <c r="BJ515" i="1"/>
  <c r="BJ516" i="1"/>
  <c r="BJ517" i="1"/>
  <c r="BJ518" i="1"/>
  <c r="BJ519" i="1"/>
  <c r="BJ520" i="1"/>
  <c r="BJ521" i="1"/>
  <c r="BJ522" i="1"/>
  <c r="BJ523" i="1"/>
  <c r="BJ524" i="1"/>
  <c r="BJ525" i="1"/>
  <c r="BJ526" i="1"/>
  <c r="BJ527" i="1"/>
  <c r="BJ528" i="1"/>
  <c r="BJ529" i="1"/>
  <c r="BJ530" i="1"/>
  <c r="BJ531" i="1"/>
  <c r="BJ532" i="1"/>
  <c r="BJ533" i="1"/>
  <c r="BJ534" i="1"/>
  <c r="BJ535" i="1"/>
  <c r="BJ536" i="1"/>
  <c r="BJ537" i="1"/>
  <c r="BJ538" i="1"/>
  <c r="BJ539" i="1"/>
  <c r="BJ540" i="1"/>
  <c r="BJ541" i="1"/>
  <c r="BJ542" i="1"/>
  <c r="BJ543" i="1"/>
  <c r="BJ544" i="1"/>
  <c r="BJ545" i="1"/>
  <c r="BJ546" i="1"/>
  <c r="BJ547" i="1"/>
  <c r="BJ548" i="1"/>
  <c r="BJ549" i="1"/>
  <c r="BJ550" i="1"/>
  <c r="BJ551" i="1"/>
  <c r="BJ552" i="1"/>
  <c r="BJ553" i="1"/>
  <c r="BJ554" i="1"/>
  <c r="BJ555" i="1"/>
  <c r="BJ556" i="1"/>
  <c r="BJ557" i="1"/>
  <c r="BJ558" i="1"/>
  <c r="BJ559" i="1"/>
  <c r="BJ560" i="1"/>
  <c r="BJ561" i="1"/>
  <c r="BJ562" i="1"/>
  <c r="BJ563" i="1"/>
  <c r="BJ564" i="1"/>
  <c r="BJ565" i="1"/>
  <c r="BJ566" i="1"/>
  <c r="BJ567" i="1"/>
  <c r="BJ568" i="1"/>
  <c r="BJ569" i="1"/>
  <c r="BJ570" i="1"/>
  <c r="BJ571" i="1"/>
  <c r="BJ572" i="1"/>
  <c r="BJ573" i="1"/>
  <c r="BJ574" i="1"/>
  <c r="BJ575" i="1"/>
  <c r="BJ576" i="1"/>
  <c r="BJ577" i="1"/>
  <c r="BJ578" i="1"/>
  <c r="BJ579" i="1"/>
  <c r="BJ580" i="1"/>
  <c r="BJ581" i="1"/>
  <c r="BJ582" i="1"/>
  <c r="BJ583" i="1"/>
  <c r="BJ584" i="1"/>
  <c r="BJ585" i="1"/>
  <c r="BJ586" i="1"/>
  <c r="BJ587" i="1"/>
  <c r="BJ588" i="1"/>
  <c r="BJ589" i="1"/>
  <c r="BJ590" i="1"/>
  <c r="BJ591" i="1"/>
  <c r="BJ592" i="1"/>
  <c r="BJ593" i="1"/>
  <c r="BJ594" i="1"/>
  <c r="BJ595" i="1"/>
  <c r="BJ596" i="1"/>
  <c r="BJ597" i="1"/>
  <c r="BJ598" i="1"/>
  <c r="BJ599" i="1"/>
  <c r="BJ600" i="1"/>
  <c r="BJ601" i="1"/>
  <c r="BJ602" i="1"/>
  <c r="BJ603" i="1"/>
  <c r="BJ604" i="1"/>
  <c r="BJ605" i="1"/>
  <c r="BJ606" i="1"/>
  <c r="BJ607" i="1"/>
  <c r="BJ608" i="1"/>
  <c r="BJ609" i="1"/>
  <c r="BJ610" i="1"/>
  <c r="BJ611" i="1"/>
  <c r="BJ612" i="1"/>
  <c r="BJ613" i="1"/>
  <c r="BJ614" i="1"/>
  <c r="BJ615" i="1"/>
  <c r="BJ616" i="1"/>
  <c r="BJ617" i="1"/>
  <c r="BJ618" i="1"/>
  <c r="BJ619" i="1"/>
  <c r="BJ620" i="1"/>
  <c r="BJ621" i="1"/>
  <c r="BJ622" i="1"/>
  <c r="BJ623" i="1"/>
  <c r="BJ624" i="1"/>
  <c r="BJ625" i="1"/>
  <c r="BJ626" i="1"/>
  <c r="BJ627" i="1"/>
  <c r="BJ628" i="1"/>
  <c r="BJ629" i="1"/>
  <c r="BJ630" i="1"/>
  <c r="BJ631" i="1"/>
  <c r="BJ632" i="1"/>
  <c r="BJ633" i="1"/>
  <c r="BJ634" i="1"/>
  <c r="BJ635" i="1"/>
  <c r="BJ636" i="1"/>
  <c r="BJ637" i="1"/>
  <c r="BJ638" i="1"/>
  <c r="BJ639" i="1"/>
  <c r="BJ640" i="1"/>
  <c r="BJ641" i="1"/>
  <c r="BJ642" i="1"/>
  <c r="BJ643" i="1"/>
  <c r="BJ644" i="1"/>
  <c r="BJ645" i="1"/>
  <c r="BJ646" i="1"/>
  <c r="BJ647" i="1"/>
  <c r="BJ648" i="1"/>
  <c r="BJ649" i="1"/>
  <c r="BJ650" i="1"/>
  <c r="BJ651" i="1"/>
  <c r="BJ652" i="1"/>
  <c r="BJ653" i="1"/>
  <c r="BJ654" i="1"/>
  <c r="BJ655" i="1"/>
  <c r="BJ656" i="1"/>
  <c r="BJ657" i="1"/>
  <c r="BJ658" i="1"/>
  <c r="BJ659" i="1"/>
  <c r="BJ660" i="1"/>
  <c r="BJ661" i="1"/>
  <c r="BJ662" i="1"/>
  <c r="BJ663" i="1"/>
  <c r="BJ664" i="1"/>
  <c r="BJ665" i="1"/>
  <c r="BJ666" i="1"/>
  <c r="BJ667" i="1"/>
  <c r="BJ668" i="1"/>
  <c r="BJ669" i="1"/>
  <c r="BJ670" i="1"/>
  <c r="BJ671" i="1"/>
  <c r="BJ672" i="1"/>
  <c r="BJ673" i="1"/>
  <c r="BJ674" i="1"/>
  <c r="BJ675" i="1"/>
  <c r="BJ676" i="1"/>
  <c r="BJ677" i="1"/>
  <c r="BJ678" i="1"/>
  <c r="BJ679" i="1"/>
  <c r="BJ680" i="1"/>
  <c r="BJ681" i="1"/>
  <c r="BJ682" i="1"/>
  <c r="BJ683" i="1"/>
  <c r="BJ684" i="1"/>
  <c r="BJ685" i="1"/>
  <c r="BJ686" i="1"/>
  <c r="BJ687" i="1"/>
  <c r="BJ688" i="1"/>
  <c r="BJ689" i="1"/>
  <c r="BJ690" i="1"/>
  <c r="BJ691" i="1"/>
  <c r="BJ692" i="1"/>
  <c r="BJ693" i="1"/>
  <c r="BJ694" i="1"/>
  <c r="BJ695" i="1"/>
  <c r="BJ696" i="1"/>
  <c r="BJ697" i="1"/>
  <c r="BJ698" i="1"/>
  <c r="BJ699" i="1"/>
  <c r="BJ700" i="1"/>
  <c r="BJ701" i="1"/>
  <c r="BJ702" i="1"/>
  <c r="BJ703" i="1"/>
  <c r="BJ704" i="1"/>
  <c r="BJ705" i="1"/>
  <c r="BJ706" i="1"/>
  <c r="BJ707" i="1"/>
  <c r="BJ708" i="1"/>
  <c r="BJ709" i="1"/>
  <c r="BJ710" i="1"/>
  <c r="BJ711" i="1"/>
  <c r="BJ712" i="1"/>
  <c r="BJ713" i="1"/>
  <c r="BJ714" i="1"/>
  <c r="BJ715" i="1"/>
  <c r="BJ716" i="1"/>
  <c r="BJ717" i="1"/>
  <c r="BJ718" i="1"/>
  <c r="BJ719" i="1"/>
  <c r="BJ720" i="1"/>
  <c r="BJ721" i="1"/>
  <c r="BJ722" i="1"/>
  <c r="BJ723" i="1"/>
  <c r="BJ724" i="1"/>
  <c r="BJ725" i="1"/>
  <c r="BJ726" i="1"/>
  <c r="BJ727" i="1"/>
  <c r="BJ728" i="1"/>
  <c r="BJ729" i="1"/>
  <c r="BJ730" i="1"/>
  <c r="BJ731" i="1"/>
  <c r="BJ732" i="1"/>
  <c r="BJ733" i="1"/>
  <c r="BJ734" i="1"/>
  <c r="BJ735" i="1"/>
  <c r="BJ736" i="1"/>
  <c r="BJ737" i="1"/>
  <c r="BJ738" i="1"/>
  <c r="BJ739" i="1"/>
  <c r="BJ740" i="1"/>
  <c r="BJ741" i="1"/>
  <c r="BJ742" i="1"/>
  <c r="BJ743" i="1"/>
  <c r="BJ744" i="1"/>
  <c r="BJ745" i="1"/>
  <c r="BJ746" i="1"/>
  <c r="BJ747" i="1"/>
  <c r="BJ748" i="1"/>
  <c r="BJ749" i="1"/>
  <c r="BJ750" i="1"/>
  <c r="BJ751" i="1"/>
  <c r="BJ752" i="1"/>
  <c r="BJ753" i="1"/>
  <c r="BJ754" i="1"/>
  <c r="BJ755" i="1"/>
  <c r="BJ756" i="1"/>
  <c r="BJ757" i="1"/>
  <c r="BJ758" i="1"/>
  <c r="BJ759" i="1"/>
  <c r="BJ760" i="1"/>
  <c r="BJ761" i="1"/>
  <c r="BJ762" i="1"/>
  <c r="BJ763" i="1"/>
  <c r="BJ764" i="1"/>
  <c r="BJ765" i="1"/>
  <c r="BJ766" i="1"/>
  <c r="BJ767" i="1"/>
  <c r="BJ768" i="1"/>
  <c r="BJ769" i="1"/>
  <c r="BJ770" i="1"/>
  <c r="BJ771" i="1"/>
  <c r="BJ772" i="1"/>
  <c r="BJ773" i="1"/>
  <c r="BJ774" i="1"/>
  <c r="BJ775" i="1"/>
  <c r="BJ776" i="1"/>
  <c r="BJ777" i="1"/>
  <c r="BJ778" i="1"/>
  <c r="BJ779" i="1"/>
  <c r="BJ780" i="1"/>
  <c r="BJ781" i="1"/>
  <c r="BJ782" i="1"/>
  <c r="BJ783" i="1"/>
  <c r="BJ784" i="1"/>
  <c r="BJ785" i="1"/>
  <c r="BJ786" i="1"/>
  <c r="BJ787" i="1"/>
  <c r="BJ788" i="1"/>
  <c r="BJ789" i="1"/>
  <c r="BJ790" i="1"/>
  <c r="BJ791" i="1"/>
  <c r="BJ792" i="1"/>
  <c r="BJ793" i="1"/>
  <c r="BJ794" i="1"/>
  <c r="BJ795" i="1"/>
  <c r="BJ796" i="1"/>
  <c r="BJ797" i="1"/>
  <c r="BJ798" i="1"/>
  <c r="BJ799" i="1"/>
  <c r="BJ800" i="1"/>
  <c r="BJ801" i="1"/>
  <c r="BJ802" i="1"/>
  <c r="BJ803" i="1"/>
  <c r="BJ804" i="1"/>
  <c r="BJ805" i="1"/>
  <c r="BJ806" i="1"/>
  <c r="BJ807" i="1"/>
  <c r="BJ808" i="1"/>
  <c r="BJ809" i="1"/>
  <c r="BJ810" i="1"/>
  <c r="BJ811" i="1"/>
  <c r="BJ812" i="1"/>
  <c r="BJ813" i="1"/>
  <c r="BJ814" i="1"/>
  <c r="BJ815" i="1"/>
  <c r="BJ816" i="1"/>
  <c r="BJ817" i="1"/>
  <c r="BJ818" i="1"/>
  <c r="BJ819" i="1"/>
  <c r="BJ820" i="1"/>
  <c r="BJ821" i="1"/>
  <c r="BJ822" i="1"/>
  <c r="BJ823" i="1"/>
  <c r="BJ824" i="1"/>
  <c r="BJ825" i="1"/>
  <c r="BJ826" i="1"/>
  <c r="BJ827" i="1"/>
  <c r="BJ828" i="1"/>
  <c r="BJ829" i="1"/>
  <c r="BJ830" i="1"/>
  <c r="BJ831" i="1"/>
  <c r="BJ832" i="1"/>
  <c r="BJ833" i="1"/>
  <c r="BJ834" i="1"/>
  <c r="BJ835" i="1"/>
  <c r="BJ836" i="1"/>
  <c r="BJ837" i="1"/>
  <c r="BJ838" i="1"/>
  <c r="BJ839" i="1"/>
  <c r="BJ840" i="1"/>
  <c r="BJ841" i="1"/>
  <c r="BJ842" i="1"/>
  <c r="BJ843" i="1"/>
  <c r="BJ844" i="1"/>
  <c r="BJ845" i="1"/>
  <c r="BJ846" i="1"/>
  <c r="BJ847" i="1"/>
  <c r="BJ848" i="1"/>
  <c r="BJ849" i="1"/>
  <c r="BJ850" i="1"/>
  <c r="BJ851" i="1"/>
  <c r="BJ852" i="1"/>
  <c r="BJ853" i="1"/>
  <c r="BJ854" i="1"/>
  <c r="BJ855" i="1"/>
  <c r="BJ856" i="1"/>
  <c r="BJ857" i="1"/>
  <c r="BJ858" i="1"/>
  <c r="BJ859" i="1"/>
  <c r="BJ860" i="1"/>
  <c r="BJ861" i="1"/>
  <c r="BJ862" i="1"/>
  <c r="BJ863" i="1"/>
  <c r="BJ864" i="1"/>
  <c r="BJ865" i="1"/>
  <c r="BJ866" i="1"/>
  <c r="BJ867" i="1"/>
  <c r="BJ868" i="1"/>
  <c r="BJ869" i="1"/>
  <c r="BJ870" i="1"/>
  <c r="BJ871" i="1"/>
  <c r="BJ872" i="1"/>
  <c r="BJ873" i="1"/>
  <c r="BJ874" i="1"/>
  <c r="BJ875" i="1"/>
  <c r="BJ876" i="1"/>
  <c r="BJ877" i="1"/>
  <c r="BJ878" i="1"/>
  <c r="BJ879" i="1"/>
  <c r="BJ880" i="1"/>
  <c r="BJ881" i="1"/>
  <c r="BJ882" i="1"/>
  <c r="BJ883" i="1"/>
  <c r="BJ884" i="1"/>
  <c r="BJ885" i="1"/>
  <c r="BJ886" i="1"/>
  <c r="BJ887" i="1"/>
  <c r="BJ888" i="1"/>
  <c r="BJ889" i="1"/>
  <c r="BJ890" i="1"/>
  <c r="BJ891" i="1"/>
  <c r="BJ892" i="1"/>
  <c r="BJ893" i="1"/>
  <c r="BJ894" i="1"/>
  <c r="BJ895" i="1"/>
  <c r="BJ896" i="1"/>
  <c r="BJ897" i="1"/>
  <c r="BJ898" i="1"/>
  <c r="BJ899" i="1"/>
  <c r="BJ900" i="1"/>
  <c r="BJ901" i="1"/>
  <c r="BJ902" i="1"/>
  <c r="BJ903" i="1"/>
  <c r="BJ904" i="1"/>
  <c r="BJ905" i="1"/>
  <c r="BJ906" i="1"/>
  <c r="BJ907" i="1"/>
  <c r="BJ908" i="1"/>
  <c r="BJ909" i="1"/>
  <c r="BJ910" i="1"/>
  <c r="BJ911" i="1"/>
  <c r="BJ912" i="1"/>
  <c r="BJ913" i="1"/>
  <c r="BJ914" i="1"/>
  <c r="BJ915" i="1"/>
  <c r="BJ916" i="1"/>
  <c r="BJ917" i="1"/>
  <c r="BJ918" i="1"/>
  <c r="BJ919" i="1"/>
  <c r="BJ920" i="1"/>
  <c r="BJ921" i="1"/>
  <c r="BJ922" i="1"/>
  <c r="BJ923" i="1"/>
  <c r="BJ924" i="1"/>
  <c r="BJ925" i="1"/>
  <c r="BJ926" i="1"/>
  <c r="BJ927" i="1"/>
  <c r="BJ928" i="1"/>
  <c r="BJ929" i="1"/>
  <c r="BJ930" i="1"/>
  <c r="BJ931" i="1"/>
  <c r="BJ932" i="1"/>
  <c r="BJ933" i="1"/>
  <c r="BJ934" i="1"/>
  <c r="BJ935" i="1"/>
  <c r="BJ936" i="1"/>
  <c r="BJ937" i="1"/>
  <c r="BJ938" i="1"/>
  <c r="BJ939" i="1"/>
  <c r="BJ940" i="1"/>
  <c r="BJ941" i="1"/>
  <c r="BJ942" i="1"/>
  <c r="BJ943" i="1"/>
  <c r="BJ944" i="1"/>
  <c r="BJ945" i="1"/>
  <c r="BJ946" i="1"/>
  <c r="BJ947" i="1"/>
  <c r="BJ948" i="1"/>
  <c r="BJ949" i="1"/>
  <c r="BJ950" i="1"/>
  <c r="BJ951" i="1"/>
  <c r="BJ952" i="1"/>
  <c r="BJ953" i="1"/>
  <c r="BJ954" i="1"/>
  <c r="BJ955" i="1"/>
  <c r="BJ956" i="1"/>
  <c r="BJ957" i="1"/>
  <c r="BJ958" i="1"/>
  <c r="BJ959" i="1"/>
  <c r="BJ960" i="1"/>
  <c r="BJ961" i="1"/>
  <c r="BJ962" i="1"/>
  <c r="BJ963" i="1"/>
  <c r="BJ964" i="1"/>
  <c r="BJ965" i="1"/>
  <c r="BJ966" i="1"/>
  <c r="BJ967" i="1"/>
  <c r="BJ968" i="1"/>
  <c r="BJ969" i="1"/>
  <c r="BJ970" i="1"/>
  <c r="BJ971" i="1"/>
  <c r="BJ972" i="1"/>
  <c r="BJ973" i="1"/>
  <c r="BJ974" i="1"/>
  <c r="BJ975" i="1"/>
  <c r="BJ976" i="1"/>
  <c r="BJ977" i="1"/>
  <c r="BJ978" i="1"/>
  <c r="BJ979" i="1"/>
  <c r="BJ980" i="1"/>
  <c r="BJ981" i="1"/>
  <c r="BJ982" i="1"/>
  <c r="BJ983" i="1"/>
  <c r="BJ984" i="1"/>
  <c r="BJ985" i="1"/>
  <c r="BJ986" i="1"/>
  <c r="BJ987" i="1"/>
  <c r="BJ988" i="1"/>
  <c r="BJ989" i="1"/>
  <c r="BJ990" i="1"/>
  <c r="BJ991" i="1"/>
  <c r="BJ992" i="1"/>
  <c r="BJ993" i="1"/>
  <c r="BJ994" i="1"/>
  <c r="BJ995" i="1"/>
  <c r="BJ996" i="1"/>
  <c r="BJ997" i="1"/>
  <c r="BJ998" i="1"/>
  <c r="BJ999" i="1"/>
  <c r="BJ1000" i="1"/>
  <c r="BJ1001" i="1"/>
  <c r="BJ1002" i="1"/>
  <c r="BJ1003" i="1"/>
  <c r="BJ1004" i="1"/>
  <c r="BJ1005" i="1"/>
  <c r="BJ1006" i="1"/>
  <c r="BJ1007" i="1"/>
  <c r="BJ1008" i="1"/>
  <c r="BJ1009" i="1"/>
  <c r="BJ1010" i="1"/>
  <c r="BJ1011" i="1"/>
  <c r="BJ1012" i="1"/>
  <c r="BJ1013" i="1"/>
  <c r="BJ1014" i="1"/>
  <c r="BJ1015" i="1"/>
  <c r="BJ1016" i="1"/>
  <c r="BJ1017" i="1"/>
  <c r="BJ1018" i="1"/>
  <c r="BJ1019" i="1"/>
  <c r="BJ1020" i="1"/>
  <c r="BJ1021" i="1"/>
  <c r="BJ1022" i="1"/>
  <c r="BJ1023" i="1"/>
  <c r="BJ1024" i="1"/>
  <c r="BJ1025" i="1"/>
  <c r="BJ1026" i="1"/>
  <c r="BJ1027" i="1"/>
  <c r="BJ1028" i="1"/>
  <c r="BJ1029" i="1"/>
  <c r="BJ1030" i="1"/>
  <c r="BJ1031" i="1"/>
  <c r="BJ1032" i="1"/>
  <c r="BJ1033" i="1"/>
  <c r="BJ1034" i="1"/>
  <c r="BJ1035" i="1"/>
  <c r="BJ1036" i="1"/>
  <c r="BJ1037" i="1"/>
  <c r="BJ1038" i="1"/>
  <c r="BJ1039" i="1"/>
  <c r="BJ1040" i="1"/>
  <c r="BJ1041" i="1"/>
  <c r="BJ1042" i="1"/>
  <c r="BJ1043" i="1"/>
  <c r="BJ1044" i="1"/>
  <c r="BJ1045" i="1"/>
  <c r="BJ1046" i="1"/>
  <c r="BJ1047" i="1"/>
  <c r="BJ1048" i="1"/>
  <c r="BJ1049" i="1"/>
  <c r="BJ1050" i="1"/>
  <c r="BJ1051" i="1"/>
  <c r="BJ1052" i="1"/>
  <c r="BJ1053" i="1"/>
  <c r="BJ1054" i="1"/>
  <c r="BJ1055" i="1"/>
  <c r="BJ1056" i="1"/>
  <c r="BJ1057" i="1"/>
  <c r="BJ1058" i="1"/>
  <c r="BJ1059" i="1"/>
  <c r="BJ1060" i="1"/>
  <c r="BJ1061" i="1"/>
  <c r="BJ1062" i="1"/>
  <c r="BJ1063" i="1"/>
  <c r="BJ1064" i="1"/>
  <c r="BJ1065" i="1"/>
  <c r="BJ1066" i="1"/>
  <c r="BJ1067" i="1"/>
  <c r="BJ1068" i="1"/>
  <c r="BJ1069" i="1"/>
  <c r="BJ1070" i="1"/>
  <c r="BJ1071" i="1"/>
  <c r="BJ1072" i="1"/>
  <c r="BJ1073" i="1"/>
  <c r="BJ1074" i="1"/>
  <c r="BJ1075" i="1"/>
  <c r="BJ1076" i="1"/>
  <c r="BJ1077" i="1"/>
  <c r="BJ1078" i="1"/>
  <c r="BJ1079" i="1"/>
  <c r="BJ1080" i="1"/>
  <c r="BJ1081" i="1"/>
  <c r="BJ1082" i="1"/>
  <c r="BJ1083" i="1"/>
  <c r="BJ1084" i="1"/>
  <c r="BJ1085" i="1"/>
  <c r="BJ1086" i="1"/>
  <c r="BJ1087" i="1"/>
  <c r="BJ1088" i="1"/>
  <c r="BJ1089" i="1"/>
  <c r="BJ1090" i="1"/>
  <c r="BJ1091" i="1"/>
  <c r="BJ1092" i="1"/>
  <c r="BJ1093" i="1"/>
  <c r="BJ1094" i="1"/>
  <c r="BJ1095" i="1"/>
  <c r="BJ1096" i="1"/>
  <c r="BJ1097" i="1"/>
  <c r="BJ1098" i="1"/>
  <c r="BJ1099" i="1"/>
  <c r="BI13" i="1"/>
  <c r="BI39" i="1"/>
  <c r="BI40" i="1"/>
  <c r="BI41" i="1"/>
  <c r="BI42" i="1"/>
  <c r="BI43" i="1"/>
  <c r="BI44" i="1"/>
  <c r="BI45" i="1"/>
  <c r="BI46" i="1"/>
  <c r="BI47" i="1"/>
  <c r="BI48" i="1"/>
  <c r="BI49" i="1"/>
  <c r="BI50" i="1"/>
  <c r="BI51" i="1"/>
  <c r="BI52" i="1"/>
  <c r="BI53" i="1"/>
  <c r="BI54" i="1"/>
  <c r="BI55" i="1"/>
  <c r="BI56" i="1"/>
  <c r="BI57" i="1"/>
  <c r="BI58" i="1"/>
  <c r="BI59" i="1"/>
  <c r="BI60" i="1"/>
  <c r="BI61" i="1"/>
  <c r="BI62" i="1"/>
  <c r="BI63" i="1"/>
  <c r="BI64" i="1"/>
  <c r="BI65" i="1"/>
  <c r="BI66" i="1"/>
  <c r="BI67" i="1"/>
  <c r="BI68" i="1"/>
  <c r="BI69" i="1"/>
  <c r="BI70" i="1"/>
  <c r="BI71" i="1"/>
  <c r="BI72" i="1"/>
  <c r="BI73" i="1"/>
  <c r="BI74" i="1"/>
  <c r="BI75" i="1"/>
  <c r="BI76" i="1"/>
  <c r="BI77" i="1"/>
  <c r="BI78" i="1"/>
  <c r="BI79" i="1"/>
  <c r="BI80" i="1"/>
  <c r="BI81" i="1"/>
  <c r="BI82" i="1"/>
  <c r="BI83" i="1"/>
  <c r="BI84" i="1"/>
  <c r="BI85" i="1"/>
  <c r="BI86" i="1"/>
  <c r="BI87" i="1"/>
  <c r="BI88" i="1"/>
  <c r="BI89" i="1"/>
  <c r="BI90" i="1"/>
  <c r="BI91" i="1"/>
  <c r="BI92" i="1"/>
  <c r="BI93" i="1"/>
  <c r="BI94" i="1"/>
  <c r="BI95" i="1"/>
  <c r="BI96" i="1"/>
  <c r="BI97" i="1"/>
  <c r="BI98" i="1"/>
  <c r="BI99" i="1"/>
  <c r="BI100" i="1"/>
  <c r="BI101" i="1"/>
  <c r="BI102" i="1"/>
  <c r="BI103" i="1"/>
  <c r="BI104" i="1"/>
  <c r="BI105" i="1"/>
  <c r="BI106" i="1"/>
  <c r="BI107" i="1"/>
  <c r="BI108" i="1"/>
  <c r="BI109" i="1"/>
  <c r="BI110" i="1"/>
  <c r="BI111" i="1"/>
  <c r="BI112" i="1"/>
  <c r="BI113" i="1"/>
  <c r="BI114" i="1"/>
  <c r="BI115" i="1"/>
  <c r="BI116" i="1"/>
  <c r="BI117" i="1"/>
  <c r="BI118" i="1"/>
  <c r="BI119" i="1"/>
  <c r="BI120" i="1"/>
  <c r="BI121" i="1"/>
  <c r="BI122" i="1"/>
  <c r="BI123" i="1"/>
  <c r="BI124" i="1"/>
  <c r="BI125" i="1"/>
  <c r="BI126" i="1"/>
  <c r="BI127" i="1"/>
  <c r="BI128" i="1"/>
  <c r="BI129" i="1"/>
  <c r="BI130" i="1"/>
  <c r="BI131" i="1"/>
  <c r="BI132" i="1"/>
  <c r="BI133" i="1"/>
  <c r="BI134" i="1"/>
  <c r="BI135" i="1"/>
  <c r="BI136" i="1"/>
  <c r="BI137" i="1"/>
  <c r="BI138" i="1"/>
  <c r="BI139" i="1"/>
  <c r="BI140" i="1"/>
  <c r="BI141" i="1"/>
  <c r="BI142" i="1"/>
  <c r="BI143" i="1"/>
  <c r="BI144" i="1"/>
  <c r="BI145" i="1"/>
  <c r="BI146" i="1"/>
  <c r="BI147" i="1"/>
  <c r="BI148" i="1"/>
  <c r="BI149" i="1"/>
  <c r="BI150" i="1"/>
  <c r="BI151" i="1"/>
  <c r="BI152" i="1"/>
  <c r="BI153" i="1"/>
  <c r="BI154" i="1"/>
  <c r="BI155" i="1"/>
  <c r="BI156" i="1"/>
  <c r="BI157" i="1"/>
  <c r="BI158" i="1"/>
  <c r="BI159" i="1"/>
  <c r="BI160" i="1"/>
  <c r="BI161" i="1"/>
  <c r="BI162" i="1"/>
  <c r="BI163" i="1"/>
  <c r="BI164" i="1"/>
  <c r="BI165" i="1"/>
  <c r="BI166" i="1"/>
  <c r="BI167" i="1"/>
  <c r="BI168" i="1"/>
  <c r="BI169" i="1"/>
  <c r="BI170" i="1"/>
  <c r="BI171" i="1"/>
  <c r="BI172" i="1"/>
  <c r="BI173" i="1"/>
  <c r="BI174" i="1"/>
  <c r="BI175" i="1"/>
  <c r="BI176" i="1"/>
  <c r="BI177" i="1"/>
  <c r="BI178" i="1"/>
  <c r="BI179" i="1"/>
  <c r="BI180" i="1"/>
  <c r="BI181" i="1"/>
  <c r="BI182" i="1"/>
  <c r="BI183" i="1"/>
  <c r="BI184" i="1"/>
  <c r="BI185" i="1"/>
  <c r="BI186" i="1"/>
  <c r="BI187" i="1"/>
  <c r="BI188" i="1"/>
  <c r="BI189" i="1"/>
  <c r="BI190" i="1"/>
  <c r="BI191" i="1"/>
  <c r="BI192" i="1"/>
  <c r="BI193" i="1"/>
  <c r="BI194" i="1"/>
  <c r="BI195" i="1"/>
  <c r="BI196" i="1"/>
  <c r="BI197" i="1"/>
  <c r="BI198" i="1"/>
  <c r="BI199" i="1"/>
  <c r="BI200" i="1"/>
  <c r="BI201" i="1"/>
  <c r="BI202" i="1"/>
  <c r="BI203" i="1"/>
  <c r="BI204" i="1"/>
  <c r="BI205" i="1"/>
  <c r="BI206" i="1"/>
  <c r="BI207" i="1"/>
  <c r="BI208" i="1"/>
  <c r="BI209" i="1"/>
  <c r="BI210" i="1"/>
  <c r="BI211" i="1"/>
  <c r="BI212" i="1"/>
  <c r="BI213" i="1"/>
  <c r="BI214" i="1"/>
  <c r="BI215" i="1"/>
  <c r="BI216" i="1"/>
  <c r="BI217" i="1"/>
  <c r="BI218" i="1"/>
  <c r="BI219" i="1"/>
  <c r="BI220" i="1"/>
  <c r="BI221" i="1"/>
  <c r="BI222" i="1"/>
  <c r="BI223" i="1"/>
  <c r="BI224" i="1"/>
  <c r="BI225" i="1"/>
  <c r="BI226" i="1"/>
  <c r="BI227" i="1"/>
  <c r="BI228" i="1"/>
  <c r="BI229" i="1"/>
  <c r="BI230" i="1"/>
  <c r="BI231" i="1"/>
  <c r="BI232" i="1"/>
  <c r="BI233" i="1"/>
  <c r="BI234" i="1"/>
  <c r="BI235" i="1"/>
  <c r="BI236" i="1"/>
  <c r="BI237" i="1"/>
  <c r="BI238" i="1"/>
  <c r="BI239" i="1"/>
  <c r="BI240" i="1"/>
  <c r="BI241" i="1"/>
  <c r="BI242" i="1"/>
  <c r="BI243" i="1"/>
  <c r="BI244" i="1"/>
  <c r="BI245" i="1"/>
  <c r="BI246" i="1"/>
  <c r="BI247" i="1"/>
  <c r="BI248" i="1"/>
  <c r="BI249" i="1"/>
  <c r="BI250" i="1"/>
  <c r="BI251" i="1"/>
  <c r="BI252" i="1"/>
  <c r="BI253" i="1"/>
  <c r="BI254" i="1"/>
  <c r="BI255" i="1"/>
  <c r="BI256" i="1"/>
  <c r="BI257" i="1"/>
  <c r="BI258" i="1"/>
  <c r="BI259" i="1"/>
  <c r="BI260" i="1"/>
  <c r="BI261" i="1"/>
  <c r="BI262" i="1"/>
  <c r="BI263" i="1"/>
  <c r="BI264" i="1"/>
  <c r="BI265" i="1"/>
  <c r="BI266" i="1"/>
  <c r="BI267" i="1"/>
  <c r="BI268" i="1"/>
  <c r="BI269" i="1"/>
  <c r="BI270" i="1"/>
  <c r="BI271" i="1"/>
  <c r="BI272" i="1"/>
  <c r="BI273" i="1"/>
  <c r="BI274" i="1"/>
  <c r="BI275" i="1"/>
  <c r="BI276" i="1"/>
  <c r="BI277" i="1"/>
  <c r="BI278" i="1"/>
  <c r="BI279" i="1"/>
  <c r="BI280" i="1"/>
  <c r="BI281" i="1"/>
  <c r="BI282" i="1"/>
  <c r="BI283" i="1"/>
  <c r="BI284" i="1"/>
  <c r="BI285" i="1"/>
  <c r="BI286" i="1"/>
  <c r="BI287" i="1"/>
  <c r="BI288" i="1"/>
  <c r="BI289" i="1"/>
  <c r="BI290" i="1"/>
  <c r="BI291" i="1"/>
  <c r="BI292" i="1"/>
  <c r="BI293" i="1"/>
  <c r="BI294" i="1"/>
  <c r="BI295" i="1"/>
  <c r="BI296" i="1"/>
  <c r="BI297" i="1"/>
  <c r="BI298" i="1"/>
  <c r="BI299" i="1"/>
  <c r="BI300" i="1"/>
  <c r="BI301" i="1"/>
  <c r="BI302" i="1"/>
  <c r="BI303" i="1"/>
  <c r="BI304" i="1"/>
  <c r="BI305" i="1"/>
  <c r="BI306" i="1"/>
  <c r="BI307" i="1"/>
  <c r="BI308" i="1"/>
  <c r="BI309" i="1"/>
  <c r="BI310" i="1"/>
  <c r="BI311" i="1"/>
  <c r="BI312" i="1"/>
  <c r="BI313" i="1"/>
  <c r="BI314" i="1"/>
  <c r="BI315" i="1"/>
  <c r="BI316" i="1"/>
  <c r="BI317" i="1"/>
  <c r="BI318" i="1"/>
  <c r="BI319" i="1"/>
  <c r="BI320" i="1"/>
  <c r="BI321" i="1"/>
  <c r="BI322" i="1"/>
  <c r="BI323" i="1"/>
  <c r="BI324" i="1"/>
  <c r="BI325" i="1"/>
  <c r="BI326" i="1"/>
  <c r="BI327" i="1"/>
  <c r="BI328" i="1"/>
  <c r="BI329" i="1"/>
  <c r="BI330" i="1"/>
  <c r="BI331" i="1"/>
  <c r="BI332" i="1"/>
  <c r="BI333" i="1"/>
  <c r="BI334" i="1"/>
  <c r="BI335" i="1"/>
  <c r="BI336" i="1"/>
  <c r="BI337" i="1"/>
  <c r="BI338" i="1"/>
  <c r="BI339" i="1"/>
  <c r="BI340" i="1"/>
  <c r="BI341" i="1"/>
  <c r="BI342" i="1"/>
  <c r="BI343" i="1"/>
  <c r="BI344" i="1"/>
  <c r="BI345" i="1"/>
  <c r="BI346" i="1"/>
  <c r="BI347" i="1"/>
  <c r="BI348" i="1"/>
  <c r="BI349" i="1"/>
  <c r="BI350" i="1"/>
  <c r="BI351" i="1"/>
  <c r="BI352" i="1"/>
  <c r="BI353" i="1"/>
  <c r="BI354" i="1"/>
  <c r="BI355" i="1"/>
  <c r="BI356" i="1"/>
  <c r="BI357" i="1"/>
  <c r="BI358" i="1"/>
  <c r="BI359" i="1"/>
  <c r="BI360" i="1"/>
  <c r="BI361" i="1"/>
  <c r="BI362" i="1"/>
  <c r="BI363" i="1"/>
  <c r="BI364" i="1"/>
  <c r="BI365" i="1"/>
  <c r="BI366" i="1"/>
  <c r="BI367" i="1"/>
  <c r="BI368" i="1"/>
  <c r="BI369" i="1"/>
  <c r="BI370" i="1"/>
  <c r="BI371" i="1"/>
  <c r="BI372" i="1"/>
  <c r="BI373" i="1"/>
  <c r="BI374" i="1"/>
  <c r="BI375" i="1"/>
  <c r="BI376" i="1"/>
  <c r="BI377" i="1"/>
  <c r="BI378" i="1"/>
  <c r="BI379" i="1"/>
  <c r="BI380" i="1"/>
  <c r="BI381" i="1"/>
  <c r="BI382" i="1"/>
  <c r="BI383" i="1"/>
  <c r="BI384" i="1"/>
  <c r="BI385" i="1"/>
  <c r="BI386" i="1"/>
  <c r="BI387" i="1"/>
  <c r="BI388" i="1"/>
  <c r="BI389" i="1"/>
  <c r="BI390" i="1"/>
  <c r="BI391" i="1"/>
  <c r="BI392" i="1"/>
  <c r="BI393" i="1"/>
  <c r="BI394" i="1"/>
  <c r="BI395" i="1"/>
  <c r="BI396" i="1"/>
  <c r="BI397" i="1"/>
  <c r="BI398" i="1"/>
  <c r="BI399" i="1"/>
  <c r="BI400" i="1"/>
  <c r="BI401" i="1"/>
  <c r="BI402" i="1"/>
  <c r="BI403" i="1"/>
  <c r="BI404" i="1"/>
  <c r="BI405" i="1"/>
  <c r="BI406" i="1"/>
  <c r="BI407" i="1"/>
  <c r="BI408" i="1"/>
  <c r="BI409" i="1"/>
  <c r="BI410" i="1"/>
  <c r="BI411" i="1"/>
  <c r="BI412" i="1"/>
  <c r="BI413" i="1"/>
  <c r="BI414" i="1"/>
  <c r="BI415" i="1"/>
  <c r="BI416" i="1"/>
  <c r="BI417" i="1"/>
  <c r="BI418" i="1"/>
  <c r="BI419" i="1"/>
  <c r="BI420" i="1"/>
  <c r="BI421" i="1"/>
  <c r="BI422" i="1"/>
  <c r="BI423" i="1"/>
  <c r="BI424" i="1"/>
  <c r="BI425" i="1"/>
  <c r="BI426" i="1"/>
  <c r="BI427" i="1"/>
  <c r="BI428" i="1"/>
  <c r="BI429" i="1"/>
  <c r="BI430" i="1"/>
  <c r="BI431" i="1"/>
  <c r="BI432" i="1"/>
  <c r="BI433" i="1"/>
  <c r="BI434" i="1"/>
  <c r="BI435" i="1"/>
  <c r="BI436" i="1"/>
  <c r="BI437" i="1"/>
  <c r="BI438" i="1"/>
  <c r="BI439" i="1"/>
  <c r="BI440" i="1"/>
  <c r="BI441" i="1"/>
  <c r="BI442" i="1"/>
  <c r="BI443" i="1"/>
  <c r="BI444" i="1"/>
  <c r="BI445" i="1"/>
  <c r="BI446" i="1"/>
  <c r="BI447" i="1"/>
  <c r="BI448" i="1"/>
  <c r="BI449" i="1"/>
  <c r="BI450" i="1"/>
  <c r="BI451" i="1"/>
  <c r="BI452" i="1"/>
  <c r="BI453" i="1"/>
  <c r="BI454" i="1"/>
  <c r="BI455" i="1"/>
  <c r="BI456" i="1"/>
  <c r="BI457" i="1"/>
  <c r="BI458" i="1"/>
  <c r="BI459" i="1"/>
  <c r="BI460" i="1"/>
  <c r="BI461" i="1"/>
  <c r="BI462" i="1"/>
  <c r="BI463" i="1"/>
  <c r="BI464" i="1"/>
  <c r="BI465" i="1"/>
  <c r="BI466" i="1"/>
  <c r="BI467" i="1"/>
  <c r="BI468" i="1"/>
  <c r="BI469" i="1"/>
  <c r="BI470" i="1"/>
  <c r="BI471" i="1"/>
  <c r="BI472" i="1"/>
  <c r="BI473" i="1"/>
  <c r="BI474" i="1"/>
  <c r="BI475" i="1"/>
  <c r="BI476" i="1"/>
  <c r="BI477" i="1"/>
  <c r="BI478" i="1"/>
  <c r="BI479" i="1"/>
  <c r="BI480" i="1"/>
  <c r="BI481" i="1"/>
  <c r="BI482" i="1"/>
  <c r="BI483" i="1"/>
  <c r="BI484" i="1"/>
  <c r="BI485" i="1"/>
  <c r="BI486" i="1"/>
  <c r="BI487" i="1"/>
  <c r="BI488" i="1"/>
  <c r="BI489" i="1"/>
  <c r="BI490" i="1"/>
  <c r="BI491" i="1"/>
  <c r="BI492" i="1"/>
  <c r="BI493" i="1"/>
  <c r="BI494" i="1"/>
  <c r="BI495" i="1"/>
  <c r="BI496" i="1"/>
  <c r="BI497" i="1"/>
  <c r="BI498" i="1"/>
  <c r="BI499" i="1"/>
  <c r="BI500" i="1"/>
  <c r="BI501" i="1"/>
  <c r="BI502" i="1"/>
  <c r="BI503" i="1"/>
  <c r="BI504" i="1"/>
  <c r="BI505" i="1"/>
  <c r="BI506" i="1"/>
  <c r="BI507" i="1"/>
  <c r="BI508" i="1"/>
  <c r="BI509" i="1"/>
  <c r="BI510" i="1"/>
  <c r="BI511" i="1"/>
  <c r="BI512" i="1"/>
  <c r="BI513" i="1"/>
  <c r="BI514" i="1"/>
  <c r="BI515" i="1"/>
  <c r="BI516" i="1"/>
  <c r="BI517" i="1"/>
  <c r="BI518" i="1"/>
  <c r="BI519" i="1"/>
  <c r="BI520" i="1"/>
  <c r="BI521" i="1"/>
  <c r="BI522" i="1"/>
  <c r="BI523" i="1"/>
  <c r="BI524" i="1"/>
  <c r="BI525" i="1"/>
  <c r="BI526" i="1"/>
  <c r="BI527" i="1"/>
  <c r="BI528" i="1"/>
  <c r="BI529" i="1"/>
  <c r="BI530" i="1"/>
  <c r="BI531" i="1"/>
  <c r="BI532" i="1"/>
  <c r="BI533" i="1"/>
  <c r="BI534" i="1"/>
  <c r="BI535" i="1"/>
  <c r="BI536" i="1"/>
  <c r="BI537" i="1"/>
  <c r="BI538" i="1"/>
  <c r="BI539" i="1"/>
  <c r="BI540" i="1"/>
  <c r="BI541" i="1"/>
  <c r="BI542" i="1"/>
  <c r="BI543" i="1"/>
  <c r="BI544" i="1"/>
  <c r="BI545" i="1"/>
  <c r="BI546" i="1"/>
  <c r="BI547" i="1"/>
  <c r="BI548" i="1"/>
  <c r="BI549" i="1"/>
  <c r="BI550" i="1"/>
  <c r="BI551" i="1"/>
  <c r="BI552" i="1"/>
  <c r="BI553" i="1"/>
  <c r="BI554" i="1"/>
  <c r="BI555" i="1"/>
  <c r="BI556" i="1"/>
  <c r="BI557" i="1"/>
  <c r="BI558" i="1"/>
  <c r="BI559" i="1"/>
  <c r="BI560" i="1"/>
  <c r="BI561" i="1"/>
  <c r="BI562" i="1"/>
  <c r="BI563" i="1"/>
  <c r="BI564" i="1"/>
  <c r="BI565" i="1"/>
  <c r="BI566" i="1"/>
  <c r="BI567" i="1"/>
  <c r="BI568" i="1"/>
  <c r="BI569" i="1"/>
  <c r="BI570" i="1"/>
  <c r="BI571" i="1"/>
  <c r="BI572" i="1"/>
  <c r="BI573" i="1"/>
  <c r="BI574" i="1"/>
  <c r="BI575" i="1"/>
  <c r="BI576" i="1"/>
  <c r="BI577" i="1"/>
  <c r="BI578" i="1"/>
  <c r="BI579" i="1"/>
  <c r="BI580" i="1"/>
  <c r="BI581" i="1"/>
  <c r="BI582" i="1"/>
  <c r="BI583" i="1"/>
  <c r="BI584" i="1"/>
  <c r="BI585" i="1"/>
  <c r="BI586" i="1"/>
  <c r="BI587" i="1"/>
  <c r="BI588" i="1"/>
  <c r="BI589" i="1"/>
  <c r="BI590" i="1"/>
  <c r="BI591" i="1"/>
  <c r="BI592" i="1"/>
  <c r="BI593" i="1"/>
  <c r="BI594" i="1"/>
  <c r="BI595" i="1"/>
  <c r="BI596" i="1"/>
  <c r="BI597" i="1"/>
  <c r="BI598" i="1"/>
  <c r="BI599" i="1"/>
  <c r="BI600" i="1"/>
  <c r="BI601" i="1"/>
  <c r="BI602" i="1"/>
  <c r="BI603" i="1"/>
  <c r="BI604" i="1"/>
  <c r="BI605" i="1"/>
  <c r="BI606" i="1"/>
  <c r="BI607" i="1"/>
  <c r="BI608" i="1"/>
  <c r="BI609" i="1"/>
  <c r="BI610" i="1"/>
  <c r="BI611" i="1"/>
  <c r="BI612" i="1"/>
  <c r="BI613" i="1"/>
  <c r="BI614" i="1"/>
  <c r="BI615" i="1"/>
  <c r="BI616" i="1"/>
  <c r="BI617" i="1"/>
  <c r="BI618" i="1"/>
  <c r="BI619" i="1"/>
  <c r="BI620" i="1"/>
  <c r="BI621" i="1"/>
  <c r="BI622" i="1"/>
  <c r="BI623" i="1"/>
  <c r="BI624" i="1"/>
  <c r="BI625" i="1"/>
  <c r="BI626" i="1"/>
  <c r="BI627" i="1"/>
  <c r="BI628" i="1"/>
  <c r="BI629" i="1"/>
  <c r="BI630" i="1"/>
  <c r="BI631" i="1"/>
  <c r="BI632" i="1"/>
  <c r="BI633" i="1"/>
  <c r="BI634" i="1"/>
  <c r="BI635" i="1"/>
  <c r="BI636" i="1"/>
  <c r="BI637" i="1"/>
  <c r="BI638" i="1"/>
  <c r="BI639" i="1"/>
  <c r="BI640" i="1"/>
  <c r="BI641" i="1"/>
  <c r="BI642" i="1"/>
  <c r="BI643" i="1"/>
  <c r="BI644" i="1"/>
  <c r="BI645" i="1"/>
  <c r="BI646" i="1"/>
  <c r="BI647" i="1"/>
  <c r="BI648" i="1"/>
  <c r="BI649" i="1"/>
  <c r="BI650" i="1"/>
  <c r="BI651" i="1"/>
  <c r="BI652" i="1"/>
  <c r="BI653" i="1"/>
  <c r="BI654" i="1"/>
  <c r="BI655" i="1"/>
  <c r="BI656" i="1"/>
  <c r="BI657" i="1"/>
  <c r="BI658" i="1"/>
  <c r="BI659" i="1"/>
  <c r="BI660" i="1"/>
  <c r="BI661" i="1"/>
  <c r="BI662" i="1"/>
  <c r="BI663" i="1"/>
  <c r="BI664" i="1"/>
  <c r="BI665" i="1"/>
  <c r="BI666" i="1"/>
  <c r="BI667" i="1"/>
  <c r="BI668" i="1"/>
  <c r="BI669" i="1"/>
  <c r="BI670" i="1"/>
  <c r="BI671" i="1"/>
  <c r="BI672" i="1"/>
  <c r="BI673" i="1"/>
  <c r="BI674" i="1"/>
  <c r="BI675" i="1"/>
  <c r="BI676" i="1"/>
  <c r="BI677" i="1"/>
  <c r="BI678" i="1"/>
  <c r="BI679" i="1"/>
  <c r="BI680" i="1"/>
  <c r="BI681" i="1"/>
  <c r="BI682" i="1"/>
  <c r="BI683" i="1"/>
  <c r="BI684" i="1"/>
  <c r="BI685" i="1"/>
  <c r="BI686" i="1"/>
  <c r="BI687" i="1"/>
  <c r="BI688" i="1"/>
  <c r="BI689" i="1"/>
  <c r="BI690" i="1"/>
  <c r="BI691" i="1"/>
  <c r="BI692" i="1"/>
  <c r="BI693" i="1"/>
  <c r="BI694" i="1"/>
  <c r="BI695" i="1"/>
  <c r="BI696" i="1"/>
  <c r="BI697" i="1"/>
  <c r="BI698" i="1"/>
  <c r="BI699" i="1"/>
  <c r="BI700" i="1"/>
  <c r="BI701" i="1"/>
  <c r="BI702" i="1"/>
  <c r="BI703" i="1"/>
  <c r="BI704" i="1"/>
  <c r="BI705" i="1"/>
  <c r="BI706" i="1"/>
  <c r="BI707" i="1"/>
  <c r="BI708" i="1"/>
  <c r="BI709" i="1"/>
  <c r="BI710" i="1"/>
  <c r="BI711" i="1"/>
  <c r="BI712" i="1"/>
  <c r="BI713" i="1"/>
  <c r="BI714" i="1"/>
  <c r="BI715" i="1"/>
  <c r="BI716" i="1"/>
  <c r="BI717" i="1"/>
  <c r="BI718" i="1"/>
  <c r="BI719" i="1"/>
  <c r="BI720" i="1"/>
  <c r="BI721" i="1"/>
  <c r="BI722" i="1"/>
  <c r="BI723" i="1"/>
  <c r="BI724" i="1"/>
  <c r="BI725" i="1"/>
  <c r="BI726" i="1"/>
  <c r="BI727" i="1"/>
  <c r="BI728" i="1"/>
  <c r="BI729" i="1"/>
  <c r="BI730" i="1"/>
  <c r="BI731" i="1"/>
  <c r="BI732" i="1"/>
  <c r="BI733" i="1"/>
  <c r="BI734" i="1"/>
  <c r="BI735" i="1"/>
  <c r="BI736" i="1"/>
  <c r="BI737" i="1"/>
  <c r="BI738" i="1"/>
  <c r="BI739" i="1"/>
  <c r="BI740" i="1"/>
  <c r="BI741" i="1"/>
  <c r="BI742" i="1"/>
  <c r="BI743" i="1"/>
  <c r="BI744" i="1"/>
  <c r="BI745" i="1"/>
  <c r="BI746" i="1"/>
  <c r="BI747" i="1"/>
  <c r="BI748" i="1"/>
  <c r="BI749" i="1"/>
  <c r="BI750" i="1"/>
  <c r="BI751" i="1"/>
  <c r="BI752" i="1"/>
  <c r="BI753" i="1"/>
  <c r="BI754" i="1"/>
  <c r="BI755" i="1"/>
  <c r="BI756" i="1"/>
  <c r="BI757" i="1"/>
  <c r="BI758" i="1"/>
  <c r="BI759" i="1"/>
  <c r="BI760" i="1"/>
  <c r="BI761" i="1"/>
  <c r="BI762" i="1"/>
  <c r="BI763" i="1"/>
  <c r="BI764" i="1"/>
  <c r="BI765" i="1"/>
  <c r="BI766" i="1"/>
  <c r="BI767" i="1"/>
  <c r="BI768" i="1"/>
  <c r="BI769" i="1"/>
  <c r="BI770" i="1"/>
  <c r="BI771" i="1"/>
  <c r="BI772" i="1"/>
  <c r="BI773" i="1"/>
  <c r="BI774" i="1"/>
  <c r="BI775" i="1"/>
  <c r="BI776" i="1"/>
  <c r="BI777" i="1"/>
  <c r="BI778" i="1"/>
  <c r="BI779" i="1"/>
  <c r="BI780" i="1"/>
  <c r="BI781" i="1"/>
  <c r="BI782" i="1"/>
  <c r="BI783" i="1"/>
  <c r="BI784" i="1"/>
  <c r="BI785" i="1"/>
  <c r="BI786" i="1"/>
  <c r="BI787" i="1"/>
  <c r="BI788" i="1"/>
  <c r="BI789" i="1"/>
  <c r="BI790" i="1"/>
  <c r="BI791" i="1"/>
  <c r="BI792" i="1"/>
  <c r="BI793" i="1"/>
  <c r="BI794" i="1"/>
  <c r="BI795" i="1"/>
  <c r="BI796" i="1"/>
  <c r="BI797" i="1"/>
  <c r="BI798" i="1"/>
  <c r="BI799" i="1"/>
  <c r="BI800" i="1"/>
  <c r="BI801" i="1"/>
  <c r="BI802" i="1"/>
  <c r="BI803" i="1"/>
  <c r="BI804" i="1"/>
  <c r="BI805" i="1"/>
  <c r="BI806" i="1"/>
  <c r="BI807" i="1"/>
  <c r="BI808" i="1"/>
  <c r="BI809" i="1"/>
  <c r="BI810" i="1"/>
  <c r="BI811" i="1"/>
  <c r="BI812" i="1"/>
  <c r="BI813" i="1"/>
  <c r="BI814" i="1"/>
  <c r="BI815" i="1"/>
  <c r="BI816" i="1"/>
  <c r="BI817" i="1"/>
  <c r="BI818" i="1"/>
  <c r="BI819" i="1"/>
  <c r="BI820" i="1"/>
  <c r="BI821" i="1"/>
  <c r="BI822" i="1"/>
  <c r="BI823" i="1"/>
  <c r="BI824" i="1"/>
  <c r="BI825" i="1"/>
  <c r="BI826" i="1"/>
  <c r="BI827" i="1"/>
  <c r="BI828" i="1"/>
  <c r="BI829" i="1"/>
  <c r="BI830" i="1"/>
  <c r="BI831" i="1"/>
  <c r="BI832" i="1"/>
  <c r="BI833" i="1"/>
  <c r="BI834" i="1"/>
  <c r="BI835" i="1"/>
  <c r="BI836" i="1"/>
  <c r="BI837" i="1"/>
  <c r="BI838" i="1"/>
  <c r="BI839" i="1"/>
  <c r="BI840" i="1"/>
  <c r="BI841" i="1"/>
  <c r="BI842" i="1"/>
  <c r="BI843" i="1"/>
  <c r="BI844" i="1"/>
  <c r="BI845" i="1"/>
  <c r="BI846" i="1"/>
  <c r="BI847" i="1"/>
  <c r="BI848" i="1"/>
  <c r="BI849" i="1"/>
  <c r="BI850" i="1"/>
  <c r="BI851" i="1"/>
  <c r="BI852" i="1"/>
  <c r="BI853" i="1"/>
  <c r="BI854" i="1"/>
  <c r="BI855" i="1"/>
  <c r="BI856" i="1"/>
  <c r="BI857" i="1"/>
  <c r="BI858" i="1"/>
  <c r="BI859" i="1"/>
  <c r="BI860" i="1"/>
  <c r="BI861" i="1"/>
  <c r="BI862" i="1"/>
  <c r="BI863" i="1"/>
  <c r="BI864" i="1"/>
  <c r="BI865" i="1"/>
  <c r="BI866" i="1"/>
  <c r="BI867" i="1"/>
  <c r="BI868" i="1"/>
  <c r="BI869" i="1"/>
  <c r="BI870" i="1"/>
  <c r="BI871" i="1"/>
  <c r="BI872" i="1"/>
  <c r="BI873" i="1"/>
  <c r="BI874" i="1"/>
  <c r="BI875" i="1"/>
  <c r="BI876" i="1"/>
  <c r="BI877" i="1"/>
  <c r="BI878" i="1"/>
  <c r="BI879" i="1"/>
  <c r="BI880" i="1"/>
  <c r="BI881" i="1"/>
  <c r="BI882" i="1"/>
  <c r="BI883" i="1"/>
  <c r="BI884" i="1"/>
  <c r="BI885" i="1"/>
  <c r="BI886" i="1"/>
  <c r="BI887" i="1"/>
  <c r="BI888" i="1"/>
  <c r="BI889" i="1"/>
  <c r="BI890" i="1"/>
  <c r="BI891" i="1"/>
  <c r="BI892" i="1"/>
  <c r="BI893" i="1"/>
  <c r="BI894" i="1"/>
  <c r="BI895" i="1"/>
  <c r="BI896" i="1"/>
  <c r="BI897" i="1"/>
  <c r="BI898" i="1"/>
  <c r="BI899" i="1"/>
  <c r="BI900" i="1"/>
  <c r="BI901" i="1"/>
  <c r="BI902" i="1"/>
  <c r="BI903" i="1"/>
  <c r="BI904" i="1"/>
  <c r="BI905" i="1"/>
  <c r="BI906" i="1"/>
  <c r="BI907" i="1"/>
  <c r="BI908" i="1"/>
  <c r="BI909" i="1"/>
  <c r="BI910" i="1"/>
  <c r="BI911" i="1"/>
  <c r="BI912" i="1"/>
  <c r="BI913" i="1"/>
  <c r="BI914" i="1"/>
  <c r="BI915" i="1"/>
  <c r="BI916" i="1"/>
  <c r="BI917" i="1"/>
  <c r="BI918" i="1"/>
  <c r="BI919" i="1"/>
  <c r="BI920" i="1"/>
  <c r="BI921" i="1"/>
  <c r="BI922" i="1"/>
  <c r="BI923" i="1"/>
  <c r="BI924" i="1"/>
  <c r="BI925" i="1"/>
  <c r="BI926" i="1"/>
  <c r="BI927" i="1"/>
  <c r="BI928" i="1"/>
  <c r="BI929" i="1"/>
  <c r="BI930" i="1"/>
  <c r="BI931" i="1"/>
  <c r="BI932" i="1"/>
  <c r="BI933" i="1"/>
  <c r="BI934" i="1"/>
  <c r="BI935" i="1"/>
  <c r="BI936" i="1"/>
  <c r="BI937" i="1"/>
  <c r="BI938" i="1"/>
  <c r="BI939" i="1"/>
  <c r="BI940" i="1"/>
  <c r="BI941" i="1"/>
  <c r="BI942" i="1"/>
  <c r="BI943" i="1"/>
  <c r="BI944" i="1"/>
  <c r="BI945" i="1"/>
  <c r="BI946" i="1"/>
  <c r="BI947" i="1"/>
  <c r="BI948" i="1"/>
  <c r="BI949" i="1"/>
  <c r="BI950" i="1"/>
  <c r="BI951" i="1"/>
  <c r="BI952" i="1"/>
  <c r="BI953" i="1"/>
  <c r="BI954" i="1"/>
  <c r="BI955" i="1"/>
  <c r="BI956" i="1"/>
  <c r="BI957" i="1"/>
  <c r="BI958" i="1"/>
  <c r="BI959" i="1"/>
  <c r="BI960" i="1"/>
  <c r="BI961" i="1"/>
  <c r="BI962" i="1"/>
  <c r="BI963" i="1"/>
  <c r="BI964" i="1"/>
  <c r="BI965" i="1"/>
  <c r="BI966" i="1"/>
  <c r="BI967" i="1"/>
  <c r="BI968" i="1"/>
  <c r="BI969" i="1"/>
  <c r="BI970" i="1"/>
  <c r="BI971" i="1"/>
  <c r="BI972" i="1"/>
  <c r="BI973" i="1"/>
  <c r="BI974" i="1"/>
  <c r="BI975" i="1"/>
  <c r="BI976" i="1"/>
  <c r="BI977" i="1"/>
  <c r="BI978" i="1"/>
  <c r="BI979" i="1"/>
  <c r="BI980" i="1"/>
  <c r="BI981" i="1"/>
  <c r="BI982" i="1"/>
  <c r="BI983" i="1"/>
  <c r="BI984" i="1"/>
  <c r="BI985" i="1"/>
  <c r="BI986" i="1"/>
  <c r="BI987" i="1"/>
  <c r="BI988" i="1"/>
  <c r="BI989" i="1"/>
  <c r="BI990" i="1"/>
  <c r="BI991" i="1"/>
  <c r="BI992" i="1"/>
  <c r="BI993" i="1"/>
  <c r="BI994" i="1"/>
  <c r="BI995" i="1"/>
  <c r="BI996" i="1"/>
  <c r="BI997" i="1"/>
  <c r="BI998" i="1"/>
  <c r="BI999" i="1"/>
  <c r="BI1000" i="1"/>
  <c r="BI1001" i="1"/>
  <c r="BI1002" i="1"/>
  <c r="BI1003" i="1"/>
  <c r="BI1004" i="1"/>
  <c r="BI1005" i="1"/>
  <c r="BI1006" i="1"/>
  <c r="BI1007" i="1"/>
  <c r="BI1008" i="1"/>
  <c r="BI1009" i="1"/>
  <c r="BI1010" i="1"/>
  <c r="BI1011" i="1"/>
  <c r="BI1012" i="1"/>
  <c r="BI1013" i="1"/>
  <c r="BI1014" i="1"/>
  <c r="BI1015" i="1"/>
  <c r="BI1016" i="1"/>
  <c r="BI1017" i="1"/>
  <c r="BI1018" i="1"/>
  <c r="BI1019" i="1"/>
  <c r="BI1020" i="1"/>
  <c r="BI1021" i="1"/>
  <c r="BI1022" i="1"/>
  <c r="BI1023" i="1"/>
  <c r="BI1024" i="1"/>
  <c r="BI1025" i="1"/>
  <c r="BI1026" i="1"/>
  <c r="BI1027" i="1"/>
  <c r="BI1028" i="1"/>
  <c r="BI1029" i="1"/>
  <c r="BI1030" i="1"/>
  <c r="BI1031" i="1"/>
  <c r="BI1032" i="1"/>
  <c r="BI1033" i="1"/>
  <c r="BI1034" i="1"/>
  <c r="BI1035" i="1"/>
  <c r="BI1036" i="1"/>
  <c r="BI1037" i="1"/>
  <c r="BI1038" i="1"/>
  <c r="BI1039" i="1"/>
  <c r="BI1040" i="1"/>
  <c r="BI1041" i="1"/>
  <c r="BI1042" i="1"/>
  <c r="BI1043" i="1"/>
  <c r="BI1044" i="1"/>
  <c r="BI1045" i="1"/>
  <c r="BI1046" i="1"/>
  <c r="BI1047" i="1"/>
  <c r="BI1048" i="1"/>
  <c r="BI1049" i="1"/>
  <c r="BI1050" i="1"/>
  <c r="BI1051" i="1"/>
  <c r="BI1052" i="1"/>
  <c r="BI1053" i="1"/>
  <c r="BI1054" i="1"/>
  <c r="BI1055" i="1"/>
  <c r="BI1056" i="1"/>
  <c r="BI1057" i="1"/>
  <c r="BI1058" i="1"/>
  <c r="BI1059" i="1"/>
  <c r="BI1060" i="1"/>
  <c r="BI1061" i="1"/>
  <c r="BI1062" i="1"/>
  <c r="BI1063" i="1"/>
  <c r="BI1064" i="1"/>
  <c r="BI1065" i="1"/>
  <c r="BI1066" i="1"/>
  <c r="BI1067" i="1"/>
  <c r="BI1068" i="1"/>
  <c r="BI1069" i="1"/>
  <c r="BI1070" i="1"/>
  <c r="BI1071" i="1"/>
  <c r="BI1072" i="1"/>
  <c r="BI1073" i="1"/>
  <c r="BI1074" i="1"/>
  <c r="BI1075" i="1"/>
  <c r="BI1076" i="1"/>
  <c r="BI1077" i="1"/>
  <c r="BI1078" i="1"/>
  <c r="BI1079" i="1"/>
  <c r="BI1080" i="1"/>
  <c r="BI1081" i="1"/>
  <c r="BI1082" i="1"/>
  <c r="BI1083" i="1"/>
  <c r="BI1084" i="1"/>
  <c r="BI1085" i="1"/>
  <c r="BI1086" i="1"/>
  <c r="BI1087" i="1"/>
  <c r="BI1088" i="1"/>
  <c r="BI1089" i="1"/>
  <c r="BI1090" i="1"/>
  <c r="BI1091" i="1"/>
  <c r="BI1092" i="1"/>
  <c r="BI1093" i="1"/>
  <c r="BI1094" i="1"/>
  <c r="BI1095" i="1"/>
  <c r="BI1096" i="1"/>
  <c r="BI1097" i="1"/>
  <c r="BI1098" i="1"/>
  <c r="BI1099" i="1"/>
  <c r="BH4" i="1"/>
  <c r="BH5" i="1"/>
  <c r="BH6" i="1"/>
  <c r="BH7" i="1"/>
  <c r="BH8" i="1"/>
  <c r="BH9" i="1"/>
  <c r="BH10" i="1"/>
  <c r="BH11" i="1"/>
  <c r="BH12" i="1"/>
  <c r="BH13" i="1"/>
  <c r="BH14" i="1"/>
  <c r="BH15" i="1"/>
  <c r="BH16" i="1"/>
  <c r="BH17" i="1"/>
  <c r="BH18" i="1"/>
  <c r="BH19" i="1"/>
  <c r="BH20" i="1"/>
  <c r="BH21" i="1"/>
  <c r="BH22" i="1"/>
  <c r="BH23" i="1"/>
  <c r="BH24" i="1"/>
  <c r="BH25" i="1"/>
  <c r="BH26" i="1"/>
  <c r="BH27" i="1"/>
  <c r="BH28" i="1"/>
  <c r="BH29" i="1"/>
  <c r="BH30" i="1"/>
  <c r="BH31" i="1"/>
  <c r="BH32" i="1"/>
  <c r="BH33" i="1"/>
  <c r="BH34" i="1"/>
  <c r="BH35" i="1"/>
  <c r="BH36" i="1"/>
  <c r="BH37" i="1"/>
  <c r="BH38" i="1"/>
  <c r="BH39" i="1"/>
  <c r="BH40" i="1"/>
  <c r="BH41" i="1"/>
  <c r="BH42" i="1"/>
  <c r="BH43" i="1"/>
  <c r="BH44" i="1"/>
  <c r="BH45" i="1"/>
  <c r="BH46" i="1"/>
  <c r="BH47" i="1"/>
  <c r="BH48" i="1"/>
  <c r="BH49" i="1"/>
  <c r="BH50" i="1"/>
  <c r="BH51" i="1"/>
  <c r="BH52" i="1"/>
  <c r="BH53" i="1"/>
  <c r="BH54" i="1"/>
  <c r="BH55" i="1"/>
  <c r="BH56" i="1"/>
  <c r="BH57" i="1"/>
  <c r="BH58" i="1"/>
  <c r="BH59" i="1"/>
  <c r="BH60" i="1"/>
  <c r="BH61" i="1"/>
  <c r="BH62" i="1"/>
  <c r="BH63" i="1"/>
  <c r="BH64" i="1"/>
  <c r="BH65" i="1"/>
  <c r="BH66" i="1"/>
  <c r="BH67" i="1"/>
  <c r="BH68" i="1"/>
  <c r="BH69" i="1"/>
  <c r="BH70" i="1"/>
  <c r="BH71" i="1"/>
  <c r="BH72" i="1"/>
  <c r="BH73" i="1"/>
  <c r="BH74" i="1"/>
  <c r="BH75" i="1"/>
  <c r="BH76" i="1"/>
  <c r="BH77" i="1"/>
  <c r="BH78" i="1"/>
  <c r="BH79" i="1"/>
  <c r="BH80" i="1"/>
  <c r="BH81" i="1"/>
  <c r="BH82" i="1"/>
  <c r="BH83" i="1"/>
  <c r="BH84" i="1"/>
  <c r="BH85" i="1"/>
  <c r="BH86" i="1"/>
  <c r="BH87" i="1"/>
  <c r="BH88" i="1"/>
  <c r="BH89" i="1"/>
  <c r="BH90" i="1"/>
  <c r="BH91" i="1"/>
  <c r="BH92" i="1"/>
  <c r="BH93" i="1"/>
  <c r="BH94" i="1"/>
  <c r="BH95" i="1"/>
  <c r="BH96" i="1"/>
  <c r="BH97" i="1"/>
  <c r="BH98" i="1"/>
  <c r="BH99" i="1"/>
  <c r="BH100" i="1"/>
  <c r="BH101" i="1"/>
  <c r="BH102" i="1"/>
  <c r="BH103" i="1"/>
  <c r="BH104" i="1"/>
  <c r="BH105" i="1"/>
  <c r="BH106" i="1"/>
  <c r="BH107" i="1"/>
  <c r="BH108" i="1"/>
  <c r="BH109" i="1"/>
  <c r="BH110" i="1"/>
  <c r="BH111" i="1"/>
  <c r="BH112" i="1"/>
  <c r="BH113" i="1"/>
  <c r="BH114" i="1"/>
  <c r="BH115" i="1"/>
  <c r="BH116" i="1"/>
  <c r="BH117" i="1"/>
  <c r="BH118" i="1"/>
  <c r="BH119" i="1"/>
  <c r="BH120" i="1"/>
  <c r="BH121" i="1"/>
  <c r="BH122" i="1"/>
  <c r="BH123" i="1"/>
  <c r="BH124" i="1"/>
  <c r="BH125" i="1"/>
  <c r="BH126" i="1"/>
  <c r="BH127" i="1"/>
  <c r="BH128" i="1"/>
  <c r="BH129" i="1"/>
  <c r="BH130" i="1"/>
  <c r="BH131" i="1"/>
  <c r="BH132" i="1"/>
  <c r="BH133" i="1"/>
  <c r="BH134" i="1"/>
  <c r="BH135" i="1"/>
  <c r="BH136" i="1"/>
  <c r="BH137" i="1"/>
  <c r="BH138" i="1"/>
  <c r="BH139" i="1"/>
  <c r="BH140" i="1"/>
  <c r="BH141" i="1"/>
  <c r="BH142" i="1"/>
  <c r="BH143" i="1"/>
  <c r="BH144" i="1"/>
  <c r="BH145" i="1"/>
  <c r="BH146" i="1"/>
  <c r="BH147" i="1"/>
  <c r="BH148" i="1"/>
  <c r="BH149" i="1"/>
  <c r="BH150" i="1"/>
  <c r="BH151" i="1"/>
  <c r="BH152" i="1"/>
  <c r="BH153" i="1"/>
  <c r="BH154" i="1"/>
  <c r="BH155" i="1"/>
  <c r="BH156" i="1"/>
  <c r="BH157" i="1"/>
  <c r="BH158" i="1"/>
  <c r="BH159" i="1"/>
  <c r="BH160" i="1"/>
  <c r="BH161" i="1"/>
  <c r="BH162" i="1"/>
  <c r="BH163" i="1"/>
  <c r="BH164" i="1"/>
  <c r="BH165" i="1"/>
  <c r="BH166" i="1"/>
  <c r="BH167" i="1"/>
  <c r="BH168" i="1"/>
  <c r="BH169" i="1"/>
  <c r="BH170" i="1"/>
  <c r="BH171" i="1"/>
  <c r="BH172" i="1"/>
  <c r="BH173" i="1"/>
  <c r="BH174" i="1"/>
  <c r="BH175" i="1"/>
  <c r="BH176" i="1"/>
  <c r="BH177" i="1"/>
  <c r="BH178" i="1"/>
  <c r="BH179" i="1"/>
  <c r="BH180" i="1"/>
  <c r="BH181" i="1"/>
  <c r="BH182" i="1"/>
  <c r="BH183" i="1"/>
  <c r="BH184" i="1"/>
  <c r="BH185" i="1"/>
  <c r="BH186" i="1"/>
  <c r="BH187" i="1"/>
  <c r="BH188" i="1"/>
  <c r="BH189" i="1"/>
  <c r="BH190" i="1"/>
  <c r="BH191" i="1"/>
  <c r="BH192" i="1"/>
  <c r="BH193" i="1"/>
  <c r="BH194" i="1"/>
  <c r="BH195" i="1"/>
  <c r="BH196" i="1"/>
  <c r="BH197" i="1"/>
  <c r="BH198" i="1"/>
  <c r="BH199" i="1"/>
  <c r="BH200" i="1"/>
  <c r="BH201" i="1"/>
  <c r="BH202" i="1"/>
  <c r="BH203" i="1"/>
  <c r="BH204" i="1"/>
  <c r="BH205" i="1"/>
  <c r="BH206" i="1"/>
  <c r="BH207" i="1"/>
  <c r="BH208" i="1"/>
  <c r="BH209" i="1"/>
  <c r="BH210" i="1"/>
  <c r="BH211" i="1"/>
  <c r="BH212" i="1"/>
  <c r="BH213" i="1"/>
  <c r="BH214" i="1"/>
  <c r="BH215" i="1"/>
  <c r="BH216" i="1"/>
  <c r="BH217" i="1"/>
  <c r="BH218" i="1"/>
  <c r="BH219" i="1"/>
  <c r="BH220" i="1"/>
  <c r="BH221" i="1"/>
  <c r="BH222" i="1"/>
  <c r="BH223" i="1"/>
  <c r="BH224" i="1"/>
  <c r="BH225" i="1"/>
  <c r="BH226" i="1"/>
  <c r="BH227" i="1"/>
  <c r="BH228" i="1"/>
  <c r="BH229" i="1"/>
  <c r="BH230" i="1"/>
  <c r="BH231" i="1"/>
  <c r="BH232" i="1"/>
  <c r="BH233" i="1"/>
  <c r="BH234" i="1"/>
  <c r="BH235" i="1"/>
  <c r="BH236" i="1"/>
  <c r="BH237" i="1"/>
  <c r="BH238" i="1"/>
  <c r="BH239" i="1"/>
  <c r="BH240" i="1"/>
  <c r="BH241" i="1"/>
  <c r="BH242" i="1"/>
  <c r="BH243" i="1"/>
  <c r="BH244" i="1"/>
  <c r="BH245" i="1"/>
  <c r="BH246" i="1"/>
  <c r="BH247" i="1"/>
  <c r="BH248" i="1"/>
  <c r="BH249" i="1"/>
  <c r="BH250" i="1"/>
  <c r="BH251" i="1"/>
  <c r="BH252" i="1"/>
  <c r="BH253" i="1"/>
  <c r="BH254" i="1"/>
  <c r="BH255" i="1"/>
  <c r="BH256" i="1"/>
  <c r="BH257" i="1"/>
  <c r="BH258" i="1"/>
  <c r="BH259" i="1"/>
  <c r="BH260" i="1"/>
  <c r="BH261" i="1"/>
  <c r="BH262" i="1"/>
  <c r="BH263" i="1"/>
  <c r="BH264" i="1"/>
  <c r="BH265" i="1"/>
  <c r="BH266" i="1"/>
  <c r="BH267" i="1"/>
  <c r="BH268" i="1"/>
  <c r="BH269" i="1"/>
  <c r="BH270" i="1"/>
  <c r="BH271" i="1"/>
  <c r="BH272" i="1"/>
  <c r="BH273" i="1"/>
  <c r="BH274" i="1"/>
  <c r="BH275" i="1"/>
  <c r="BH276" i="1"/>
  <c r="BH277" i="1"/>
  <c r="BH278" i="1"/>
  <c r="BH279" i="1"/>
  <c r="BH280" i="1"/>
  <c r="BH281" i="1"/>
  <c r="BH282" i="1"/>
  <c r="BH283" i="1"/>
  <c r="BH284" i="1"/>
  <c r="BH285" i="1"/>
  <c r="BH286" i="1"/>
  <c r="BH287" i="1"/>
  <c r="BH288" i="1"/>
  <c r="BH289" i="1"/>
  <c r="BH290" i="1"/>
  <c r="BH291" i="1"/>
  <c r="BH292" i="1"/>
  <c r="BH293" i="1"/>
  <c r="BH294" i="1"/>
  <c r="BH295" i="1"/>
  <c r="BH296" i="1"/>
  <c r="BH297" i="1"/>
  <c r="BH298" i="1"/>
  <c r="BH299" i="1"/>
  <c r="BH300" i="1"/>
  <c r="BH301" i="1"/>
  <c r="BH302" i="1"/>
  <c r="BH303" i="1"/>
  <c r="BH304" i="1"/>
  <c r="BH305" i="1"/>
  <c r="BH306" i="1"/>
  <c r="BH307" i="1"/>
  <c r="BH308" i="1"/>
  <c r="BH309" i="1"/>
  <c r="BH310" i="1"/>
  <c r="BH311" i="1"/>
  <c r="BH312" i="1"/>
  <c r="BH313" i="1"/>
  <c r="BH314" i="1"/>
  <c r="BH315" i="1"/>
  <c r="BH316" i="1"/>
  <c r="BH317" i="1"/>
  <c r="BH318" i="1"/>
  <c r="BH319" i="1"/>
  <c r="BH320" i="1"/>
  <c r="BH321" i="1"/>
  <c r="BH322" i="1"/>
  <c r="BH323" i="1"/>
  <c r="BH324" i="1"/>
  <c r="BH325" i="1"/>
  <c r="BH326" i="1"/>
  <c r="BH327" i="1"/>
  <c r="BH328" i="1"/>
  <c r="BH329" i="1"/>
  <c r="BH330" i="1"/>
  <c r="BH331" i="1"/>
  <c r="BH332" i="1"/>
  <c r="BH333" i="1"/>
  <c r="BH334" i="1"/>
  <c r="BH335" i="1"/>
  <c r="BH336" i="1"/>
  <c r="BH337" i="1"/>
  <c r="BH338" i="1"/>
  <c r="BH339" i="1"/>
  <c r="BH340" i="1"/>
  <c r="BH341" i="1"/>
  <c r="BH342" i="1"/>
  <c r="BH343" i="1"/>
  <c r="BH344" i="1"/>
  <c r="BH345" i="1"/>
  <c r="BH346" i="1"/>
  <c r="BH347" i="1"/>
  <c r="BH348" i="1"/>
  <c r="BH349" i="1"/>
  <c r="BH350" i="1"/>
  <c r="BH351" i="1"/>
  <c r="BH352" i="1"/>
  <c r="BH353" i="1"/>
  <c r="BH354" i="1"/>
  <c r="BH355" i="1"/>
  <c r="BH356" i="1"/>
  <c r="BH357" i="1"/>
  <c r="BH358" i="1"/>
  <c r="BH359" i="1"/>
  <c r="BH360" i="1"/>
  <c r="BH361" i="1"/>
  <c r="BH362" i="1"/>
  <c r="BH363" i="1"/>
  <c r="BH364" i="1"/>
  <c r="BH365" i="1"/>
  <c r="BH366" i="1"/>
  <c r="BH367" i="1"/>
  <c r="BH368" i="1"/>
  <c r="BH369" i="1"/>
  <c r="BH370" i="1"/>
  <c r="BH371" i="1"/>
  <c r="BH372" i="1"/>
  <c r="BH373" i="1"/>
  <c r="BH374" i="1"/>
  <c r="BH375" i="1"/>
  <c r="BH376" i="1"/>
  <c r="BH377" i="1"/>
  <c r="BH378" i="1"/>
  <c r="BH379" i="1"/>
  <c r="BH380" i="1"/>
  <c r="BH381" i="1"/>
  <c r="BH382" i="1"/>
  <c r="BH383" i="1"/>
  <c r="BH384" i="1"/>
  <c r="BH385" i="1"/>
  <c r="BH386" i="1"/>
  <c r="BH387" i="1"/>
  <c r="BH388" i="1"/>
  <c r="BH389" i="1"/>
  <c r="BH390" i="1"/>
  <c r="BH391" i="1"/>
  <c r="BH392" i="1"/>
  <c r="BH393" i="1"/>
  <c r="BH394" i="1"/>
  <c r="BH395" i="1"/>
  <c r="BH396" i="1"/>
  <c r="BH397" i="1"/>
  <c r="BH398" i="1"/>
  <c r="BH399" i="1"/>
  <c r="BH400" i="1"/>
  <c r="BH401" i="1"/>
  <c r="BH402" i="1"/>
  <c r="BH403" i="1"/>
  <c r="BH404" i="1"/>
  <c r="BH405" i="1"/>
  <c r="BH406" i="1"/>
  <c r="BH407" i="1"/>
  <c r="BH408" i="1"/>
  <c r="BH409" i="1"/>
  <c r="BH410" i="1"/>
  <c r="BH411" i="1"/>
  <c r="BH412" i="1"/>
  <c r="BH413" i="1"/>
  <c r="BH414" i="1"/>
  <c r="BH415" i="1"/>
  <c r="BH416" i="1"/>
  <c r="BH417" i="1"/>
  <c r="BH418" i="1"/>
  <c r="BH419" i="1"/>
  <c r="BH420" i="1"/>
  <c r="BH421" i="1"/>
  <c r="BH422" i="1"/>
  <c r="BH423" i="1"/>
  <c r="BH424" i="1"/>
  <c r="BH425" i="1"/>
  <c r="BH426" i="1"/>
  <c r="BH427" i="1"/>
  <c r="BH428" i="1"/>
  <c r="BH429" i="1"/>
  <c r="BH430" i="1"/>
  <c r="BH431" i="1"/>
  <c r="BH432" i="1"/>
  <c r="BH433" i="1"/>
  <c r="BH434" i="1"/>
  <c r="BH435" i="1"/>
  <c r="BH436" i="1"/>
  <c r="BH437" i="1"/>
  <c r="BH438" i="1"/>
  <c r="BH439" i="1"/>
  <c r="BH440" i="1"/>
  <c r="BH441" i="1"/>
  <c r="BH442" i="1"/>
  <c r="BH443" i="1"/>
  <c r="BH444" i="1"/>
  <c r="BH445" i="1"/>
  <c r="BH446" i="1"/>
  <c r="BH447" i="1"/>
  <c r="BH448" i="1"/>
  <c r="BH449" i="1"/>
  <c r="BH450" i="1"/>
  <c r="BH451" i="1"/>
  <c r="BH452" i="1"/>
  <c r="BH453" i="1"/>
  <c r="BH454" i="1"/>
  <c r="BH455" i="1"/>
  <c r="BH456" i="1"/>
  <c r="BH457" i="1"/>
  <c r="BH458" i="1"/>
  <c r="BH459" i="1"/>
  <c r="BH460" i="1"/>
  <c r="BH461" i="1"/>
  <c r="BH462" i="1"/>
  <c r="BH463" i="1"/>
  <c r="BH464" i="1"/>
  <c r="BH465" i="1"/>
  <c r="BH466" i="1"/>
  <c r="BH467" i="1"/>
  <c r="BH468" i="1"/>
  <c r="BH469" i="1"/>
  <c r="BH470" i="1"/>
  <c r="BH471" i="1"/>
  <c r="BH472" i="1"/>
  <c r="BH473" i="1"/>
  <c r="BH474" i="1"/>
  <c r="BH475" i="1"/>
  <c r="BH476" i="1"/>
  <c r="BH477" i="1"/>
  <c r="BH478" i="1"/>
  <c r="BH479" i="1"/>
  <c r="BH480" i="1"/>
  <c r="BH481" i="1"/>
  <c r="BH482" i="1"/>
  <c r="BH483" i="1"/>
  <c r="BH484" i="1"/>
  <c r="BH485" i="1"/>
  <c r="BH486" i="1"/>
  <c r="BH487" i="1"/>
  <c r="BH488" i="1"/>
  <c r="BH489" i="1"/>
  <c r="BH490" i="1"/>
  <c r="BH491" i="1"/>
  <c r="BH492" i="1"/>
  <c r="BH493" i="1"/>
  <c r="BH494" i="1"/>
  <c r="BH495" i="1"/>
  <c r="BH496" i="1"/>
  <c r="BH497" i="1"/>
  <c r="BH498" i="1"/>
  <c r="BH499" i="1"/>
  <c r="BH500" i="1"/>
  <c r="BH501" i="1"/>
  <c r="BH502" i="1"/>
  <c r="BH503" i="1"/>
  <c r="BH504" i="1"/>
  <c r="BH505" i="1"/>
  <c r="BH506" i="1"/>
  <c r="BH507" i="1"/>
  <c r="BH508" i="1"/>
  <c r="BH509" i="1"/>
  <c r="BH510" i="1"/>
  <c r="BH511" i="1"/>
  <c r="BH512" i="1"/>
  <c r="BH513" i="1"/>
  <c r="BH514" i="1"/>
  <c r="BH515" i="1"/>
  <c r="BH516" i="1"/>
  <c r="BH517" i="1"/>
  <c r="BH518" i="1"/>
  <c r="BH519" i="1"/>
  <c r="BH520" i="1"/>
  <c r="BH521" i="1"/>
  <c r="BH522" i="1"/>
  <c r="BH523" i="1"/>
  <c r="BH524" i="1"/>
  <c r="BH525" i="1"/>
  <c r="BH526" i="1"/>
  <c r="BH527" i="1"/>
  <c r="BH528" i="1"/>
  <c r="BH529" i="1"/>
  <c r="BH530" i="1"/>
  <c r="BH531" i="1"/>
  <c r="BH532" i="1"/>
  <c r="BH533" i="1"/>
  <c r="BH534" i="1"/>
  <c r="BH535" i="1"/>
  <c r="BH536" i="1"/>
  <c r="BH537" i="1"/>
  <c r="BH538" i="1"/>
  <c r="BH539" i="1"/>
  <c r="BH540" i="1"/>
  <c r="BH541" i="1"/>
  <c r="BH542" i="1"/>
  <c r="BH543" i="1"/>
  <c r="BH544" i="1"/>
  <c r="BH545" i="1"/>
  <c r="BH546" i="1"/>
  <c r="BH547" i="1"/>
  <c r="BH548" i="1"/>
  <c r="BH549" i="1"/>
  <c r="BH550" i="1"/>
  <c r="BH551" i="1"/>
  <c r="BH552" i="1"/>
  <c r="BH553" i="1"/>
  <c r="BH554" i="1"/>
  <c r="BH555" i="1"/>
  <c r="BH556" i="1"/>
  <c r="BH557" i="1"/>
  <c r="BH558" i="1"/>
  <c r="BH559" i="1"/>
  <c r="BH560" i="1"/>
  <c r="BH561" i="1"/>
  <c r="BH562" i="1"/>
  <c r="BH563" i="1"/>
  <c r="BH564" i="1"/>
  <c r="BH565" i="1"/>
  <c r="BH566" i="1"/>
  <c r="BH567" i="1"/>
  <c r="BH568" i="1"/>
  <c r="BH569" i="1"/>
  <c r="BH570" i="1"/>
  <c r="BH571" i="1"/>
  <c r="BH572" i="1"/>
  <c r="BH573" i="1"/>
  <c r="BH574" i="1"/>
  <c r="BH575" i="1"/>
  <c r="BH576" i="1"/>
  <c r="BH577" i="1"/>
  <c r="BH578" i="1"/>
  <c r="BH579" i="1"/>
  <c r="BH580" i="1"/>
  <c r="BH581" i="1"/>
  <c r="BH582" i="1"/>
  <c r="BH583" i="1"/>
  <c r="BH584" i="1"/>
  <c r="BH585" i="1"/>
  <c r="BH586" i="1"/>
  <c r="BH587" i="1"/>
  <c r="BH588" i="1"/>
  <c r="BH589" i="1"/>
  <c r="BH590" i="1"/>
  <c r="BH591" i="1"/>
  <c r="BH592" i="1"/>
  <c r="BH593" i="1"/>
  <c r="BH594" i="1"/>
  <c r="BH595" i="1"/>
  <c r="BH596" i="1"/>
  <c r="BH597" i="1"/>
  <c r="BH598" i="1"/>
  <c r="BH599" i="1"/>
  <c r="BH600" i="1"/>
  <c r="BH601" i="1"/>
  <c r="BH602" i="1"/>
  <c r="BH603" i="1"/>
  <c r="BH604" i="1"/>
  <c r="BH605" i="1"/>
  <c r="BH606" i="1"/>
  <c r="BH607" i="1"/>
  <c r="BH608" i="1"/>
  <c r="BH609" i="1"/>
  <c r="BH610" i="1"/>
  <c r="BH611" i="1"/>
  <c r="BH612" i="1"/>
  <c r="BH613" i="1"/>
  <c r="BH614" i="1"/>
  <c r="BH615" i="1"/>
  <c r="BH616" i="1"/>
  <c r="BH617" i="1"/>
  <c r="BH618" i="1"/>
  <c r="BH619" i="1"/>
  <c r="BH620" i="1"/>
  <c r="BH621" i="1"/>
  <c r="BH622" i="1"/>
  <c r="BH623" i="1"/>
  <c r="BH624" i="1"/>
  <c r="BH625" i="1"/>
  <c r="BH626" i="1"/>
  <c r="BH627" i="1"/>
  <c r="BH628" i="1"/>
  <c r="BH629" i="1"/>
  <c r="BH630" i="1"/>
  <c r="BH631" i="1"/>
  <c r="BH632" i="1"/>
  <c r="BH633" i="1"/>
  <c r="BH634" i="1"/>
  <c r="BH635" i="1"/>
  <c r="BH636" i="1"/>
  <c r="BH637" i="1"/>
  <c r="BH638" i="1"/>
  <c r="BH639" i="1"/>
  <c r="BH640" i="1"/>
  <c r="BH641" i="1"/>
  <c r="BH642" i="1"/>
  <c r="BH643" i="1"/>
  <c r="BH644" i="1"/>
  <c r="BH645" i="1"/>
  <c r="BH646" i="1"/>
  <c r="BH647" i="1"/>
  <c r="BH648" i="1"/>
  <c r="BH649" i="1"/>
  <c r="BH650" i="1"/>
  <c r="BH651" i="1"/>
  <c r="BH652" i="1"/>
  <c r="BH653" i="1"/>
  <c r="BH654" i="1"/>
  <c r="BH655" i="1"/>
  <c r="BH656" i="1"/>
  <c r="BH657" i="1"/>
  <c r="BH658" i="1"/>
  <c r="BH659" i="1"/>
  <c r="BH660" i="1"/>
  <c r="BH661" i="1"/>
  <c r="BH662" i="1"/>
  <c r="BH663" i="1"/>
  <c r="BH664" i="1"/>
  <c r="BH665" i="1"/>
  <c r="BH666" i="1"/>
  <c r="BH667" i="1"/>
  <c r="BH668" i="1"/>
  <c r="BH669" i="1"/>
  <c r="BH670" i="1"/>
  <c r="BH671" i="1"/>
  <c r="BH672" i="1"/>
  <c r="BH673" i="1"/>
  <c r="BH674" i="1"/>
  <c r="BH675" i="1"/>
  <c r="BH676" i="1"/>
  <c r="BH677" i="1"/>
  <c r="BH678" i="1"/>
  <c r="BH679" i="1"/>
  <c r="BH680" i="1"/>
  <c r="BH681" i="1"/>
  <c r="BH682" i="1"/>
  <c r="BH683" i="1"/>
  <c r="BH684" i="1"/>
  <c r="BH685" i="1"/>
  <c r="BH686" i="1"/>
  <c r="BH687" i="1"/>
  <c r="BH688" i="1"/>
  <c r="BH689" i="1"/>
  <c r="BH690" i="1"/>
  <c r="BH691" i="1"/>
  <c r="BH692" i="1"/>
  <c r="BH693" i="1"/>
  <c r="BH694" i="1"/>
  <c r="BH695" i="1"/>
  <c r="BH696" i="1"/>
  <c r="BH697" i="1"/>
  <c r="BH698" i="1"/>
  <c r="BH699" i="1"/>
  <c r="BH700" i="1"/>
  <c r="BH701" i="1"/>
  <c r="BH702" i="1"/>
  <c r="BH703" i="1"/>
  <c r="BH704" i="1"/>
  <c r="BH705" i="1"/>
  <c r="BH706" i="1"/>
  <c r="BH707" i="1"/>
  <c r="BH708" i="1"/>
  <c r="BH709" i="1"/>
  <c r="BH710" i="1"/>
  <c r="BH711" i="1"/>
  <c r="BH712" i="1"/>
  <c r="BH713" i="1"/>
  <c r="BH714" i="1"/>
  <c r="BH715" i="1"/>
  <c r="BH716" i="1"/>
  <c r="BH717" i="1"/>
  <c r="BH718" i="1"/>
  <c r="BH719" i="1"/>
  <c r="BH720" i="1"/>
  <c r="BH721" i="1"/>
  <c r="BH722" i="1"/>
  <c r="BH723" i="1"/>
  <c r="BH724" i="1"/>
  <c r="BH725" i="1"/>
  <c r="BH726" i="1"/>
  <c r="BH727" i="1"/>
  <c r="BH728" i="1"/>
  <c r="BH729" i="1"/>
  <c r="BH730" i="1"/>
  <c r="BH731" i="1"/>
  <c r="BH732" i="1"/>
  <c r="BH733" i="1"/>
  <c r="BH734" i="1"/>
  <c r="BH735" i="1"/>
  <c r="BH736" i="1"/>
  <c r="BH737" i="1"/>
  <c r="BH738" i="1"/>
  <c r="BH739" i="1"/>
  <c r="BH740" i="1"/>
  <c r="BH741" i="1"/>
  <c r="BH742" i="1"/>
  <c r="BH743" i="1"/>
  <c r="BH744" i="1"/>
  <c r="BH745" i="1"/>
  <c r="BH746" i="1"/>
  <c r="BH747" i="1"/>
  <c r="BH748" i="1"/>
  <c r="BH749" i="1"/>
  <c r="BH750" i="1"/>
  <c r="BH751" i="1"/>
  <c r="BH752" i="1"/>
  <c r="BH753" i="1"/>
  <c r="BH754" i="1"/>
  <c r="BH755" i="1"/>
  <c r="BH756" i="1"/>
  <c r="BH757" i="1"/>
  <c r="BH758" i="1"/>
  <c r="BH759" i="1"/>
  <c r="BH760" i="1"/>
  <c r="BH761" i="1"/>
  <c r="BH762" i="1"/>
  <c r="BH763" i="1"/>
  <c r="BH764" i="1"/>
  <c r="BH765" i="1"/>
  <c r="BH766" i="1"/>
  <c r="BH767" i="1"/>
  <c r="BH768" i="1"/>
  <c r="BH769" i="1"/>
  <c r="BH770" i="1"/>
  <c r="BH771" i="1"/>
  <c r="BH772" i="1"/>
  <c r="BH773" i="1"/>
  <c r="BH774" i="1"/>
  <c r="BH775" i="1"/>
  <c r="BH776" i="1"/>
  <c r="BH777" i="1"/>
  <c r="BH778" i="1"/>
  <c r="BH779" i="1"/>
  <c r="BH780" i="1"/>
  <c r="BH781" i="1"/>
  <c r="BH782" i="1"/>
  <c r="BH783" i="1"/>
  <c r="BH784" i="1"/>
  <c r="BH785" i="1"/>
  <c r="BH786" i="1"/>
  <c r="BH787" i="1"/>
  <c r="BH788" i="1"/>
  <c r="BH789" i="1"/>
  <c r="BH790" i="1"/>
  <c r="BH791" i="1"/>
  <c r="BH792" i="1"/>
  <c r="BH793" i="1"/>
  <c r="BH794" i="1"/>
  <c r="BH795" i="1"/>
  <c r="BH796" i="1"/>
  <c r="BH797" i="1"/>
  <c r="BH798" i="1"/>
  <c r="BH799" i="1"/>
  <c r="BH800" i="1"/>
  <c r="BH801" i="1"/>
  <c r="BH802" i="1"/>
  <c r="BH803" i="1"/>
  <c r="BH804" i="1"/>
  <c r="BH805" i="1"/>
  <c r="BH806" i="1"/>
  <c r="BH807" i="1"/>
  <c r="BH808" i="1"/>
  <c r="BH809" i="1"/>
  <c r="BH810" i="1"/>
  <c r="BH811" i="1"/>
  <c r="BH812" i="1"/>
  <c r="BH813" i="1"/>
  <c r="BH814" i="1"/>
  <c r="BH815" i="1"/>
  <c r="BH816" i="1"/>
  <c r="BH817" i="1"/>
  <c r="BH818" i="1"/>
  <c r="BH819" i="1"/>
  <c r="BH820" i="1"/>
  <c r="BH821" i="1"/>
  <c r="BH822" i="1"/>
  <c r="BH823" i="1"/>
  <c r="BH824" i="1"/>
  <c r="BH825" i="1"/>
  <c r="BH826" i="1"/>
  <c r="BH827" i="1"/>
  <c r="BH828" i="1"/>
  <c r="BH829" i="1"/>
  <c r="BH830" i="1"/>
  <c r="BH831" i="1"/>
  <c r="BH832" i="1"/>
  <c r="BH833" i="1"/>
  <c r="BH834" i="1"/>
  <c r="BH835" i="1"/>
  <c r="BH836" i="1"/>
  <c r="BH837" i="1"/>
  <c r="BH838" i="1"/>
  <c r="BH839" i="1"/>
  <c r="BH840" i="1"/>
  <c r="BH841" i="1"/>
  <c r="BH842" i="1"/>
  <c r="BH843" i="1"/>
  <c r="BH844" i="1"/>
  <c r="BH845" i="1"/>
  <c r="BH846" i="1"/>
  <c r="BH847" i="1"/>
  <c r="BH848" i="1"/>
  <c r="BH849" i="1"/>
  <c r="BH850" i="1"/>
  <c r="BH851" i="1"/>
  <c r="BH852" i="1"/>
  <c r="BH853" i="1"/>
  <c r="BH854" i="1"/>
  <c r="BH855" i="1"/>
  <c r="BH856" i="1"/>
  <c r="BH857" i="1"/>
  <c r="BH858" i="1"/>
  <c r="BH859" i="1"/>
  <c r="BH860" i="1"/>
  <c r="BH861" i="1"/>
  <c r="BH862" i="1"/>
  <c r="BH863" i="1"/>
  <c r="BH864" i="1"/>
  <c r="BH865" i="1"/>
  <c r="BH866" i="1"/>
  <c r="BH867" i="1"/>
  <c r="BH868" i="1"/>
  <c r="BH869" i="1"/>
  <c r="BH870" i="1"/>
  <c r="BH871" i="1"/>
  <c r="BH872" i="1"/>
  <c r="BH873" i="1"/>
  <c r="BH874" i="1"/>
  <c r="BH875" i="1"/>
  <c r="BH876" i="1"/>
  <c r="BH877" i="1"/>
  <c r="BH878" i="1"/>
  <c r="BH879" i="1"/>
  <c r="BH880" i="1"/>
  <c r="BH881" i="1"/>
  <c r="BH882" i="1"/>
  <c r="BH883" i="1"/>
  <c r="BH884" i="1"/>
  <c r="BH885" i="1"/>
  <c r="BH886" i="1"/>
  <c r="BH887" i="1"/>
  <c r="BH888" i="1"/>
  <c r="BH889" i="1"/>
  <c r="BH890" i="1"/>
  <c r="BH891" i="1"/>
  <c r="BH892" i="1"/>
  <c r="BH893" i="1"/>
  <c r="BH894" i="1"/>
  <c r="BH895" i="1"/>
  <c r="BH896" i="1"/>
  <c r="BH897" i="1"/>
  <c r="BH898" i="1"/>
  <c r="BH899" i="1"/>
  <c r="BH900" i="1"/>
  <c r="BH901" i="1"/>
  <c r="BH902" i="1"/>
  <c r="BH903" i="1"/>
  <c r="BH904" i="1"/>
  <c r="BH905" i="1"/>
  <c r="BH906" i="1"/>
  <c r="BH907" i="1"/>
  <c r="BH908" i="1"/>
  <c r="BH909" i="1"/>
  <c r="BH910" i="1"/>
  <c r="BH911" i="1"/>
  <c r="BH912" i="1"/>
  <c r="BH913" i="1"/>
  <c r="BH914" i="1"/>
  <c r="BH915" i="1"/>
  <c r="BH916" i="1"/>
  <c r="BH917" i="1"/>
  <c r="BH918" i="1"/>
  <c r="BH919" i="1"/>
  <c r="BH920" i="1"/>
  <c r="BH921" i="1"/>
  <c r="BH922" i="1"/>
  <c r="BH923" i="1"/>
  <c r="BH924" i="1"/>
  <c r="BH925" i="1"/>
  <c r="BH926" i="1"/>
  <c r="BH927" i="1"/>
  <c r="BH928" i="1"/>
  <c r="BH929" i="1"/>
  <c r="BH930" i="1"/>
  <c r="BH931" i="1"/>
  <c r="BH932" i="1"/>
  <c r="BH933" i="1"/>
  <c r="BH934" i="1"/>
  <c r="BH935" i="1"/>
  <c r="BH936" i="1"/>
  <c r="BH937" i="1"/>
  <c r="BH938" i="1"/>
  <c r="BH939" i="1"/>
  <c r="BH940" i="1"/>
  <c r="BH941" i="1"/>
  <c r="BH942" i="1"/>
  <c r="BH943" i="1"/>
  <c r="BH944" i="1"/>
  <c r="BH945" i="1"/>
  <c r="BH946" i="1"/>
  <c r="BH947" i="1"/>
  <c r="BH948" i="1"/>
  <c r="BH949" i="1"/>
  <c r="BH950" i="1"/>
  <c r="BH951" i="1"/>
  <c r="BH952" i="1"/>
  <c r="BH953" i="1"/>
  <c r="BH954" i="1"/>
  <c r="BH955" i="1"/>
  <c r="BH956" i="1"/>
  <c r="BH957" i="1"/>
  <c r="BH958" i="1"/>
  <c r="BH959" i="1"/>
  <c r="BH960" i="1"/>
  <c r="BH961" i="1"/>
  <c r="BH962" i="1"/>
  <c r="BH963" i="1"/>
  <c r="BH964" i="1"/>
  <c r="BH965" i="1"/>
  <c r="BH966" i="1"/>
  <c r="BH967" i="1"/>
  <c r="BH968" i="1"/>
  <c r="BH969" i="1"/>
  <c r="BH970" i="1"/>
  <c r="BH971" i="1"/>
  <c r="BH972" i="1"/>
  <c r="BH973" i="1"/>
  <c r="BH974" i="1"/>
  <c r="BH975" i="1"/>
  <c r="BH976" i="1"/>
  <c r="BH977" i="1"/>
  <c r="BH978" i="1"/>
  <c r="BH979" i="1"/>
  <c r="BH980" i="1"/>
  <c r="BH981" i="1"/>
  <c r="BH982" i="1"/>
  <c r="BH983" i="1"/>
  <c r="BH984" i="1"/>
  <c r="BH985" i="1"/>
  <c r="BH986" i="1"/>
  <c r="BH987" i="1"/>
  <c r="BH988" i="1"/>
  <c r="BH989" i="1"/>
  <c r="BH990" i="1"/>
  <c r="BH991" i="1"/>
  <c r="BH992" i="1"/>
  <c r="BH993" i="1"/>
  <c r="BH994" i="1"/>
  <c r="BH995" i="1"/>
  <c r="BH996" i="1"/>
  <c r="BH997" i="1"/>
  <c r="BH998" i="1"/>
  <c r="BH999" i="1"/>
  <c r="BH1000" i="1"/>
  <c r="BH1001" i="1"/>
  <c r="BH1002" i="1"/>
  <c r="BH1003" i="1"/>
  <c r="BH1004" i="1"/>
  <c r="BH1005" i="1"/>
  <c r="BH1006" i="1"/>
  <c r="BH1007" i="1"/>
  <c r="BH1008" i="1"/>
  <c r="BH1009" i="1"/>
  <c r="BH1010" i="1"/>
  <c r="BH1011" i="1"/>
  <c r="BH1012" i="1"/>
  <c r="BH1013" i="1"/>
  <c r="BH1014" i="1"/>
  <c r="BH1015" i="1"/>
  <c r="BH1016" i="1"/>
  <c r="BH1017" i="1"/>
  <c r="BH1018" i="1"/>
  <c r="BH1019" i="1"/>
  <c r="BH1020" i="1"/>
  <c r="BH1021" i="1"/>
  <c r="BH1022" i="1"/>
  <c r="BH1023" i="1"/>
  <c r="BH1024" i="1"/>
  <c r="BH1025" i="1"/>
  <c r="BH1026" i="1"/>
  <c r="BH1027" i="1"/>
  <c r="BH1028" i="1"/>
  <c r="BH1029" i="1"/>
  <c r="BH1030" i="1"/>
  <c r="BH1031" i="1"/>
  <c r="BH1032" i="1"/>
  <c r="BH1033" i="1"/>
  <c r="BH1034" i="1"/>
  <c r="BH1035" i="1"/>
  <c r="BH1036" i="1"/>
  <c r="BH1037" i="1"/>
  <c r="BH1038" i="1"/>
  <c r="BH1039" i="1"/>
  <c r="BH1040" i="1"/>
  <c r="BH1041" i="1"/>
  <c r="BH1042" i="1"/>
  <c r="BH1043" i="1"/>
  <c r="BH1044" i="1"/>
  <c r="BH1045" i="1"/>
  <c r="BH1046" i="1"/>
  <c r="BH1047" i="1"/>
  <c r="BH1048" i="1"/>
  <c r="BH1049" i="1"/>
  <c r="BH1050" i="1"/>
  <c r="BH1051" i="1"/>
  <c r="BH1052" i="1"/>
  <c r="BH1053" i="1"/>
  <c r="BH1054" i="1"/>
  <c r="BH1055" i="1"/>
  <c r="BH1056" i="1"/>
  <c r="BH1057" i="1"/>
  <c r="BH1058" i="1"/>
  <c r="BH1059" i="1"/>
  <c r="BH1060" i="1"/>
  <c r="BH1061" i="1"/>
  <c r="BH1062" i="1"/>
  <c r="BH1063" i="1"/>
  <c r="BH1064" i="1"/>
  <c r="BH1065" i="1"/>
  <c r="BH1066" i="1"/>
  <c r="BH1067" i="1"/>
  <c r="BH1068" i="1"/>
  <c r="BH1069" i="1"/>
  <c r="BH1070" i="1"/>
  <c r="BH1071" i="1"/>
  <c r="BH1072" i="1"/>
  <c r="BH1073" i="1"/>
  <c r="BH1074" i="1"/>
  <c r="BH1075" i="1"/>
  <c r="BH1076" i="1"/>
  <c r="BH1077" i="1"/>
  <c r="BH1078" i="1"/>
  <c r="BH1079" i="1"/>
  <c r="BH1080" i="1"/>
  <c r="BH1081" i="1"/>
  <c r="BH1082" i="1"/>
  <c r="BH1083" i="1"/>
  <c r="BH1084" i="1"/>
  <c r="BH1085" i="1"/>
  <c r="BH1086" i="1"/>
  <c r="BH1087" i="1"/>
  <c r="BH1088" i="1"/>
  <c r="BH1089" i="1"/>
  <c r="BH1090" i="1"/>
  <c r="BH1091" i="1"/>
  <c r="BH1092" i="1"/>
  <c r="BH1093" i="1"/>
  <c r="BH1094" i="1"/>
  <c r="BH1095" i="1"/>
  <c r="BH1096" i="1"/>
  <c r="BH1097" i="1"/>
  <c r="BH1098" i="1"/>
  <c r="BH1099" i="1"/>
  <c r="R27" i="9"/>
  <c r="R26" i="9"/>
  <c r="E26" i="9"/>
  <c r="R25" i="9"/>
  <c r="E25" i="9"/>
  <c r="R24" i="9"/>
  <c r="E24" i="9"/>
  <c r="R23" i="9"/>
  <c r="E23" i="9"/>
  <c r="R22" i="9"/>
  <c r="E22" i="9"/>
  <c r="R21" i="9"/>
  <c r="R20" i="9"/>
  <c r="E20" i="9"/>
  <c r="R19" i="9"/>
  <c r="R18" i="9"/>
  <c r="R17" i="9"/>
  <c r="R16" i="9"/>
  <c r="R15" i="9"/>
  <c r="R14" i="9"/>
  <c r="R13" i="9"/>
  <c r="Q13" i="9"/>
  <c r="P13" i="9"/>
  <c r="O13" i="9"/>
  <c r="N13" i="9"/>
  <c r="M13" i="9"/>
  <c r="L13" i="9"/>
  <c r="K13" i="9"/>
  <c r="J13" i="9"/>
  <c r="I13" i="9"/>
  <c r="H13" i="9"/>
  <c r="G13" i="9"/>
  <c r="F13" i="9"/>
  <c r="R12" i="9"/>
  <c r="R11" i="9"/>
  <c r="Q11" i="9"/>
  <c r="P11" i="9"/>
  <c r="O11" i="9"/>
  <c r="N11" i="9"/>
  <c r="M11" i="9"/>
  <c r="L11" i="9"/>
  <c r="K11" i="9"/>
  <c r="J11" i="9"/>
  <c r="I11" i="9"/>
  <c r="H11" i="9"/>
  <c r="G11" i="9"/>
  <c r="F11" i="9"/>
  <c r="R10" i="9"/>
  <c r="E10" i="9"/>
  <c r="R9" i="9"/>
  <c r="R8" i="9"/>
  <c r="E8" i="9"/>
  <c r="R7" i="9"/>
  <c r="R6" i="9"/>
  <c r="R5" i="9"/>
  <c r="E5" i="9"/>
  <c r="D5" i="9"/>
  <c r="C5" i="9"/>
  <c r="B2" i="9"/>
  <c r="B1" i="9"/>
  <c r="Y102" i="8"/>
  <c r="X102" i="8"/>
  <c r="W102" i="8"/>
  <c r="V102" i="8"/>
  <c r="U102" i="8"/>
  <c r="T102" i="8"/>
  <c r="S102" i="8"/>
  <c r="R102" i="8"/>
  <c r="Q102" i="8"/>
  <c r="P102" i="8"/>
  <c r="O102" i="8"/>
  <c r="N102" i="8"/>
  <c r="M102" i="8"/>
  <c r="L102" i="8"/>
  <c r="K102" i="8"/>
  <c r="J102" i="8"/>
  <c r="Y101" i="8"/>
  <c r="X101" i="8"/>
  <c r="W101" i="8"/>
  <c r="V101" i="8"/>
  <c r="U101" i="8"/>
  <c r="T101" i="8"/>
  <c r="S101" i="8"/>
  <c r="R101" i="8"/>
  <c r="Q101" i="8"/>
  <c r="P101" i="8"/>
  <c r="O101" i="8"/>
  <c r="N101" i="8"/>
  <c r="M101" i="8"/>
  <c r="L101" i="8"/>
  <c r="K101" i="8"/>
  <c r="J101" i="8"/>
  <c r="Y100" i="8"/>
  <c r="X100" i="8"/>
  <c r="W100" i="8"/>
  <c r="V100" i="8"/>
  <c r="U100" i="8"/>
  <c r="T100" i="8"/>
  <c r="S100" i="8"/>
  <c r="R100" i="8"/>
  <c r="Q100" i="8"/>
  <c r="P100" i="8"/>
  <c r="O100" i="8"/>
  <c r="N100" i="8"/>
  <c r="M100" i="8"/>
  <c r="L100" i="8"/>
  <c r="K100" i="8"/>
  <c r="J100" i="8"/>
  <c r="Y99" i="8"/>
  <c r="X99" i="8"/>
  <c r="W99" i="8"/>
  <c r="V99" i="8"/>
  <c r="U99" i="8"/>
  <c r="T99" i="8"/>
  <c r="S99" i="8"/>
  <c r="R99" i="8"/>
  <c r="Q99" i="8"/>
  <c r="P99" i="8"/>
  <c r="O99" i="8"/>
  <c r="N99" i="8"/>
  <c r="M99" i="8"/>
  <c r="L99" i="8"/>
  <c r="K99" i="8"/>
  <c r="J99" i="8"/>
  <c r="Y98" i="8"/>
  <c r="X98" i="8"/>
  <c r="W98" i="8"/>
  <c r="V98" i="8"/>
  <c r="U98" i="8"/>
  <c r="T98" i="8"/>
  <c r="S98" i="8"/>
  <c r="R98" i="8"/>
  <c r="Q98" i="8"/>
  <c r="P98" i="8"/>
  <c r="O98" i="8"/>
  <c r="N98" i="8"/>
  <c r="M98" i="8"/>
  <c r="L98" i="8"/>
  <c r="K98" i="8"/>
  <c r="J98" i="8"/>
  <c r="Y97" i="8"/>
  <c r="X97" i="8"/>
  <c r="W97" i="8"/>
  <c r="V97" i="8"/>
  <c r="U97" i="8"/>
  <c r="T97" i="8"/>
  <c r="S97" i="8"/>
  <c r="R97" i="8"/>
  <c r="Q97" i="8"/>
  <c r="P97" i="8"/>
  <c r="O97" i="8"/>
  <c r="N97" i="8"/>
  <c r="M97" i="8"/>
  <c r="L97" i="8"/>
  <c r="K97" i="8"/>
  <c r="J97" i="8"/>
  <c r="Y96" i="8"/>
  <c r="X96" i="8"/>
  <c r="W96" i="8"/>
  <c r="V96" i="8"/>
  <c r="U96" i="8"/>
  <c r="T96" i="8"/>
  <c r="S96" i="8"/>
  <c r="R96" i="8"/>
  <c r="Q96" i="8"/>
  <c r="P96" i="8"/>
  <c r="O96" i="8"/>
  <c r="N96" i="8"/>
  <c r="M96" i="8"/>
  <c r="L96" i="8"/>
  <c r="K96" i="8"/>
  <c r="J96" i="8"/>
  <c r="Y95" i="8"/>
  <c r="X95" i="8"/>
  <c r="W95" i="8"/>
  <c r="V95" i="8"/>
  <c r="U95" i="8"/>
  <c r="T95" i="8"/>
  <c r="S95" i="8"/>
  <c r="R95" i="8"/>
  <c r="Q95" i="8"/>
  <c r="P95" i="8"/>
  <c r="O95" i="8"/>
  <c r="N95" i="8"/>
  <c r="M95" i="8"/>
  <c r="L95" i="8"/>
  <c r="K95" i="8"/>
  <c r="J95" i="8"/>
  <c r="Y94" i="8"/>
  <c r="X94" i="8"/>
  <c r="W94" i="8"/>
  <c r="V94" i="8"/>
  <c r="U94" i="8"/>
  <c r="T94" i="8"/>
  <c r="S94" i="8"/>
  <c r="R94" i="8"/>
  <c r="Q94" i="8"/>
  <c r="P94" i="8"/>
  <c r="O94" i="8"/>
  <c r="N94" i="8"/>
  <c r="M94" i="8"/>
  <c r="L94" i="8"/>
  <c r="K94" i="8"/>
  <c r="J94" i="8"/>
  <c r="Y93" i="8"/>
  <c r="X93" i="8"/>
  <c r="W93" i="8"/>
  <c r="V93" i="8"/>
  <c r="U93" i="8"/>
  <c r="T93" i="8"/>
  <c r="S93" i="8"/>
  <c r="R93" i="8"/>
  <c r="Q93" i="8"/>
  <c r="P93" i="8"/>
  <c r="O93" i="8"/>
  <c r="N93" i="8"/>
  <c r="M93" i="8"/>
  <c r="L93" i="8"/>
  <c r="K93" i="8"/>
  <c r="J93" i="8"/>
  <c r="Y92" i="8"/>
  <c r="X92" i="8"/>
  <c r="W92" i="8"/>
  <c r="V92" i="8"/>
  <c r="U92" i="8"/>
  <c r="T92" i="8"/>
  <c r="S92" i="8"/>
  <c r="R92" i="8"/>
  <c r="Q92" i="8"/>
  <c r="P92" i="8"/>
  <c r="O92" i="8"/>
  <c r="N92" i="8"/>
  <c r="M92" i="8"/>
  <c r="L92" i="8"/>
  <c r="K92" i="8"/>
  <c r="J92" i="8"/>
  <c r="Y91" i="8"/>
  <c r="X91" i="8"/>
  <c r="W91" i="8"/>
  <c r="V91" i="8"/>
  <c r="U91" i="8"/>
  <c r="T91" i="8"/>
  <c r="S91" i="8"/>
  <c r="R91" i="8"/>
  <c r="Q91" i="8"/>
  <c r="P91" i="8"/>
  <c r="O91" i="8"/>
  <c r="N91" i="8"/>
  <c r="M91" i="8"/>
  <c r="L91" i="8"/>
  <c r="K91" i="8"/>
  <c r="J91" i="8"/>
  <c r="Y90" i="8"/>
  <c r="X90" i="8"/>
  <c r="W90" i="8"/>
  <c r="V90" i="8"/>
  <c r="U90" i="8"/>
  <c r="T90" i="8"/>
  <c r="S90" i="8"/>
  <c r="R90" i="8"/>
  <c r="Q90" i="8"/>
  <c r="P90" i="8"/>
  <c r="O90" i="8"/>
  <c r="N90" i="8"/>
  <c r="M90" i="8"/>
  <c r="L90" i="8"/>
  <c r="K90" i="8"/>
  <c r="J90" i="8"/>
  <c r="Y89" i="8"/>
  <c r="X89" i="8"/>
  <c r="W89" i="8"/>
  <c r="V89" i="8"/>
  <c r="U89" i="8"/>
  <c r="T89" i="8"/>
  <c r="S89" i="8"/>
  <c r="R89" i="8"/>
  <c r="Q89" i="8"/>
  <c r="P89" i="8"/>
  <c r="O89" i="8"/>
  <c r="N89" i="8"/>
  <c r="M89" i="8"/>
  <c r="L89" i="8"/>
  <c r="K89" i="8"/>
  <c r="J89" i="8"/>
  <c r="Y88" i="8"/>
  <c r="X88" i="8"/>
  <c r="W88" i="8"/>
  <c r="V88" i="8"/>
  <c r="U88" i="8"/>
  <c r="T88" i="8"/>
  <c r="S88" i="8"/>
  <c r="R88" i="8"/>
  <c r="Q88" i="8"/>
  <c r="P88" i="8"/>
  <c r="O88" i="8"/>
  <c r="N88" i="8"/>
  <c r="M88" i="8"/>
  <c r="L88" i="8"/>
  <c r="K88" i="8"/>
  <c r="J88" i="8"/>
  <c r="Y87" i="8"/>
  <c r="X87" i="8"/>
  <c r="W87" i="8"/>
  <c r="V87" i="8"/>
  <c r="U87" i="8"/>
  <c r="T87" i="8"/>
  <c r="S87" i="8"/>
  <c r="R87" i="8"/>
  <c r="Q87" i="8"/>
  <c r="P87" i="8"/>
  <c r="O87" i="8"/>
  <c r="N87" i="8"/>
  <c r="M87" i="8"/>
  <c r="L87" i="8"/>
  <c r="K87" i="8"/>
  <c r="J87" i="8"/>
  <c r="Y86" i="8"/>
  <c r="X86" i="8"/>
  <c r="W86" i="8"/>
  <c r="V86" i="8"/>
  <c r="U86" i="8"/>
  <c r="T86" i="8"/>
  <c r="S86" i="8"/>
  <c r="R86" i="8"/>
  <c r="Q86" i="8"/>
  <c r="P86" i="8"/>
  <c r="O86" i="8"/>
  <c r="N86" i="8"/>
  <c r="M86" i="8"/>
  <c r="L86" i="8"/>
  <c r="K86" i="8"/>
  <c r="J86" i="8"/>
  <c r="Y85" i="8"/>
  <c r="X85" i="8"/>
  <c r="W85" i="8"/>
  <c r="V85" i="8"/>
  <c r="U85" i="8"/>
  <c r="T85" i="8"/>
  <c r="S85" i="8"/>
  <c r="R85" i="8"/>
  <c r="Q85" i="8"/>
  <c r="P85" i="8"/>
  <c r="O85" i="8"/>
  <c r="N85" i="8"/>
  <c r="M85" i="8"/>
  <c r="L85" i="8"/>
  <c r="K85" i="8"/>
  <c r="J85" i="8"/>
  <c r="Y84" i="8"/>
  <c r="X84" i="8"/>
  <c r="W84" i="8"/>
  <c r="V84" i="8"/>
  <c r="U84" i="8"/>
  <c r="T84" i="8"/>
  <c r="S84" i="8"/>
  <c r="R84" i="8"/>
  <c r="Q84" i="8"/>
  <c r="P84" i="8"/>
  <c r="O84" i="8"/>
  <c r="N84" i="8"/>
  <c r="M84" i="8"/>
  <c r="L84" i="8"/>
  <c r="K84" i="8"/>
  <c r="J84" i="8"/>
  <c r="Y83" i="8"/>
  <c r="X83" i="8"/>
  <c r="W83" i="8"/>
  <c r="V83" i="8"/>
  <c r="U83" i="8"/>
  <c r="T83" i="8"/>
  <c r="S83" i="8"/>
  <c r="R83" i="8"/>
  <c r="Q83" i="8"/>
  <c r="P83" i="8"/>
  <c r="O83" i="8"/>
  <c r="N83" i="8"/>
  <c r="M83" i="8"/>
  <c r="L83" i="8"/>
  <c r="K83" i="8"/>
  <c r="J83" i="8"/>
  <c r="Y82" i="8"/>
  <c r="X82" i="8"/>
  <c r="W82" i="8"/>
  <c r="V82" i="8"/>
  <c r="U82" i="8"/>
  <c r="T82" i="8"/>
  <c r="S82" i="8"/>
  <c r="R82" i="8"/>
  <c r="Q82" i="8"/>
  <c r="P82" i="8"/>
  <c r="O82" i="8"/>
  <c r="N82" i="8"/>
  <c r="M82" i="8"/>
  <c r="L82" i="8"/>
  <c r="K82" i="8"/>
  <c r="J82" i="8"/>
  <c r="Y81" i="8"/>
  <c r="X81" i="8"/>
  <c r="W81" i="8"/>
  <c r="V81" i="8"/>
  <c r="U81" i="8"/>
  <c r="T81" i="8"/>
  <c r="S81" i="8"/>
  <c r="R81" i="8"/>
  <c r="Q81" i="8"/>
  <c r="P81" i="8"/>
  <c r="O81" i="8"/>
  <c r="N81" i="8"/>
  <c r="M81" i="8"/>
  <c r="L81" i="8"/>
  <c r="K81" i="8"/>
  <c r="J81" i="8"/>
  <c r="Y80" i="8"/>
  <c r="X80" i="8"/>
  <c r="W80" i="8"/>
  <c r="V80" i="8"/>
  <c r="U80" i="8"/>
  <c r="T80" i="8"/>
  <c r="S80" i="8"/>
  <c r="R80" i="8"/>
  <c r="Q80" i="8"/>
  <c r="P80" i="8"/>
  <c r="O80" i="8"/>
  <c r="N80" i="8"/>
  <c r="M80" i="8"/>
  <c r="L80" i="8"/>
  <c r="K80" i="8"/>
  <c r="J80" i="8"/>
  <c r="Y79" i="8"/>
  <c r="X79" i="8"/>
  <c r="W79" i="8"/>
  <c r="V79" i="8"/>
  <c r="U79" i="8"/>
  <c r="T79" i="8"/>
  <c r="S79" i="8"/>
  <c r="R79" i="8"/>
  <c r="Q79" i="8"/>
  <c r="P79" i="8"/>
  <c r="O79" i="8"/>
  <c r="N79" i="8"/>
  <c r="M79" i="8"/>
  <c r="L79" i="8"/>
  <c r="K79" i="8"/>
  <c r="J79" i="8"/>
  <c r="Y78" i="8"/>
  <c r="X78" i="8"/>
  <c r="W78" i="8"/>
  <c r="V78" i="8"/>
  <c r="U78" i="8"/>
  <c r="T78" i="8"/>
  <c r="S78" i="8"/>
  <c r="R78" i="8"/>
  <c r="Q78" i="8"/>
  <c r="P78" i="8"/>
  <c r="O78" i="8"/>
  <c r="N78" i="8"/>
  <c r="M78" i="8"/>
  <c r="L78" i="8"/>
  <c r="K78" i="8"/>
  <c r="J78" i="8"/>
  <c r="Y77" i="8"/>
  <c r="X77" i="8"/>
  <c r="W77" i="8"/>
  <c r="V77" i="8"/>
  <c r="U77" i="8"/>
  <c r="T77" i="8"/>
  <c r="S77" i="8"/>
  <c r="R77" i="8"/>
  <c r="Q77" i="8"/>
  <c r="P77" i="8"/>
  <c r="O77" i="8"/>
  <c r="N77" i="8"/>
  <c r="M77" i="8"/>
  <c r="L77" i="8"/>
  <c r="K77" i="8"/>
  <c r="J77" i="8"/>
  <c r="Y76" i="8"/>
  <c r="X76" i="8"/>
  <c r="W76" i="8"/>
  <c r="V76" i="8"/>
  <c r="U76" i="8"/>
  <c r="T76" i="8"/>
  <c r="S76" i="8"/>
  <c r="R76" i="8"/>
  <c r="Q76" i="8"/>
  <c r="P76" i="8"/>
  <c r="O76" i="8"/>
  <c r="N76" i="8"/>
  <c r="M76" i="8"/>
  <c r="L76" i="8"/>
  <c r="K76" i="8"/>
  <c r="J76" i="8"/>
  <c r="Y75" i="8"/>
  <c r="X75" i="8"/>
  <c r="W75" i="8"/>
  <c r="V75" i="8"/>
  <c r="U75" i="8"/>
  <c r="T75" i="8"/>
  <c r="S75" i="8"/>
  <c r="R75" i="8"/>
  <c r="Q75" i="8"/>
  <c r="P75" i="8"/>
  <c r="O75" i="8"/>
  <c r="N75" i="8"/>
  <c r="M75" i="8"/>
  <c r="L75" i="8"/>
  <c r="K75" i="8"/>
  <c r="J75" i="8"/>
  <c r="Y74" i="8"/>
  <c r="X74" i="8"/>
  <c r="W74" i="8"/>
  <c r="V74" i="8"/>
  <c r="U74" i="8"/>
  <c r="T74" i="8"/>
  <c r="S74" i="8"/>
  <c r="R74" i="8"/>
  <c r="Q74" i="8"/>
  <c r="P74" i="8"/>
  <c r="O74" i="8"/>
  <c r="N74" i="8"/>
  <c r="M74" i="8"/>
  <c r="L74" i="8"/>
  <c r="K74" i="8"/>
  <c r="J74" i="8"/>
  <c r="Y73" i="8"/>
  <c r="X73" i="8"/>
  <c r="W73" i="8"/>
  <c r="V73" i="8"/>
  <c r="U73" i="8"/>
  <c r="T73" i="8"/>
  <c r="S73" i="8"/>
  <c r="R73" i="8"/>
  <c r="Q73" i="8"/>
  <c r="P73" i="8"/>
  <c r="O73" i="8"/>
  <c r="N73" i="8"/>
  <c r="M73" i="8"/>
  <c r="L73" i="8"/>
  <c r="K73" i="8"/>
  <c r="J73" i="8"/>
  <c r="Y72" i="8"/>
  <c r="X72" i="8"/>
  <c r="W72" i="8"/>
  <c r="V72" i="8"/>
  <c r="U72" i="8"/>
  <c r="T72" i="8"/>
  <c r="S72" i="8"/>
  <c r="R72" i="8"/>
  <c r="Q72" i="8"/>
  <c r="P72" i="8"/>
  <c r="O72" i="8"/>
  <c r="N72" i="8"/>
  <c r="M72" i="8"/>
  <c r="L72" i="8"/>
  <c r="K72" i="8"/>
  <c r="J72" i="8"/>
  <c r="Y71" i="8"/>
  <c r="X71" i="8"/>
  <c r="W71" i="8"/>
  <c r="V71" i="8"/>
  <c r="U71" i="8"/>
  <c r="T71" i="8"/>
  <c r="S71" i="8"/>
  <c r="R71" i="8"/>
  <c r="Q71" i="8"/>
  <c r="P71" i="8"/>
  <c r="O71" i="8"/>
  <c r="N71" i="8"/>
  <c r="M71" i="8"/>
  <c r="L71" i="8"/>
  <c r="K71" i="8"/>
  <c r="J71" i="8"/>
  <c r="Y70" i="8"/>
  <c r="X70" i="8"/>
  <c r="W70" i="8"/>
  <c r="V70" i="8"/>
  <c r="U70" i="8"/>
  <c r="T70" i="8"/>
  <c r="S70" i="8"/>
  <c r="R70" i="8"/>
  <c r="Q70" i="8"/>
  <c r="P70" i="8"/>
  <c r="O70" i="8"/>
  <c r="N70" i="8"/>
  <c r="M70" i="8"/>
  <c r="L70" i="8"/>
  <c r="K70" i="8"/>
  <c r="J70" i="8"/>
  <c r="Y69" i="8"/>
  <c r="X69" i="8"/>
  <c r="W69" i="8"/>
  <c r="V69" i="8"/>
  <c r="U69" i="8"/>
  <c r="T69" i="8"/>
  <c r="S69" i="8"/>
  <c r="R69" i="8"/>
  <c r="Q69" i="8"/>
  <c r="P69" i="8"/>
  <c r="O69" i="8"/>
  <c r="N69" i="8"/>
  <c r="M69" i="8"/>
  <c r="L69" i="8"/>
  <c r="K69" i="8"/>
  <c r="J69" i="8"/>
  <c r="Y68" i="8"/>
  <c r="X68" i="8"/>
  <c r="W68" i="8"/>
  <c r="V68" i="8"/>
  <c r="U68" i="8"/>
  <c r="T68" i="8"/>
  <c r="S68" i="8"/>
  <c r="R68" i="8"/>
  <c r="Q68" i="8"/>
  <c r="P68" i="8"/>
  <c r="O68" i="8"/>
  <c r="N68" i="8"/>
  <c r="M68" i="8"/>
  <c r="L68" i="8"/>
  <c r="K68" i="8"/>
  <c r="J68" i="8"/>
  <c r="Y67" i="8"/>
  <c r="X67" i="8"/>
  <c r="W67" i="8"/>
  <c r="V67" i="8"/>
  <c r="U67" i="8"/>
  <c r="T67" i="8"/>
  <c r="S67" i="8"/>
  <c r="R67" i="8"/>
  <c r="Q67" i="8"/>
  <c r="P67" i="8"/>
  <c r="O67" i="8"/>
  <c r="N67" i="8"/>
  <c r="M67" i="8"/>
  <c r="L67" i="8"/>
  <c r="K67" i="8"/>
  <c r="J67" i="8"/>
  <c r="Y66" i="8"/>
  <c r="X66" i="8"/>
  <c r="W66" i="8"/>
  <c r="V66" i="8"/>
  <c r="U66" i="8"/>
  <c r="T66" i="8"/>
  <c r="S66" i="8"/>
  <c r="R66" i="8"/>
  <c r="Q66" i="8"/>
  <c r="P66" i="8"/>
  <c r="O66" i="8"/>
  <c r="N66" i="8"/>
  <c r="M66" i="8"/>
  <c r="L66" i="8"/>
  <c r="K66" i="8"/>
  <c r="J66" i="8"/>
  <c r="Y65" i="8"/>
  <c r="X65" i="8"/>
  <c r="W65" i="8"/>
  <c r="V65" i="8"/>
  <c r="U65" i="8"/>
  <c r="T65" i="8"/>
  <c r="S65" i="8"/>
  <c r="R65" i="8"/>
  <c r="Q65" i="8"/>
  <c r="P65" i="8"/>
  <c r="O65" i="8"/>
  <c r="N65" i="8"/>
  <c r="M65" i="8"/>
  <c r="L65" i="8"/>
  <c r="K65" i="8"/>
  <c r="J65" i="8"/>
  <c r="Y64" i="8"/>
  <c r="X64" i="8"/>
  <c r="W64" i="8"/>
  <c r="V64" i="8"/>
  <c r="U64" i="8"/>
  <c r="T64" i="8"/>
  <c r="S64" i="8"/>
  <c r="R64" i="8"/>
  <c r="Q64" i="8"/>
  <c r="P64" i="8"/>
  <c r="O64" i="8"/>
  <c r="N64" i="8"/>
  <c r="M64" i="8"/>
  <c r="L64" i="8"/>
  <c r="K64" i="8"/>
  <c r="J64" i="8"/>
  <c r="Y63" i="8"/>
  <c r="X63" i="8"/>
  <c r="W63" i="8"/>
  <c r="V63" i="8"/>
  <c r="U63" i="8"/>
  <c r="T63" i="8"/>
  <c r="S63" i="8"/>
  <c r="R63" i="8"/>
  <c r="Q63" i="8"/>
  <c r="P63" i="8"/>
  <c r="O63" i="8"/>
  <c r="N63" i="8"/>
  <c r="M63" i="8"/>
  <c r="L63" i="8"/>
  <c r="K63" i="8"/>
  <c r="J63" i="8"/>
  <c r="Y62" i="8"/>
  <c r="X62" i="8"/>
  <c r="W62" i="8"/>
  <c r="V62" i="8"/>
  <c r="U62" i="8"/>
  <c r="T62" i="8"/>
  <c r="S62" i="8"/>
  <c r="R62" i="8"/>
  <c r="Q62" i="8"/>
  <c r="P62" i="8"/>
  <c r="O62" i="8"/>
  <c r="N62" i="8"/>
  <c r="M62" i="8"/>
  <c r="L62" i="8"/>
  <c r="K62" i="8"/>
  <c r="J62" i="8"/>
  <c r="Y61" i="8"/>
  <c r="X61" i="8"/>
  <c r="W61" i="8"/>
  <c r="V61" i="8"/>
  <c r="U61" i="8"/>
  <c r="T61" i="8"/>
  <c r="S61" i="8"/>
  <c r="R61" i="8"/>
  <c r="Q61" i="8"/>
  <c r="P61" i="8"/>
  <c r="O61" i="8"/>
  <c r="N61" i="8"/>
  <c r="M61" i="8"/>
  <c r="L61" i="8"/>
  <c r="K61" i="8"/>
  <c r="J61" i="8"/>
  <c r="Y60" i="8"/>
  <c r="X60" i="8"/>
  <c r="W60" i="8"/>
  <c r="V60" i="8"/>
  <c r="U60" i="8"/>
  <c r="T60" i="8"/>
  <c r="S60" i="8"/>
  <c r="R60" i="8"/>
  <c r="Q60" i="8"/>
  <c r="P60" i="8"/>
  <c r="O60" i="8"/>
  <c r="N60" i="8"/>
  <c r="M60" i="8"/>
  <c r="L60" i="8"/>
  <c r="K60" i="8"/>
  <c r="J60" i="8"/>
  <c r="Y59" i="8"/>
  <c r="X59" i="8"/>
  <c r="W59" i="8"/>
  <c r="V59" i="8"/>
  <c r="U59" i="8"/>
  <c r="T59" i="8"/>
  <c r="S59" i="8"/>
  <c r="R59" i="8"/>
  <c r="Q59" i="8"/>
  <c r="P59" i="8"/>
  <c r="O59" i="8"/>
  <c r="N59" i="8"/>
  <c r="M59" i="8"/>
  <c r="L59" i="8"/>
  <c r="K59" i="8"/>
  <c r="J59" i="8"/>
  <c r="Y58" i="8"/>
  <c r="X58" i="8"/>
  <c r="W58" i="8"/>
  <c r="V58" i="8"/>
  <c r="U58" i="8"/>
  <c r="T58" i="8"/>
  <c r="S58" i="8"/>
  <c r="R58" i="8"/>
  <c r="Q58" i="8"/>
  <c r="P58" i="8"/>
  <c r="O58" i="8"/>
  <c r="N58" i="8"/>
  <c r="M58" i="8"/>
  <c r="L58" i="8"/>
  <c r="K58" i="8"/>
  <c r="J58" i="8"/>
  <c r="Y57" i="8"/>
  <c r="X57" i="8"/>
  <c r="W57" i="8"/>
  <c r="V57" i="8"/>
  <c r="U57" i="8"/>
  <c r="T57" i="8"/>
  <c r="S57" i="8"/>
  <c r="R57" i="8"/>
  <c r="Q57" i="8"/>
  <c r="P57" i="8"/>
  <c r="O57" i="8"/>
  <c r="N57" i="8"/>
  <c r="M57" i="8"/>
  <c r="L57" i="8"/>
  <c r="K57" i="8"/>
  <c r="J57" i="8"/>
  <c r="Y56" i="8"/>
  <c r="X56" i="8"/>
  <c r="W56" i="8"/>
  <c r="V56" i="8"/>
  <c r="U56" i="8"/>
  <c r="T56" i="8"/>
  <c r="S56" i="8"/>
  <c r="R56" i="8"/>
  <c r="Q56" i="8"/>
  <c r="P56" i="8"/>
  <c r="O56" i="8"/>
  <c r="N56" i="8"/>
  <c r="M56" i="8"/>
  <c r="L56" i="8"/>
  <c r="K56" i="8"/>
  <c r="J56" i="8"/>
  <c r="Y55" i="8"/>
  <c r="X55" i="8"/>
  <c r="W55" i="8"/>
  <c r="V55" i="8"/>
  <c r="U55" i="8"/>
  <c r="T55" i="8"/>
  <c r="S55" i="8"/>
  <c r="R55" i="8"/>
  <c r="Q55" i="8"/>
  <c r="P55" i="8"/>
  <c r="O55" i="8"/>
  <c r="N55" i="8"/>
  <c r="M55" i="8"/>
  <c r="L55" i="8"/>
  <c r="K55" i="8"/>
  <c r="J55" i="8"/>
  <c r="Y54" i="8"/>
  <c r="X54" i="8"/>
  <c r="W54" i="8"/>
  <c r="V54" i="8"/>
  <c r="U54" i="8"/>
  <c r="T54" i="8"/>
  <c r="S54" i="8"/>
  <c r="R54" i="8"/>
  <c r="Q54" i="8"/>
  <c r="P54" i="8"/>
  <c r="O54" i="8"/>
  <c r="N54" i="8"/>
  <c r="M54" i="8"/>
  <c r="L54" i="8"/>
  <c r="K54" i="8"/>
  <c r="J54" i="8"/>
  <c r="Y53" i="8"/>
  <c r="X53" i="8"/>
  <c r="W53" i="8"/>
  <c r="V53" i="8"/>
  <c r="U53" i="8"/>
  <c r="T53" i="8"/>
  <c r="S53" i="8"/>
  <c r="R53" i="8"/>
  <c r="Q53" i="8"/>
  <c r="P53" i="8"/>
  <c r="O53" i="8"/>
  <c r="N53" i="8"/>
  <c r="M53" i="8"/>
  <c r="L53" i="8"/>
  <c r="K53" i="8"/>
  <c r="J53" i="8"/>
  <c r="Y52" i="8"/>
  <c r="X52" i="8"/>
  <c r="W52" i="8"/>
  <c r="V52" i="8"/>
  <c r="U52" i="8"/>
  <c r="T52" i="8"/>
  <c r="S52" i="8"/>
  <c r="R52" i="8"/>
  <c r="Q52" i="8"/>
  <c r="P52" i="8"/>
  <c r="O52" i="8"/>
  <c r="N52" i="8"/>
  <c r="M52" i="8"/>
  <c r="L52" i="8"/>
  <c r="K52" i="8"/>
  <c r="J52" i="8"/>
  <c r="Y51" i="8"/>
  <c r="X51" i="8"/>
  <c r="W51" i="8"/>
  <c r="V51" i="8"/>
  <c r="U51" i="8"/>
  <c r="T51" i="8"/>
  <c r="S51" i="8"/>
  <c r="R51" i="8"/>
  <c r="Q51" i="8"/>
  <c r="P51" i="8"/>
  <c r="O51" i="8"/>
  <c r="N51" i="8"/>
  <c r="M51" i="8"/>
  <c r="L51" i="8"/>
  <c r="K51" i="8"/>
  <c r="J51" i="8"/>
  <c r="Y50" i="8"/>
  <c r="X50" i="8"/>
  <c r="W50" i="8"/>
  <c r="V50" i="8"/>
  <c r="U50" i="8"/>
  <c r="T50" i="8"/>
  <c r="S50" i="8"/>
  <c r="R50" i="8"/>
  <c r="Q50" i="8"/>
  <c r="P50" i="8"/>
  <c r="O50" i="8"/>
  <c r="N50" i="8"/>
  <c r="M50" i="8"/>
  <c r="L50" i="8"/>
  <c r="K50" i="8"/>
  <c r="J50" i="8"/>
  <c r="Y49" i="8"/>
  <c r="X49" i="8"/>
  <c r="W49" i="8"/>
  <c r="V49" i="8"/>
  <c r="U49" i="8"/>
  <c r="T49" i="8"/>
  <c r="S49" i="8"/>
  <c r="R49" i="8"/>
  <c r="Q49" i="8"/>
  <c r="P49" i="8"/>
  <c r="O49" i="8"/>
  <c r="N49" i="8"/>
  <c r="M49" i="8"/>
  <c r="L49" i="8"/>
  <c r="K49" i="8"/>
  <c r="J49" i="8"/>
  <c r="Y48" i="8"/>
  <c r="X48" i="8"/>
  <c r="W48" i="8"/>
  <c r="V48" i="8"/>
  <c r="U48" i="8"/>
  <c r="T48" i="8"/>
  <c r="S48" i="8"/>
  <c r="R48" i="8"/>
  <c r="Q48" i="8"/>
  <c r="P48" i="8"/>
  <c r="O48" i="8"/>
  <c r="N48" i="8"/>
  <c r="M48" i="8"/>
  <c r="L48" i="8"/>
  <c r="K48" i="8"/>
  <c r="J48" i="8"/>
  <c r="Y47" i="8"/>
  <c r="X47" i="8"/>
  <c r="W47" i="8"/>
  <c r="V47" i="8"/>
  <c r="U47" i="8"/>
  <c r="T47" i="8"/>
  <c r="S47" i="8"/>
  <c r="R47" i="8"/>
  <c r="Q47" i="8"/>
  <c r="P47" i="8"/>
  <c r="O47" i="8"/>
  <c r="N47" i="8"/>
  <c r="M47" i="8"/>
  <c r="L47" i="8"/>
  <c r="K47" i="8"/>
  <c r="J47" i="8"/>
  <c r="Y46" i="8"/>
  <c r="X46" i="8"/>
  <c r="W46" i="8"/>
  <c r="V46" i="8"/>
  <c r="U46" i="8"/>
  <c r="T46" i="8"/>
  <c r="S46" i="8"/>
  <c r="R46" i="8"/>
  <c r="Q46" i="8"/>
  <c r="P46" i="8"/>
  <c r="O46" i="8"/>
  <c r="N46" i="8"/>
  <c r="M46" i="8"/>
  <c r="L46" i="8"/>
  <c r="K46" i="8"/>
  <c r="J46" i="8"/>
  <c r="Y45" i="8"/>
  <c r="X45" i="8"/>
  <c r="W45" i="8"/>
  <c r="V45" i="8"/>
  <c r="U45" i="8"/>
  <c r="T45" i="8"/>
  <c r="S45" i="8"/>
  <c r="R45" i="8"/>
  <c r="Q45" i="8"/>
  <c r="P45" i="8"/>
  <c r="O45" i="8"/>
  <c r="N45" i="8"/>
  <c r="M45" i="8"/>
  <c r="L45" i="8"/>
  <c r="K45" i="8"/>
  <c r="J45" i="8"/>
  <c r="Y44" i="8"/>
  <c r="X44" i="8"/>
  <c r="W44" i="8"/>
  <c r="V44" i="8"/>
  <c r="U44" i="8"/>
  <c r="T44" i="8"/>
  <c r="S44" i="8"/>
  <c r="R44" i="8"/>
  <c r="Q44" i="8"/>
  <c r="P44" i="8"/>
  <c r="O44" i="8"/>
  <c r="N44" i="8"/>
  <c r="M44" i="8"/>
  <c r="L44" i="8"/>
  <c r="K44" i="8"/>
  <c r="J44" i="8"/>
  <c r="Y43" i="8"/>
  <c r="X43" i="8"/>
  <c r="W43" i="8"/>
  <c r="V43" i="8"/>
  <c r="U43" i="8"/>
  <c r="T43" i="8"/>
  <c r="S43" i="8"/>
  <c r="R43" i="8"/>
  <c r="Q43" i="8"/>
  <c r="P43" i="8"/>
  <c r="O43" i="8"/>
  <c r="N43" i="8"/>
  <c r="M43" i="8"/>
  <c r="L43" i="8"/>
  <c r="K43" i="8"/>
  <c r="J43" i="8"/>
  <c r="Y42" i="8"/>
  <c r="X42" i="8"/>
  <c r="W42" i="8"/>
  <c r="V42" i="8"/>
  <c r="U42" i="8"/>
  <c r="T42" i="8"/>
  <c r="S42" i="8"/>
  <c r="R42" i="8"/>
  <c r="Q42" i="8"/>
  <c r="P42" i="8"/>
  <c r="O42" i="8"/>
  <c r="N42" i="8"/>
  <c r="M42" i="8"/>
  <c r="L42" i="8"/>
  <c r="K42" i="8"/>
  <c r="J42" i="8"/>
  <c r="Y41" i="8"/>
  <c r="X41" i="8"/>
  <c r="W41" i="8"/>
  <c r="V41" i="8"/>
  <c r="U41" i="8"/>
  <c r="T41" i="8"/>
  <c r="S41" i="8"/>
  <c r="R41" i="8"/>
  <c r="Q41" i="8"/>
  <c r="P41" i="8"/>
  <c r="O41" i="8"/>
  <c r="N41" i="8"/>
  <c r="M41" i="8"/>
  <c r="L41" i="8"/>
  <c r="K41" i="8"/>
  <c r="J41" i="8"/>
  <c r="Y40" i="8"/>
  <c r="X40" i="8"/>
  <c r="W40" i="8"/>
  <c r="V40" i="8"/>
  <c r="U40" i="8"/>
  <c r="T40" i="8"/>
  <c r="S40" i="8"/>
  <c r="R40" i="8"/>
  <c r="Q40" i="8"/>
  <c r="P40" i="8"/>
  <c r="O40" i="8"/>
  <c r="N40" i="8"/>
  <c r="M40" i="8"/>
  <c r="L40" i="8"/>
  <c r="K40" i="8"/>
  <c r="J40" i="8"/>
  <c r="Y39" i="8"/>
  <c r="X39" i="8"/>
  <c r="W39" i="8"/>
  <c r="V39" i="8"/>
  <c r="U39" i="8"/>
  <c r="T39" i="8"/>
  <c r="S39" i="8"/>
  <c r="R39" i="8"/>
  <c r="Q39" i="8"/>
  <c r="P39" i="8"/>
  <c r="O39" i="8"/>
  <c r="N39" i="8"/>
  <c r="M39" i="8"/>
  <c r="L39" i="8"/>
  <c r="K39" i="8"/>
  <c r="J39" i="8"/>
  <c r="Y38" i="8"/>
  <c r="X38" i="8"/>
  <c r="W38" i="8"/>
  <c r="V38" i="8"/>
  <c r="U38" i="8"/>
  <c r="T38" i="8"/>
  <c r="S38" i="8"/>
  <c r="R38" i="8"/>
  <c r="Q38" i="8"/>
  <c r="P38" i="8"/>
  <c r="O38" i="8"/>
  <c r="N38" i="8"/>
  <c r="M38" i="8"/>
  <c r="L38" i="8"/>
  <c r="K38" i="8"/>
  <c r="J38" i="8"/>
  <c r="Y37" i="8"/>
  <c r="X37" i="8"/>
  <c r="W37" i="8"/>
  <c r="V37" i="8"/>
  <c r="U37" i="8"/>
  <c r="T37" i="8"/>
  <c r="S37" i="8"/>
  <c r="R37" i="8"/>
  <c r="Q37" i="8"/>
  <c r="P37" i="8"/>
  <c r="O37" i="8"/>
  <c r="N37" i="8"/>
  <c r="M37" i="8"/>
  <c r="L37" i="8"/>
  <c r="K37" i="8"/>
  <c r="J37" i="8"/>
  <c r="Y36" i="8"/>
  <c r="X36" i="8"/>
  <c r="W36" i="8"/>
  <c r="V36" i="8"/>
  <c r="U36" i="8"/>
  <c r="T36" i="8"/>
  <c r="S36" i="8"/>
  <c r="R36" i="8"/>
  <c r="Q36" i="8"/>
  <c r="P36" i="8"/>
  <c r="O36" i="8"/>
  <c r="N36" i="8"/>
  <c r="M36" i="8"/>
  <c r="L36" i="8"/>
  <c r="K36" i="8"/>
  <c r="J36" i="8"/>
  <c r="Y35" i="8"/>
  <c r="X35" i="8"/>
  <c r="W35" i="8"/>
  <c r="V35" i="8"/>
  <c r="U35" i="8"/>
  <c r="T35" i="8"/>
  <c r="S35" i="8"/>
  <c r="R35" i="8"/>
  <c r="Q35" i="8"/>
  <c r="P35" i="8"/>
  <c r="O35" i="8"/>
  <c r="N35" i="8"/>
  <c r="M35" i="8"/>
  <c r="L35" i="8"/>
  <c r="K35" i="8"/>
  <c r="J35" i="8"/>
  <c r="Y34" i="8"/>
  <c r="X34" i="8"/>
  <c r="W34" i="8"/>
  <c r="V34" i="8"/>
  <c r="U34" i="8"/>
  <c r="T34" i="8"/>
  <c r="S34" i="8"/>
  <c r="R34" i="8"/>
  <c r="Q34" i="8"/>
  <c r="P34" i="8"/>
  <c r="O34" i="8"/>
  <c r="N34" i="8"/>
  <c r="M34" i="8"/>
  <c r="L34" i="8"/>
  <c r="K34" i="8"/>
  <c r="J34" i="8"/>
  <c r="Y33" i="8"/>
  <c r="X33" i="8"/>
  <c r="W33" i="8"/>
  <c r="V33" i="8"/>
  <c r="U33" i="8"/>
  <c r="T33" i="8"/>
  <c r="S33" i="8"/>
  <c r="R33" i="8"/>
  <c r="Q33" i="8"/>
  <c r="P33" i="8"/>
  <c r="O33" i="8"/>
  <c r="N33" i="8"/>
  <c r="M33" i="8"/>
  <c r="L33" i="8"/>
  <c r="K33" i="8"/>
  <c r="J33" i="8"/>
  <c r="Y32" i="8"/>
  <c r="X32" i="8"/>
  <c r="W32" i="8"/>
  <c r="V32" i="8"/>
  <c r="U32" i="8"/>
  <c r="T32" i="8"/>
  <c r="S32" i="8"/>
  <c r="R32" i="8"/>
  <c r="Q32" i="8"/>
  <c r="P32" i="8"/>
  <c r="O32" i="8"/>
  <c r="N32" i="8"/>
  <c r="M32" i="8"/>
  <c r="L32" i="8"/>
  <c r="K32" i="8"/>
  <c r="J32" i="8"/>
  <c r="Y31" i="8"/>
  <c r="X31" i="8"/>
  <c r="W31" i="8"/>
  <c r="V31" i="8"/>
  <c r="U31" i="8"/>
  <c r="T31" i="8"/>
  <c r="S31" i="8"/>
  <c r="R31" i="8"/>
  <c r="Q31" i="8"/>
  <c r="P31" i="8"/>
  <c r="O31" i="8"/>
  <c r="N31" i="8"/>
  <c r="M31" i="8"/>
  <c r="L31" i="8"/>
  <c r="K31" i="8"/>
  <c r="J31" i="8"/>
  <c r="Y30" i="8"/>
  <c r="X30" i="8"/>
  <c r="W30" i="8"/>
  <c r="V30" i="8"/>
  <c r="U30" i="8"/>
  <c r="T30" i="8"/>
  <c r="S30" i="8"/>
  <c r="R30" i="8"/>
  <c r="Q30" i="8"/>
  <c r="P30" i="8"/>
  <c r="O30" i="8"/>
  <c r="N30" i="8"/>
  <c r="M30" i="8"/>
  <c r="L30" i="8"/>
  <c r="K30" i="8"/>
  <c r="J30" i="8"/>
  <c r="Y29" i="8"/>
  <c r="X29" i="8"/>
  <c r="W29" i="8"/>
  <c r="V29" i="8"/>
  <c r="U29" i="8"/>
  <c r="T29" i="8"/>
  <c r="S29" i="8"/>
  <c r="R29" i="8"/>
  <c r="Q29" i="8"/>
  <c r="P29" i="8"/>
  <c r="O29" i="8"/>
  <c r="N29" i="8"/>
  <c r="M29" i="8"/>
  <c r="L29" i="8"/>
  <c r="K29" i="8"/>
  <c r="J29" i="8"/>
  <c r="Y28" i="8"/>
  <c r="X28" i="8"/>
  <c r="W28" i="8"/>
  <c r="V28" i="8"/>
  <c r="U28" i="8"/>
  <c r="T28" i="8"/>
  <c r="S28" i="8"/>
  <c r="R28" i="8"/>
  <c r="Q28" i="8"/>
  <c r="P28" i="8"/>
  <c r="O28" i="8"/>
  <c r="N28" i="8"/>
  <c r="M28" i="8"/>
  <c r="L28" i="8"/>
  <c r="K28" i="8"/>
  <c r="J28" i="8"/>
  <c r="Y27" i="8"/>
  <c r="X27" i="8"/>
  <c r="W27" i="8"/>
  <c r="V27" i="8"/>
  <c r="U27" i="8"/>
  <c r="T27" i="8"/>
  <c r="S27" i="8"/>
  <c r="R27" i="8"/>
  <c r="Q27" i="8"/>
  <c r="P27" i="8"/>
  <c r="O27" i="8"/>
  <c r="N27" i="8"/>
  <c r="M27" i="8"/>
  <c r="L27" i="8"/>
  <c r="K27" i="8"/>
  <c r="J27" i="8"/>
  <c r="Y26" i="8"/>
  <c r="X26" i="8"/>
  <c r="W26" i="8"/>
  <c r="V26" i="8"/>
  <c r="U26" i="8"/>
  <c r="T26" i="8"/>
  <c r="S26" i="8"/>
  <c r="R26" i="8"/>
  <c r="Q26" i="8"/>
  <c r="P26" i="8"/>
  <c r="O26" i="8"/>
  <c r="N26" i="8"/>
  <c r="M26" i="8"/>
  <c r="L26" i="8"/>
  <c r="K26" i="8"/>
  <c r="J26" i="8"/>
  <c r="Y25" i="8"/>
  <c r="X25" i="8"/>
  <c r="W25" i="8"/>
  <c r="V25" i="8"/>
  <c r="U25" i="8"/>
  <c r="T25" i="8"/>
  <c r="S25" i="8"/>
  <c r="R25" i="8"/>
  <c r="Q25" i="8"/>
  <c r="P25" i="8"/>
  <c r="O25" i="8"/>
  <c r="N25" i="8"/>
  <c r="M25" i="8"/>
  <c r="L25" i="8"/>
  <c r="K25" i="8"/>
  <c r="J25" i="8"/>
  <c r="Y24" i="8"/>
  <c r="X24" i="8"/>
  <c r="W24" i="8"/>
  <c r="V24" i="8"/>
  <c r="U24" i="8"/>
  <c r="T24" i="8"/>
  <c r="S24" i="8"/>
  <c r="R24" i="8"/>
  <c r="Q24" i="8"/>
  <c r="P24" i="8"/>
  <c r="O24" i="8"/>
  <c r="N24" i="8"/>
  <c r="M24" i="8"/>
  <c r="L24" i="8"/>
  <c r="K24" i="8"/>
  <c r="J24" i="8"/>
  <c r="Y23" i="8"/>
  <c r="X23" i="8"/>
  <c r="W23" i="8"/>
  <c r="V23" i="8"/>
  <c r="U23" i="8"/>
  <c r="T23" i="8"/>
  <c r="S23" i="8"/>
  <c r="R23" i="8"/>
  <c r="Q23" i="8"/>
  <c r="P23" i="8"/>
  <c r="O23" i="8"/>
  <c r="N23" i="8"/>
  <c r="M23" i="8"/>
  <c r="L23" i="8"/>
  <c r="K23" i="8"/>
  <c r="J23" i="8"/>
  <c r="Y22" i="8"/>
  <c r="X22" i="8"/>
  <c r="W22" i="8"/>
  <c r="V22" i="8"/>
  <c r="U22" i="8"/>
  <c r="T22" i="8"/>
  <c r="S22" i="8"/>
  <c r="R22" i="8"/>
  <c r="Q22" i="8"/>
  <c r="P22" i="8"/>
  <c r="O22" i="8"/>
  <c r="N22" i="8"/>
  <c r="M22" i="8"/>
  <c r="L22" i="8"/>
  <c r="K22" i="8"/>
  <c r="J22" i="8"/>
  <c r="Y21" i="8"/>
  <c r="X21" i="8"/>
  <c r="W21" i="8"/>
  <c r="V21" i="8"/>
  <c r="U21" i="8"/>
  <c r="T21" i="8"/>
  <c r="S21" i="8"/>
  <c r="R21" i="8"/>
  <c r="Q21" i="8"/>
  <c r="P21" i="8"/>
  <c r="O21" i="8"/>
  <c r="N21" i="8"/>
  <c r="M21" i="8"/>
  <c r="L21" i="8"/>
  <c r="K21" i="8"/>
  <c r="J21" i="8"/>
  <c r="Y20" i="8"/>
  <c r="X20" i="8"/>
  <c r="W20" i="8"/>
  <c r="V20" i="8"/>
  <c r="U20" i="8"/>
  <c r="T20" i="8"/>
  <c r="S20" i="8"/>
  <c r="R20" i="8"/>
  <c r="Q20" i="8"/>
  <c r="P20" i="8"/>
  <c r="O20" i="8"/>
  <c r="N20" i="8"/>
  <c r="M20" i="8"/>
  <c r="L20" i="8"/>
  <c r="K20" i="8"/>
  <c r="J20" i="8"/>
  <c r="Y19" i="8"/>
  <c r="X19" i="8"/>
  <c r="W19" i="8"/>
  <c r="V19" i="8"/>
  <c r="U19" i="8"/>
  <c r="T19" i="8"/>
  <c r="S19" i="8"/>
  <c r="R19" i="8"/>
  <c r="Q19" i="8"/>
  <c r="P19" i="8"/>
  <c r="O19" i="8"/>
  <c r="N19" i="8"/>
  <c r="M19" i="8"/>
  <c r="L19" i="8"/>
  <c r="K19" i="8"/>
  <c r="J19" i="8"/>
  <c r="Y18" i="8"/>
  <c r="X18" i="8"/>
  <c r="W18" i="8"/>
  <c r="V18" i="8"/>
  <c r="U18" i="8"/>
  <c r="T18" i="8"/>
  <c r="S18" i="8"/>
  <c r="R18" i="8"/>
  <c r="Q18" i="8"/>
  <c r="P18" i="8"/>
  <c r="O18" i="8"/>
  <c r="N18" i="8"/>
  <c r="M18" i="8"/>
  <c r="L18" i="8"/>
  <c r="K18" i="8"/>
  <c r="J18" i="8"/>
  <c r="Y17" i="8"/>
  <c r="X17" i="8"/>
  <c r="W17" i="8"/>
  <c r="V17" i="8"/>
  <c r="U17" i="8"/>
  <c r="T17" i="8"/>
  <c r="S17" i="8"/>
  <c r="R17" i="8"/>
  <c r="Q17" i="8"/>
  <c r="P17" i="8"/>
  <c r="O17" i="8"/>
  <c r="N17" i="8"/>
  <c r="M17" i="8"/>
  <c r="L17" i="8"/>
  <c r="K17" i="8"/>
  <c r="J17" i="8"/>
  <c r="Y16" i="8"/>
  <c r="X16" i="8"/>
  <c r="W16" i="8"/>
  <c r="V16" i="8"/>
  <c r="U16" i="8"/>
  <c r="T16" i="8"/>
  <c r="S16" i="8"/>
  <c r="R16" i="8"/>
  <c r="Q16" i="8"/>
  <c r="P16" i="8"/>
  <c r="O16" i="8"/>
  <c r="N16" i="8"/>
  <c r="M16" i="8"/>
  <c r="L16" i="8"/>
  <c r="K16" i="8"/>
  <c r="J16" i="8"/>
  <c r="Y15" i="8"/>
  <c r="X15" i="8"/>
  <c r="W15" i="8"/>
  <c r="V15" i="8"/>
  <c r="U15" i="8"/>
  <c r="T15" i="8"/>
  <c r="S15" i="8"/>
  <c r="R15" i="8"/>
  <c r="Q15" i="8"/>
  <c r="P15" i="8"/>
  <c r="O15" i="8"/>
  <c r="N15" i="8"/>
  <c r="M15" i="8"/>
  <c r="L15" i="8"/>
  <c r="K15" i="8"/>
  <c r="J15" i="8"/>
  <c r="Y14" i="8"/>
  <c r="X14" i="8"/>
  <c r="W14" i="8"/>
  <c r="V14" i="8"/>
  <c r="U14" i="8"/>
  <c r="T14" i="8"/>
  <c r="S14" i="8"/>
  <c r="R14" i="8"/>
  <c r="Q14" i="8"/>
  <c r="P14" i="8"/>
  <c r="O14" i="8"/>
  <c r="N14" i="8"/>
  <c r="M14" i="8"/>
  <c r="L14" i="8"/>
  <c r="K14" i="8"/>
  <c r="J14" i="8"/>
  <c r="Y13" i="8"/>
  <c r="X13" i="8"/>
  <c r="W13" i="8"/>
  <c r="V13" i="8"/>
  <c r="U13" i="8"/>
  <c r="T13" i="8"/>
  <c r="S13" i="8"/>
  <c r="R13" i="8"/>
  <c r="Q13" i="8"/>
  <c r="P13" i="8"/>
  <c r="O13" i="8"/>
  <c r="N13" i="8"/>
  <c r="M13" i="8"/>
  <c r="L13" i="8"/>
  <c r="K13" i="8"/>
  <c r="J13" i="8"/>
  <c r="Y12" i="8"/>
  <c r="X12" i="8"/>
  <c r="W12" i="8"/>
  <c r="V12" i="8"/>
  <c r="U12" i="8"/>
  <c r="T12" i="8"/>
  <c r="S12" i="8"/>
  <c r="R12" i="8"/>
  <c r="Q12" i="8"/>
  <c r="P12" i="8"/>
  <c r="O12" i="8"/>
  <c r="N12" i="8"/>
  <c r="M12" i="8"/>
  <c r="L12" i="8"/>
  <c r="K12" i="8"/>
  <c r="J12" i="8"/>
  <c r="Y11" i="8"/>
  <c r="X11" i="8"/>
  <c r="W11" i="8"/>
  <c r="V11" i="8"/>
  <c r="U11" i="8"/>
  <c r="T11" i="8"/>
  <c r="S11" i="8"/>
  <c r="R11" i="8"/>
  <c r="Q11" i="8"/>
  <c r="P11" i="8"/>
  <c r="O11" i="8"/>
  <c r="N11" i="8"/>
  <c r="M11" i="8"/>
  <c r="L11" i="8"/>
  <c r="K11" i="8"/>
  <c r="J11" i="8"/>
  <c r="Y10" i="8"/>
  <c r="X10" i="8"/>
  <c r="W10" i="8"/>
  <c r="V10" i="8"/>
  <c r="U10" i="8"/>
  <c r="T10" i="8"/>
  <c r="S10" i="8"/>
  <c r="R10" i="8"/>
  <c r="Q10" i="8"/>
  <c r="P10" i="8"/>
  <c r="O10" i="8"/>
  <c r="N10" i="8"/>
  <c r="M10" i="8"/>
  <c r="L10" i="8"/>
  <c r="K10" i="8"/>
  <c r="J10" i="8"/>
  <c r="K9" i="8"/>
  <c r="L9" i="8" s="1"/>
  <c r="M9" i="8" s="1"/>
  <c r="N9" i="8" s="1"/>
  <c r="O9" i="8" s="1"/>
  <c r="P9" i="8" s="1"/>
  <c r="Q9" i="8" s="1"/>
  <c r="R9" i="8" s="1"/>
  <c r="S9" i="8" s="1"/>
  <c r="T9" i="8" s="1"/>
  <c r="U9" i="8" s="1"/>
  <c r="V9" i="8" s="1"/>
  <c r="W9" i="8" s="1"/>
  <c r="X9" i="8" s="1"/>
  <c r="Y9" i="8" s="1"/>
  <c r="J9" i="8"/>
  <c r="K8" i="8"/>
  <c r="L8" i="8" s="1"/>
  <c r="M8" i="8" s="1"/>
  <c r="N8" i="8" s="1"/>
  <c r="O8" i="8" s="1"/>
  <c r="P8" i="8" s="1"/>
  <c r="Q8" i="8" s="1"/>
  <c r="R8" i="8" s="1"/>
  <c r="S8" i="8" s="1"/>
  <c r="T8" i="8" s="1"/>
  <c r="U8" i="8" s="1"/>
  <c r="V8" i="8" s="1"/>
  <c r="W8" i="8" s="1"/>
  <c r="X8" i="8" s="1"/>
  <c r="Y8" i="8" s="1"/>
  <c r="J8" i="8"/>
  <c r="K7" i="8"/>
  <c r="L7" i="8" s="1"/>
  <c r="M7" i="8" s="1"/>
  <c r="N7" i="8" s="1"/>
  <c r="O7" i="8" s="1"/>
  <c r="P7" i="8" s="1"/>
  <c r="Q7" i="8" s="1"/>
  <c r="R7" i="8" s="1"/>
  <c r="S7" i="8" s="1"/>
  <c r="T7" i="8" s="1"/>
  <c r="U7" i="8" s="1"/>
  <c r="V7" i="8" s="1"/>
  <c r="W7" i="8" s="1"/>
  <c r="X7" i="8" s="1"/>
  <c r="Y7" i="8" s="1"/>
  <c r="J7" i="8"/>
  <c r="K6" i="8"/>
  <c r="L6" i="8" s="1"/>
  <c r="M6" i="8" s="1"/>
  <c r="N6" i="8" s="1"/>
  <c r="O6" i="8" s="1"/>
  <c r="P6" i="8" s="1"/>
  <c r="Q6" i="8" s="1"/>
  <c r="R6" i="8" s="1"/>
  <c r="S6" i="8" s="1"/>
  <c r="T6" i="8" s="1"/>
  <c r="U6" i="8" s="1"/>
  <c r="V6" i="8" s="1"/>
  <c r="W6" i="8" s="1"/>
  <c r="X6" i="8" s="1"/>
  <c r="Y6" i="8" s="1"/>
  <c r="J6" i="8"/>
  <c r="V4" i="1"/>
  <c r="U9" i="1"/>
  <c r="U8" i="1"/>
  <c r="U7" i="1"/>
  <c r="U6" i="1"/>
  <c r="U5" i="1"/>
  <c r="U4" i="1"/>
  <c r="U73" i="1"/>
  <c r="V73" i="1"/>
  <c r="U74" i="1"/>
  <c r="V74" i="1"/>
  <c r="U75" i="1"/>
  <c r="V75" i="1"/>
  <c r="AZ75" i="1" s="1"/>
  <c r="U76" i="1"/>
  <c r="V76" i="1"/>
  <c r="AX76" i="1" s="1"/>
  <c r="U77" i="1"/>
  <c r="V77" i="1"/>
  <c r="U78" i="1"/>
  <c r="V78" i="1"/>
  <c r="AX78" i="1" s="1"/>
  <c r="U79" i="1"/>
  <c r="V79" i="1"/>
  <c r="AZ79" i="1" s="1"/>
  <c r="U80" i="1"/>
  <c r="V80" i="1"/>
  <c r="AX80" i="1" s="1"/>
  <c r="U81" i="1"/>
  <c r="V81" i="1"/>
  <c r="AZ81" i="1" s="1"/>
  <c r="U82" i="1"/>
  <c r="V82" i="1"/>
  <c r="AX82" i="1" s="1"/>
  <c r="U83" i="1"/>
  <c r="V83" i="1"/>
  <c r="U84" i="1"/>
  <c r="V84" i="1"/>
  <c r="AZ84" i="1" s="1"/>
  <c r="U85" i="1"/>
  <c r="V85" i="1"/>
  <c r="AE100" i="7"/>
  <c r="AE99" i="7"/>
  <c r="AE98" i="7"/>
  <c r="AE97" i="7"/>
  <c r="AE96" i="7"/>
  <c r="AE95" i="7"/>
  <c r="AE94" i="7"/>
  <c r="AE93" i="7"/>
  <c r="AE92" i="7"/>
  <c r="AE91" i="7"/>
  <c r="AE90" i="7"/>
  <c r="AE89" i="7"/>
  <c r="AE88" i="7"/>
  <c r="AE87" i="7"/>
  <c r="AE86" i="7"/>
  <c r="AE85" i="7"/>
  <c r="AE84" i="7"/>
  <c r="AE83" i="7"/>
  <c r="AE82" i="7"/>
  <c r="AE81" i="7"/>
  <c r="AE80" i="7"/>
  <c r="AE79" i="7"/>
  <c r="AE78" i="7"/>
  <c r="AE77" i="7"/>
  <c r="AE76" i="7"/>
  <c r="AE75" i="7"/>
  <c r="AE74" i="7"/>
  <c r="AE73" i="7"/>
  <c r="AE72" i="7"/>
  <c r="AE71" i="7"/>
  <c r="AE70" i="7"/>
  <c r="AE69" i="7"/>
  <c r="AE68" i="7"/>
  <c r="AE67" i="7"/>
  <c r="AE66" i="7"/>
  <c r="AE65" i="7"/>
  <c r="AE64" i="7"/>
  <c r="AE63" i="7"/>
  <c r="AE62" i="7"/>
  <c r="AE61" i="7"/>
  <c r="AE60" i="7"/>
  <c r="AE59" i="7"/>
  <c r="AE58" i="7"/>
  <c r="AE57" i="7"/>
  <c r="AE56" i="7"/>
  <c r="AE55" i="7"/>
  <c r="AE54" i="7"/>
  <c r="AE53" i="7"/>
  <c r="AE52" i="7"/>
  <c r="AE51" i="7"/>
  <c r="AE50" i="7"/>
  <c r="AE49" i="7"/>
  <c r="AE48" i="7"/>
  <c r="AE47" i="7"/>
  <c r="AE46" i="7"/>
  <c r="AE45" i="7"/>
  <c r="AE44" i="7"/>
  <c r="AE43" i="7"/>
  <c r="AE42" i="7"/>
  <c r="AE41" i="7"/>
  <c r="AE40" i="7"/>
  <c r="AE39" i="7"/>
  <c r="AE38" i="7"/>
  <c r="AE37" i="7"/>
  <c r="AE36" i="7"/>
  <c r="AE35" i="7"/>
  <c r="AE34" i="7"/>
  <c r="AE33" i="7"/>
  <c r="AE32" i="7"/>
  <c r="AE31" i="7"/>
  <c r="AE30" i="7"/>
  <c r="AE29" i="7"/>
  <c r="AE28" i="7"/>
  <c r="AE27" i="7"/>
  <c r="AE26" i="7"/>
  <c r="AE25" i="7"/>
  <c r="AE24" i="7"/>
  <c r="AE23" i="7"/>
  <c r="AE22" i="7"/>
  <c r="AE8" i="7"/>
  <c r="AE9" i="7"/>
  <c r="AE10" i="7"/>
  <c r="AE11" i="7"/>
  <c r="AE12" i="7"/>
  <c r="AE13" i="7"/>
  <c r="AE14" i="7"/>
  <c r="AE15" i="7"/>
  <c r="AE16" i="7"/>
  <c r="AE17" i="7"/>
  <c r="AE18" i="7"/>
  <c r="AE19" i="7"/>
  <c r="AE20" i="7"/>
  <c r="AE21" i="7"/>
  <c r="AE7" i="7"/>
  <c r="V5" i="1"/>
  <c r="V6" i="1"/>
  <c r="AZ6" i="1" s="1"/>
  <c r="V7" i="1"/>
  <c r="AZ7" i="1" s="1"/>
  <c r="V8" i="1"/>
  <c r="AZ8" i="1" s="1"/>
  <c r="V9" i="1"/>
  <c r="AZ9" i="1" s="1"/>
  <c r="V10" i="1"/>
  <c r="AZ10" i="1" s="1"/>
  <c r="V11" i="1"/>
  <c r="AX11" i="1" s="1"/>
  <c r="V12" i="1"/>
  <c r="AX12" i="1" s="1"/>
  <c r="V13" i="1"/>
  <c r="V14" i="1"/>
  <c r="AZ14" i="1" s="1"/>
  <c r="V15" i="1"/>
  <c r="AX15" i="1" s="1"/>
  <c r="V16" i="1"/>
  <c r="AZ16" i="1" s="1"/>
  <c r="V17" i="1"/>
  <c r="AZ17" i="1" s="1"/>
  <c r="V18" i="1"/>
  <c r="AZ18" i="1" s="1"/>
  <c r="V19" i="1"/>
  <c r="AZ19" i="1" s="1"/>
  <c r="V20" i="1"/>
  <c r="AZ20" i="1" s="1"/>
  <c r="V21" i="1"/>
  <c r="V22" i="1"/>
  <c r="AZ22" i="1" s="1"/>
  <c r="V23" i="1"/>
  <c r="AX23" i="1" s="1"/>
  <c r="V24" i="1"/>
  <c r="AZ24" i="1" s="1"/>
  <c r="V25" i="1"/>
  <c r="AZ25" i="1" s="1"/>
  <c r="V26" i="1"/>
  <c r="AZ26" i="1" s="1"/>
  <c r="V27" i="1"/>
  <c r="AZ27" i="1" s="1"/>
  <c r="V28" i="1"/>
  <c r="AZ28" i="1" s="1"/>
  <c r="V29" i="1"/>
  <c r="V30" i="1"/>
  <c r="AZ30" i="1" s="1"/>
  <c r="AZ31" i="1"/>
  <c r="V32" i="1"/>
  <c r="AZ32" i="1" s="1"/>
  <c r="V33" i="1"/>
  <c r="AZ33" i="1" s="1"/>
  <c r="V34" i="1"/>
  <c r="AZ34" i="1" s="1"/>
  <c r="V35" i="1"/>
  <c r="AX35" i="1" s="1"/>
  <c r="V36" i="1"/>
  <c r="AX36" i="1" s="1"/>
  <c r="V37" i="1"/>
  <c r="V38" i="1"/>
  <c r="AZ38" i="1" s="1"/>
  <c r="V39" i="1"/>
  <c r="AX39" i="1" s="1"/>
  <c r="V40" i="1"/>
  <c r="AZ40" i="1" s="1"/>
  <c r="V41" i="1"/>
  <c r="AZ41" i="1" s="1"/>
  <c r="V42" i="1"/>
  <c r="AZ42" i="1" s="1"/>
  <c r="V43" i="1"/>
  <c r="AZ43" i="1" s="1"/>
  <c r="V44" i="1"/>
  <c r="AZ44" i="1" s="1"/>
  <c r="V45" i="1"/>
  <c r="V46" i="1"/>
  <c r="AZ46" i="1" s="1"/>
  <c r="V47" i="1"/>
  <c r="AX47" i="1" s="1"/>
  <c r="V48" i="1"/>
  <c r="AZ48" i="1" s="1"/>
  <c r="V49" i="1"/>
  <c r="AX49" i="1" s="1"/>
  <c r="V50" i="1"/>
  <c r="AZ50" i="1" s="1"/>
  <c r="V51" i="1"/>
  <c r="AZ51" i="1" s="1"/>
  <c r="V52" i="1"/>
  <c r="AZ52" i="1" s="1"/>
  <c r="V53" i="1"/>
  <c r="V54" i="1"/>
  <c r="AZ54" i="1" s="1"/>
  <c r="V55" i="1"/>
  <c r="AX55" i="1" s="1"/>
  <c r="V56" i="1"/>
  <c r="AZ56" i="1" s="1"/>
  <c r="V57" i="1"/>
  <c r="AZ57" i="1" s="1"/>
  <c r="V58" i="1"/>
  <c r="AZ58" i="1" s="1"/>
  <c r="V59" i="1"/>
  <c r="AZ59" i="1" s="1"/>
  <c r="V60" i="1"/>
  <c r="AX60" i="1" s="1"/>
  <c r="V61" i="1"/>
  <c r="AX61" i="1" s="1"/>
  <c r="V62" i="1"/>
  <c r="AZ62" i="1" s="1"/>
  <c r="V63" i="1"/>
  <c r="AX63" i="1" s="1"/>
  <c r="V64" i="1"/>
  <c r="AZ64" i="1" s="1"/>
  <c r="V65" i="1"/>
  <c r="AZ65" i="1" s="1"/>
  <c r="V66" i="1"/>
  <c r="AZ66" i="1" s="1"/>
  <c r="V67" i="1"/>
  <c r="AZ67" i="1" s="1"/>
  <c r="V68" i="1"/>
  <c r="AZ68" i="1" s="1"/>
  <c r="V69" i="1"/>
  <c r="V70" i="1"/>
  <c r="AZ70" i="1" s="1"/>
  <c r="V71" i="1"/>
  <c r="AZ71" i="1" s="1"/>
  <c r="V72" i="1"/>
  <c r="AZ72" i="1" s="1"/>
  <c r="AZ73" i="1"/>
  <c r="AZ83" i="1"/>
  <c r="V86" i="1"/>
  <c r="AZ86" i="1" s="1"/>
  <c r="V87" i="1"/>
  <c r="AX87" i="1" s="1"/>
  <c r="V88" i="1"/>
  <c r="AZ88" i="1" s="1"/>
  <c r="V89" i="1"/>
  <c r="AX89" i="1" s="1"/>
  <c r="V90" i="1"/>
  <c r="AZ90" i="1" s="1"/>
  <c r="V91" i="1"/>
  <c r="AZ91" i="1" s="1"/>
  <c r="V92" i="1"/>
  <c r="AZ92" i="1" s="1"/>
  <c r="V93" i="1"/>
  <c r="V94" i="1"/>
  <c r="AZ94" i="1" s="1"/>
  <c r="V95" i="1"/>
  <c r="AZ95" i="1" s="1"/>
  <c r="V96" i="1"/>
  <c r="AZ96" i="1" s="1"/>
  <c r="V97" i="1"/>
  <c r="AZ97" i="1" s="1"/>
  <c r="V98" i="1"/>
  <c r="AZ98" i="1" s="1"/>
  <c r="V99" i="1"/>
  <c r="AZ99" i="1" s="1"/>
  <c r="V100" i="1"/>
  <c r="AZ100" i="1" s="1"/>
  <c r="V101" i="1"/>
  <c r="V102" i="1"/>
  <c r="AX102" i="1" s="1"/>
  <c r="V103" i="1"/>
  <c r="AX103" i="1" s="1"/>
  <c r="V104" i="1"/>
  <c r="AZ104" i="1" s="1"/>
  <c r="V105" i="1"/>
  <c r="AX105" i="1" s="1"/>
  <c r="V106" i="1"/>
  <c r="AZ106" i="1" s="1"/>
  <c r="V107" i="1"/>
  <c r="AZ107" i="1" s="1"/>
  <c r="V108" i="1"/>
  <c r="AZ108" i="1" s="1"/>
  <c r="V109" i="1"/>
  <c r="V110" i="1"/>
  <c r="AZ110" i="1" s="1"/>
  <c r="V111" i="1"/>
  <c r="AZ111" i="1" s="1"/>
  <c r="V112" i="1"/>
  <c r="AZ112" i="1" s="1"/>
  <c r="V113" i="1"/>
  <c r="AX113" i="1" s="1"/>
  <c r="V114" i="1"/>
  <c r="AZ114" i="1" s="1"/>
  <c r="V115" i="1"/>
  <c r="AX115" i="1" s="1"/>
  <c r="V116" i="1"/>
  <c r="AZ116" i="1" s="1"/>
  <c r="V117" i="1"/>
  <c r="V118" i="1"/>
  <c r="AZ118" i="1" s="1"/>
  <c r="V119" i="1"/>
  <c r="AZ119" i="1" s="1"/>
  <c r="V120" i="1"/>
  <c r="AZ120" i="1" s="1"/>
  <c r="V121" i="1"/>
  <c r="AX121" i="1" s="1"/>
  <c r="V122" i="1"/>
  <c r="AZ122" i="1" s="1"/>
  <c r="V123" i="1"/>
  <c r="AZ123" i="1" s="1"/>
  <c r="V124" i="1"/>
  <c r="AZ124" i="1" s="1"/>
  <c r="V125" i="1"/>
  <c r="V126" i="1"/>
  <c r="AX126" i="1" s="1"/>
  <c r="V127" i="1"/>
  <c r="AX127" i="1" s="1"/>
  <c r="V128" i="1"/>
  <c r="AZ128" i="1" s="1"/>
  <c r="V129" i="1"/>
  <c r="AX129" i="1" s="1"/>
  <c r="V130" i="1"/>
  <c r="AZ130" i="1" s="1"/>
  <c r="V131" i="1"/>
  <c r="AZ131" i="1" s="1"/>
  <c r="V132" i="1"/>
  <c r="AZ132" i="1" s="1"/>
  <c r="V133" i="1"/>
  <c r="V134" i="1"/>
  <c r="AZ134" i="1" s="1"/>
  <c r="V135" i="1"/>
  <c r="AZ135" i="1" s="1"/>
  <c r="V136" i="1"/>
  <c r="AZ136" i="1" s="1"/>
  <c r="V137" i="1"/>
  <c r="AZ137" i="1" s="1"/>
  <c r="V138" i="1"/>
  <c r="AZ138" i="1" s="1"/>
  <c r="V139" i="1"/>
  <c r="AZ139" i="1" s="1"/>
  <c r="V140" i="1"/>
  <c r="AZ140" i="1" s="1"/>
  <c r="V141" i="1"/>
  <c r="AX141" i="1" s="1"/>
  <c r="V142" i="1"/>
  <c r="AX142" i="1" s="1"/>
  <c r="V143" i="1"/>
  <c r="AX143" i="1" s="1"/>
  <c r="V144" i="1"/>
  <c r="AZ144" i="1" s="1"/>
  <c r="V145" i="1"/>
  <c r="AX145" i="1" s="1"/>
  <c r="V146" i="1"/>
  <c r="AZ146" i="1" s="1"/>
  <c r="V147" i="1"/>
  <c r="AZ147" i="1" s="1"/>
  <c r="V148" i="1"/>
  <c r="AZ148" i="1" s="1"/>
  <c r="V149" i="1"/>
  <c r="V150" i="1"/>
  <c r="AZ150" i="1" s="1"/>
  <c r="V151" i="1"/>
  <c r="AX151" i="1" s="1"/>
  <c r="V152" i="1"/>
  <c r="AZ152" i="1" s="1"/>
  <c r="V153" i="1"/>
  <c r="AX153" i="1" s="1"/>
  <c r="V154" i="1"/>
  <c r="AZ154" i="1" s="1"/>
  <c r="V155" i="1"/>
  <c r="AZ155" i="1" s="1"/>
  <c r="V156" i="1"/>
  <c r="AZ156" i="1" s="1"/>
  <c r="V157" i="1"/>
  <c r="V158" i="1"/>
  <c r="AZ158" i="1" s="1"/>
  <c r="V159" i="1"/>
  <c r="AZ159" i="1" s="1"/>
  <c r="V160" i="1"/>
  <c r="AZ160" i="1" s="1"/>
  <c r="V161" i="1"/>
  <c r="AZ161" i="1" s="1"/>
  <c r="V162" i="1"/>
  <c r="AZ162" i="1" s="1"/>
  <c r="V163" i="1"/>
  <c r="AZ163" i="1" s="1"/>
  <c r="V164" i="1"/>
  <c r="AZ164" i="1" s="1"/>
  <c r="V165" i="1"/>
  <c r="V166" i="1"/>
  <c r="AX166" i="1" s="1"/>
  <c r="V167" i="1"/>
  <c r="AX167" i="1" s="1"/>
  <c r="V168" i="1"/>
  <c r="AZ168" i="1" s="1"/>
  <c r="V169" i="1"/>
  <c r="AX169" i="1" s="1"/>
  <c r="V170" i="1"/>
  <c r="AZ170" i="1" s="1"/>
  <c r="V171" i="1"/>
  <c r="AZ171" i="1" s="1"/>
  <c r="V172" i="1"/>
  <c r="AZ172" i="1" s="1"/>
  <c r="V173" i="1"/>
  <c r="V174" i="1"/>
  <c r="AZ174" i="1" s="1"/>
  <c r="V175" i="1"/>
  <c r="AZ175" i="1" s="1"/>
  <c r="V176" i="1"/>
  <c r="AZ176" i="1" s="1"/>
  <c r="V177" i="1"/>
  <c r="AX177" i="1" s="1"/>
  <c r="V178" i="1"/>
  <c r="AZ178" i="1" s="1"/>
  <c r="V179" i="1"/>
  <c r="AX179" i="1" s="1"/>
  <c r="V180" i="1"/>
  <c r="AZ180" i="1" s="1"/>
  <c r="V181" i="1"/>
  <c r="V182" i="1"/>
  <c r="AZ182" i="1" s="1"/>
  <c r="V183" i="1"/>
  <c r="AZ183" i="1" s="1"/>
  <c r="V184" i="1"/>
  <c r="AZ184" i="1" s="1"/>
  <c r="V185" i="1"/>
  <c r="AX185" i="1" s="1"/>
  <c r="V186" i="1"/>
  <c r="AZ186" i="1" s="1"/>
  <c r="V187" i="1"/>
  <c r="AZ187" i="1" s="1"/>
  <c r="V188" i="1"/>
  <c r="AZ188" i="1" s="1"/>
  <c r="V189" i="1"/>
  <c r="V190" i="1"/>
  <c r="AX190" i="1" s="1"/>
  <c r="V191" i="1"/>
  <c r="AX191" i="1" s="1"/>
  <c r="V192" i="1"/>
  <c r="AZ192" i="1" s="1"/>
  <c r="V193" i="1"/>
  <c r="AX193" i="1" s="1"/>
  <c r="V194" i="1"/>
  <c r="AZ194" i="1" s="1"/>
  <c r="V195" i="1"/>
  <c r="AZ195" i="1" s="1"/>
  <c r="V196" i="1"/>
  <c r="AZ196" i="1" s="1"/>
  <c r="V197" i="1"/>
  <c r="V198" i="1"/>
  <c r="AZ198" i="1" s="1"/>
  <c r="V199" i="1"/>
  <c r="AZ199" i="1" s="1"/>
  <c r="V200" i="1"/>
  <c r="AZ200" i="1" s="1"/>
  <c r="V201" i="1"/>
  <c r="AZ201" i="1" s="1"/>
  <c r="V202" i="1"/>
  <c r="AZ202" i="1" s="1"/>
  <c r="V203" i="1"/>
  <c r="AZ203" i="1" s="1"/>
  <c r="V204" i="1"/>
  <c r="AZ204" i="1" s="1"/>
  <c r="V205" i="1"/>
  <c r="AX205" i="1" s="1"/>
  <c r="V206" i="1"/>
  <c r="AX206" i="1" s="1"/>
  <c r="V207" i="1"/>
  <c r="AX207" i="1" s="1"/>
  <c r="V208" i="1"/>
  <c r="AZ208" i="1" s="1"/>
  <c r="V209" i="1"/>
  <c r="AX209" i="1" s="1"/>
  <c r="V210" i="1"/>
  <c r="AZ210" i="1" s="1"/>
  <c r="V211" i="1"/>
  <c r="AZ211" i="1" s="1"/>
  <c r="V212" i="1"/>
  <c r="AZ212" i="1" s="1"/>
  <c r="V213" i="1"/>
  <c r="V214" i="1"/>
  <c r="AZ214" i="1" s="1"/>
  <c r="V215" i="1"/>
  <c r="AX215" i="1" s="1"/>
  <c r="V216" i="1"/>
  <c r="AZ216" i="1" s="1"/>
  <c r="V217" i="1"/>
  <c r="AX217" i="1" s="1"/>
  <c r="V218" i="1"/>
  <c r="AZ218" i="1" s="1"/>
  <c r="V219" i="1"/>
  <c r="AZ219" i="1" s="1"/>
  <c r="V220" i="1"/>
  <c r="AZ220" i="1" s="1"/>
  <c r="V221" i="1"/>
  <c r="V222" i="1"/>
  <c r="AZ222" i="1" s="1"/>
  <c r="V223" i="1"/>
  <c r="AZ223" i="1" s="1"/>
  <c r="V224" i="1"/>
  <c r="AZ224" i="1" s="1"/>
  <c r="V225" i="1"/>
  <c r="AZ225" i="1" s="1"/>
  <c r="V226" i="1"/>
  <c r="AZ226" i="1" s="1"/>
  <c r="V227" i="1"/>
  <c r="AZ227" i="1" s="1"/>
  <c r="V228" i="1"/>
  <c r="AZ228" i="1" s="1"/>
  <c r="V229" i="1"/>
  <c r="V230" i="1"/>
  <c r="AX230" i="1" s="1"/>
  <c r="V231" i="1"/>
  <c r="AX231" i="1" s="1"/>
  <c r="V232" i="1"/>
  <c r="AZ232" i="1" s="1"/>
  <c r="V233" i="1"/>
  <c r="AX233" i="1" s="1"/>
  <c r="V234" i="1"/>
  <c r="AZ234" i="1" s="1"/>
  <c r="V235" i="1"/>
  <c r="AZ235" i="1" s="1"/>
  <c r="V236" i="1"/>
  <c r="AZ236" i="1" s="1"/>
  <c r="V237" i="1"/>
  <c r="V238" i="1"/>
  <c r="AZ238" i="1" s="1"/>
  <c r="V239" i="1"/>
  <c r="AZ239" i="1" s="1"/>
  <c r="V240" i="1"/>
  <c r="AZ240" i="1" s="1"/>
  <c r="V241" i="1"/>
  <c r="AZ241" i="1" s="1"/>
  <c r="V242" i="1"/>
  <c r="AZ242" i="1" s="1"/>
  <c r="V243" i="1"/>
  <c r="AZ243" i="1" s="1"/>
  <c r="V244" i="1"/>
  <c r="AZ244" i="1" s="1"/>
  <c r="V245" i="1"/>
  <c r="V246" i="1"/>
  <c r="AZ246" i="1" s="1"/>
  <c r="V247" i="1"/>
  <c r="AX247" i="1" s="1"/>
  <c r="V248" i="1"/>
  <c r="AZ248" i="1" s="1"/>
  <c r="V249" i="1"/>
  <c r="AZ249" i="1" s="1"/>
  <c r="V250" i="1"/>
  <c r="AZ250" i="1" s="1"/>
  <c r="V251" i="1"/>
  <c r="AZ251" i="1" s="1"/>
  <c r="V252" i="1"/>
  <c r="AZ252" i="1" s="1"/>
  <c r="V253" i="1"/>
  <c r="V254" i="1"/>
  <c r="AZ254" i="1" s="1"/>
  <c r="V255" i="1"/>
  <c r="AZ255" i="1" s="1"/>
  <c r="V256" i="1"/>
  <c r="AZ256" i="1" s="1"/>
  <c r="V257" i="1"/>
  <c r="AZ257" i="1" s="1"/>
  <c r="V258" i="1"/>
  <c r="AZ258" i="1" s="1"/>
  <c r="V259" i="1"/>
  <c r="AZ259" i="1" s="1"/>
  <c r="V260" i="1"/>
  <c r="AZ260" i="1" s="1"/>
  <c r="V261" i="1"/>
  <c r="V262" i="1"/>
  <c r="AZ262" i="1" s="1"/>
  <c r="V263" i="1"/>
  <c r="AZ263" i="1" s="1"/>
  <c r="V264" i="1"/>
  <c r="AZ264" i="1" s="1"/>
  <c r="V265" i="1"/>
  <c r="AZ265" i="1" s="1"/>
  <c r="V266" i="1"/>
  <c r="AZ266" i="1" s="1"/>
  <c r="V267" i="1"/>
  <c r="AZ267" i="1" s="1"/>
  <c r="V268" i="1"/>
  <c r="AZ268" i="1" s="1"/>
  <c r="V269" i="1"/>
  <c r="V270" i="1"/>
  <c r="AZ270" i="1" s="1"/>
  <c r="V271" i="1"/>
  <c r="AX271" i="1" s="1"/>
  <c r="V272" i="1"/>
  <c r="AZ272" i="1" s="1"/>
  <c r="V273" i="1"/>
  <c r="AZ273" i="1" s="1"/>
  <c r="V274" i="1"/>
  <c r="AZ274" i="1" s="1"/>
  <c r="V275" i="1"/>
  <c r="AZ275" i="1" s="1"/>
  <c r="V276" i="1"/>
  <c r="AZ276" i="1" s="1"/>
  <c r="V277" i="1"/>
  <c r="V278" i="1"/>
  <c r="AZ278" i="1" s="1"/>
  <c r="V279" i="1"/>
  <c r="AZ279" i="1" s="1"/>
  <c r="V280" i="1"/>
  <c r="AZ280" i="1" s="1"/>
  <c r="V281" i="1"/>
  <c r="AZ281" i="1" s="1"/>
  <c r="V282" i="1"/>
  <c r="AZ282" i="1" s="1"/>
  <c r="V283" i="1"/>
  <c r="AZ283" i="1" s="1"/>
  <c r="V284" i="1"/>
  <c r="AZ284" i="1" s="1"/>
  <c r="V285" i="1"/>
  <c r="V286" i="1"/>
  <c r="AZ286" i="1" s="1"/>
  <c r="V287" i="1"/>
  <c r="AX287" i="1" s="1"/>
  <c r="V288" i="1"/>
  <c r="AZ288" i="1" s="1"/>
  <c r="V289" i="1"/>
  <c r="AZ289" i="1" s="1"/>
  <c r="V290" i="1"/>
  <c r="AZ290" i="1" s="1"/>
  <c r="V291" i="1"/>
  <c r="AX291" i="1" s="1"/>
  <c r="V292" i="1"/>
  <c r="AZ292" i="1" s="1"/>
  <c r="V293" i="1"/>
  <c r="V294" i="1"/>
  <c r="AZ294" i="1" s="1"/>
  <c r="V295" i="1"/>
  <c r="AX295" i="1" s="1"/>
  <c r="V296" i="1"/>
  <c r="AZ296" i="1" s="1"/>
  <c r="V297" i="1"/>
  <c r="AZ297" i="1" s="1"/>
  <c r="V298" i="1"/>
  <c r="AZ298" i="1" s="1"/>
  <c r="V299" i="1"/>
  <c r="AZ299" i="1" s="1"/>
  <c r="V300" i="1"/>
  <c r="AZ300" i="1" s="1"/>
  <c r="V301" i="1"/>
  <c r="V302" i="1"/>
  <c r="AZ302" i="1" s="1"/>
  <c r="V303" i="1"/>
  <c r="AZ303" i="1" s="1"/>
  <c r="V304" i="1"/>
  <c r="AZ304" i="1" s="1"/>
  <c r="V305" i="1"/>
  <c r="AZ305" i="1" s="1"/>
  <c r="V306" i="1"/>
  <c r="AZ306" i="1" s="1"/>
  <c r="V307" i="1"/>
  <c r="AZ307" i="1" s="1"/>
  <c r="V308" i="1"/>
  <c r="AZ308" i="1" s="1"/>
  <c r="V309" i="1"/>
  <c r="V310" i="1"/>
  <c r="AZ310" i="1" s="1"/>
  <c r="V311" i="1"/>
  <c r="AX311" i="1" s="1"/>
  <c r="V312" i="1"/>
  <c r="AZ312" i="1" s="1"/>
  <c r="V313" i="1"/>
  <c r="AZ313" i="1" s="1"/>
  <c r="V314" i="1"/>
  <c r="AZ314" i="1" s="1"/>
  <c r="V315" i="1"/>
  <c r="AZ315" i="1" s="1"/>
  <c r="V316" i="1"/>
  <c r="AZ316" i="1" s="1"/>
  <c r="V317" i="1"/>
  <c r="V318" i="1"/>
  <c r="AZ318" i="1" s="1"/>
  <c r="V319" i="1"/>
  <c r="AZ319" i="1" s="1"/>
  <c r="V320" i="1"/>
  <c r="AZ320" i="1" s="1"/>
  <c r="V321" i="1"/>
  <c r="AZ321" i="1" s="1"/>
  <c r="V322" i="1"/>
  <c r="AZ322" i="1" s="1"/>
  <c r="V323" i="1"/>
  <c r="AZ323" i="1" s="1"/>
  <c r="V324" i="1"/>
  <c r="AZ324" i="1" s="1"/>
  <c r="V325" i="1"/>
  <c r="V326" i="1"/>
  <c r="AZ326" i="1" s="1"/>
  <c r="V327" i="1"/>
  <c r="AZ327" i="1" s="1"/>
  <c r="V328" i="1"/>
  <c r="AZ328" i="1" s="1"/>
  <c r="V329" i="1"/>
  <c r="AZ329" i="1" s="1"/>
  <c r="V330" i="1"/>
  <c r="AZ330" i="1" s="1"/>
  <c r="V331" i="1"/>
  <c r="AZ331" i="1" s="1"/>
  <c r="V332" i="1"/>
  <c r="AZ332" i="1" s="1"/>
  <c r="V333" i="1"/>
  <c r="V334" i="1"/>
  <c r="AZ334" i="1" s="1"/>
  <c r="V335" i="1"/>
  <c r="AX335" i="1" s="1"/>
  <c r="V336" i="1"/>
  <c r="AZ336" i="1" s="1"/>
  <c r="V337" i="1"/>
  <c r="AZ337" i="1" s="1"/>
  <c r="V338" i="1"/>
  <c r="AZ338" i="1" s="1"/>
  <c r="V339" i="1"/>
  <c r="AZ339" i="1" s="1"/>
  <c r="V340" i="1"/>
  <c r="AZ340" i="1" s="1"/>
  <c r="V341" i="1"/>
  <c r="V342" i="1"/>
  <c r="AZ342" i="1" s="1"/>
  <c r="V343" i="1"/>
  <c r="AZ343" i="1" s="1"/>
  <c r="V344" i="1"/>
  <c r="AZ344" i="1" s="1"/>
  <c r="V345" i="1"/>
  <c r="AZ345" i="1" s="1"/>
  <c r="V346" i="1"/>
  <c r="AZ346" i="1" s="1"/>
  <c r="V347" i="1"/>
  <c r="AZ347" i="1" s="1"/>
  <c r="V348" i="1"/>
  <c r="AZ348" i="1" s="1"/>
  <c r="V349" i="1"/>
  <c r="V350" i="1"/>
  <c r="AZ350" i="1" s="1"/>
  <c r="V351" i="1"/>
  <c r="AX351" i="1" s="1"/>
  <c r="V352" i="1"/>
  <c r="AZ352" i="1" s="1"/>
  <c r="V353" i="1"/>
  <c r="AZ353" i="1" s="1"/>
  <c r="V354" i="1"/>
  <c r="AZ354" i="1" s="1"/>
  <c r="V355" i="1"/>
  <c r="AX355" i="1" s="1"/>
  <c r="V356" i="1"/>
  <c r="AZ356" i="1" s="1"/>
  <c r="V357" i="1"/>
  <c r="V358" i="1"/>
  <c r="AZ358" i="1" s="1"/>
  <c r="V359" i="1"/>
  <c r="AX359" i="1" s="1"/>
  <c r="V360" i="1"/>
  <c r="AZ360" i="1" s="1"/>
  <c r="V361" i="1"/>
  <c r="AZ361" i="1" s="1"/>
  <c r="V362" i="1"/>
  <c r="AZ362" i="1" s="1"/>
  <c r="V363" i="1"/>
  <c r="AZ363" i="1" s="1"/>
  <c r="V364" i="1"/>
  <c r="AZ364" i="1" s="1"/>
  <c r="V365" i="1"/>
  <c r="V366" i="1"/>
  <c r="AZ366" i="1" s="1"/>
  <c r="V367" i="1"/>
  <c r="AZ367" i="1" s="1"/>
  <c r="V368" i="1"/>
  <c r="AZ368" i="1" s="1"/>
  <c r="V369" i="1"/>
  <c r="AZ369" i="1" s="1"/>
  <c r="V370" i="1"/>
  <c r="AZ370" i="1" s="1"/>
  <c r="V371" i="1"/>
  <c r="AZ371" i="1" s="1"/>
  <c r="V372" i="1"/>
  <c r="AZ372" i="1" s="1"/>
  <c r="V373" i="1"/>
  <c r="V374" i="1"/>
  <c r="AZ374" i="1" s="1"/>
  <c r="V375" i="1"/>
  <c r="AX375" i="1" s="1"/>
  <c r="V376" i="1"/>
  <c r="AZ376" i="1" s="1"/>
  <c r="V377" i="1"/>
  <c r="AZ377" i="1" s="1"/>
  <c r="V378" i="1"/>
  <c r="AZ378" i="1" s="1"/>
  <c r="V379" i="1"/>
  <c r="AZ379" i="1" s="1"/>
  <c r="V380" i="1"/>
  <c r="AZ380" i="1" s="1"/>
  <c r="V381" i="1"/>
  <c r="V382" i="1"/>
  <c r="AZ382" i="1" s="1"/>
  <c r="V383" i="1"/>
  <c r="AZ383" i="1" s="1"/>
  <c r="V384" i="1"/>
  <c r="AZ384" i="1" s="1"/>
  <c r="V385" i="1"/>
  <c r="AZ385" i="1" s="1"/>
  <c r="V386" i="1"/>
  <c r="AZ386" i="1" s="1"/>
  <c r="V387" i="1"/>
  <c r="AZ387" i="1" s="1"/>
  <c r="V388" i="1"/>
  <c r="AZ388" i="1" s="1"/>
  <c r="V389" i="1"/>
  <c r="V390" i="1"/>
  <c r="AZ390" i="1" s="1"/>
  <c r="V391" i="1"/>
  <c r="AZ391" i="1" s="1"/>
  <c r="V392" i="1"/>
  <c r="AZ392" i="1" s="1"/>
  <c r="V393" i="1"/>
  <c r="AZ393" i="1" s="1"/>
  <c r="V394" i="1"/>
  <c r="AZ394" i="1" s="1"/>
  <c r="V395" i="1"/>
  <c r="AZ395" i="1" s="1"/>
  <c r="V396" i="1"/>
  <c r="AZ396" i="1" s="1"/>
  <c r="V397" i="1"/>
  <c r="V398" i="1"/>
  <c r="AZ398" i="1" s="1"/>
  <c r="V399" i="1"/>
  <c r="AX399" i="1" s="1"/>
  <c r="V400" i="1"/>
  <c r="AZ400" i="1" s="1"/>
  <c r="V401" i="1"/>
  <c r="AZ401" i="1" s="1"/>
  <c r="V402" i="1"/>
  <c r="AZ402" i="1" s="1"/>
  <c r="V403" i="1"/>
  <c r="AZ403" i="1" s="1"/>
  <c r="V404" i="1"/>
  <c r="AZ404" i="1" s="1"/>
  <c r="V405" i="1"/>
  <c r="V406" i="1"/>
  <c r="AZ406" i="1" s="1"/>
  <c r="V407" i="1"/>
  <c r="AZ407" i="1" s="1"/>
  <c r="V408" i="1"/>
  <c r="AZ408" i="1" s="1"/>
  <c r="V409" i="1"/>
  <c r="AZ409" i="1" s="1"/>
  <c r="V410" i="1"/>
  <c r="AZ410" i="1" s="1"/>
  <c r="V411" i="1"/>
  <c r="AZ411" i="1" s="1"/>
  <c r="V412" i="1"/>
  <c r="AZ412" i="1" s="1"/>
  <c r="V413" i="1"/>
  <c r="V414" i="1"/>
  <c r="AZ414" i="1" s="1"/>
  <c r="V415" i="1"/>
  <c r="AX415" i="1" s="1"/>
  <c r="V416" i="1"/>
  <c r="AZ416" i="1" s="1"/>
  <c r="V417" i="1"/>
  <c r="AZ417" i="1" s="1"/>
  <c r="V418" i="1"/>
  <c r="AZ418" i="1" s="1"/>
  <c r="V419" i="1"/>
  <c r="AX419" i="1" s="1"/>
  <c r="V420" i="1"/>
  <c r="AZ420" i="1" s="1"/>
  <c r="V421" i="1"/>
  <c r="V422" i="1"/>
  <c r="AZ422" i="1" s="1"/>
  <c r="V423" i="1"/>
  <c r="AZ423" i="1" s="1"/>
  <c r="V424" i="1"/>
  <c r="AZ424" i="1" s="1"/>
  <c r="V425" i="1"/>
  <c r="AZ425" i="1" s="1"/>
  <c r="V426" i="1"/>
  <c r="AZ426" i="1" s="1"/>
  <c r="V427" i="1"/>
  <c r="AZ427" i="1" s="1"/>
  <c r="V428" i="1"/>
  <c r="AZ428" i="1" s="1"/>
  <c r="V429" i="1"/>
  <c r="V430" i="1"/>
  <c r="AZ430" i="1" s="1"/>
  <c r="V431" i="1"/>
  <c r="AZ431" i="1" s="1"/>
  <c r="V432" i="1"/>
  <c r="AZ432" i="1" s="1"/>
  <c r="V433" i="1"/>
  <c r="AZ433" i="1" s="1"/>
  <c r="V434" i="1"/>
  <c r="AZ434" i="1" s="1"/>
  <c r="V435" i="1"/>
  <c r="AZ435" i="1" s="1"/>
  <c r="V436" i="1"/>
  <c r="AZ436" i="1" s="1"/>
  <c r="V437" i="1"/>
  <c r="V438" i="1"/>
  <c r="AZ438" i="1" s="1"/>
  <c r="V439" i="1"/>
  <c r="AZ439" i="1" s="1"/>
  <c r="V440" i="1"/>
  <c r="AZ440" i="1" s="1"/>
  <c r="V441" i="1"/>
  <c r="AZ441" i="1" s="1"/>
  <c r="V442" i="1"/>
  <c r="AZ442" i="1" s="1"/>
  <c r="V443" i="1"/>
  <c r="AZ443" i="1" s="1"/>
  <c r="V444" i="1"/>
  <c r="AZ444" i="1" s="1"/>
  <c r="V445" i="1"/>
  <c r="V446" i="1"/>
  <c r="AZ446" i="1" s="1"/>
  <c r="V447" i="1"/>
  <c r="AZ447" i="1" s="1"/>
  <c r="V448" i="1"/>
  <c r="AZ448" i="1" s="1"/>
  <c r="V449" i="1"/>
  <c r="AZ449" i="1" s="1"/>
  <c r="V450" i="1"/>
  <c r="AZ450" i="1" s="1"/>
  <c r="V451" i="1"/>
  <c r="AZ451" i="1" s="1"/>
  <c r="V452" i="1"/>
  <c r="AZ452" i="1" s="1"/>
  <c r="V453" i="1"/>
  <c r="V454" i="1"/>
  <c r="AZ454" i="1" s="1"/>
  <c r="V455" i="1"/>
  <c r="AZ455" i="1" s="1"/>
  <c r="V456" i="1"/>
  <c r="AZ456" i="1" s="1"/>
  <c r="V457" i="1"/>
  <c r="AZ457" i="1" s="1"/>
  <c r="V458" i="1"/>
  <c r="AZ458" i="1" s="1"/>
  <c r="V459" i="1"/>
  <c r="AZ459" i="1" s="1"/>
  <c r="V460" i="1"/>
  <c r="AZ460" i="1" s="1"/>
  <c r="V461" i="1"/>
  <c r="V462" i="1"/>
  <c r="AZ462" i="1" s="1"/>
  <c r="V463" i="1"/>
  <c r="AZ463" i="1" s="1"/>
  <c r="V464" i="1"/>
  <c r="AZ464" i="1" s="1"/>
  <c r="V465" i="1"/>
  <c r="AZ465" i="1" s="1"/>
  <c r="V466" i="1"/>
  <c r="AZ466" i="1" s="1"/>
  <c r="V467" i="1"/>
  <c r="AZ467" i="1" s="1"/>
  <c r="V468" i="1"/>
  <c r="AZ468" i="1" s="1"/>
  <c r="V469" i="1"/>
  <c r="V470" i="1"/>
  <c r="AZ470" i="1" s="1"/>
  <c r="V471" i="1"/>
  <c r="AZ471" i="1" s="1"/>
  <c r="V472" i="1"/>
  <c r="AZ472" i="1" s="1"/>
  <c r="V473" i="1"/>
  <c r="AZ473" i="1" s="1"/>
  <c r="V474" i="1"/>
  <c r="AZ474" i="1" s="1"/>
  <c r="V475" i="1"/>
  <c r="AZ475" i="1" s="1"/>
  <c r="V476" i="1"/>
  <c r="AZ476" i="1" s="1"/>
  <c r="V477" i="1"/>
  <c r="V478" i="1"/>
  <c r="AZ478" i="1" s="1"/>
  <c r="V479" i="1"/>
  <c r="AZ479" i="1" s="1"/>
  <c r="V480" i="1"/>
  <c r="AZ480" i="1" s="1"/>
  <c r="V481" i="1"/>
  <c r="AZ481" i="1" s="1"/>
  <c r="V482" i="1"/>
  <c r="AZ482" i="1" s="1"/>
  <c r="V483" i="1"/>
  <c r="AZ483" i="1" s="1"/>
  <c r="V484" i="1"/>
  <c r="AZ484" i="1" s="1"/>
  <c r="V485" i="1"/>
  <c r="V486" i="1"/>
  <c r="AZ486" i="1" s="1"/>
  <c r="V487" i="1"/>
  <c r="AZ487" i="1" s="1"/>
  <c r="V488" i="1"/>
  <c r="AZ488" i="1" s="1"/>
  <c r="V489" i="1"/>
  <c r="AZ489" i="1" s="1"/>
  <c r="V490" i="1"/>
  <c r="AZ490" i="1" s="1"/>
  <c r="V491" i="1"/>
  <c r="AZ491" i="1" s="1"/>
  <c r="V492" i="1"/>
  <c r="AZ492" i="1" s="1"/>
  <c r="V493" i="1"/>
  <c r="V494" i="1"/>
  <c r="AZ494" i="1" s="1"/>
  <c r="V495" i="1"/>
  <c r="AZ495" i="1" s="1"/>
  <c r="V496" i="1"/>
  <c r="AZ496" i="1" s="1"/>
  <c r="V497" i="1"/>
  <c r="AZ497" i="1" s="1"/>
  <c r="V498" i="1"/>
  <c r="AZ498" i="1" s="1"/>
  <c r="V499" i="1"/>
  <c r="AZ499" i="1" s="1"/>
  <c r="V500" i="1"/>
  <c r="AZ500" i="1" s="1"/>
  <c r="V501" i="1"/>
  <c r="V502" i="1"/>
  <c r="AZ502" i="1" s="1"/>
  <c r="V503" i="1"/>
  <c r="AZ503" i="1" s="1"/>
  <c r="V504" i="1"/>
  <c r="AZ504" i="1" s="1"/>
  <c r="V505" i="1"/>
  <c r="AZ505" i="1" s="1"/>
  <c r="V506" i="1"/>
  <c r="AZ506" i="1" s="1"/>
  <c r="V507" i="1"/>
  <c r="AZ507" i="1" s="1"/>
  <c r="V508" i="1"/>
  <c r="AZ508" i="1" s="1"/>
  <c r="V509" i="1"/>
  <c r="V510" i="1"/>
  <c r="AZ510" i="1" s="1"/>
  <c r="V511" i="1"/>
  <c r="AZ511" i="1" s="1"/>
  <c r="V512" i="1"/>
  <c r="AZ512" i="1" s="1"/>
  <c r="V513" i="1"/>
  <c r="AZ513" i="1" s="1"/>
  <c r="V514" i="1"/>
  <c r="AZ514" i="1" s="1"/>
  <c r="V515" i="1"/>
  <c r="AZ515" i="1" s="1"/>
  <c r="V516" i="1"/>
  <c r="AZ516" i="1" s="1"/>
  <c r="V517" i="1"/>
  <c r="V518" i="1"/>
  <c r="AZ518" i="1" s="1"/>
  <c r="V519" i="1"/>
  <c r="AZ519" i="1" s="1"/>
  <c r="V520" i="1"/>
  <c r="AZ520" i="1" s="1"/>
  <c r="V521" i="1"/>
  <c r="AZ521" i="1" s="1"/>
  <c r="V522" i="1"/>
  <c r="AZ522" i="1" s="1"/>
  <c r="V523" i="1"/>
  <c r="AZ523" i="1" s="1"/>
  <c r="V524" i="1"/>
  <c r="AZ524" i="1" s="1"/>
  <c r="V525" i="1"/>
  <c r="V526" i="1"/>
  <c r="AZ526" i="1" s="1"/>
  <c r="V527" i="1"/>
  <c r="AZ527" i="1" s="1"/>
  <c r="V528" i="1"/>
  <c r="AZ528" i="1" s="1"/>
  <c r="V529" i="1"/>
  <c r="AZ529" i="1" s="1"/>
  <c r="V530" i="1"/>
  <c r="AZ530" i="1" s="1"/>
  <c r="V531" i="1"/>
  <c r="AZ531" i="1" s="1"/>
  <c r="V532" i="1"/>
  <c r="AZ532" i="1" s="1"/>
  <c r="V533" i="1"/>
  <c r="V534" i="1"/>
  <c r="AZ534" i="1" s="1"/>
  <c r="V535" i="1"/>
  <c r="AZ535" i="1" s="1"/>
  <c r="V536" i="1"/>
  <c r="AZ536" i="1" s="1"/>
  <c r="V537" i="1"/>
  <c r="AZ537" i="1" s="1"/>
  <c r="V538" i="1"/>
  <c r="AZ538" i="1" s="1"/>
  <c r="V539" i="1"/>
  <c r="AZ539" i="1" s="1"/>
  <c r="V540" i="1"/>
  <c r="AZ540" i="1" s="1"/>
  <c r="V541" i="1"/>
  <c r="V542" i="1"/>
  <c r="AZ542" i="1" s="1"/>
  <c r="V543" i="1"/>
  <c r="AZ543" i="1" s="1"/>
  <c r="V544" i="1"/>
  <c r="AZ544" i="1" s="1"/>
  <c r="V545" i="1"/>
  <c r="AZ545" i="1" s="1"/>
  <c r="V546" i="1"/>
  <c r="AZ546" i="1" s="1"/>
  <c r="V547" i="1"/>
  <c r="AZ547" i="1" s="1"/>
  <c r="V548" i="1"/>
  <c r="AZ548" i="1" s="1"/>
  <c r="V549" i="1"/>
  <c r="V550" i="1"/>
  <c r="AZ550" i="1" s="1"/>
  <c r="V551" i="1"/>
  <c r="AZ551" i="1" s="1"/>
  <c r="V552" i="1"/>
  <c r="AZ552" i="1" s="1"/>
  <c r="V553" i="1"/>
  <c r="AZ553" i="1" s="1"/>
  <c r="V554" i="1"/>
  <c r="AZ554" i="1" s="1"/>
  <c r="V555" i="1"/>
  <c r="AZ555" i="1" s="1"/>
  <c r="V556" i="1"/>
  <c r="AZ556" i="1" s="1"/>
  <c r="V557" i="1"/>
  <c r="V558" i="1"/>
  <c r="AZ558" i="1" s="1"/>
  <c r="V559" i="1"/>
  <c r="AZ559" i="1" s="1"/>
  <c r="V560" i="1"/>
  <c r="AZ560" i="1" s="1"/>
  <c r="V561" i="1"/>
  <c r="AZ561" i="1" s="1"/>
  <c r="V562" i="1"/>
  <c r="AZ562" i="1" s="1"/>
  <c r="V563" i="1"/>
  <c r="AZ563" i="1" s="1"/>
  <c r="V564" i="1"/>
  <c r="AZ564" i="1" s="1"/>
  <c r="V565" i="1"/>
  <c r="V566" i="1"/>
  <c r="AZ566" i="1" s="1"/>
  <c r="V567" i="1"/>
  <c r="AZ567" i="1" s="1"/>
  <c r="V568" i="1"/>
  <c r="AZ568" i="1" s="1"/>
  <c r="V569" i="1"/>
  <c r="AZ569" i="1" s="1"/>
  <c r="V570" i="1"/>
  <c r="AZ570" i="1" s="1"/>
  <c r="V571" i="1"/>
  <c r="AZ571" i="1" s="1"/>
  <c r="V572" i="1"/>
  <c r="AZ572" i="1" s="1"/>
  <c r="V573" i="1"/>
  <c r="V574" i="1"/>
  <c r="AZ574" i="1" s="1"/>
  <c r="V575" i="1"/>
  <c r="AZ575" i="1" s="1"/>
  <c r="V576" i="1"/>
  <c r="AZ576" i="1" s="1"/>
  <c r="V577" i="1"/>
  <c r="AZ577" i="1" s="1"/>
  <c r="V578" i="1"/>
  <c r="AZ578" i="1" s="1"/>
  <c r="V579" i="1"/>
  <c r="AX579" i="1" s="1"/>
  <c r="V580" i="1"/>
  <c r="AZ580" i="1" s="1"/>
  <c r="V581" i="1"/>
  <c r="V582" i="1"/>
  <c r="AZ582" i="1" s="1"/>
  <c r="V583" i="1"/>
  <c r="AZ583" i="1" s="1"/>
  <c r="V584" i="1"/>
  <c r="AZ584" i="1" s="1"/>
  <c r="V585" i="1"/>
  <c r="AZ585" i="1" s="1"/>
  <c r="V586" i="1"/>
  <c r="AZ586" i="1" s="1"/>
  <c r="V587" i="1"/>
  <c r="AZ587" i="1" s="1"/>
  <c r="V588" i="1"/>
  <c r="AZ588" i="1" s="1"/>
  <c r="V589" i="1"/>
  <c r="V590" i="1"/>
  <c r="AZ590" i="1" s="1"/>
  <c r="V591" i="1"/>
  <c r="AZ591" i="1" s="1"/>
  <c r="V592" i="1"/>
  <c r="AZ592" i="1" s="1"/>
  <c r="V593" i="1"/>
  <c r="AZ593" i="1" s="1"/>
  <c r="V594" i="1"/>
  <c r="AZ594" i="1" s="1"/>
  <c r="V595" i="1"/>
  <c r="AZ595" i="1" s="1"/>
  <c r="V596" i="1"/>
  <c r="AZ596" i="1" s="1"/>
  <c r="V597" i="1"/>
  <c r="V598" i="1"/>
  <c r="AZ598" i="1" s="1"/>
  <c r="V599" i="1"/>
  <c r="AZ599" i="1" s="1"/>
  <c r="V600" i="1"/>
  <c r="AZ600" i="1" s="1"/>
  <c r="V601" i="1"/>
  <c r="AZ601" i="1" s="1"/>
  <c r="V602" i="1"/>
  <c r="AZ602" i="1" s="1"/>
  <c r="V603" i="1"/>
  <c r="AZ603" i="1" s="1"/>
  <c r="V604" i="1"/>
  <c r="AZ604" i="1" s="1"/>
  <c r="V605" i="1"/>
  <c r="V606" i="1"/>
  <c r="AZ606" i="1" s="1"/>
  <c r="V607" i="1"/>
  <c r="AZ607" i="1" s="1"/>
  <c r="V608" i="1"/>
  <c r="AZ608" i="1" s="1"/>
  <c r="V609" i="1"/>
  <c r="AZ609" i="1" s="1"/>
  <c r="V610" i="1"/>
  <c r="AZ610" i="1" s="1"/>
  <c r="V611" i="1"/>
  <c r="AZ611" i="1" s="1"/>
  <c r="V612" i="1"/>
  <c r="AZ612" i="1" s="1"/>
  <c r="V613" i="1"/>
  <c r="V614" i="1"/>
  <c r="AZ614" i="1" s="1"/>
  <c r="V615" i="1"/>
  <c r="AZ615" i="1" s="1"/>
  <c r="V616" i="1"/>
  <c r="AZ616" i="1" s="1"/>
  <c r="V617" i="1"/>
  <c r="AZ617" i="1" s="1"/>
  <c r="V618" i="1"/>
  <c r="AZ618" i="1" s="1"/>
  <c r="V619" i="1"/>
  <c r="AZ619" i="1" s="1"/>
  <c r="V620" i="1"/>
  <c r="AZ620" i="1" s="1"/>
  <c r="V621" i="1"/>
  <c r="V622" i="1"/>
  <c r="AZ622" i="1" s="1"/>
  <c r="V623" i="1"/>
  <c r="AZ623" i="1" s="1"/>
  <c r="V624" i="1"/>
  <c r="AZ624" i="1" s="1"/>
  <c r="V625" i="1"/>
  <c r="AZ625" i="1" s="1"/>
  <c r="V626" i="1"/>
  <c r="AZ626" i="1" s="1"/>
  <c r="V627" i="1"/>
  <c r="AZ627" i="1" s="1"/>
  <c r="V628" i="1"/>
  <c r="AZ628" i="1" s="1"/>
  <c r="V629" i="1"/>
  <c r="V630" i="1"/>
  <c r="AZ630" i="1" s="1"/>
  <c r="V631" i="1"/>
  <c r="AZ631" i="1" s="1"/>
  <c r="V632" i="1"/>
  <c r="AZ632" i="1" s="1"/>
  <c r="V633" i="1"/>
  <c r="AZ633" i="1" s="1"/>
  <c r="V634" i="1"/>
  <c r="AZ634" i="1" s="1"/>
  <c r="V635" i="1"/>
  <c r="AZ635" i="1" s="1"/>
  <c r="V636" i="1"/>
  <c r="AZ636" i="1" s="1"/>
  <c r="V637" i="1"/>
  <c r="V638" i="1"/>
  <c r="AZ638" i="1" s="1"/>
  <c r="V639" i="1"/>
  <c r="AZ639" i="1" s="1"/>
  <c r="V640" i="1"/>
  <c r="AZ640" i="1" s="1"/>
  <c r="V641" i="1"/>
  <c r="AZ641" i="1" s="1"/>
  <c r="V642" i="1"/>
  <c r="AZ642" i="1" s="1"/>
  <c r="V643" i="1"/>
  <c r="AZ643" i="1" s="1"/>
  <c r="V644" i="1"/>
  <c r="AZ644" i="1" s="1"/>
  <c r="V645" i="1"/>
  <c r="V646" i="1"/>
  <c r="AZ646" i="1" s="1"/>
  <c r="V647" i="1"/>
  <c r="AZ647" i="1" s="1"/>
  <c r="V648" i="1"/>
  <c r="AZ648" i="1" s="1"/>
  <c r="V649" i="1"/>
  <c r="AZ649" i="1" s="1"/>
  <c r="V650" i="1"/>
  <c r="AZ650" i="1" s="1"/>
  <c r="V651" i="1"/>
  <c r="AZ651" i="1" s="1"/>
  <c r="V652" i="1"/>
  <c r="AZ652" i="1" s="1"/>
  <c r="V653" i="1"/>
  <c r="V654" i="1"/>
  <c r="AZ654" i="1" s="1"/>
  <c r="V655" i="1"/>
  <c r="AZ655" i="1" s="1"/>
  <c r="V656" i="1"/>
  <c r="AZ656" i="1" s="1"/>
  <c r="V657" i="1"/>
  <c r="AZ657" i="1" s="1"/>
  <c r="V658" i="1"/>
  <c r="AZ658" i="1" s="1"/>
  <c r="V659" i="1"/>
  <c r="AZ659" i="1" s="1"/>
  <c r="V660" i="1"/>
  <c r="AZ660" i="1" s="1"/>
  <c r="V661" i="1"/>
  <c r="V662" i="1"/>
  <c r="AZ662" i="1" s="1"/>
  <c r="V663" i="1"/>
  <c r="AZ663" i="1" s="1"/>
  <c r="V664" i="1"/>
  <c r="AZ664" i="1" s="1"/>
  <c r="V665" i="1"/>
  <c r="AZ665" i="1" s="1"/>
  <c r="V666" i="1"/>
  <c r="AZ666" i="1" s="1"/>
  <c r="V667" i="1"/>
  <c r="AZ667" i="1" s="1"/>
  <c r="V668" i="1"/>
  <c r="AZ668" i="1" s="1"/>
  <c r="V669" i="1"/>
  <c r="V670" i="1"/>
  <c r="AZ670" i="1" s="1"/>
  <c r="V671" i="1"/>
  <c r="AZ671" i="1" s="1"/>
  <c r="V672" i="1"/>
  <c r="AZ672" i="1" s="1"/>
  <c r="V673" i="1"/>
  <c r="AZ673" i="1" s="1"/>
  <c r="V674" i="1"/>
  <c r="AZ674" i="1" s="1"/>
  <c r="V675" i="1"/>
  <c r="AZ675" i="1" s="1"/>
  <c r="V676" i="1"/>
  <c r="AZ676" i="1" s="1"/>
  <c r="V677" i="1"/>
  <c r="V678" i="1"/>
  <c r="AZ678" i="1" s="1"/>
  <c r="V679" i="1"/>
  <c r="AZ679" i="1" s="1"/>
  <c r="V680" i="1"/>
  <c r="AZ680" i="1" s="1"/>
  <c r="V681" i="1"/>
  <c r="AZ681" i="1" s="1"/>
  <c r="V682" i="1"/>
  <c r="AZ682" i="1" s="1"/>
  <c r="V683" i="1"/>
  <c r="AZ683" i="1" s="1"/>
  <c r="V684" i="1"/>
  <c r="AZ684" i="1" s="1"/>
  <c r="V685" i="1"/>
  <c r="V686" i="1"/>
  <c r="AZ686" i="1" s="1"/>
  <c r="V687" i="1"/>
  <c r="AZ687" i="1" s="1"/>
  <c r="V688" i="1"/>
  <c r="AZ688" i="1" s="1"/>
  <c r="V689" i="1"/>
  <c r="AZ689" i="1" s="1"/>
  <c r="V690" i="1"/>
  <c r="AZ690" i="1" s="1"/>
  <c r="V691" i="1"/>
  <c r="AZ691" i="1" s="1"/>
  <c r="V692" i="1"/>
  <c r="AZ692" i="1" s="1"/>
  <c r="V693" i="1"/>
  <c r="V694" i="1"/>
  <c r="AZ694" i="1" s="1"/>
  <c r="V695" i="1"/>
  <c r="AZ695" i="1" s="1"/>
  <c r="V696" i="1"/>
  <c r="AZ696" i="1" s="1"/>
  <c r="V697" i="1"/>
  <c r="AZ697" i="1" s="1"/>
  <c r="V698" i="1"/>
  <c r="AZ698" i="1" s="1"/>
  <c r="V699" i="1"/>
  <c r="AZ699" i="1" s="1"/>
  <c r="V700" i="1"/>
  <c r="AZ700" i="1" s="1"/>
  <c r="V701" i="1"/>
  <c r="V702" i="1"/>
  <c r="AZ702" i="1" s="1"/>
  <c r="V703" i="1"/>
  <c r="AZ703" i="1" s="1"/>
  <c r="V704" i="1"/>
  <c r="AZ704" i="1" s="1"/>
  <c r="V705" i="1"/>
  <c r="AZ705" i="1" s="1"/>
  <c r="V706" i="1"/>
  <c r="AZ706" i="1" s="1"/>
  <c r="V707" i="1"/>
  <c r="AZ707" i="1" s="1"/>
  <c r="V708" i="1"/>
  <c r="AZ708" i="1" s="1"/>
  <c r="V709" i="1"/>
  <c r="V710" i="1"/>
  <c r="AZ710" i="1" s="1"/>
  <c r="V711" i="1"/>
  <c r="AZ711" i="1" s="1"/>
  <c r="V712" i="1"/>
  <c r="AZ712" i="1" s="1"/>
  <c r="V713" i="1"/>
  <c r="AZ713" i="1" s="1"/>
  <c r="V714" i="1"/>
  <c r="AZ714" i="1" s="1"/>
  <c r="V715" i="1"/>
  <c r="AZ715" i="1" s="1"/>
  <c r="V716" i="1"/>
  <c r="AZ716" i="1" s="1"/>
  <c r="V717" i="1"/>
  <c r="V718" i="1"/>
  <c r="AZ718" i="1" s="1"/>
  <c r="V719" i="1"/>
  <c r="AZ719" i="1" s="1"/>
  <c r="V720" i="1"/>
  <c r="AZ720" i="1" s="1"/>
  <c r="V721" i="1"/>
  <c r="AZ721" i="1" s="1"/>
  <c r="V722" i="1"/>
  <c r="AZ722" i="1" s="1"/>
  <c r="V723" i="1"/>
  <c r="AZ723" i="1" s="1"/>
  <c r="V724" i="1"/>
  <c r="AZ724" i="1" s="1"/>
  <c r="V725" i="1"/>
  <c r="V726" i="1"/>
  <c r="AZ726" i="1" s="1"/>
  <c r="V727" i="1"/>
  <c r="AZ727" i="1" s="1"/>
  <c r="V728" i="1"/>
  <c r="AZ728" i="1" s="1"/>
  <c r="V729" i="1"/>
  <c r="AZ729" i="1" s="1"/>
  <c r="V730" i="1"/>
  <c r="AZ730" i="1" s="1"/>
  <c r="V731" i="1"/>
  <c r="AZ731" i="1" s="1"/>
  <c r="V732" i="1"/>
  <c r="AZ732" i="1" s="1"/>
  <c r="V733" i="1"/>
  <c r="V734" i="1"/>
  <c r="AZ734" i="1" s="1"/>
  <c r="V735" i="1"/>
  <c r="AZ735" i="1" s="1"/>
  <c r="V736" i="1"/>
  <c r="AZ736" i="1" s="1"/>
  <c r="V737" i="1"/>
  <c r="AZ737" i="1" s="1"/>
  <c r="V738" i="1"/>
  <c r="AZ738" i="1" s="1"/>
  <c r="V739" i="1"/>
  <c r="AZ739" i="1" s="1"/>
  <c r="V740" i="1"/>
  <c r="AZ740" i="1" s="1"/>
  <c r="V741" i="1"/>
  <c r="V742" i="1"/>
  <c r="AZ742" i="1" s="1"/>
  <c r="V743" i="1"/>
  <c r="AZ743" i="1" s="1"/>
  <c r="V744" i="1"/>
  <c r="AZ744" i="1" s="1"/>
  <c r="V745" i="1"/>
  <c r="AZ745" i="1" s="1"/>
  <c r="V746" i="1"/>
  <c r="AZ746" i="1" s="1"/>
  <c r="V747" i="1"/>
  <c r="AZ747" i="1" s="1"/>
  <c r="V748" i="1"/>
  <c r="AZ748" i="1" s="1"/>
  <c r="V749" i="1"/>
  <c r="V750" i="1"/>
  <c r="AZ750" i="1" s="1"/>
  <c r="V751" i="1"/>
  <c r="AZ751" i="1" s="1"/>
  <c r="V752" i="1"/>
  <c r="AZ752" i="1" s="1"/>
  <c r="V753" i="1"/>
  <c r="AZ753" i="1" s="1"/>
  <c r="V754" i="1"/>
  <c r="AZ754" i="1" s="1"/>
  <c r="V755" i="1"/>
  <c r="AX755" i="1" s="1"/>
  <c r="V756" i="1"/>
  <c r="V757" i="1"/>
  <c r="V758" i="1"/>
  <c r="AZ758" i="1" s="1"/>
  <c r="V759" i="1"/>
  <c r="AZ759" i="1" s="1"/>
  <c r="V760" i="1"/>
  <c r="AZ760" i="1" s="1"/>
  <c r="V761" i="1"/>
  <c r="AZ761" i="1" s="1"/>
  <c r="V762" i="1"/>
  <c r="AZ762" i="1" s="1"/>
  <c r="V763" i="1"/>
  <c r="AZ763" i="1" s="1"/>
  <c r="V764" i="1"/>
  <c r="AZ764" i="1" s="1"/>
  <c r="V765" i="1"/>
  <c r="V766" i="1"/>
  <c r="AZ766" i="1" s="1"/>
  <c r="V767" i="1"/>
  <c r="AZ767" i="1" s="1"/>
  <c r="V768" i="1"/>
  <c r="AZ768" i="1" s="1"/>
  <c r="V769" i="1"/>
  <c r="AZ769" i="1" s="1"/>
  <c r="V770" i="1"/>
  <c r="AZ770" i="1" s="1"/>
  <c r="V771" i="1"/>
  <c r="AZ771" i="1" s="1"/>
  <c r="V772" i="1"/>
  <c r="AZ772" i="1" s="1"/>
  <c r="V773" i="1"/>
  <c r="V774" i="1"/>
  <c r="AZ774" i="1" s="1"/>
  <c r="V775" i="1"/>
  <c r="AZ775" i="1" s="1"/>
  <c r="V776" i="1"/>
  <c r="AZ776" i="1" s="1"/>
  <c r="V777" i="1"/>
  <c r="AZ777" i="1" s="1"/>
  <c r="V778" i="1"/>
  <c r="AZ778" i="1" s="1"/>
  <c r="V779" i="1"/>
  <c r="AZ779" i="1" s="1"/>
  <c r="V780" i="1"/>
  <c r="AZ780" i="1" s="1"/>
  <c r="V781" i="1"/>
  <c r="V782" i="1"/>
  <c r="AZ782" i="1" s="1"/>
  <c r="V783" i="1"/>
  <c r="AZ783" i="1" s="1"/>
  <c r="V784" i="1"/>
  <c r="AZ784" i="1" s="1"/>
  <c r="V785" i="1"/>
  <c r="AZ785" i="1" s="1"/>
  <c r="V786" i="1"/>
  <c r="AZ786" i="1" s="1"/>
  <c r="V787" i="1"/>
  <c r="AZ787" i="1" s="1"/>
  <c r="V788" i="1"/>
  <c r="AZ788" i="1" s="1"/>
  <c r="V789" i="1"/>
  <c r="V790" i="1"/>
  <c r="AZ790" i="1" s="1"/>
  <c r="V791" i="1"/>
  <c r="AZ791" i="1" s="1"/>
  <c r="V792" i="1"/>
  <c r="AZ792" i="1" s="1"/>
  <c r="V793" i="1"/>
  <c r="AZ793" i="1" s="1"/>
  <c r="V794" i="1"/>
  <c r="AZ794" i="1" s="1"/>
  <c r="V795" i="1"/>
  <c r="AZ795" i="1" s="1"/>
  <c r="V796" i="1"/>
  <c r="AZ796" i="1" s="1"/>
  <c r="V797" i="1"/>
  <c r="V798" i="1"/>
  <c r="AZ798" i="1" s="1"/>
  <c r="V799" i="1"/>
  <c r="AZ799" i="1" s="1"/>
  <c r="V800" i="1"/>
  <c r="AZ800" i="1" s="1"/>
  <c r="V801" i="1"/>
  <c r="AZ801" i="1" s="1"/>
  <c r="V802" i="1"/>
  <c r="AZ802" i="1" s="1"/>
  <c r="V803" i="1"/>
  <c r="AZ803" i="1" s="1"/>
  <c r="V804" i="1"/>
  <c r="AZ804" i="1" s="1"/>
  <c r="V805" i="1"/>
  <c r="V806" i="1"/>
  <c r="AZ806" i="1" s="1"/>
  <c r="V807" i="1"/>
  <c r="AZ807" i="1" s="1"/>
  <c r="V808" i="1"/>
  <c r="AZ808" i="1" s="1"/>
  <c r="V809" i="1"/>
  <c r="AZ809" i="1" s="1"/>
  <c r="V810" i="1"/>
  <c r="AZ810" i="1" s="1"/>
  <c r="V811" i="1"/>
  <c r="AZ811" i="1" s="1"/>
  <c r="V812" i="1"/>
  <c r="AZ812" i="1" s="1"/>
  <c r="V813" i="1"/>
  <c r="V814" i="1"/>
  <c r="AZ814" i="1" s="1"/>
  <c r="V815" i="1"/>
  <c r="AZ815" i="1" s="1"/>
  <c r="V816" i="1"/>
  <c r="AZ816" i="1" s="1"/>
  <c r="V817" i="1"/>
  <c r="AZ817" i="1" s="1"/>
  <c r="V818" i="1"/>
  <c r="AZ818" i="1" s="1"/>
  <c r="V819" i="1"/>
  <c r="AZ819" i="1" s="1"/>
  <c r="V820" i="1"/>
  <c r="AZ820" i="1" s="1"/>
  <c r="V821" i="1"/>
  <c r="V822" i="1"/>
  <c r="AZ822" i="1" s="1"/>
  <c r="V823" i="1"/>
  <c r="AZ823" i="1" s="1"/>
  <c r="V824" i="1"/>
  <c r="AZ824" i="1" s="1"/>
  <c r="V825" i="1"/>
  <c r="AZ825" i="1" s="1"/>
  <c r="V826" i="1"/>
  <c r="AZ826" i="1" s="1"/>
  <c r="V827" i="1"/>
  <c r="AZ827" i="1" s="1"/>
  <c r="V828" i="1"/>
  <c r="AZ828" i="1" s="1"/>
  <c r="V829" i="1"/>
  <c r="V830" i="1"/>
  <c r="AZ830" i="1" s="1"/>
  <c r="V831" i="1"/>
  <c r="AZ831" i="1" s="1"/>
  <c r="V832" i="1"/>
  <c r="AZ832" i="1" s="1"/>
  <c r="V833" i="1"/>
  <c r="AZ833" i="1" s="1"/>
  <c r="V834" i="1"/>
  <c r="AZ834" i="1" s="1"/>
  <c r="V835" i="1"/>
  <c r="AZ835" i="1" s="1"/>
  <c r="V836" i="1"/>
  <c r="AZ836" i="1" s="1"/>
  <c r="V837" i="1"/>
  <c r="V838" i="1"/>
  <c r="AZ838" i="1" s="1"/>
  <c r="V839" i="1"/>
  <c r="AZ839" i="1" s="1"/>
  <c r="V840" i="1"/>
  <c r="AZ840" i="1" s="1"/>
  <c r="V841" i="1"/>
  <c r="AZ841" i="1" s="1"/>
  <c r="V842" i="1"/>
  <c r="AZ842" i="1" s="1"/>
  <c r="V843" i="1"/>
  <c r="AZ843" i="1" s="1"/>
  <c r="V844" i="1"/>
  <c r="AZ844" i="1" s="1"/>
  <c r="V845" i="1"/>
  <c r="V846" i="1"/>
  <c r="AZ846" i="1" s="1"/>
  <c r="V847" i="1"/>
  <c r="AZ847" i="1" s="1"/>
  <c r="V848" i="1"/>
  <c r="AZ848" i="1" s="1"/>
  <c r="V849" i="1"/>
  <c r="AZ849" i="1" s="1"/>
  <c r="V850" i="1"/>
  <c r="AZ850" i="1" s="1"/>
  <c r="V851" i="1"/>
  <c r="AZ851" i="1" s="1"/>
  <c r="V852" i="1"/>
  <c r="AZ852" i="1" s="1"/>
  <c r="V853" i="1"/>
  <c r="V854" i="1"/>
  <c r="AZ854" i="1" s="1"/>
  <c r="V855" i="1"/>
  <c r="AZ855" i="1" s="1"/>
  <c r="V856" i="1"/>
  <c r="AZ856" i="1" s="1"/>
  <c r="V857" i="1"/>
  <c r="AZ857" i="1" s="1"/>
  <c r="V858" i="1"/>
  <c r="AZ858" i="1" s="1"/>
  <c r="V859" i="1"/>
  <c r="AZ859" i="1" s="1"/>
  <c r="V860" i="1"/>
  <c r="AZ860" i="1" s="1"/>
  <c r="V861" i="1"/>
  <c r="V862" i="1"/>
  <c r="AZ862" i="1" s="1"/>
  <c r="V863" i="1"/>
  <c r="AZ863" i="1" s="1"/>
  <c r="V864" i="1"/>
  <c r="AZ864" i="1" s="1"/>
  <c r="V865" i="1"/>
  <c r="AZ865" i="1" s="1"/>
  <c r="V866" i="1"/>
  <c r="AZ866" i="1" s="1"/>
  <c r="V867" i="1"/>
  <c r="AZ867" i="1" s="1"/>
  <c r="V868" i="1"/>
  <c r="AZ868" i="1" s="1"/>
  <c r="V869" i="1"/>
  <c r="V870" i="1"/>
  <c r="AZ870" i="1" s="1"/>
  <c r="V871" i="1"/>
  <c r="AZ871" i="1" s="1"/>
  <c r="V872" i="1"/>
  <c r="AZ872" i="1" s="1"/>
  <c r="V873" i="1"/>
  <c r="AZ873" i="1" s="1"/>
  <c r="V874" i="1"/>
  <c r="AZ874" i="1" s="1"/>
  <c r="V875" i="1"/>
  <c r="AZ875" i="1" s="1"/>
  <c r="V876" i="1"/>
  <c r="AZ876" i="1" s="1"/>
  <c r="V877" i="1"/>
  <c r="V878" i="1"/>
  <c r="AZ878" i="1" s="1"/>
  <c r="V879" i="1"/>
  <c r="AZ879" i="1" s="1"/>
  <c r="V880" i="1"/>
  <c r="AZ880" i="1" s="1"/>
  <c r="V881" i="1"/>
  <c r="AZ881" i="1" s="1"/>
  <c r="V882" i="1"/>
  <c r="AZ882" i="1" s="1"/>
  <c r="V883" i="1"/>
  <c r="AZ883" i="1" s="1"/>
  <c r="V884" i="1"/>
  <c r="AZ884" i="1" s="1"/>
  <c r="V885" i="1"/>
  <c r="V886" i="1"/>
  <c r="AZ886" i="1" s="1"/>
  <c r="V887" i="1"/>
  <c r="AZ887" i="1" s="1"/>
  <c r="V888" i="1"/>
  <c r="AZ888" i="1" s="1"/>
  <c r="V889" i="1"/>
  <c r="AZ889" i="1" s="1"/>
  <c r="V890" i="1"/>
  <c r="AZ890" i="1" s="1"/>
  <c r="V891" i="1"/>
  <c r="AZ891" i="1" s="1"/>
  <c r="V892" i="1"/>
  <c r="AZ892" i="1" s="1"/>
  <c r="V893" i="1"/>
  <c r="V894" i="1"/>
  <c r="AZ894" i="1" s="1"/>
  <c r="V895" i="1"/>
  <c r="AZ895" i="1" s="1"/>
  <c r="V896" i="1"/>
  <c r="AZ896" i="1" s="1"/>
  <c r="V897" i="1"/>
  <c r="AZ897" i="1" s="1"/>
  <c r="V898" i="1"/>
  <c r="AZ898" i="1" s="1"/>
  <c r="V899" i="1"/>
  <c r="AZ899" i="1" s="1"/>
  <c r="V900" i="1"/>
  <c r="AZ900" i="1" s="1"/>
  <c r="V901" i="1"/>
  <c r="V902" i="1"/>
  <c r="AZ902" i="1" s="1"/>
  <c r="V903" i="1"/>
  <c r="AZ903" i="1" s="1"/>
  <c r="V904" i="1"/>
  <c r="AZ904" i="1" s="1"/>
  <c r="V905" i="1"/>
  <c r="AZ905" i="1" s="1"/>
  <c r="V906" i="1"/>
  <c r="AZ906" i="1" s="1"/>
  <c r="V907" i="1"/>
  <c r="AZ907" i="1" s="1"/>
  <c r="V908" i="1"/>
  <c r="AZ908" i="1" s="1"/>
  <c r="V909" i="1"/>
  <c r="V910" i="1"/>
  <c r="AZ910" i="1" s="1"/>
  <c r="V911" i="1"/>
  <c r="AZ911" i="1" s="1"/>
  <c r="V912" i="1"/>
  <c r="AZ912" i="1" s="1"/>
  <c r="V913" i="1"/>
  <c r="AZ913" i="1" s="1"/>
  <c r="V914" i="1"/>
  <c r="AZ914" i="1" s="1"/>
  <c r="V915" i="1"/>
  <c r="AZ915" i="1" s="1"/>
  <c r="V916" i="1"/>
  <c r="AZ916" i="1" s="1"/>
  <c r="V917" i="1"/>
  <c r="V918" i="1"/>
  <c r="AZ918" i="1" s="1"/>
  <c r="V919" i="1"/>
  <c r="AZ919" i="1" s="1"/>
  <c r="V920" i="1"/>
  <c r="AZ920" i="1" s="1"/>
  <c r="V921" i="1"/>
  <c r="AZ921" i="1" s="1"/>
  <c r="V922" i="1"/>
  <c r="V923" i="1"/>
  <c r="AZ923" i="1" s="1"/>
  <c r="V924" i="1"/>
  <c r="AZ924" i="1" s="1"/>
  <c r="V925" i="1"/>
  <c r="AZ925" i="1" s="1"/>
  <c r="V926" i="1"/>
  <c r="V927" i="1"/>
  <c r="AZ927" i="1" s="1"/>
  <c r="V928" i="1"/>
  <c r="AZ928" i="1" s="1"/>
  <c r="V929" i="1"/>
  <c r="AZ929" i="1" s="1"/>
  <c r="V930" i="1"/>
  <c r="V931" i="1"/>
  <c r="AX931" i="1" s="1"/>
  <c r="V932" i="1"/>
  <c r="AZ932" i="1" s="1"/>
  <c r="V933" i="1"/>
  <c r="V934" i="1"/>
  <c r="V935" i="1"/>
  <c r="AZ935" i="1" s="1"/>
  <c r="V936" i="1"/>
  <c r="AZ936" i="1" s="1"/>
  <c r="V937" i="1"/>
  <c r="AZ937" i="1" s="1"/>
  <c r="V938" i="1"/>
  <c r="V939" i="1"/>
  <c r="AZ939" i="1" s="1"/>
  <c r="V940" i="1"/>
  <c r="AZ940" i="1" s="1"/>
  <c r="V941" i="1"/>
  <c r="V942" i="1"/>
  <c r="V943" i="1"/>
  <c r="AZ943" i="1" s="1"/>
  <c r="V944" i="1"/>
  <c r="AZ944" i="1" s="1"/>
  <c r="V945" i="1"/>
  <c r="AZ945" i="1" s="1"/>
  <c r="V946" i="1"/>
  <c r="V947" i="1"/>
  <c r="AZ947" i="1" s="1"/>
  <c r="V948" i="1"/>
  <c r="AZ948" i="1" s="1"/>
  <c r="V949" i="1"/>
  <c r="V950" i="1"/>
  <c r="V951" i="1"/>
  <c r="AZ951" i="1" s="1"/>
  <c r="V952" i="1"/>
  <c r="AZ952" i="1" s="1"/>
  <c r="V953" i="1"/>
  <c r="AZ953" i="1" s="1"/>
  <c r="V954" i="1"/>
  <c r="V955" i="1"/>
  <c r="AZ955" i="1" s="1"/>
  <c r="V956" i="1"/>
  <c r="AZ956" i="1" s="1"/>
  <c r="V957" i="1"/>
  <c r="AZ957" i="1" s="1"/>
  <c r="V958" i="1"/>
  <c r="V959" i="1"/>
  <c r="AZ959" i="1" s="1"/>
  <c r="V960" i="1"/>
  <c r="AZ960" i="1" s="1"/>
  <c r="V961" i="1"/>
  <c r="AZ961" i="1" s="1"/>
  <c r="V962" i="1"/>
  <c r="V963" i="1"/>
  <c r="AX963" i="1" s="1"/>
  <c r="V964" i="1"/>
  <c r="AZ964" i="1" s="1"/>
  <c r="V965" i="1"/>
  <c r="V966" i="1"/>
  <c r="V967" i="1"/>
  <c r="AZ967" i="1" s="1"/>
  <c r="V968" i="1"/>
  <c r="AZ968" i="1" s="1"/>
  <c r="V969" i="1"/>
  <c r="AZ969" i="1" s="1"/>
  <c r="V970" i="1"/>
  <c r="V971" i="1"/>
  <c r="AZ971" i="1" s="1"/>
  <c r="V972" i="1"/>
  <c r="AZ972" i="1" s="1"/>
  <c r="V973" i="1"/>
  <c r="V974" i="1"/>
  <c r="V975" i="1"/>
  <c r="AZ975" i="1" s="1"/>
  <c r="V976" i="1"/>
  <c r="AZ976" i="1" s="1"/>
  <c r="V977" i="1"/>
  <c r="AZ977" i="1" s="1"/>
  <c r="V978" i="1"/>
  <c r="V979" i="1"/>
  <c r="AZ979" i="1" s="1"/>
  <c r="V980" i="1"/>
  <c r="AZ980" i="1" s="1"/>
  <c r="V981" i="1"/>
  <c r="V982" i="1"/>
  <c r="V983" i="1"/>
  <c r="AZ983" i="1" s="1"/>
  <c r="V984" i="1"/>
  <c r="AZ984" i="1" s="1"/>
  <c r="V985" i="1"/>
  <c r="AZ985" i="1" s="1"/>
  <c r="V986" i="1"/>
  <c r="V987" i="1"/>
  <c r="AZ987" i="1" s="1"/>
  <c r="V988" i="1"/>
  <c r="AZ988" i="1" s="1"/>
  <c r="V989" i="1"/>
  <c r="AZ989" i="1" s="1"/>
  <c r="V990" i="1"/>
  <c r="V991" i="1"/>
  <c r="AZ991" i="1" s="1"/>
  <c r="V992" i="1"/>
  <c r="AZ992" i="1" s="1"/>
  <c r="V993" i="1"/>
  <c r="AZ993" i="1" s="1"/>
  <c r="V994" i="1"/>
  <c r="V995" i="1"/>
  <c r="AX995" i="1" s="1"/>
  <c r="V996" i="1"/>
  <c r="AZ996" i="1" s="1"/>
  <c r="V997" i="1"/>
  <c r="V998" i="1"/>
  <c r="V999" i="1"/>
  <c r="AZ999" i="1" s="1"/>
  <c r="V1000" i="1"/>
  <c r="AZ1000" i="1" s="1"/>
  <c r="V1001" i="1"/>
  <c r="AZ1001" i="1" s="1"/>
  <c r="V1002" i="1"/>
  <c r="V1003" i="1"/>
  <c r="AZ1003" i="1" s="1"/>
  <c r="V1004" i="1"/>
  <c r="AZ1004" i="1" s="1"/>
  <c r="V1005" i="1"/>
  <c r="V1006" i="1"/>
  <c r="V1007" i="1"/>
  <c r="AZ1007" i="1" s="1"/>
  <c r="V1008" i="1"/>
  <c r="AZ1008" i="1" s="1"/>
  <c r="V1009" i="1"/>
  <c r="AZ1009" i="1" s="1"/>
  <c r="V1010" i="1"/>
  <c r="V1011" i="1"/>
  <c r="AZ1011" i="1" s="1"/>
  <c r="V1012" i="1"/>
  <c r="AZ1012" i="1" s="1"/>
  <c r="V1013" i="1"/>
  <c r="V1014" i="1"/>
  <c r="V1015" i="1"/>
  <c r="AZ1015" i="1" s="1"/>
  <c r="V1016" i="1"/>
  <c r="AZ1016" i="1" s="1"/>
  <c r="V1017" i="1"/>
  <c r="AZ1017" i="1" s="1"/>
  <c r="V1018" i="1"/>
  <c r="V1019" i="1"/>
  <c r="AZ1019" i="1" s="1"/>
  <c r="V1020" i="1"/>
  <c r="AZ1020" i="1" s="1"/>
  <c r="V1021" i="1"/>
  <c r="AZ1021" i="1" s="1"/>
  <c r="V1022" i="1"/>
  <c r="V1023" i="1"/>
  <c r="AZ1023" i="1" s="1"/>
  <c r="V1024" i="1"/>
  <c r="AZ1024" i="1" s="1"/>
  <c r="V1025" i="1"/>
  <c r="AZ1025" i="1" s="1"/>
  <c r="V1026" i="1"/>
  <c r="V1027" i="1"/>
  <c r="AZ1027" i="1" s="1"/>
  <c r="V1028" i="1"/>
  <c r="AZ1028" i="1" s="1"/>
  <c r="V1029" i="1"/>
  <c r="V1030" i="1"/>
  <c r="V1031" i="1"/>
  <c r="AZ1031" i="1" s="1"/>
  <c r="V1032" i="1"/>
  <c r="AZ1032" i="1" s="1"/>
  <c r="V1033" i="1"/>
  <c r="AZ1033" i="1" s="1"/>
  <c r="V1034" i="1"/>
  <c r="V1035" i="1"/>
  <c r="AZ1035" i="1" s="1"/>
  <c r="V1036" i="1"/>
  <c r="AZ1036" i="1" s="1"/>
  <c r="V1037" i="1"/>
  <c r="V1038" i="1"/>
  <c r="V1039" i="1"/>
  <c r="AZ1039" i="1" s="1"/>
  <c r="V1040" i="1"/>
  <c r="AZ1040" i="1" s="1"/>
  <c r="V1041" i="1"/>
  <c r="AZ1041" i="1" s="1"/>
  <c r="V1042" i="1"/>
  <c r="V1043" i="1"/>
  <c r="AZ1043" i="1" s="1"/>
  <c r="V1044" i="1"/>
  <c r="AZ1044" i="1" s="1"/>
  <c r="V1045" i="1"/>
  <c r="V1046" i="1"/>
  <c r="V1047" i="1"/>
  <c r="AZ1047" i="1" s="1"/>
  <c r="V1048" i="1"/>
  <c r="V1049" i="1"/>
  <c r="AZ1049" i="1" s="1"/>
  <c r="V1050" i="1"/>
  <c r="V1051" i="1"/>
  <c r="AZ1051" i="1" s="1"/>
  <c r="V1052" i="1"/>
  <c r="AZ1052" i="1" s="1"/>
  <c r="V1053" i="1"/>
  <c r="V1054" i="1"/>
  <c r="V1055" i="1"/>
  <c r="AZ1055" i="1" s="1"/>
  <c r="V1056" i="1"/>
  <c r="V1057" i="1"/>
  <c r="AZ1057" i="1" s="1"/>
  <c r="V1058" i="1"/>
  <c r="V1059" i="1"/>
  <c r="AZ1059" i="1" s="1"/>
  <c r="V1060" i="1"/>
  <c r="AZ1060" i="1" s="1"/>
  <c r="V1061" i="1"/>
  <c r="V1062" i="1"/>
  <c r="V1063" i="1"/>
  <c r="AZ1063" i="1" s="1"/>
  <c r="V1064" i="1"/>
  <c r="V1065" i="1"/>
  <c r="AZ1065" i="1" s="1"/>
  <c r="V1066" i="1"/>
  <c r="V1067" i="1"/>
  <c r="AZ1067" i="1" s="1"/>
  <c r="V1068" i="1"/>
  <c r="AZ1068" i="1" s="1"/>
  <c r="V1069" i="1"/>
  <c r="V1070" i="1"/>
  <c r="V1071" i="1"/>
  <c r="AZ1071" i="1" s="1"/>
  <c r="V1072" i="1"/>
  <c r="V1073" i="1"/>
  <c r="AZ1073" i="1" s="1"/>
  <c r="V1074" i="1"/>
  <c r="V1075" i="1"/>
  <c r="AX1075" i="1" s="1"/>
  <c r="V1076" i="1"/>
  <c r="AZ1076" i="1" s="1"/>
  <c r="V1077" i="1"/>
  <c r="V1078" i="1"/>
  <c r="V1079" i="1"/>
  <c r="AZ1079" i="1" s="1"/>
  <c r="V1080" i="1"/>
  <c r="V1081" i="1"/>
  <c r="AZ1081" i="1" s="1"/>
  <c r="V1082" i="1"/>
  <c r="V1083" i="1"/>
  <c r="AZ1083" i="1" s="1"/>
  <c r="V1084" i="1"/>
  <c r="AZ1084" i="1" s="1"/>
  <c r="V1085" i="1"/>
  <c r="V1086" i="1"/>
  <c r="V1087" i="1"/>
  <c r="AZ1087" i="1" s="1"/>
  <c r="V1088" i="1"/>
  <c r="V1089" i="1"/>
  <c r="AZ1089" i="1" s="1"/>
  <c r="V1090" i="1"/>
  <c r="V1091" i="1"/>
  <c r="AX1091" i="1" s="1"/>
  <c r="V1092" i="1"/>
  <c r="AZ1092" i="1" s="1"/>
  <c r="V1093" i="1"/>
  <c r="AZ1093" i="1" s="1"/>
  <c r="V1094" i="1"/>
  <c r="V1095" i="1"/>
  <c r="AZ1095" i="1" s="1"/>
  <c r="V1096" i="1"/>
  <c r="V1097" i="1"/>
  <c r="AZ1097" i="1" s="1"/>
  <c r="V1098" i="1"/>
  <c r="V1099" i="1"/>
  <c r="AZ1099" i="1" s="1"/>
  <c r="BI34" i="1" l="1"/>
  <c r="BI38" i="1"/>
  <c r="BI35" i="1"/>
  <c r="BI36" i="1"/>
  <c r="BI37" i="1"/>
  <c r="BI32" i="1"/>
  <c r="BI33" i="1"/>
  <c r="AZ4" i="1"/>
  <c r="BI4" i="1"/>
  <c r="BI27" i="1"/>
  <c r="BI19" i="1"/>
  <c r="BI11" i="1"/>
  <c r="BI26" i="1"/>
  <c r="BI18" i="1"/>
  <c r="BI10" i="1"/>
  <c r="BI25" i="1"/>
  <c r="BI17" i="1"/>
  <c r="BI9" i="1"/>
  <c r="BI24" i="1"/>
  <c r="BI16" i="1"/>
  <c r="BI8" i="1"/>
  <c r="BI31" i="1"/>
  <c r="BI23" i="1"/>
  <c r="BI15" i="1"/>
  <c r="BI7" i="1"/>
  <c r="BI30" i="1"/>
  <c r="BI22" i="1"/>
  <c r="BI14" i="1"/>
  <c r="BI6" i="1"/>
  <c r="BI29" i="1"/>
  <c r="BI21" i="1"/>
  <c r="BI5" i="1"/>
  <c r="BI28" i="1"/>
  <c r="BI20" i="1"/>
  <c r="BI12" i="1"/>
  <c r="D18" i="9"/>
  <c r="C18" i="9"/>
  <c r="D13" i="9"/>
  <c r="C13" i="9"/>
  <c r="D11" i="9"/>
  <c r="C11" i="9"/>
  <c r="AZ756" i="1"/>
  <c r="AX756" i="1"/>
  <c r="AZ166" i="1"/>
  <c r="AX244" i="1"/>
  <c r="AX500" i="1"/>
  <c r="AX268" i="1"/>
  <c r="AX524" i="1"/>
  <c r="AX780" i="1"/>
  <c r="AZ247" i="1"/>
  <c r="AX10" i="1"/>
  <c r="AX308" i="1"/>
  <c r="AX564" i="1"/>
  <c r="AX820" i="1"/>
  <c r="AX50" i="1"/>
  <c r="AX332" i="1"/>
  <c r="AX588" i="1"/>
  <c r="AX844" i="1"/>
  <c r="AX116" i="1"/>
  <c r="AX372" i="1"/>
  <c r="AX628" i="1"/>
  <c r="AX908" i="1"/>
  <c r="AX140" i="1"/>
  <c r="AX396" i="1"/>
  <c r="AX652" i="1"/>
  <c r="AX1032" i="1"/>
  <c r="AX180" i="1"/>
  <c r="AX436" i="1"/>
  <c r="AX692" i="1"/>
  <c r="AZ49" i="1"/>
  <c r="AX204" i="1"/>
  <c r="AX460" i="1"/>
  <c r="AX716" i="1"/>
  <c r="AZ127" i="1"/>
  <c r="AX884" i="1"/>
  <c r="AX979" i="1"/>
  <c r="AZ11" i="1"/>
  <c r="AZ931" i="1"/>
  <c r="AX58" i="1"/>
  <c r="AX124" i="1"/>
  <c r="AX188" i="1"/>
  <c r="AX252" i="1"/>
  <c r="AX316" i="1"/>
  <c r="AX380" i="1"/>
  <c r="AX444" i="1"/>
  <c r="AX508" i="1"/>
  <c r="AX572" i="1"/>
  <c r="AX636" i="1"/>
  <c r="AX700" i="1"/>
  <c r="AX764" i="1"/>
  <c r="AX828" i="1"/>
  <c r="AX892" i="1"/>
  <c r="AX1000" i="1"/>
  <c r="AZ23" i="1"/>
  <c r="AZ141" i="1"/>
  <c r="AZ291" i="1"/>
  <c r="AZ1091" i="1"/>
  <c r="AX66" i="1"/>
  <c r="AX132" i="1"/>
  <c r="AX196" i="1"/>
  <c r="AX260" i="1"/>
  <c r="AX324" i="1"/>
  <c r="AX388" i="1"/>
  <c r="AX452" i="1"/>
  <c r="AX516" i="1"/>
  <c r="AX580" i="1"/>
  <c r="AX644" i="1"/>
  <c r="AX708" i="1"/>
  <c r="AX772" i="1"/>
  <c r="AX836" i="1"/>
  <c r="AX900" i="1"/>
  <c r="AX1011" i="1"/>
  <c r="AZ36" i="1"/>
  <c r="AZ153" i="1"/>
  <c r="AZ311" i="1"/>
  <c r="AX18" i="1"/>
  <c r="AX84" i="1"/>
  <c r="AX148" i="1"/>
  <c r="AX212" i="1"/>
  <c r="AX276" i="1"/>
  <c r="AX340" i="1"/>
  <c r="AX404" i="1"/>
  <c r="AX468" i="1"/>
  <c r="AX532" i="1"/>
  <c r="AX596" i="1"/>
  <c r="AX660" i="1"/>
  <c r="AX724" i="1"/>
  <c r="AX788" i="1"/>
  <c r="AX852" i="1"/>
  <c r="AX916" i="1"/>
  <c r="AX1043" i="1"/>
  <c r="AZ76" i="1"/>
  <c r="AZ179" i="1"/>
  <c r="AZ375" i="1"/>
  <c r="AX26" i="1"/>
  <c r="AX92" i="1"/>
  <c r="AX156" i="1"/>
  <c r="AX220" i="1"/>
  <c r="AX284" i="1"/>
  <c r="AX348" i="1"/>
  <c r="AX412" i="1"/>
  <c r="AX476" i="1"/>
  <c r="AX540" i="1"/>
  <c r="AX604" i="1"/>
  <c r="AX668" i="1"/>
  <c r="AX732" i="1"/>
  <c r="AX796" i="1"/>
  <c r="AX860" i="1"/>
  <c r="AX936" i="1"/>
  <c r="AX1055" i="1"/>
  <c r="AZ89" i="1"/>
  <c r="AZ191" i="1"/>
  <c r="AZ419" i="1"/>
  <c r="AX75" i="1"/>
  <c r="AZ355" i="1"/>
  <c r="AX34" i="1"/>
  <c r="AX100" i="1"/>
  <c r="AX164" i="1"/>
  <c r="AX228" i="1"/>
  <c r="AX292" i="1"/>
  <c r="AX356" i="1"/>
  <c r="AX420" i="1"/>
  <c r="AX484" i="1"/>
  <c r="AX548" i="1"/>
  <c r="AX612" i="1"/>
  <c r="AX676" i="1"/>
  <c r="AX740" i="1"/>
  <c r="AX804" i="1"/>
  <c r="AX868" i="1"/>
  <c r="AX947" i="1"/>
  <c r="AX1068" i="1"/>
  <c r="AZ102" i="1"/>
  <c r="AZ217" i="1"/>
  <c r="AZ579" i="1"/>
  <c r="AX42" i="1"/>
  <c r="AX108" i="1"/>
  <c r="AX172" i="1"/>
  <c r="AX236" i="1"/>
  <c r="AX300" i="1"/>
  <c r="AX364" i="1"/>
  <c r="AX428" i="1"/>
  <c r="AX492" i="1"/>
  <c r="AX556" i="1"/>
  <c r="AX620" i="1"/>
  <c r="AX684" i="1"/>
  <c r="AX748" i="1"/>
  <c r="AX812" i="1"/>
  <c r="AX876" i="1"/>
  <c r="AX968" i="1"/>
  <c r="AX1081" i="1"/>
  <c r="AZ115" i="1"/>
  <c r="AZ230" i="1"/>
  <c r="AZ755" i="1"/>
  <c r="AZ1094" i="1"/>
  <c r="AX1094" i="1"/>
  <c r="AZ1086" i="1"/>
  <c r="AX1086" i="1"/>
  <c r="AZ1078" i="1"/>
  <c r="AX1078" i="1"/>
  <c r="AZ1070" i="1"/>
  <c r="AX1070" i="1"/>
  <c r="AZ1062" i="1"/>
  <c r="AX1062" i="1"/>
  <c r="AZ1054" i="1"/>
  <c r="AX1054" i="1"/>
  <c r="AZ1046" i="1"/>
  <c r="AX1046" i="1"/>
  <c r="AZ1038" i="1"/>
  <c r="AX1038" i="1"/>
  <c r="AZ1030" i="1"/>
  <c r="AX1030" i="1"/>
  <c r="AX957" i="1"/>
  <c r="AZ1037" i="1"/>
  <c r="AX1037" i="1"/>
  <c r="AZ1005" i="1"/>
  <c r="AX1005" i="1"/>
  <c r="AZ933" i="1"/>
  <c r="AX933" i="1"/>
  <c r="AZ885" i="1"/>
  <c r="AX885" i="1"/>
  <c r="AZ829" i="1"/>
  <c r="AX829" i="1"/>
  <c r="AZ749" i="1"/>
  <c r="AX749" i="1"/>
  <c r="AZ701" i="1"/>
  <c r="AX701" i="1"/>
  <c r="AZ685" i="1"/>
  <c r="AX685" i="1"/>
  <c r="AZ645" i="1"/>
  <c r="AX645" i="1"/>
  <c r="AZ637" i="1"/>
  <c r="AX637" i="1"/>
  <c r="AZ621" i="1"/>
  <c r="AX621" i="1"/>
  <c r="AZ605" i="1"/>
  <c r="AX605" i="1"/>
  <c r="AZ581" i="1"/>
  <c r="AX581" i="1"/>
  <c r="AZ565" i="1"/>
  <c r="AX565" i="1"/>
  <c r="AZ541" i="1"/>
  <c r="AX541" i="1"/>
  <c r="AZ533" i="1"/>
  <c r="AX533" i="1"/>
  <c r="AZ517" i="1"/>
  <c r="AX517" i="1"/>
  <c r="AZ501" i="1"/>
  <c r="AX501" i="1"/>
  <c r="AZ477" i="1"/>
  <c r="AX477" i="1"/>
  <c r="AZ461" i="1"/>
  <c r="AX461" i="1"/>
  <c r="AZ445" i="1"/>
  <c r="AX445" i="1"/>
  <c r="AZ429" i="1"/>
  <c r="AX429" i="1"/>
  <c r="AZ421" i="1"/>
  <c r="AX421" i="1"/>
  <c r="AZ413" i="1"/>
  <c r="AX413" i="1"/>
  <c r="AZ397" i="1"/>
  <c r="AX397" i="1"/>
  <c r="AZ389" i="1"/>
  <c r="AX389" i="1"/>
  <c r="AZ381" i="1"/>
  <c r="AX381" i="1"/>
  <c r="AX373" i="1"/>
  <c r="AZ373" i="1"/>
  <c r="AZ365" i="1"/>
  <c r="AX365" i="1"/>
  <c r="AZ357" i="1"/>
  <c r="AX357" i="1"/>
  <c r="AZ349" i="1"/>
  <c r="AX349" i="1"/>
  <c r="AZ341" i="1"/>
  <c r="AX341" i="1"/>
  <c r="AZ333" i="1"/>
  <c r="AX333" i="1"/>
  <c r="AZ325" i="1"/>
  <c r="AX325" i="1"/>
  <c r="AZ317" i="1"/>
  <c r="AX317" i="1"/>
  <c r="AX309" i="1"/>
  <c r="AZ309" i="1"/>
  <c r="AZ301" i="1"/>
  <c r="AX301" i="1"/>
  <c r="AZ293" i="1"/>
  <c r="AX293" i="1"/>
  <c r="AZ285" i="1"/>
  <c r="AX285" i="1"/>
  <c r="AZ277" i="1"/>
  <c r="AX277" i="1"/>
  <c r="AZ269" i="1"/>
  <c r="AX269" i="1"/>
  <c r="AZ261" i="1"/>
  <c r="AX261" i="1"/>
  <c r="AZ253" i="1"/>
  <c r="AX253" i="1"/>
  <c r="AX245" i="1"/>
  <c r="AZ245" i="1"/>
  <c r="AZ237" i="1"/>
  <c r="AX237" i="1"/>
  <c r="AX229" i="1"/>
  <c r="AZ229" i="1"/>
  <c r="AZ221" i="1"/>
  <c r="AX221" i="1"/>
  <c r="AZ213" i="1"/>
  <c r="AX213" i="1"/>
  <c r="AZ197" i="1"/>
  <c r="AX197" i="1"/>
  <c r="AZ189" i="1"/>
  <c r="AX189" i="1"/>
  <c r="AZ181" i="1"/>
  <c r="AX181" i="1"/>
  <c r="AZ173" i="1"/>
  <c r="AX173" i="1"/>
  <c r="AX165" i="1"/>
  <c r="AZ165" i="1"/>
  <c r="AZ157" i="1"/>
  <c r="AX157" i="1"/>
  <c r="AZ149" i="1"/>
  <c r="AX149" i="1"/>
  <c r="AZ133" i="1"/>
  <c r="AX133" i="1"/>
  <c r="AZ125" i="1"/>
  <c r="AX125" i="1"/>
  <c r="AZ117" i="1"/>
  <c r="AX117" i="1"/>
  <c r="AZ109" i="1"/>
  <c r="AX109" i="1"/>
  <c r="AX101" i="1"/>
  <c r="AZ101" i="1"/>
  <c r="AZ93" i="1"/>
  <c r="AX93" i="1"/>
  <c r="AZ85" i="1"/>
  <c r="AX85" i="1"/>
  <c r="AX77" i="1"/>
  <c r="AZ77" i="1"/>
  <c r="AZ69" i="1"/>
  <c r="AX69" i="1"/>
  <c r="AZ53" i="1"/>
  <c r="AX53" i="1"/>
  <c r="AZ45" i="1"/>
  <c r="AX45" i="1"/>
  <c r="AX37" i="1"/>
  <c r="AZ37" i="1"/>
  <c r="AZ29" i="1"/>
  <c r="AX29" i="1"/>
  <c r="AX21" i="1"/>
  <c r="AZ21" i="1"/>
  <c r="AX13" i="1"/>
  <c r="AZ13" i="1"/>
  <c r="AZ5" i="1"/>
  <c r="AX5" i="1"/>
  <c r="AZ61" i="1"/>
  <c r="AZ1069" i="1"/>
  <c r="AX1069" i="1"/>
  <c r="AZ1045" i="1"/>
  <c r="AX1045" i="1"/>
  <c r="AZ997" i="1"/>
  <c r="AX997" i="1"/>
  <c r="AZ973" i="1"/>
  <c r="AX973" i="1"/>
  <c r="AZ941" i="1"/>
  <c r="AX941" i="1"/>
  <c r="AZ893" i="1"/>
  <c r="AX893" i="1"/>
  <c r="AZ861" i="1"/>
  <c r="AX861" i="1"/>
  <c r="AZ821" i="1"/>
  <c r="AX821" i="1"/>
  <c r="AZ789" i="1"/>
  <c r="AX789" i="1"/>
  <c r="AZ757" i="1"/>
  <c r="AX757" i="1"/>
  <c r="AZ717" i="1"/>
  <c r="AX717" i="1"/>
  <c r="AZ693" i="1"/>
  <c r="AX693" i="1"/>
  <c r="AZ653" i="1"/>
  <c r="AX653" i="1"/>
  <c r="AZ629" i="1"/>
  <c r="AX629" i="1"/>
  <c r="AZ613" i="1"/>
  <c r="AX613" i="1"/>
  <c r="AZ597" i="1"/>
  <c r="AX597" i="1"/>
  <c r="AZ589" i="1"/>
  <c r="AX589" i="1"/>
  <c r="AZ573" i="1"/>
  <c r="AX573" i="1"/>
  <c r="AZ557" i="1"/>
  <c r="AX557" i="1"/>
  <c r="AZ549" i="1"/>
  <c r="AX549" i="1"/>
  <c r="AZ525" i="1"/>
  <c r="AX525" i="1"/>
  <c r="AZ509" i="1"/>
  <c r="AX509" i="1"/>
  <c r="AZ493" i="1"/>
  <c r="AX493" i="1"/>
  <c r="AZ485" i="1"/>
  <c r="AX485" i="1"/>
  <c r="AZ469" i="1"/>
  <c r="AX469" i="1"/>
  <c r="AZ453" i="1"/>
  <c r="AX453" i="1"/>
  <c r="AZ437" i="1"/>
  <c r="AX437" i="1"/>
  <c r="AZ405" i="1"/>
  <c r="AX405" i="1"/>
  <c r="AZ1061" i="1"/>
  <c r="AX1061" i="1"/>
  <c r="AZ1013" i="1"/>
  <c r="AX1013" i="1"/>
  <c r="AZ877" i="1"/>
  <c r="AX877" i="1"/>
  <c r="AZ813" i="1"/>
  <c r="AX813" i="1"/>
  <c r="AZ709" i="1"/>
  <c r="AX709" i="1"/>
  <c r="AX989" i="1"/>
  <c r="AZ1085" i="1"/>
  <c r="AX1085" i="1"/>
  <c r="AZ1053" i="1"/>
  <c r="AX1053" i="1"/>
  <c r="AZ1029" i="1"/>
  <c r="AX1029" i="1"/>
  <c r="AZ917" i="1"/>
  <c r="AX917" i="1"/>
  <c r="AZ869" i="1"/>
  <c r="AX869" i="1"/>
  <c r="AZ837" i="1"/>
  <c r="AX837" i="1"/>
  <c r="AZ797" i="1"/>
  <c r="AX797" i="1"/>
  <c r="AZ765" i="1"/>
  <c r="AX765" i="1"/>
  <c r="AZ725" i="1"/>
  <c r="AX725" i="1"/>
  <c r="AZ669" i="1"/>
  <c r="AX669" i="1"/>
  <c r="AX1093" i="1"/>
  <c r="AZ205" i="1"/>
  <c r="AZ1077" i="1"/>
  <c r="AX1077" i="1"/>
  <c r="AZ981" i="1"/>
  <c r="AX981" i="1"/>
  <c r="AZ949" i="1"/>
  <c r="AX949" i="1"/>
  <c r="AZ901" i="1"/>
  <c r="AX901" i="1"/>
  <c r="AZ853" i="1"/>
  <c r="AX853" i="1"/>
  <c r="AZ805" i="1"/>
  <c r="AX805" i="1"/>
  <c r="AZ773" i="1"/>
  <c r="AX773" i="1"/>
  <c r="AZ733" i="1"/>
  <c r="AX733" i="1"/>
  <c r="AZ661" i="1"/>
  <c r="AX661" i="1"/>
  <c r="AX925" i="1"/>
  <c r="AZ965" i="1"/>
  <c r="AX965" i="1"/>
  <c r="AZ909" i="1"/>
  <c r="AX909" i="1"/>
  <c r="AZ845" i="1"/>
  <c r="AX845" i="1"/>
  <c r="AZ781" i="1"/>
  <c r="AX781" i="1"/>
  <c r="AZ741" i="1"/>
  <c r="AX741" i="1"/>
  <c r="AZ677" i="1"/>
  <c r="AX677" i="1"/>
  <c r="AX1021" i="1"/>
  <c r="AZ1022" i="1"/>
  <c r="AX1022" i="1"/>
  <c r="AZ1014" i="1"/>
  <c r="AX1014" i="1"/>
  <c r="AZ1006" i="1"/>
  <c r="AX1006" i="1"/>
  <c r="AZ998" i="1"/>
  <c r="AX998" i="1"/>
  <c r="AZ990" i="1"/>
  <c r="AX990" i="1"/>
  <c r="AZ982" i="1"/>
  <c r="AX982" i="1"/>
  <c r="AZ974" i="1"/>
  <c r="AX974" i="1"/>
  <c r="AZ966" i="1"/>
  <c r="AX966" i="1"/>
  <c r="AZ958" i="1"/>
  <c r="AX958" i="1"/>
  <c r="AZ950" i="1"/>
  <c r="AX950" i="1"/>
  <c r="AZ942" i="1"/>
  <c r="AX942" i="1"/>
  <c r="AZ934" i="1"/>
  <c r="AX934" i="1"/>
  <c r="AZ926" i="1"/>
  <c r="AX926" i="1"/>
  <c r="AX9" i="1"/>
  <c r="AX17" i="1"/>
  <c r="AX25" i="1"/>
  <c r="AX33" i="1"/>
  <c r="AX41" i="1"/>
  <c r="AX57" i="1"/>
  <c r="AX65" i="1"/>
  <c r="AX73" i="1"/>
  <c r="AX83" i="1"/>
  <c r="AX91" i="1"/>
  <c r="AX99" i="1"/>
  <c r="AX107" i="1"/>
  <c r="AX123" i="1"/>
  <c r="AX131" i="1"/>
  <c r="AX139" i="1"/>
  <c r="AX147" i="1"/>
  <c r="AX155" i="1"/>
  <c r="AX163" i="1"/>
  <c r="AX171" i="1"/>
  <c r="AX187" i="1"/>
  <c r="AX195" i="1"/>
  <c r="AX203" i="1"/>
  <c r="AX211" i="1"/>
  <c r="AX219" i="1"/>
  <c r="AX227" i="1"/>
  <c r="AX235" i="1"/>
  <c r="AX243" i="1"/>
  <c r="AX251" i="1"/>
  <c r="AX259" i="1"/>
  <c r="AX267" i="1"/>
  <c r="AX275" i="1"/>
  <c r="AX283" i="1"/>
  <c r="AX299" i="1"/>
  <c r="AX307" i="1"/>
  <c r="AX315" i="1"/>
  <c r="AX323" i="1"/>
  <c r="AX331" i="1"/>
  <c r="AX339" i="1"/>
  <c r="AX347" i="1"/>
  <c r="AX363" i="1"/>
  <c r="AX371" i="1"/>
  <c r="AX379" i="1"/>
  <c r="AX387" i="1"/>
  <c r="AX395" i="1"/>
  <c r="AX403" i="1"/>
  <c r="AX411" i="1"/>
  <c r="AX427" i="1"/>
  <c r="AX435" i="1"/>
  <c r="AX443" i="1"/>
  <c r="AX451" i="1"/>
  <c r="AX459" i="1"/>
  <c r="AX467" i="1"/>
  <c r="AX475" i="1"/>
  <c r="AX483" i="1"/>
  <c r="AX491" i="1"/>
  <c r="AX499" i="1"/>
  <c r="AX507" i="1"/>
  <c r="AX515" i="1"/>
  <c r="AX523" i="1"/>
  <c r="AX531" i="1"/>
  <c r="AX539" i="1"/>
  <c r="AX547" i="1"/>
  <c r="AX555" i="1"/>
  <c r="AX563" i="1"/>
  <c r="AX571" i="1"/>
  <c r="AX587" i="1"/>
  <c r="AX595" i="1"/>
  <c r="AX603" i="1"/>
  <c r="AX611" i="1"/>
  <c r="AX619" i="1"/>
  <c r="AX627" i="1"/>
  <c r="AX635" i="1"/>
  <c r="AX643" i="1"/>
  <c r="AX651" i="1"/>
  <c r="AX659" i="1"/>
  <c r="AX667" i="1"/>
  <c r="AX675" i="1"/>
  <c r="AX683" i="1"/>
  <c r="AX691" i="1"/>
  <c r="AX699" i="1"/>
  <c r="AX707" i="1"/>
  <c r="AX715" i="1"/>
  <c r="AX723" i="1"/>
  <c r="AX731" i="1"/>
  <c r="AX739" i="1"/>
  <c r="AX747" i="1"/>
  <c r="AX763" i="1"/>
  <c r="AX771" i="1"/>
  <c r="AX779" i="1"/>
  <c r="AX787" i="1"/>
  <c r="AX795" i="1"/>
  <c r="AX803" i="1"/>
  <c r="AX811" i="1"/>
  <c r="AX819" i="1"/>
  <c r="AX827" i="1"/>
  <c r="AX835" i="1"/>
  <c r="AX843" i="1"/>
  <c r="AX851" i="1"/>
  <c r="AX859" i="1"/>
  <c r="AX867" i="1"/>
  <c r="AX875" i="1"/>
  <c r="AX883" i="1"/>
  <c r="AX891" i="1"/>
  <c r="AX899" i="1"/>
  <c r="AX907" i="1"/>
  <c r="AX915" i="1"/>
  <c r="AX924" i="1"/>
  <c r="AX935" i="1"/>
  <c r="AX945" i="1"/>
  <c r="AX956" i="1"/>
  <c r="AX967" i="1"/>
  <c r="AX977" i="1"/>
  <c r="AX988" i="1"/>
  <c r="AX999" i="1"/>
  <c r="AX1009" i="1"/>
  <c r="AX1020" i="1"/>
  <c r="AX1031" i="1"/>
  <c r="AX1041" i="1"/>
  <c r="AX1067" i="1"/>
  <c r="AX1079" i="1"/>
  <c r="AX1092" i="1"/>
  <c r="AZ35" i="1"/>
  <c r="AZ47" i="1"/>
  <c r="AZ60" i="1"/>
  <c r="AZ87" i="1"/>
  <c r="AZ113" i="1"/>
  <c r="AZ126" i="1"/>
  <c r="AZ151" i="1"/>
  <c r="AZ177" i="1"/>
  <c r="AZ190" i="1"/>
  <c r="AZ215" i="1"/>
  <c r="AZ287" i="1"/>
  <c r="AZ351" i="1"/>
  <c r="AZ415" i="1"/>
  <c r="AZ1075" i="1"/>
  <c r="AX19" i="1"/>
  <c r="AX27" i="1"/>
  <c r="AX43" i="1"/>
  <c r="AX51" i="1"/>
  <c r="AX59" i="1"/>
  <c r="AX67" i="1"/>
  <c r="AX927" i="1"/>
  <c r="AX937" i="1"/>
  <c r="AX948" i="1"/>
  <c r="AX959" i="1"/>
  <c r="AX969" i="1"/>
  <c r="AX980" i="1"/>
  <c r="AX991" i="1"/>
  <c r="AX1001" i="1"/>
  <c r="AX1012" i="1"/>
  <c r="AX1023" i="1"/>
  <c r="AX1033" i="1"/>
  <c r="AX1044" i="1"/>
  <c r="AX1057" i="1"/>
  <c r="AX1083" i="1"/>
  <c r="AX1095" i="1"/>
  <c r="AZ12" i="1"/>
  <c r="AZ63" i="1"/>
  <c r="AZ103" i="1"/>
  <c r="AZ129" i="1"/>
  <c r="AZ142" i="1"/>
  <c r="AZ167" i="1"/>
  <c r="AZ193" i="1"/>
  <c r="AZ206" i="1"/>
  <c r="AZ231" i="1"/>
  <c r="AZ271" i="1"/>
  <c r="AZ335" i="1"/>
  <c r="AZ399" i="1"/>
  <c r="AX4" i="1"/>
  <c r="AX20" i="1"/>
  <c r="AX28" i="1"/>
  <c r="AX44" i="1"/>
  <c r="AX52" i="1"/>
  <c r="AX68" i="1"/>
  <c r="AX86" i="1"/>
  <c r="AX94" i="1"/>
  <c r="AX110" i="1"/>
  <c r="AX118" i="1"/>
  <c r="AX134" i="1"/>
  <c r="AX150" i="1"/>
  <c r="AX158" i="1"/>
  <c r="AX174" i="1"/>
  <c r="AX182" i="1"/>
  <c r="AX198" i="1"/>
  <c r="AX214" i="1"/>
  <c r="AX222" i="1"/>
  <c r="AX238" i="1"/>
  <c r="AX246" i="1"/>
  <c r="AX254" i="1"/>
  <c r="AX262" i="1"/>
  <c r="AX270" i="1"/>
  <c r="AX278" i="1"/>
  <c r="AX286" i="1"/>
  <c r="AX294" i="1"/>
  <c r="AX302" i="1"/>
  <c r="AX310" i="1"/>
  <c r="AX318" i="1"/>
  <c r="AX326" i="1"/>
  <c r="AX334" i="1"/>
  <c r="AX342" i="1"/>
  <c r="AX350" i="1"/>
  <c r="AX358" i="1"/>
  <c r="AX366" i="1"/>
  <c r="AX374" i="1"/>
  <c r="AX382" i="1"/>
  <c r="AX390" i="1"/>
  <c r="AX398" i="1"/>
  <c r="AX406" i="1"/>
  <c r="AX414" i="1"/>
  <c r="AX422" i="1"/>
  <c r="AX430" i="1"/>
  <c r="AX438" i="1"/>
  <c r="AX446" i="1"/>
  <c r="AX454" i="1"/>
  <c r="AX462" i="1"/>
  <c r="AX470" i="1"/>
  <c r="AX478" i="1"/>
  <c r="AX486" i="1"/>
  <c r="AX494" i="1"/>
  <c r="AX502" i="1"/>
  <c r="AX510" i="1"/>
  <c r="AX518" i="1"/>
  <c r="AX526" i="1"/>
  <c r="AX534" i="1"/>
  <c r="AX542" i="1"/>
  <c r="AX550" i="1"/>
  <c r="AX558" i="1"/>
  <c r="AX566" i="1"/>
  <c r="AX574" i="1"/>
  <c r="AX582" i="1"/>
  <c r="AX590" i="1"/>
  <c r="AX598" i="1"/>
  <c r="AX606" i="1"/>
  <c r="AX614" i="1"/>
  <c r="AX622" i="1"/>
  <c r="AX630" i="1"/>
  <c r="AX638" i="1"/>
  <c r="AX646" i="1"/>
  <c r="AX654" i="1"/>
  <c r="AX662" i="1"/>
  <c r="AX670" i="1"/>
  <c r="AX678" i="1"/>
  <c r="AX686" i="1"/>
  <c r="AX694" i="1"/>
  <c r="AX702" i="1"/>
  <c r="AX710" i="1"/>
  <c r="AX718" i="1"/>
  <c r="AX726" i="1"/>
  <c r="AX734" i="1"/>
  <c r="AX742" i="1"/>
  <c r="AX750" i="1"/>
  <c r="AX758" i="1"/>
  <c r="AX766" i="1"/>
  <c r="AX774" i="1"/>
  <c r="AX782" i="1"/>
  <c r="AX790" i="1"/>
  <c r="AX798" i="1"/>
  <c r="AX806" i="1"/>
  <c r="AX814" i="1"/>
  <c r="AX822" i="1"/>
  <c r="AX830" i="1"/>
  <c r="AX838" i="1"/>
  <c r="AX846" i="1"/>
  <c r="AX854" i="1"/>
  <c r="AX862" i="1"/>
  <c r="AX870" i="1"/>
  <c r="AX878" i="1"/>
  <c r="AX886" i="1"/>
  <c r="AX894" i="1"/>
  <c r="AX902" i="1"/>
  <c r="AX910" i="1"/>
  <c r="AX918" i="1"/>
  <c r="AX928" i="1"/>
  <c r="AX939" i="1"/>
  <c r="AX960" i="1"/>
  <c r="AX971" i="1"/>
  <c r="AX992" i="1"/>
  <c r="AX1003" i="1"/>
  <c r="AX1024" i="1"/>
  <c r="AX1035" i="1"/>
  <c r="AX1059" i="1"/>
  <c r="AX1071" i="1"/>
  <c r="AX1084" i="1"/>
  <c r="AX1097" i="1"/>
  <c r="AZ39" i="1"/>
  <c r="AZ78" i="1"/>
  <c r="AZ105" i="1"/>
  <c r="AZ143" i="1"/>
  <c r="AZ169" i="1"/>
  <c r="AZ207" i="1"/>
  <c r="AZ233" i="1"/>
  <c r="AZ295" i="1"/>
  <c r="AZ359" i="1"/>
  <c r="AZ963" i="1"/>
  <c r="AZ1098" i="1"/>
  <c r="AX1098" i="1"/>
  <c r="AZ1090" i="1"/>
  <c r="AX1090" i="1"/>
  <c r="AZ1082" i="1"/>
  <c r="AX1082" i="1"/>
  <c r="AZ1074" i="1"/>
  <c r="AX1074" i="1"/>
  <c r="AZ1066" i="1"/>
  <c r="AX1066" i="1"/>
  <c r="AZ1058" i="1"/>
  <c r="AX1058" i="1"/>
  <c r="AZ1050" i="1"/>
  <c r="AX1050" i="1"/>
  <c r="AZ1042" i="1"/>
  <c r="AX1042" i="1"/>
  <c r="AZ1034" i="1"/>
  <c r="AX1034" i="1"/>
  <c r="AZ1026" i="1"/>
  <c r="AX1026" i="1"/>
  <c r="AZ1018" i="1"/>
  <c r="AX1018" i="1"/>
  <c r="AZ1010" i="1"/>
  <c r="AX1010" i="1"/>
  <c r="AZ1002" i="1"/>
  <c r="AX1002" i="1"/>
  <c r="AZ994" i="1"/>
  <c r="AX994" i="1"/>
  <c r="AZ986" i="1"/>
  <c r="AX986" i="1"/>
  <c r="AZ978" i="1"/>
  <c r="AX978" i="1"/>
  <c r="AZ970" i="1"/>
  <c r="AX970" i="1"/>
  <c r="AZ962" i="1"/>
  <c r="AX962" i="1"/>
  <c r="AZ954" i="1"/>
  <c r="AX954" i="1"/>
  <c r="AZ946" i="1"/>
  <c r="AX946" i="1"/>
  <c r="AZ938" i="1"/>
  <c r="AX938" i="1"/>
  <c r="AZ930" i="1"/>
  <c r="AX930" i="1"/>
  <c r="AZ922" i="1"/>
  <c r="AX922" i="1"/>
  <c r="AX95" i="1"/>
  <c r="AX111" i="1"/>
  <c r="AX119" i="1"/>
  <c r="AX135" i="1"/>
  <c r="AX159" i="1"/>
  <c r="AX175" i="1"/>
  <c r="AX183" i="1"/>
  <c r="AX199" i="1"/>
  <c r="AX223" i="1"/>
  <c r="AX239" i="1"/>
  <c r="AX255" i="1"/>
  <c r="AX263" i="1"/>
  <c r="AX279" i="1"/>
  <c r="AX303" i="1"/>
  <c r="AX319" i="1"/>
  <c r="AX327" i="1"/>
  <c r="AX343" i="1"/>
  <c r="AX367" i="1"/>
  <c r="AX383" i="1"/>
  <c r="AX391" i="1"/>
  <c r="AX407" i="1"/>
  <c r="AX423" i="1"/>
  <c r="AX431" i="1"/>
  <c r="AX439" i="1"/>
  <c r="AX447" i="1"/>
  <c r="AX455" i="1"/>
  <c r="AX463" i="1"/>
  <c r="AX471" i="1"/>
  <c r="AX479" i="1"/>
  <c r="AX487" i="1"/>
  <c r="AX495" i="1"/>
  <c r="AX503" i="1"/>
  <c r="AX511" i="1"/>
  <c r="AX519" i="1"/>
  <c r="AX527" i="1"/>
  <c r="AX535" i="1"/>
  <c r="AX543" i="1"/>
  <c r="AX551" i="1"/>
  <c r="AX559" i="1"/>
  <c r="AX567" i="1"/>
  <c r="AX575" i="1"/>
  <c r="AX583" i="1"/>
  <c r="AX591" i="1"/>
  <c r="AX599" i="1"/>
  <c r="AX607" i="1"/>
  <c r="AX615" i="1"/>
  <c r="AX623" i="1"/>
  <c r="AX631" i="1"/>
  <c r="AX639" i="1"/>
  <c r="AX647" i="1"/>
  <c r="AX655" i="1"/>
  <c r="AX663" i="1"/>
  <c r="AX671" i="1"/>
  <c r="AX679" i="1"/>
  <c r="AX687" i="1"/>
  <c r="AX695" i="1"/>
  <c r="AX703" i="1"/>
  <c r="AX711" i="1"/>
  <c r="AX719" i="1"/>
  <c r="AX727" i="1"/>
  <c r="AX735" i="1"/>
  <c r="AX743" i="1"/>
  <c r="AX751" i="1"/>
  <c r="AX759" i="1"/>
  <c r="AX767" i="1"/>
  <c r="AX775" i="1"/>
  <c r="AX783" i="1"/>
  <c r="AX791" i="1"/>
  <c r="AX799" i="1"/>
  <c r="AX807" i="1"/>
  <c r="AX815" i="1"/>
  <c r="AX823" i="1"/>
  <c r="AX831" i="1"/>
  <c r="AX839" i="1"/>
  <c r="AX847" i="1"/>
  <c r="AX855" i="1"/>
  <c r="AX863" i="1"/>
  <c r="AX871" i="1"/>
  <c r="AX879" i="1"/>
  <c r="AX887" i="1"/>
  <c r="AX895" i="1"/>
  <c r="AX903" i="1"/>
  <c r="AX911" i="1"/>
  <c r="AX919" i="1"/>
  <c r="AX929" i="1"/>
  <c r="AX940" i="1"/>
  <c r="AX951" i="1"/>
  <c r="AX961" i="1"/>
  <c r="AX972" i="1"/>
  <c r="AX983" i="1"/>
  <c r="AX993" i="1"/>
  <c r="AX1004" i="1"/>
  <c r="AX1015" i="1"/>
  <c r="AX1025" i="1"/>
  <c r="AX1036" i="1"/>
  <c r="AX1047" i="1"/>
  <c r="AX1060" i="1"/>
  <c r="AX1073" i="1"/>
  <c r="AX1099" i="1"/>
  <c r="AZ15" i="1"/>
  <c r="AZ80" i="1"/>
  <c r="AZ145" i="1"/>
  <c r="AZ209" i="1"/>
  <c r="AZ995" i="1"/>
  <c r="AX6" i="1"/>
  <c r="AX14" i="1"/>
  <c r="AX22" i="1"/>
  <c r="AX30" i="1"/>
  <c r="AX38" i="1"/>
  <c r="AX46" i="1"/>
  <c r="AX54" i="1"/>
  <c r="AX62" i="1"/>
  <c r="AX70" i="1"/>
  <c r="AX79" i="1"/>
  <c r="AX88" i="1"/>
  <c r="AX96" i="1"/>
  <c r="AX104" i="1"/>
  <c r="AX112" i="1"/>
  <c r="AX120" i="1"/>
  <c r="AX128" i="1"/>
  <c r="AX136" i="1"/>
  <c r="AX144" i="1"/>
  <c r="AX152" i="1"/>
  <c r="AX160" i="1"/>
  <c r="AX168" i="1"/>
  <c r="AX176" i="1"/>
  <c r="AX184" i="1"/>
  <c r="AX192" i="1"/>
  <c r="AX200" i="1"/>
  <c r="AX208" i="1"/>
  <c r="AX216" i="1"/>
  <c r="AX224" i="1"/>
  <c r="AX232" i="1"/>
  <c r="AX240" i="1"/>
  <c r="AX248" i="1"/>
  <c r="AX256" i="1"/>
  <c r="AX264" i="1"/>
  <c r="AX272" i="1"/>
  <c r="AX280" i="1"/>
  <c r="AX288" i="1"/>
  <c r="AX296" i="1"/>
  <c r="AX304" i="1"/>
  <c r="AX312" i="1"/>
  <c r="AX320" i="1"/>
  <c r="AX328" i="1"/>
  <c r="AX336" i="1"/>
  <c r="AX344" i="1"/>
  <c r="AX352" i="1"/>
  <c r="AX360" i="1"/>
  <c r="AX368" i="1"/>
  <c r="AX376" i="1"/>
  <c r="AX384" i="1"/>
  <c r="AX392" i="1"/>
  <c r="AX400" i="1"/>
  <c r="AX408" i="1"/>
  <c r="AX416" i="1"/>
  <c r="AX424" i="1"/>
  <c r="AX432" i="1"/>
  <c r="AX440" i="1"/>
  <c r="AX448" i="1"/>
  <c r="AX456" i="1"/>
  <c r="AX464" i="1"/>
  <c r="AX472" i="1"/>
  <c r="AX480" i="1"/>
  <c r="AX488" i="1"/>
  <c r="AX496" i="1"/>
  <c r="AX504" i="1"/>
  <c r="AX512" i="1"/>
  <c r="AX520" i="1"/>
  <c r="AX528" i="1"/>
  <c r="AX536" i="1"/>
  <c r="AX544" i="1"/>
  <c r="AX552" i="1"/>
  <c r="AX560" i="1"/>
  <c r="AX568" i="1"/>
  <c r="AX576" i="1"/>
  <c r="AX584" i="1"/>
  <c r="AX592" i="1"/>
  <c r="AX600" i="1"/>
  <c r="AX608" i="1"/>
  <c r="AX616" i="1"/>
  <c r="AX624" i="1"/>
  <c r="AX632" i="1"/>
  <c r="AX640" i="1"/>
  <c r="AX648" i="1"/>
  <c r="AX656" i="1"/>
  <c r="AX664" i="1"/>
  <c r="AX672" i="1"/>
  <c r="AX680" i="1"/>
  <c r="AX688" i="1"/>
  <c r="AX696" i="1"/>
  <c r="AX704" i="1"/>
  <c r="AX712" i="1"/>
  <c r="AX720" i="1"/>
  <c r="AX728" i="1"/>
  <c r="AX736" i="1"/>
  <c r="AX744" i="1"/>
  <c r="AX752" i="1"/>
  <c r="AX760" i="1"/>
  <c r="AX768" i="1"/>
  <c r="AX776" i="1"/>
  <c r="AX784" i="1"/>
  <c r="AX792" i="1"/>
  <c r="AX800" i="1"/>
  <c r="AX808" i="1"/>
  <c r="AX816" i="1"/>
  <c r="AX824" i="1"/>
  <c r="AX832" i="1"/>
  <c r="AX840" i="1"/>
  <c r="AX848" i="1"/>
  <c r="AX856" i="1"/>
  <c r="AX864" i="1"/>
  <c r="AX872" i="1"/>
  <c r="AX880" i="1"/>
  <c r="AX888" i="1"/>
  <c r="AX896" i="1"/>
  <c r="AX904" i="1"/>
  <c r="AX912" i="1"/>
  <c r="AX920" i="1"/>
  <c r="AX952" i="1"/>
  <c r="AX984" i="1"/>
  <c r="AX1016" i="1"/>
  <c r="AX1027" i="1"/>
  <c r="AX1049" i="1"/>
  <c r="AX1087" i="1"/>
  <c r="AZ55" i="1"/>
  <c r="AZ121" i="1"/>
  <c r="AZ185" i="1"/>
  <c r="AZ1096" i="1"/>
  <c r="AX1096" i="1"/>
  <c r="AZ1088" i="1"/>
  <c r="AX1088" i="1"/>
  <c r="AZ1080" i="1"/>
  <c r="AX1080" i="1"/>
  <c r="AZ1072" i="1"/>
  <c r="AX1072" i="1"/>
  <c r="AZ1064" i="1"/>
  <c r="AX1064" i="1"/>
  <c r="AZ1056" i="1"/>
  <c r="AX1056" i="1"/>
  <c r="AZ1048" i="1"/>
  <c r="AX1048" i="1"/>
  <c r="AX7" i="1"/>
  <c r="AX31" i="1"/>
  <c r="AX71" i="1"/>
  <c r="AX97" i="1"/>
  <c r="AX137" i="1"/>
  <c r="AX161" i="1"/>
  <c r="AX201" i="1"/>
  <c r="AX225" i="1"/>
  <c r="AX241" i="1"/>
  <c r="AX249" i="1"/>
  <c r="AX257" i="1"/>
  <c r="AX265" i="1"/>
  <c r="AX273" i="1"/>
  <c r="AX281" i="1"/>
  <c r="AX289" i="1"/>
  <c r="AX297" i="1"/>
  <c r="AX305" i="1"/>
  <c r="AX313" i="1"/>
  <c r="AX321" i="1"/>
  <c r="AX329" i="1"/>
  <c r="AX337" i="1"/>
  <c r="AX345" i="1"/>
  <c r="AX353" i="1"/>
  <c r="AX361" i="1"/>
  <c r="AX369" i="1"/>
  <c r="AX377" i="1"/>
  <c r="AX385" i="1"/>
  <c r="AX393" i="1"/>
  <c r="AX401" i="1"/>
  <c r="AX409" i="1"/>
  <c r="AX417" i="1"/>
  <c r="AX425" i="1"/>
  <c r="AX433" i="1"/>
  <c r="AX441" i="1"/>
  <c r="AX449" i="1"/>
  <c r="AX457" i="1"/>
  <c r="AX465" i="1"/>
  <c r="AX473" i="1"/>
  <c r="AX481" i="1"/>
  <c r="AX489" i="1"/>
  <c r="AX497" i="1"/>
  <c r="AX505" i="1"/>
  <c r="AX513" i="1"/>
  <c r="AX521" i="1"/>
  <c r="AX529" i="1"/>
  <c r="AX537" i="1"/>
  <c r="AX545" i="1"/>
  <c r="AX553" i="1"/>
  <c r="AX561" i="1"/>
  <c r="AX569" i="1"/>
  <c r="AX577" i="1"/>
  <c r="AX585" i="1"/>
  <c r="AX593" i="1"/>
  <c r="AX601" i="1"/>
  <c r="AX609" i="1"/>
  <c r="AX617" i="1"/>
  <c r="AX625" i="1"/>
  <c r="AX633" i="1"/>
  <c r="AX641" i="1"/>
  <c r="AX649" i="1"/>
  <c r="AX657" i="1"/>
  <c r="AX665" i="1"/>
  <c r="AX673" i="1"/>
  <c r="AX681" i="1"/>
  <c r="AX689" i="1"/>
  <c r="AX697" i="1"/>
  <c r="AX705" i="1"/>
  <c r="AX713" i="1"/>
  <c r="AX721" i="1"/>
  <c r="AX729" i="1"/>
  <c r="AX737" i="1"/>
  <c r="AX745" i="1"/>
  <c r="AX753" i="1"/>
  <c r="AX761" i="1"/>
  <c r="AX769" i="1"/>
  <c r="AX777" i="1"/>
  <c r="AX785" i="1"/>
  <c r="AX793" i="1"/>
  <c r="AX801" i="1"/>
  <c r="AX809" i="1"/>
  <c r="AX817" i="1"/>
  <c r="AX825" i="1"/>
  <c r="AX833" i="1"/>
  <c r="AX841" i="1"/>
  <c r="AX849" i="1"/>
  <c r="AX857" i="1"/>
  <c r="AX865" i="1"/>
  <c r="AX873" i="1"/>
  <c r="AX881" i="1"/>
  <c r="AX889" i="1"/>
  <c r="AX897" i="1"/>
  <c r="AX905" i="1"/>
  <c r="AX913" i="1"/>
  <c r="AX921" i="1"/>
  <c r="AX932" i="1"/>
  <c r="AX943" i="1"/>
  <c r="AX953" i="1"/>
  <c r="AX964" i="1"/>
  <c r="AX975" i="1"/>
  <c r="AX985" i="1"/>
  <c r="AX996" i="1"/>
  <c r="AX1007" i="1"/>
  <c r="AX1017" i="1"/>
  <c r="AX1028" i="1"/>
  <c r="AX1039" i="1"/>
  <c r="AX1051" i="1"/>
  <c r="AX1063" i="1"/>
  <c r="AX1076" i="1"/>
  <c r="AX1089" i="1"/>
  <c r="AX8" i="1"/>
  <c r="AX16" i="1"/>
  <c r="AX24" i="1"/>
  <c r="AX32" i="1"/>
  <c r="AX40" i="1"/>
  <c r="AX48" i="1"/>
  <c r="AX56" i="1"/>
  <c r="AX64" i="1"/>
  <c r="AX72" i="1"/>
  <c r="AX81" i="1"/>
  <c r="AX90" i="1"/>
  <c r="AX98" i="1"/>
  <c r="AX106" i="1"/>
  <c r="AX114" i="1"/>
  <c r="AX122" i="1"/>
  <c r="AX130" i="1"/>
  <c r="AX138" i="1"/>
  <c r="AX146" i="1"/>
  <c r="AX154" i="1"/>
  <c r="AX162" i="1"/>
  <c r="AX170" i="1"/>
  <c r="AX178" i="1"/>
  <c r="AX186" i="1"/>
  <c r="AX194" i="1"/>
  <c r="AX202" i="1"/>
  <c r="AX210" i="1"/>
  <c r="AX218" i="1"/>
  <c r="AX226" i="1"/>
  <c r="AX234" i="1"/>
  <c r="AX242" i="1"/>
  <c r="AX250" i="1"/>
  <c r="AX258" i="1"/>
  <c r="AX266" i="1"/>
  <c r="AX274" i="1"/>
  <c r="AX282" i="1"/>
  <c r="AX290" i="1"/>
  <c r="AX298" i="1"/>
  <c r="AX306" i="1"/>
  <c r="AX314" i="1"/>
  <c r="AX322" i="1"/>
  <c r="AX330" i="1"/>
  <c r="AX338" i="1"/>
  <c r="AX346" i="1"/>
  <c r="AX354" i="1"/>
  <c r="AX362" i="1"/>
  <c r="AX370" i="1"/>
  <c r="AX378" i="1"/>
  <c r="AX386" i="1"/>
  <c r="AX394" i="1"/>
  <c r="AX402" i="1"/>
  <c r="AX410" i="1"/>
  <c r="AX418" i="1"/>
  <c r="AX426" i="1"/>
  <c r="AX434" i="1"/>
  <c r="AX442" i="1"/>
  <c r="AX450" i="1"/>
  <c r="AX458" i="1"/>
  <c r="AX466" i="1"/>
  <c r="AX474" i="1"/>
  <c r="AX482" i="1"/>
  <c r="AX490" i="1"/>
  <c r="AX498" i="1"/>
  <c r="AX506" i="1"/>
  <c r="AX514" i="1"/>
  <c r="AX522" i="1"/>
  <c r="AX530" i="1"/>
  <c r="AX538" i="1"/>
  <c r="AX546" i="1"/>
  <c r="AX554" i="1"/>
  <c r="AX562" i="1"/>
  <c r="AX570" i="1"/>
  <c r="AX578" i="1"/>
  <c r="AX586" i="1"/>
  <c r="AX594" i="1"/>
  <c r="AX602" i="1"/>
  <c r="AX610" i="1"/>
  <c r="AX618" i="1"/>
  <c r="AX626" i="1"/>
  <c r="AX634" i="1"/>
  <c r="AX642" i="1"/>
  <c r="AX650" i="1"/>
  <c r="AX658" i="1"/>
  <c r="AX666" i="1"/>
  <c r="AX674" i="1"/>
  <c r="AX682" i="1"/>
  <c r="AX690" i="1"/>
  <c r="AX698" i="1"/>
  <c r="AX706" i="1"/>
  <c r="AX714" i="1"/>
  <c r="AX722" i="1"/>
  <c r="AX730" i="1"/>
  <c r="AX738" i="1"/>
  <c r="AX746" i="1"/>
  <c r="AX754" i="1"/>
  <c r="AX762" i="1"/>
  <c r="AX770" i="1"/>
  <c r="AX778" i="1"/>
  <c r="AX786" i="1"/>
  <c r="AX794" i="1"/>
  <c r="AX802" i="1"/>
  <c r="AX810" i="1"/>
  <c r="AX818" i="1"/>
  <c r="AX826" i="1"/>
  <c r="AX834" i="1"/>
  <c r="AX842" i="1"/>
  <c r="AX850" i="1"/>
  <c r="AX858" i="1"/>
  <c r="AX866" i="1"/>
  <c r="AX874" i="1"/>
  <c r="AX882" i="1"/>
  <c r="AX890" i="1"/>
  <c r="AX898" i="1"/>
  <c r="AX906" i="1"/>
  <c r="AX914" i="1"/>
  <c r="AX923" i="1"/>
  <c r="AX944" i="1"/>
  <c r="AX955" i="1"/>
  <c r="AX976" i="1"/>
  <c r="AX987" i="1"/>
  <c r="AX1008" i="1"/>
  <c r="AX1019" i="1"/>
  <c r="AX1040" i="1"/>
  <c r="AX1052" i="1"/>
  <c r="AX1065" i="1"/>
  <c r="AZ82" i="1"/>
  <c r="AP1099" i="1"/>
  <c r="Y100" i="7" l="1"/>
  <c r="AZ100" i="7" s="1"/>
  <c r="X100" i="7"/>
  <c r="AY100" i="7" s="1"/>
  <c r="W100" i="7"/>
  <c r="AX100" i="7" s="1"/>
  <c r="V100" i="7"/>
  <c r="AW100" i="7" s="1"/>
  <c r="Y99" i="7"/>
  <c r="AZ99" i="7" s="1"/>
  <c r="X99" i="7"/>
  <c r="AY99" i="7" s="1"/>
  <c r="W99" i="7"/>
  <c r="AX99" i="7" s="1"/>
  <c r="V99" i="7"/>
  <c r="AW99" i="7" s="1"/>
  <c r="Y98" i="7"/>
  <c r="AZ98" i="7" s="1"/>
  <c r="X98" i="7"/>
  <c r="AY98" i="7" s="1"/>
  <c r="W98" i="7"/>
  <c r="AX98" i="7" s="1"/>
  <c r="V98" i="7"/>
  <c r="AW98" i="7" s="1"/>
  <c r="Y97" i="7"/>
  <c r="AZ97" i="7" s="1"/>
  <c r="X97" i="7"/>
  <c r="AY97" i="7" s="1"/>
  <c r="W97" i="7"/>
  <c r="AX97" i="7" s="1"/>
  <c r="V97" i="7"/>
  <c r="AW97" i="7" s="1"/>
  <c r="Y96" i="7"/>
  <c r="AZ96" i="7" s="1"/>
  <c r="X96" i="7"/>
  <c r="AY96" i="7" s="1"/>
  <c r="W96" i="7"/>
  <c r="AX96" i="7" s="1"/>
  <c r="V96" i="7"/>
  <c r="AW96" i="7" s="1"/>
  <c r="Y95" i="7"/>
  <c r="AZ95" i="7" s="1"/>
  <c r="X95" i="7"/>
  <c r="AY95" i="7" s="1"/>
  <c r="W95" i="7"/>
  <c r="AX95" i="7" s="1"/>
  <c r="V95" i="7"/>
  <c r="AW95" i="7" s="1"/>
  <c r="Y94" i="7"/>
  <c r="AZ94" i="7" s="1"/>
  <c r="X94" i="7"/>
  <c r="AY94" i="7" s="1"/>
  <c r="W94" i="7"/>
  <c r="AX94" i="7" s="1"/>
  <c r="V94" i="7"/>
  <c r="AW94" i="7" s="1"/>
  <c r="Y93" i="7"/>
  <c r="AZ93" i="7" s="1"/>
  <c r="X93" i="7"/>
  <c r="AY93" i="7" s="1"/>
  <c r="W93" i="7"/>
  <c r="AX93" i="7" s="1"/>
  <c r="V93" i="7"/>
  <c r="AW93" i="7" s="1"/>
  <c r="Y92" i="7"/>
  <c r="AZ92" i="7" s="1"/>
  <c r="X92" i="7"/>
  <c r="AY92" i="7" s="1"/>
  <c r="W92" i="7"/>
  <c r="AX92" i="7" s="1"/>
  <c r="V92" i="7"/>
  <c r="AW92" i="7" s="1"/>
  <c r="Y91" i="7"/>
  <c r="AZ91" i="7" s="1"/>
  <c r="X91" i="7"/>
  <c r="AY91" i="7" s="1"/>
  <c r="W91" i="7"/>
  <c r="AX91" i="7" s="1"/>
  <c r="V91" i="7"/>
  <c r="AW91" i="7" s="1"/>
  <c r="Y90" i="7"/>
  <c r="AZ90" i="7" s="1"/>
  <c r="X90" i="7"/>
  <c r="AY90" i="7" s="1"/>
  <c r="W90" i="7"/>
  <c r="AX90" i="7" s="1"/>
  <c r="V90" i="7"/>
  <c r="AW90" i="7" s="1"/>
  <c r="Y89" i="7"/>
  <c r="AZ89" i="7" s="1"/>
  <c r="X89" i="7"/>
  <c r="AY89" i="7" s="1"/>
  <c r="W89" i="7"/>
  <c r="AX89" i="7" s="1"/>
  <c r="V89" i="7"/>
  <c r="AW89" i="7" s="1"/>
  <c r="Y88" i="7"/>
  <c r="AZ88" i="7" s="1"/>
  <c r="X88" i="7"/>
  <c r="AY88" i="7" s="1"/>
  <c r="W88" i="7"/>
  <c r="AX88" i="7" s="1"/>
  <c r="V88" i="7"/>
  <c r="AW88" i="7" s="1"/>
  <c r="Y87" i="7"/>
  <c r="AZ87" i="7" s="1"/>
  <c r="X87" i="7"/>
  <c r="AY87" i="7" s="1"/>
  <c r="W87" i="7"/>
  <c r="AX87" i="7" s="1"/>
  <c r="V87" i="7"/>
  <c r="AW87" i="7" s="1"/>
  <c r="Y86" i="7"/>
  <c r="AZ86" i="7" s="1"/>
  <c r="X86" i="7"/>
  <c r="AY86" i="7" s="1"/>
  <c r="W86" i="7"/>
  <c r="AX86" i="7" s="1"/>
  <c r="V86" i="7"/>
  <c r="AW86" i="7" s="1"/>
  <c r="Y85" i="7"/>
  <c r="AZ85" i="7" s="1"/>
  <c r="X85" i="7"/>
  <c r="AY85" i="7" s="1"/>
  <c r="W85" i="7"/>
  <c r="AX85" i="7" s="1"/>
  <c r="V85" i="7"/>
  <c r="AW85" i="7" s="1"/>
  <c r="Y84" i="7"/>
  <c r="AZ84" i="7" s="1"/>
  <c r="X84" i="7"/>
  <c r="AY84" i="7" s="1"/>
  <c r="W84" i="7"/>
  <c r="AX84" i="7" s="1"/>
  <c r="V84" i="7"/>
  <c r="AW84" i="7" s="1"/>
  <c r="Y83" i="7"/>
  <c r="AZ83" i="7" s="1"/>
  <c r="X83" i="7"/>
  <c r="AY83" i="7" s="1"/>
  <c r="W83" i="7"/>
  <c r="AX83" i="7" s="1"/>
  <c r="V83" i="7"/>
  <c r="AW83" i="7" s="1"/>
  <c r="Y82" i="7"/>
  <c r="AZ82" i="7" s="1"/>
  <c r="X82" i="7"/>
  <c r="AY82" i="7" s="1"/>
  <c r="W82" i="7"/>
  <c r="AX82" i="7" s="1"/>
  <c r="V82" i="7"/>
  <c r="AW82" i="7" s="1"/>
  <c r="Y81" i="7"/>
  <c r="AZ81" i="7" s="1"/>
  <c r="X81" i="7"/>
  <c r="AY81" i="7" s="1"/>
  <c r="W81" i="7"/>
  <c r="AX81" i="7" s="1"/>
  <c r="V81" i="7"/>
  <c r="AW81" i="7" s="1"/>
  <c r="Y80" i="7"/>
  <c r="AZ80" i="7" s="1"/>
  <c r="X80" i="7"/>
  <c r="AY80" i="7" s="1"/>
  <c r="W80" i="7"/>
  <c r="AX80" i="7" s="1"/>
  <c r="V80" i="7"/>
  <c r="AW80" i="7" s="1"/>
  <c r="Y79" i="7"/>
  <c r="AZ79" i="7" s="1"/>
  <c r="X79" i="7"/>
  <c r="AY79" i="7" s="1"/>
  <c r="W79" i="7"/>
  <c r="AX79" i="7" s="1"/>
  <c r="V79" i="7"/>
  <c r="AW79" i="7" s="1"/>
  <c r="Y78" i="7"/>
  <c r="AZ78" i="7" s="1"/>
  <c r="X78" i="7"/>
  <c r="AY78" i="7" s="1"/>
  <c r="W78" i="7"/>
  <c r="AX78" i="7" s="1"/>
  <c r="V78" i="7"/>
  <c r="AW78" i="7" s="1"/>
  <c r="Y77" i="7"/>
  <c r="AZ77" i="7" s="1"/>
  <c r="X77" i="7"/>
  <c r="AY77" i="7" s="1"/>
  <c r="W77" i="7"/>
  <c r="AX77" i="7" s="1"/>
  <c r="V77" i="7"/>
  <c r="AW77" i="7" s="1"/>
  <c r="Y76" i="7"/>
  <c r="AZ76" i="7" s="1"/>
  <c r="X76" i="7"/>
  <c r="AY76" i="7" s="1"/>
  <c r="W76" i="7"/>
  <c r="AX76" i="7" s="1"/>
  <c r="V76" i="7"/>
  <c r="AW76" i="7" s="1"/>
  <c r="Y75" i="7"/>
  <c r="AZ75" i="7" s="1"/>
  <c r="X75" i="7"/>
  <c r="AY75" i="7" s="1"/>
  <c r="W75" i="7"/>
  <c r="AX75" i="7" s="1"/>
  <c r="V75" i="7"/>
  <c r="AW75" i="7" s="1"/>
  <c r="Y74" i="7"/>
  <c r="AZ74" i="7" s="1"/>
  <c r="X74" i="7"/>
  <c r="AY74" i="7" s="1"/>
  <c r="W74" i="7"/>
  <c r="AX74" i="7" s="1"/>
  <c r="V74" i="7"/>
  <c r="AW74" i="7" s="1"/>
  <c r="Y73" i="7"/>
  <c r="AZ73" i="7" s="1"/>
  <c r="X73" i="7"/>
  <c r="AY73" i="7" s="1"/>
  <c r="W73" i="7"/>
  <c r="AX73" i="7" s="1"/>
  <c r="V73" i="7"/>
  <c r="AW73" i="7" s="1"/>
  <c r="Y72" i="7"/>
  <c r="AZ72" i="7" s="1"/>
  <c r="X72" i="7"/>
  <c r="AY72" i="7" s="1"/>
  <c r="W72" i="7"/>
  <c r="AX72" i="7" s="1"/>
  <c r="V72" i="7"/>
  <c r="AW72" i="7" s="1"/>
  <c r="Y71" i="7"/>
  <c r="AZ71" i="7" s="1"/>
  <c r="X71" i="7"/>
  <c r="AY71" i="7" s="1"/>
  <c r="W71" i="7"/>
  <c r="AX71" i="7" s="1"/>
  <c r="V71" i="7"/>
  <c r="AW71" i="7" s="1"/>
  <c r="Y70" i="7"/>
  <c r="AZ70" i="7" s="1"/>
  <c r="X70" i="7"/>
  <c r="AY70" i="7" s="1"/>
  <c r="W70" i="7"/>
  <c r="AX70" i="7" s="1"/>
  <c r="V70" i="7"/>
  <c r="AW70" i="7" s="1"/>
  <c r="Y69" i="7"/>
  <c r="AZ69" i="7" s="1"/>
  <c r="X69" i="7"/>
  <c r="AY69" i="7" s="1"/>
  <c r="W69" i="7"/>
  <c r="AX69" i="7" s="1"/>
  <c r="V69" i="7"/>
  <c r="AW69" i="7" s="1"/>
  <c r="Y68" i="7"/>
  <c r="AZ68" i="7" s="1"/>
  <c r="X68" i="7"/>
  <c r="AY68" i="7" s="1"/>
  <c r="W68" i="7"/>
  <c r="AX68" i="7" s="1"/>
  <c r="V68" i="7"/>
  <c r="AW68" i="7" s="1"/>
  <c r="Y67" i="7"/>
  <c r="AZ67" i="7" s="1"/>
  <c r="X67" i="7"/>
  <c r="AY67" i="7" s="1"/>
  <c r="W67" i="7"/>
  <c r="AX67" i="7" s="1"/>
  <c r="V67" i="7"/>
  <c r="AW67" i="7" s="1"/>
  <c r="Y66" i="7"/>
  <c r="AZ66" i="7" s="1"/>
  <c r="X66" i="7"/>
  <c r="AY66" i="7" s="1"/>
  <c r="W66" i="7"/>
  <c r="AX66" i="7" s="1"/>
  <c r="V66" i="7"/>
  <c r="AW66" i="7" s="1"/>
  <c r="Y65" i="7"/>
  <c r="AZ65" i="7" s="1"/>
  <c r="X65" i="7"/>
  <c r="AY65" i="7" s="1"/>
  <c r="W65" i="7"/>
  <c r="AX65" i="7" s="1"/>
  <c r="V65" i="7"/>
  <c r="AW65" i="7" s="1"/>
  <c r="Y64" i="7"/>
  <c r="AZ64" i="7" s="1"/>
  <c r="X64" i="7"/>
  <c r="AY64" i="7" s="1"/>
  <c r="W64" i="7"/>
  <c r="AX64" i="7" s="1"/>
  <c r="V64" i="7"/>
  <c r="AW64" i="7" s="1"/>
  <c r="Y63" i="7"/>
  <c r="AZ63" i="7" s="1"/>
  <c r="X63" i="7"/>
  <c r="AY63" i="7" s="1"/>
  <c r="W63" i="7"/>
  <c r="AX63" i="7" s="1"/>
  <c r="V63" i="7"/>
  <c r="AW63" i="7" s="1"/>
  <c r="Y62" i="7"/>
  <c r="AZ62" i="7" s="1"/>
  <c r="X62" i="7"/>
  <c r="AY62" i="7" s="1"/>
  <c r="W62" i="7"/>
  <c r="AX62" i="7" s="1"/>
  <c r="V62" i="7"/>
  <c r="AW62" i="7" s="1"/>
  <c r="Y61" i="7"/>
  <c r="AZ61" i="7" s="1"/>
  <c r="X61" i="7"/>
  <c r="AY61" i="7" s="1"/>
  <c r="W61" i="7"/>
  <c r="AX61" i="7" s="1"/>
  <c r="V61" i="7"/>
  <c r="AW61" i="7" s="1"/>
  <c r="Y60" i="7"/>
  <c r="AZ60" i="7" s="1"/>
  <c r="X60" i="7"/>
  <c r="AY60" i="7" s="1"/>
  <c r="W60" i="7"/>
  <c r="AX60" i="7" s="1"/>
  <c r="V60" i="7"/>
  <c r="AW60" i="7" s="1"/>
  <c r="Y59" i="7"/>
  <c r="AZ59" i="7" s="1"/>
  <c r="X59" i="7"/>
  <c r="AY59" i="7" s="1"/>
  <c r="W59" i="7"/>
  <c r="AX59" i="7" s="1"/>
  <c r="V59" i="7"/>
  <c r="AW59" i="7" s="1"/>
  <c r="Y58" i="7"/>
  <c r="AZ58" i="7" s="1"/>
  <c r="X58" i="7"/>
  <c r="AY58" i="7" s="1"/>
  <c r="W58" i="7"/>
  <c r="AX58" i="7" s="1"/>
  <c r="V58" i="7"/>
  <c r="AW58" i="7" s="1"/>
  <c r="Y57" i="7"/>
  <c r="AZ57" i="7" s="1"/>
  <c r="X57" i="7"/>
  <c r="AY57" i="7" s="1"/>
  <c r="W57" i="7"/>
  <c r="AX57" i="7" s="1"/>
  <c r="V57" i="7"/>
  <c r="AW57" i="7" s="1"/>
  <c r="Y56" i="7"/>
  <c r="AZ56" i="7" s="1"/>
  <c r="X56" i="7"/>
  <c r="AY56" i="7" s="1"/>
  <c r="W56" i="7"/>
  <c r="AX56" i="7" s="1"/>
  <c r="V56" i="7"/>
  <c r="AW56" i="7" s="1"/>
  <c r="Y55" i="7"/>
  <c r="AZ55" i="7" s="1"/>
  <c r="X55" i="7"/>
  <c r="AY55" i="7" s="1"/>
  <c r="W55" i="7"/>
  <c r="AX55" i="7" s="1"/>
  <c r="V55" i="7"/>
  <c r="AW55" i="7" s="1"/>
  <c r="Y54" i="7"/>
  <c r="AZ54" i="7" s="1"/>
  <c r="X54" i="7"/>
  <c r="AY54" i="7" s="1"/>
  <c r="W54" i="7"/>
  <c r="AX54" i="7" s="1"/>
  <c r="V54" i="7"/>
  <c r="AW54" i="7" s="1"/>
  <c r="Y53" i="7"/>
  <c r="AZ53" i="7" s="1"/>
  <c r="X53" i="7"/>
  <c r="AY53" i="7" s="1"/>
  <c r="W53" i="7"/>
  <c r="AX53" i="7" s="1"/>
  <c r="V53" i="7"/>
  <c r="AW53" i="7" s="1"/>
  <c r="Y52" i="7"/>
  <c r="AZ52" i="7" s="1"/>
  <c r="X52" i="7"/>
  <c r="AY52" i="7" s="1"/>
  <c r="W52" i="7"/>
  <c r="AX52" i="7" s="1"/>
  <c r="V52" i="7"/>
  <c r="AW52" i="7" s="1"/>
  <c r="Y51" i="7"/>
  <c r="AZ51" i="7" s="1"/>
  <c r="X51" i="7"/>
  <c r="AY51" i="7" s="1"/>
  <c r="W51" i="7"/>
  <c r="AX51" i="7" s="1"/>
  <c r="V51" i="7"/>
  <c r="AW51" i="7" s="1"/>
  <c r="Y50" i="7"/>
  <c r="AZ50" i="7" s="1"/>
  <c r="X50" i="7"/>
  <c r="AY50" i="7" s="1"/>
  <c r="W50" i="7"/>
  <c r="AX50" i="7" s="1"/>
  <c r="V50" i="7"/>
  <c r="AW50" i="7" s="1"/>
  <c r="Y49" i="7"/>
  <c r="AZ49" i="7" s="1"/>
  <c r="X49" i="7"/>
  <c r="AY49" i="7" s="1"/>
  <c r="W49" i="7"/>
  <c r="AX49" i="7" s="1"/>
  <c r="V49" i="7"/>
  <c r="AW49" i="7" s="1"/>
  <c r="Y48" i="7"/>
  <c r="AZ48" i="7" s="1"/>
  <c r="X48" i="7"/>
  <c r="AY48" i="7" s="1"/>
  <c r="W48" i="7"/>
  <c r="AX48" i="7" s="1"/>
  <c r="V48" i="7"/>
  <c r="AW48" i="7" s="1"/>
  <c r="Y47" i="7"/>
  <c r="AZ47" i="7" s="1"/>
  <c r="X47" i="7"/>
  <c r="AY47" i="7" s="1"/>
  <c r="W47" i="7"/>
  <c r="AX47" i="7" s="1"/>
  <c r="V47" i="7"/>
  <c r="AW47" i="7" s="1"/>
  <c r="Y46" i="7"/>
  <c r="AZ46" i="7" s="1"/>
  <c r="X46" i="7"/>
  <c r="AY46" i="7" s="1"/>
  <c r="W46" i="7"/>
  <c r="AX46" i="7" s="1"/>
  <c r="V46" i="7"/>
  <c r="AW46" i="7" s="1"/>
  <c r="Y45" i="7"/>
  <c r="AZ45" i="7" s="1"/>
  <c r="X45" i="7"/>
  <c r="AY45" i="7" s="1"/>
  <c r="W45" i="7"/>
  <c r="AX45" i="7" s="1"/>
  <c r="V45" i="7"/>
  <c r="AW45" i="7" s="1"/>
  <c r="Y44" i="7"/>
  <c r="AZ44" i="7" s="1"/>
  <c r="X44" i="7"/>
  <c r="AY44" i="7" s="1"/>
  <c r="W44" i="7"/>
  <c r="AX44" i="7" s="1"/>
  <c r="V44" i="7"/>
  <c r="AW44" i="7" s="1"/>
  <c r="Y43" i="7"/>
  <c r="AZ43" i="7" s="1"/>
  <c r="X43" i="7"/>
  <c r="AY43" i="7" s="1"/>
  <c r="W43" i="7"/>
  <c r="AX43" i="7" s="1"/>
  <c r="V43" i="7"/>
  <c r="AW43" i="7" s="1"/>
  <c r="Y42" i="7"/>
  <c r="AZ42" i="7" s="1"/>
  <c r="X42" i="7"/>
  <c r="AY42" i="7" s="1"/>
  <c r="W42" i="7"/>
  <c r="AX42" i="7" s="1"/>
  <c r="V42" i="7"/>
  <c r="AW42" i="7" s="1"/>
  <c r="Y41" i="7"/>
  <c r="AZ41" i="7" s="1"/>
  <c r="X41" i="7"/>
  <c r="AY41" i="7" s="1"/>
  <c r="W41" i="7"/>
  <c r="AX41" i="7" s="1"/>
  <c r="V41" i="7"/>
  <c r="AW41" i="7" s="1"/>
  <c r="Y40" i="7"/>
  <c r="AZ40" i="7" s="1"/>
  <c r="X40" i="7"/>
  <c r="AY40" i="7" s="1"/>
  <c r="W40" i="7"/>
  <c r="AX40" i="7" s="1"/>
  <c r="V40" i="7"/>
  <c r="AW40" i="7" s="1"/>
  <c r="Y39" i="7"/>
  <c r="AZ39" i="7" s="1"/>
  <c r="X39" i="7"/>
  <c r="AY39" i="7" s="1"/>
  <c r="W39" i="7"/>
  <c r="AX39" i="7" s="1"/>
  <c r="V39" i="7"/>
  <c r="AW39" i="7" s="1"/>
  <c r="Y38" i="7"/>
  <c r="AZ38" i="7" s="1"/>
  <c r="X38" i="7"/>
  <c r="AY38" i="7" s="1"/>
  <c r="W38" i="7"/>
  <c r="AX38" i="7" s="1"/>
  <c r="V38" i="7"/>
  <c r="AW38" i="7" s="1"/>
  <c r="Y37" i="7"/>
  <c r="AZ37" i="7" s="1"/>
  <c r="X37" i="7"/>
  <c r="AY37" i="7" s="1"/>
  <c r="W37" i="7"/>
  <c r="AX37" i="7" s="1"/>
  <c r="V37" i="7"/>
  <c r="AW37" i="7" s="1"/>
  <c r="Y36" i="7"/>
  <c r="AZ36" i="7" s="1"/>
  <c r="X36" i="7"/>
  <c r="AY36" i="7" s="1"/>
  <c r="W36" i="7"/>
  <c r="AX36" i="7" s="1"/>
  <c r="V36" i="7"/>
  <c r="AW36" i="7" s="1"/>
  <c r="Y35" i="7"/>
  <c r="AZ35" i="7" s="1"/>
  <c r="X35" i="7"/>
  <c r="AY35" i="7" s="1"/>
  <c r="W35" i="7"/>
  <c r="AX35" i="7" s="1"/>
  <c r="V35" i="7"/>
  <c r="AW35" i="7" s="1"/>
  <c r="Y34" i="7"/>
  <c r="AZ34" i="7" s="1"/>
  <c r="X34" i="7"/>
  <c r="AY34" i="7" s="1"/>
  <c r="W34" i="7"/>
  <c r="AX34" i="7" s="1"/>
  <c r="V34" i="7"/>
  <c r="AW34" i="7" s="1"/>
  <c r="Y33" i="7"/>
  <c r="AZ33" i="7" s="1"/>
  <c r="X33" i="7"/>
  <c r="AY33" i="7" s="1"/>
  <c r="W33" i="7"/>
  <c r="AX33" i="7" s="1"/>
  <c r="V33" i="7"/>
  <c r="AW33" i="7" s="1"/>
  <c r="Y32" i="7"/>
  <c r="AZ32" i="7" s="1"/>
  <c r="X32" i="7"/>
  <c r="AY32" i="7" s="1"/>
  <c r="W32" i="7"/>
  <c r="AX32" i="7" s="1"/>
  <c r="V32" i="7"/>
  <c r="AW32" i="7" s="1"/>
  <c r="Y31" i="7"/>
  <c r="AZ31" i="7" s="1"/>
  <c r="X31" i="7"/>
  <c r="AY31" i="7" s="1"/>
  <c r="W31" i="7"/>
  <c r="AX31" i="7" s="1"/>
  <c r="V31" i="7"/>
  <c r="AW31" i="7" s="1"/>
  <c r="Y30" i="7"/>
  <c r="AZ30" i="7" s="1"/>
  <c r="X30" i="7"/>
  <c r="AY30" i="7" s="1"/>
  <c r="W30" i="7"/>
  <c r="AX30" i="7" s="1"/>
  <c r="V30" i="7"/>
  <c r="AW30" i="7" s="1"/>
  <c r="Y29" i="7"/>
  <c r="AZ29" i="7" s="1"/>
  <c r="X29" i="7"/>
  <c r="AY29" i="7" s="1"/>
  <c r="W29" i="7"/>
  <c r="AX29" i="7" s="1"/>
  <c r="V29" i="7"/>
  <c r="AW29" i="7" s="1"/>
  <c r="Y28" i="7"/>
  <c r="AZ28" i="7" s="1"/>
  <c r="X28" i="7"/>
  <c r="AY28" i="7" s="1"/>
  <c r="W28" i="7"/>
  <c r="AX28" i="7" s="1"/>
  <c r="V28" i="7"/>
  <c r="AW28" i="7" s="1"/>
  <c r="Y27" i="7"/>
  <c r="AZ27" i="7" s="1"/>
  <c r="X27" i="7"/>
  <c r="AY27" i="7" s="1"/>
  <c r="W27" i="7"/>
  <c r="AX27" i="7" s="1"/>
  <c r="V27" i="7"/>
  <c r="AW27" i="7" s="1"/>
  <c r="Y26" i="7"/>
  <c r="AZ26" i="7" s="1"/>
  <c r="X26" i="7"/>
  <c r="AY26" i="7" s="1"/>
  <c r="W26" i="7"/>
  <c r="AX26" i="7" s="1"/>
  <c r="V26" i="7"/>
  <c r="AW26" i="7" s="1"/>
  <c r="Y25" i="7"/>
  <c r="AZ25" i="7" s="1"/>
  <c r="X25" i="7"/>
  <c r="AY25" i="7" s="1"/>
  <c r="W25" i="7"/>
  <c r="AX25" i="7" s="1"/>
  <c r="V25" i="7"/>
  <c r="AW25" i="7" s="1"/>
  <c r="Y24" i="7"/>
  <c r="AZ24" i="7" s="1"/>
  <c r="X24" i="7"/>
  <c r="AY24" i="7" s="1"/>
  <c r="W24" i="7"/>
  <c r="AX24" i="7" s="1"/>
  <c r="V24" i="7"/>
  <c r="AW24" i="7" s="1"/>
  <c r="Y23" i="7"/>
  <c r="AZ23" i="7" s="1"/>
  <c r="X23" i="7"/>
  <c r="AY23" i="7" s="1"/>
  <c r="W23" i="7"/>
  <c r="AX23" i="7" s="1"/>
  <c r="V23" i="7"/>
  <c r="AW23" i="7" s="1"/>
  <c r="Y22" i="7"/>
  <c r="AZ22" i="7" s="1"/>
  <c r="X22" i="7"/>
  <c r="AY22" i="7" s="1"/>
  <c r="W22" i="7"/>
  <c r="AX22" i="7" s="1"/>
  <c r="V22" i="7"/>
  <c r="AW22" i="7" s="1"/>
  <c r="Y21" i="7"/>
  <c r="AZ21" i="7" s="1"/>
  <c r="X21" i="7"/>
  <c r="AY21" i="7" s="1"/>
  <c r="V21" i="7"/>
  <c r="AW21" i="7" s="1"/>
  <c r="Y20" i="7"/>
  <c r="AZ20" i="7" s="1"/>
  <c r="X20" i="7"/>
  <c r="AY20" i="7" s="1"/>
  <c r="V20" i="7"/>
  <c r="AW20" i="7" s="1"/>
  <c r="Y19" i="7"/>
  <c r="AZ19" i="7" s="1"/>
  <c r="X19" i="7"/>
  <c r="AY19" i="7" s="1"/>
  <c r="V19" i="7"/>
  <c r="AW19" i="7" s="1"/>
  <c r="Y18" i="7"/>
  <c r="AZ18" i="7" s="1"/>
  <c r="X18" i="7"/>
  <c r="AY18" i="7" s="1"/>
  <c r="V18" i="7"/>
  <c r="AW18" i="7" s="1"/>
  <c r="Y17" i="7"/>
  <c r="AZ17" i="7" s="1"/>
  <c r="X17" i="7"/>
  <c r="AY17" i="7" s="1"/>
  <c r="V17" i="7"/>
  <c r="AW17" i="7" s="1"/>
  <c r="Y16" i="7"/>
  <c r="AZ16" i="7" s="1"/>
  <c r="X16" i="7"/>
  <c r="AY16" i="7" s="1"/>
  <c r="V16" i="7"/>
  <c r="AW16" i="7" s="1"/>
  <c r="Y15" i="7"/>
  <c r="AZ15" i="7" s="1"/>
  <c r="X15" i="7"/>
  <c r="AY15" i="7" s="1"/>
  <c r="V15" i="7"/>
  <c r="AW15" i="7" s="1"/>
  <c r="Y14" i="7"/>
  <c r="AZ14" i="7" s="1"/>
  <c r="X14" i="7"/>
  <c r="AY14" i="7" s="1"/>
  <c r="V14" i="7"/>
  <c r="AW14" i="7" s="1"/>
  <c r="Y13" i="7"/>
  <c r="AZ13" i="7" s="1"/>
  <c r="X13" i="7"/>
  <c r="AY13" i="7" s="1"/>
  <c r="V13" i="7"/>
  <c r="AW13" i="7" s="1"/>
  <c r="Y12" i="7"/>
  <c r="AZ12" i="7" s="1"/>
  <c r="X12" i="7"/>
  <c r="AY12" i="7" s="1"/>
  <c r="V12" i="7"/>
  <c r="AW12" i="7" s="1"/>
  <c r="Y11" i="7"/>
  <c r="AZ11" i="7" s="1"/>
  <c r="X11" i="7"/>
  <c r="AY11" i="7" s="1"/>
  <c r="V11" i="7"/>
  <c r="AW11" i="7" s="1"/>
  <c r="Y10" i="7"/>
  <c r="AZ10" i="7" s="1"/>
  <c r="X10" i="7"/>
  <c r="AY10" i="7" s="1"/>
  <c r="V10" i="7"/>
  <c r="AW10" i="7" s="1"/>
  <c r="Y9" i="7"/>
  <c r="AZ9" i="7" s="1"/>
  <c r="X9" i="7"/>
  <c r="AY9" i="7" s="1"/>
  <c r="V9" i="7"/>
  <c r="AW9" i="7" s="1"/>
  <c r="Y8" i="7"/>
  <c r="AZ8" i="7" s="1"/>
  <c r="X8" i="7"/>
  <c r="AY8" i="7" s="1"/>
  <c r="V8" i="7"/>
  <c r="AW8" i="7" s="1"/>
  <c r="Y7" i="7"/>
  <c r="AZ7" i="7" s="1"/>
  <c r="X7" i="7"/>
  <c r="AY7" i="7" s="1"/>
  <c r="V7" i="7"/>
  <c r="AW7" i="7" s="1"/>
  <c r="I150" i="7"/>
  <c r="BA150" i="7" s="1"/>
  <c r="I149" i="7"/>
  <c r="BA149" i="7" s="1"/>
  <c r="I148" i="7"/>
  <c r="BA148" i="7" s="1"/>
  <c r="I147" i="7"/>
  <c r="BA147" i="7" s="1"/>
  <c r="I146" i="7"/>
  <c r="BA146" i="7" s="1"/>
  <c r="I145" i="7"/>
  <c r="BA145" i="7" s="1"/>
  <c r="I144" i="7"/>
  <c r="BA144" i="7" s="1"/>
  <c r="I143" i="7"/>
  <c r="BA143" i="7" s="1"/>
  <c r="I142" i="7"/>
  <c r="BA142" i="7" s="1"/>
  <c r="I141" i="7"/>
  <c r="BA141" i="7" s="1"/>
  <c r="I140" i="7"/>
  <c r="BA140" i="7" s="1"/>
  <c r="I139" i="7"/>
  <c r="BA139" i="7" s="1"/>
  <c r="I138" i="7"/>
  <c r="BA138" i="7" s="1"/>
  <c r="I137" i="7"/>
  <c r="BA137" i="7" s="1"/>
  <c r="I136" i="7"/>
  <c r="BA136" i="7" s="1"/>
  <c r="I135" i="7"/>
  <c r="BA135" i="7" s="1"/>
  <c r="I134" i="7"/>
  <c r="BA134" i="7" s="1"/>
  <c r="I133" i="7"/>
  <c r="BA133" i="7" s="1"/>
  <c r="I132" i="7"/>
  <c r="BA132" i="7" s="1"/>
  <c r="I131" i="7"/>
  <c r="BA131" i="7" s="1"/>
  <c r="I130" i="7"/>
  <c r="BA130" i="7" s="1"/>
  <c r="I129" i="7"/>
  <c r="BA129" i="7" s="1"/>
  <c r="I128" i="7"/>
  <c r="BA128" i="7" s="1"/>
  <c r="I127" i="7"/>
  <c r="BA127" i="7" s="1"/>
  <c r="I126" i="7"/>
  <c r="BA126" i="7" s="1"/>
  <c r="I125" i="7"/>
  <c r="BA125" i="7" s="1"/>
  <c r="I124" i="7"/>
  <c r="BA124" i="7" s="1"/>
  <c r="I123" i="7"/>
  <c r="BA123" i="7" s="1"/>
  <c r="I122" i="7"/>
  <c r="BA122" i="7" s="1"/>
  <c r="I121" i="7"/>
  <c r="BA121" i="7" s="1"/>
  <c r="I120" i="7"/>
  <c r="BA120" i="7" s="1"/>
  <c r="I119" i="7"/>
  <c r="BA119" i="7" s="1"/>
  <c r="I118" i="7"/>
  <c r="BA118" i="7" s="1"/>
  <c r="I117" i="7"/>
  <c r="BA117" i="7" s="1"/>
  <c r="I116" i="7"/>
  <c r="BA116" i="7" s="1"/>
  <c r="I115" i="7"/>
  <c r="BA115" i="7" s="1"/>
  <c r="I114" i="7"/>
  <c r="BA114" i="7" s="1"/>
  <c r="I113" i="7"/>
  <c r="BA113" i="7" s="1"/>
  <c r="I112" i="7"/>
  <c r="BA112" i="7" s="1"/>
  <c r="I111" i="7"/>
  <c r="BA111" i="7" s="1"/>
  <c r="I110" i="7"/>
  <c r="BA110" i="7" s="1"/>
  <c r="I109" i="7"/>
  <c r="BA109" i="7" s="1"/>
  <c r="I108" i="7"/>
  <c r="BA108" i="7" s="1"/>
  <c r="I107" i="7"/>
  <c r="BA107" i="7" s="1"/>
  <c r="I106" i="7"/>
  <c r="BA106" i="7" s="1"/>
  <c r="I105" i="7"/>
  <c r="BA105" i="7" s="1"/>
  <c r="I104" i="7"/>
  <c r="BA104" i="7" s="1"/>
  <c r="I103" i="7"/>
  <c r="BA103" i="7" s="1"/>
  <c r="I102" i="7"/>
  <c r="BA102" i="7" s="1"/>
  <c r="I101" i="7"/>
  <c r="BA101" i="7" s="1"/>
  <c r="I100" i="7"/>
  <c r="BA100" i="7" s="1"/>
  <c r="I99" i="7"/>
  <c r="BA99" i="7" s="1"/>
  <c r="I98" i="7"/>
  <c r="BA98" i="7" s="1"/>
  <c r="I97" i="7"/>
  <c r="BA97" i="7" s="1"/>
  <c r="I96" i="7"/>
  <c r="BA96" i="7" s="1"/>
  <c r="I95" i="7"/>
  <c r="BA95" i="7" s="1"/>
  <c r="I94" i="7"/>
  <c r="BA94" i="7" s="1"/>
  <c r="I93" i="7"/>
  <c r="BA93" i="7" s="1"/>
  <c r="I92" i="7"/>
  <c r="BA92" i="7" s="1"/>
  <c r="I91" i="7"/>
  <c r="BA91" i="7" s="1"/>
  <c r="I90" i="7"/>
  <c r="BA90" i="7" s="1"/>
  <c r="I89" i="7"/>
  <c r="BA89" i="7" s="1"/>
  <c r="I88" i="7"/>
  <c r="BA88" i="7" s="1"/>
  <c r="I87" i="7"/>
  <c r="BA87" i="7" s="1"/>
  <c r="I86" i="7"/>
  <c r="BA86" i="7" s="1"/>
  <c r="I85" i="7"/>
  <c r="BA85" i="7" s="1"/>
  <c r="I84" i="7"/>
  <c r="BA84" i="7" s="1"/>
  <c r="I83" i="7"/>
  <c r="BA83" i="7" s="1"/>
  <c r="I82" i="7"/>
  <c r="BA82" i="7" s="1"/>
  <c r="I81" i="7"/>
  <c r="BA81" i="7" s="1"/>
  <c r="I80" i="7"/>
  <c r="BA80" i="7" s="1"/>
  <c r="I79" i="7"/>
  <c r="BA79" i="7" s="1"/>
  <c r="I78" i="7"/>
  <c r="BA78" i="7" s="1"/>
  <c r="I77" i="7"/>
  <c r="BA77" i="7" s="1"/>
  <c r="I76" i="7"/>
  <c r="BA76" i="7" s="1"/>
  <c r="I75" i="7"/>
  <c r="BA75" i="7" s="1"/>
  <c r="I74" i="7"/>
  <c r="BA74" i="7" s="1"/>
  <c r="I73" i="7"/>
  <c r="BA73" i="7" s="1"/>
  <c r="I72" i="7"/>
  <c r="BA72" i="7" s="1"/>
  <c r="I71" i="7"/>
  <c r="BA71" i="7" s="1"/>
  <c r="I70" i="7"/>
  <c r="BA70" i="7" s="1"/>
  <c r="I69" i="7"/>
  <c r="BA69" i="7" s="1"/>
  <c r="I68" i="7"/>
  <c r="BA68" i="7" s="1"/>
  <c r="I67" i="7"/>
  <c r="BA67" i="7" s="1"/>
  <c r="I66" i="7"/>
  <c r="BA66" i="7" s="1"/>
  <c r="I65" i="7"/>
  <c r="BA65" i="7" s="1"/>
  <c r="I64" i="7"/>
  <c r="BA64" i="7" s="1"/>
  <c r="I63" i="7"/>
  <c r="BA63" i="7" s="1"/>
  <c r="I62" i="7"/>
  <c r="BA62" i="7" s="1"/>
  <c r="I61" i="7"/>
  <c r="BA61" i="7" s="1"/>
  <c r="I60" i="7"/>
  <c r="BA60" i="7" s="1"/>
  <c r="I59" i="7"/>
  <c r="BA59" i="7" s="1"/>
  <c r="I58" i="7"/>
  <c r="BA58" i="7" s="1"/>
  <c r="I57" i="7"/>
  <c r="BA57" i="7" s="1"/>
  <c r="I56" i="7"/>
  <c r="BA56" i="7" s="1"/>
  <c r="I55" i="7"/>
  <c r="BA55" i="7" s="1"/>
  <c r="I54" i="7"/>
  <c r="BA54" i="7" s="1"/>
  <c r="I53" i="7"/>
  <c r="BA53" i="7" s="1"/>
  <c r="I52" i="7"/>
  <c r="BA52" i="7" s="1"/>
  <c r="I51" i="7"/>
  <c r="BA51" i="7" s="1"/>
  <c r="I50" i="7"/>
  <c r="BA50" i="7" s="1"/>
  <c r="I49" i="7"/>
  <c r="BA49" i="7" s="1"/>
  <c r="I48" i="7"/>
  <c r="BA48" i="7" s="1"/>
  <c r="I47" i="7"/>
  <c r="BA47" i="7" s="1"/>
  <c r="I46" i="7"/>
  <c r="BA46" i="7" s="1"/>
  <c r="I45" i="7"/>
  <c r="BA45" i="7" s="1"/>
  <c r="I44" i="7"/>
  <c r="BA44" i="7" s="1"/>
  <c r="I43" i="7"/>
  <c r="BA43" i="7" s="1"/>
  <c r="I42" i="7"/>
  <c r="BA42" i="7" s="1"/>
  <c r="I41" i="7"/>
  <c r="BA41" i="7" s="1"/>
  <c r="I40" i="7"/>
  <c r="BA40" i="7" s="1"/>
  <c r="I39" i="7"/>
  <c r="BA39" i="7" s="1"/>
  <c r="I38" i="7"/>
  <c r="BA38" i="7" s="1"/>
  <c r="I37" i="7"/>
  <c r="BA37" i="7" s="1"/>
  <c r="I36" i="7"/>
  <c r="BA36" i="7" s="1"/>
  <c r="I35" i="7"/>
  <c r="BA35" i="7" s="1"/>
  <c r="I34" i="7"/>
  <c r="BA34" i="7" s="1"/>
  <c r="I33" i="7"/>
  <c r="BA33" i="7" s="1"/>
  <c r="I32" i="7"/>
  <c r="BA32" i="7" s="1"/>
  <c r="I31" i="7"/>
  <c r="BA31" i="7" s="1"/>
  <c r="I30" i="7"/>
  <c r="BA30" i="7" s="1"/>
  <c r="I29" i="7"/>
  <c r="BA29" i="7" s="1"/>
  <c r="I28" i="7"/>
  <c r="BA28" i="7" s="1"/>
  <c r="I27" i="7"/>
  <c r="BA27" i="7" s="1"/>
  <c r="I26" i="7"/>
  <c r="BA26" i="7" s="1"/>
  <c r="I25" i="7"/>
  <c r="BA25" i="7" s="1"/>
  <c r="I24" i="7"/>
  <c r="BA24" i="7" s="1"/>
  <c r="I23" i="7"/>
  <c r="BA23" i="7" s="1"/>
  <c r="I22" i="7"/>
  <c r="BA22" i="7" s="1"/>
  <c r="AI150" i="7"/>
  <c r="AH150" i="7"/>
  <c r="AG150" i="7"/>
  <c r="AF150" i="7"/>
  <c r="AD150" i="7"/>
  <c r="AC150" i="7"/>
  <c r="AB150" i="7"/>
  <c r="AA150" i="7"/>
  <c r="AI149" i="7"/>
  <c r="AH149" i="7"/>
  <c r="AG149" i="7"/>
  <c r="AF149" i="7"/>
  <c r="AD149" i="7"/>
  <c r="AC149" i="7"/>
  <c r="AB149" i="7"/>
  <c r="AA149" i="7"/>
  <c r="AI148" i="7"/>
  <c r="AH148" i="7"/>
  <c r="AG148" i="7"/>
  <c r="AF148" i="7"/>
  <c r="AD148" i="7"/>
  <c r="AC148" i="7"/>
  <c r="AB148" i="7"/>
  <c r="AA148" i="7"/>
  <c r="AI147" i="7"/>
  <c r="AH147" i="7"/>
  <c r="AG147" i="7"/>
  <c r="AF147" i="7"/>
  <c r="AD147" i="7"/>
  <c r="AC147" i="7"/>
  <c r="AB147" i="7"/>
  <c r="AA147" i="7"/>
  <c r="AI146" i="7"/>
  <c r="AH146" i="7"/>
  <c r="AG146" i="7"/>
  <c r="AF146" i="7"/>
  <c r="AD146" i="7"/>
  <c r="AC146" i="7"/>
  <c r="AB146" i="7"/>
  <c r="AA146" i="7"/>
  <c r="AI145" i="7"/>
  <c r="AH145" i="7"/>
  <c r="AG145" i="7"/>
  <c r="AF145" i="7"/>
  <c r="AD145" i="7"/>
  <c r="AC145" i="7"/>
  <c r="AB145" i="7"/>
  <c r="AA145" i="7"/>
  <c r="AI144" i="7"/>
  <c r="AH144" i="7"/>
  <c r="AG144" i="7"/>
  <c r="AF144" i="7"/>
  <c r="AD144" i="7"/>
  <c r="AC144" i="7"/>
  <c r="AB144" i="7"/>
  <c r="AA144" i="7"/>
  <c r="AI143" i="7"/>
  <c r="AH143" i="7"/>
  <c r="AG143" i="7"/>
  <c r="AF143" i="7"/>
  <c r="AD143" i="7"/>
  <c r="AC143" i="7"/>
  <c r="AB143" i="7"/>
  <c r="AA143" i="7"/>
  <c r="AI142" i="7"/>
  <c r="AH142" i="7"/>
  <c r="AG142" i="7"/>
  <c r="AF142" i="7"/>
  <c r="AD142" i="7"/>
  <c r="AC142" i="7"/>
  <c r="AB142" i="7"/>
  <c r="AA142" i="7"/>
  <c r="AI141" i="7"/>
  <c r="AH141" i="7"/>
  <c r="AG141" i="7"/>
  <c r="AF141" i="7"/>
  <c r="AD141" i="7"/>
  <c r="AC141" i="7"/>
  <c r="AB141" i="7"/>
  <c r="AA141" i="7"/>
  <c r="AI140" i="7"/>
  <c r="AH140" i="7"/>
  <c r="AG140" i="7"/>
  <c r="AF140" i="7"/>
  <c r="AD140" i="7"/>
  <c r="AC140" i="7"/>
  <c r="AB140" i="7"/>
  <c r="AA140" i="7"/>
  <c r="AI139" i="7"/>
  <c r="AH139" i="7"/>
  <c r="AG139" i="7"/>
  <c r="AF139" i="7"/>
  <c r="AD139" i="7"/>
  <c r="AC139" i="7"/>
  <c r="AB139" i="7"/>
  <c r="AA139" i="7"/>
  <c r="AI138" i="7"/>
  <c r="AH138" i="7"/>
  <c r="AG138" i="7"/>
  <c r="AF138" i="7"/>
  <c r="AD138" i="7"/>
  <c r="AC138" i="7"/>
  <c r="AB138" i="7"/>
  <c r="AA138" i="7"/>
  <c r="AI137" i="7"/>
  <c r="AH137" i="7"/>
  <c r="AG137" i="7"/>
  <c r="AF137" i="7"/>
  <c r="AD137" i="7"/>
  <c r="AC137" i="7"/>
  <c r="AB137" i="7"/>
  <c r="AA137" i="7"/>
  <c r="AI136" i="7"/>
  <c r="AH136" i="7"/>
  <c r="AG136" i="7"/>
  <c r="AF136" i="7"/>
  <c r="AD136" i="7"/>
  <c r="AC136" i="7"/>
  <c r="AB136" i="7"/>
  <c r="AA136" i="7"/>
  <c r="AI135" i="7"/>
  <c r="AH135" i="7"/>
  <c r="AG135" i="7"/>
  <c r="AF135" i="7"/>
  <c r="AD135" i="7"/>
  <c r="AC135" i="7"/>
  <c r="AB135" i="7"/>
  <c r="AA135" i="7"/>
  <c r="AI134" i="7"/>
  <c r="AH134" i="7"/>
  <c r="AG134" i="7"/>
  <c r="AF134" i="7"/>
  <c r="AD134" i="7"/>
  <c r="AC134" i="7"/>
  <c r="AB134" i="7"/>
  <c r="AA134" i="7"/>
  <c r="AI133" i="7"/>
  <c r="AH133" i="7"/>
  <c r="AG133" i="7"/>
  <c r="AF133" i="7"/>
  <c r="AD133" i="7"/>
  <c r="AC133" i="7"/>
  <c r="AB133" i="7"/>
  <c r="AA133" i="7"/>
  <c r="AI132" i="7"/>
  <c r="AH132" i="7"/>
  <c r="AG132" i="7"/>
  <c r="AF132" i="7"/>
  <c r="AD132" i="7"/>
  <c r="AC132" i="7"/>
  <c r="AB132" i="7"/>
  <c r="AA132" i="7"/>
  <c r="AI131" i="7"/>
  <c r="AH131" i="7"/>
  <c r="AG131" i="7"/>
  <c r="AF131" i="7"/>
  <c r="AD131" i="7"/>
  <c r="AC131" i="7"/>
  <c r="AB131" i="7"/>
  <c r="AA131" i="7"/>
  <c r="AI130" i="7"/>
  <c r="AH130" i="7"/>
  <c r="AG130" i="7"/>
  <c r="AF130" i="7"/>
  <c r="AD130" i="7"/>
  <c r="AC130" i="7"/>
  <c r="AB130" i="7"/>
  <c r="AA130" i="7"/>
  <c r="AI129" i="7"/>
  <c r="AH129" i="7"/>
  <c r="AG129" i="7"/>
  <c r="AF129" i="7"/>
  <c r="AD129" i="7"/>
  <c r="AC129" i="7"/>
  <c r="AB129" i="7"/>
  <c r="AA129" i="7"/>
  <c r="AI128" i="7"/>
  <c r="AH128" i="7"/>
  <c r="AG128" i="7"/>
  <c r="AF128" i="7"/>
  <c r="AD128" i="7"/>
  <c r="AC128" i="7"/>
  <c r="AB128" i="7"/>
  <c r="AA128" i="7"/>
  <c r="AI127" i="7"/>
  <c r="AH127" i="7"/>
  <c r="AG127" i="7"/>
  <c r="AF127" i="7"/>
  <c r="AD127" i="7"/>
  <c r="AC127" i="7"/>
  <c r="AB127" i="7"/>
  <c r="AA127" i="7"/>
  <c r="AI126" i="7"/>
  <c r="AH126" i="7"/>
  <c r="AG126" i="7"/>
  <c r="AF126" i="7"/>
  <c r="AD126" i="7"/>
  <c r="AC126" i="7"/>
  <c r="AB126" i="7"/>
  <c r="AA126" i="7"/>
  <c r="AI125" i="7"/>
  <c r="AH125" i="7"/>
  <c r="AG125" i="7"/>
  <c r="AF125" i="7"/>
  <c r="AD125" i="7"/>
  <c r="AC125" i="7"/>
  <c r="AB125" i="7"/>
  <c r="AA125" i="7"/>
  <c r="AI124" i="7"/>
  <c r="AH124" i="7"/>
  <c r="AG124" i="7"/>
  <c r="AF124" i="7"/>
  <c r="AD124" i="7"/>
  <c r="AC124" i="7"/>
  <c r="AB124" i="7"/>
  <c r="AA124" i="7"/>
  <c r="AI123" i="7"/>
  <c r="AH123" i="7"/>
  <c r="AG123" i="7"/>
  <c r="AF123" i="7"/>
  <c r="AD123" i="7"/>
  <c r="AC123" i="7"/>
  <c r="AB123" i="7"/>
  <c r="AA123" i="7"/>
  <c r="AI122" i="7"/>
  <c r="AH122" i="7"/>
  <c r="AG122" i="7"/>
  <c r="AF122" i="7"/>
  <c r="AD122" i="7"/>
  <c r="AC122" i="7"/>
  <c r="AB122" i="7"/>
  <c r="AA122" i="7"/>
  <c r="AI121" i="7"/>
  <c r="AH121" i="7"/>
  <c r="AG121" i="7"/>
  <c r="AF121" i="7"/>
  <c r="AD121" i="7"/>
  <c r="AC121" i="7"/>
  <c r="AB121" i="7"/>
  <c r="AA121" i="7"/>
  <c r="AI120" i="7"/>
  <c r="AH120" i="7"/>
  <c r="AG120" i="7"/>
  <c r="AF120" i="7"/>
  <c r="AD120" i="7"/>
  <c r="AC120" i="7"/>
  <c r="AB120" i="7"/>
  <c r="AA120" i="7"/>
  <c r="AI119" i="7"/>
  <c r="AH119" i="7"/>
  <c r="AG119" i="7"/>
  <c r="AF119" i="7"/>
  <c r="AD119" i="7"/>
  <c r="AC119" i="7"/>
  <c r="AB119" i="7"/>
  <c r="AA119" i="7"/>
  <c r="AI118" i="7"/>
  <c r="AH118" i="7"/>
  <c r="AG118" i="7"/>
  <c r="AF118" i="7"/>
  <c r="AD118" i="7"/>
  <c r="AC118" i="7"/>
  <c r="AB118" i="7"/>
  <c r="AA118" i="7"/>
  <c r="AI117" i="7"/>
  <c r="AH117" i="7"/>
  <c r="AG117" i="7"/>
  <c r="AF117" i="7"/>
  <c r="AD117" i="7"/>
  <c r="AC117" i="7"/>
  <c r="AB117" i="7"/>
  <c r="AA117" i="7"/>
  <c r="AI116" i="7"/>
  <c r="AH116" i="7"/>
  <c r="AG116" i="7"/>
  <c r="AF116" i="7"/>
  <c r="AD116" i="7"/>
  <c r="AC116" i="7"/>
  <c r="AB116" i="7"/>
  <c r="AA116" i="7"/>
  <c r="AI115" i="7"/>
  <c r="AH115" i="7"/>
  <c r="AG115" i="7"/>
  <c r="AF115" i="7"/>
  <c r="AD115" i="7"/>
  <c r="AC115" i="7"/>
  <c r="AB115" i="7"/>
  <c r="AA115" i="7"/>
  <c r="AI114" i="7"/>
  <c r="AH114" i="7"/>
  <c r="AG114" i="7"/>
  <c r="AF114" i="7"/>
  <c r="AD114" i="7"/>
  <c r="AC114" i="7"/>
  <c r="AB114" i="7"/>
  <c r="AA114" i="7"/>
  <c r="AI113" i="7"/>
  <c r="AH113" i="7"/>
  <c r="AG113" i="7"/>
  <c r="AF113" i="7"/>
  <c r="AD113" i="7"/>
  <c r="AC113" i="7"/>
  <c r="AB113" i="7"/>
  <c r="AA113" i="7"/>
  <c r="AI112" i="7"/>
  <c r="AH112" i="7"/>
  <c r="AG112" i="7"/>
  <c r="AF112" i="7"/>
  <c r="AD112" i="7"/>
  <c r="AC112" i="7"/>
  <c r="AB112" i="7"/>
  <c r="AA112" i="7"/>
  <c r="AI111" i="7"/>
  <c r="AH111" i="7"/>
  <c r="AG111" i="7"/>
  <c r="AF111" i="7"/>
  <c r="AD111" i="7"/>
  <c r="AC111" i="7"/>
  <c r="AB111" i="7"/>
  <c r="AA111" i="7"/>
  <c r="AI110" i="7"/>
  <c r="AH110" i="7"/>
  <c r="AG110" i="7"/>
  <c r="AF110" i="7"/>
  <c r="AD110" i="7"/>
  <c r="AC110" i="7"/>
  <c r="AB110" i="7"/>
  <c r="AA110" i="7"/>
  <c r="AI109" i="7"/>
  <c r="AH109" i="7"/>
  <c r="AG109" i="7"/>
  <c r="AF109" i="7"/>
  <c r="AD109" i="7"/>
  <c r="AC109" i="7"/>
  <c r="AB109" i="7"/>
  <c r="AA109" i="7"/>
  <c r="AI108" i="7"/>
  <c r="AH108" i="7"/>
  <c r="AG108" i="7"/>
  <c r="AF108" i="7"/>
  <c r="AD108" i="7"/>
  <c r="AC108" i="7"/>
  <c r="AB108" i="7"/>
  <c r="AA108" i="7"/>
  <c r="AI107" i="7"/>
  <c r="AH107" i="7"/>
  <c r="AG107" i="7"/>
  <c r="AF107" i="7"/>
  <c r="AD107" i="7"/>
  <c r="AC107" i="7"/>
  <c r="AB107" i="7"/>
  <c r="AA107" i="7"/>
  <c r="AI106" i="7"/>
  <c r="AH106" i="7"/>
  <c r="AG106" i="7"/>
  <c r="AF106" i="7"/>
  <c r="AD106" i="7"/>
  <c r="AC106" i="7"/>
  <c r="AB106" i="7"/>
  <c r="AA106" i="7"/>
  <c r="AI105" i="7"/>
  <c r="AH105" i="7"/>
  <c r="AG105" i="7"/>
  <c r="AF105" i="7"/>
  <c r="AD105" i="7"/>
  <c r="AC105" i="7"/>
  <c r="AB105" i="7"/>
  <c r="AA105" i="7"/>
  <c r="AI104" i="7"/>
  <c r="AH104" i="7"/>
  <c r="AG104" i="7"/>
  <c r="AF104" i="7"/>
  <c r="AD104" i="7"/>
  <c r="AC104" i="7"/>
  <c r="AB104" i="7"/>
  <c r="AA104" i="7"/>
  <c r="AI103" i="7"/>
  <c r="AH103" i="7"/>
  <c r="AG103" i="7"/>
  <c r="AF103" i="7"/>
  <c r="AD103" i="7"/>
  <c r="AC103" i="7"/>
  <c r="AB103" i="7"/>
  <c r="AA103" i="7"/>
  <c r="AI102" i="7"/>
  <c r="AH102" i="7"/>
  <c r="AG102" i="7"/>
  <c r="AF102" i="7"/>
  <c r="AD102" i="7"/>
  <c r="AC102" i="7"/>
  <c r="AB102" i="7"/>
  <c r="AA102" i="7"/>
  <c r="AI101" i="7"/>
  <c r="AH101" i="7"/>
  <c r="AG101" i="7"/>
  <c r="AF101" i="7"/>
  <c r="AD101" i="7"/>
  <c r="AC101" i="7"/>
  <c r="AB101" i="7"/>
  <c r="AA101" i="7"/>
  <c r="AI100" i="7"/>
  <c r="AH100" i="7"/>
  <c r="AG100" i="7"/>
  <c r="AF100" i="7"/>
  <c r="AD100" i="7"/>
  <c r="AC100" i="7"/>
  <c r="AB100" i="7"/>
  <c r="AA100" i="7"/>
  <c r="AI99" i="7"/>
  <c r="AH99" i="7"/>
  <c r="AG99" i="7"/>
  <c r="AF99" i="7"/>
  <c r="AD99" i="7"/>
  <c r="AC99" i="7"/>
  <c r="AB99" i="7"/>
  <c r="AA99" i="7"/>
  <c r="AI98" i="7"/>
  <c r="AH98" i="7"/>
  <c r="AG98" i="7"/>
  <c r="AF98" i="7"/>
  <c r="AD98" i="7"/>
  <c r="AC98" i="7"/>
  <c r="AB98" i="7"/>
  <c r="AA98" i="7"/>
  <c r="AI97" i="7"/>
  <c r="AH97" i="7"/>
  <c r="AG97" i="7"/>
  <c r="AF97" i="7"/>
  <c r="AD97" i="7"/>
  <c r="AC97" i="7"/>
  <c r="AB97" i="7"/>
  <c r="AA97" i="7"/>
  <c r="AI96" i="7"/>
  <c r="AH96" i="7"/>
  <c r="AG96" i="7"/>
  <c r="AF96" i="7"/>
  <c r="AD96" i="7"/>
  <c r="AC96" i="7"/>
  <c r="AB96" i="7"/>
  <c r="AA96" i="7"/>
  <c r="AI95" i="7"/>
  <c r="AH95" i="7"/>
  <c r="AG95" i="7"/>
  <c r="AF95" i="7"/>
  <c r="AD95" i="7"/>
  <c r="AC95" i="7"/>
  <c r="AB95" i="7"/>
  <c r="AA95" i="7"/>
  <c r="AI94" i="7"/>
  <c r="AH94" i="7"/>
  <c r="AG94" i="7"/>
  <c r="AF94" i="7"/>
  <c r="AD94" i="7"/>
  <c r="AC94" i="7"/>
  <c r="AB94" i="7"/>
  <c r="AA94" i="7"/>
  <c r="AI93" i="7"/>
  <c r="AH93" i="7"/>
  <c r="AG93" i="7"/>
  <c r="AF93" i="7"/>
  <c r="AD93" i="7"/>
  <c r="AC93" i="7"/>
  <c r="AB93" i="7"/>
  <c r="AA93" i="7"/>
  <c r="AI92" i="7"/>
  <c r="AH92" i="7"/>
  <c r="AG92" i="7"/>
  <c r="AF92" i="7"/>
  <c r="AD92" i="7"/>
  <c r="AC92" i="7"/>
  <c r="AB92" i="7"/>
  <c r="AA92" i="7"/>
  <c r="AI91" i="7"/>
  <c r="AH91" i="7"/>
  <c r="AG91" i="7"/>
  <c r="AF91" i="7"/>
  <c r="AD91" i="7"/>
  <c r="AC91" i="7"/>
  <c r="AB91" i="7"/>
  <c r="AA91" i="7"/>
  <c r="AI90" i="7"/>
  <c r="AH90" i="7"/>
  <c r="AG90" i="7"/>
  <c r="AF90" i="7"/>
  <c r="AD90" i="7"/>
  <c r="AC90" i="7"/>
  <c r="AB90" i="7"/>
  <c r="AA90" i="7"/>
  <c r="AI89" i="7"/>
  <c r="AH89" i="7"/>
  <c r="AG89" i="7"/>
  <c r="AF89" i="7"/>
  <c r="AD89" i="7"/>
  <c r="AC89" i="7"/>
  <c r="AB89" i="7"/>
  <c r="AA89" i="7"/>
  <c r="AI88" i="7"/>
  <c r="AH88" i="7"/>
  <c r="AG88" i="7"/>
  <c r="AF88" i="7"/>
  <c r="AD88" i="7"/>
  <c r="AC88" i="7"/>
  <c r="AB88" i="7"/>
  <c r="AA88" i="7"/>
  <c r="AI87" i="7"/>
  <c r="AH87" i="7"/>
  <c r="AG87" i="7"/>
  <c r="AF87" i="7"/>
  <c r="AD87" i="7"/>
  <c r="AC87" i="7"/>
  <c r="AB87" i="7"/>
  <c r="AA87" i="7"/>
  <c r="AI86" i="7"/>
  <c r="AH86" i="7"/>
  <c r="AG86" i="7"/>
  <c r="AF86" i="7"/>
  <c r="AD86" i="7"/>
  <c r="AC86" i="7"/>
  <c r="AB86" i="7"/>
  <c r="AA86" i="7"/>
  <c r="AI85" i="7"/>
  <c r="AH85" i="7"/>
  <c r="AG85" i="7"/>
  <c r="AF85" i="7"/>
  <c r="AD85" i="7"/>
  <c r="AC85" i="7"/>
  <c r="AB85" i="7"/>
  <c r="AA85" i="7"/>
  <c r="AI84" i="7"/>
  <c r="AH84" i="7"/>
  <c r="AG84" i="7"/>
  <c r="AF84" i="7"/>
  <c r="AD84" i="7"/>
  <c r="AC84" i="7"/>
  <c r="AB84" i="7"/>
  <c r="AA84" i="7"/>
  <c r="AI83" i="7"/>
  <c r="AH83" i="7"/>
  <c r="AG83" i="7"/>
  <c r="AF83" i="7"/>
  <c r="AD83" i="7"/>
  <c r="AC83" i="7"/>
  <c r="AB83" i="7"/>
  <c r="AA83" i="7"/>
  <c r="AI82" i="7"/>
  <c r="AH82" i="7"/>
  <c r="AG82" i="7"/>
  <c r="AF82" i="7"/>
  <c r="AD82" i="7"/>
  <c r="AC82" i="7"/>
  <c r="AB82" i="7"/>
  <c r="AA82" i="7"/>
  <c r="AI81" i="7"/>
  <c r="AH81" i="7"/>
  <c r="AG81" i="7"/>
  <c r="AF81" i="7"/>
  <c r="AD81" i="7"/>
  <c r="AC81" i="7"/>
  <c r="AB81" i="7"/>
  <c r="AA81" i="7"/>
  <c r="AI80" i="7"/>
  <c r="AH80" i="7"/>
  <c r="AG80" i="7"/>
  <c r="AF80" i="7"/>
  <c r="AD80" i="7"/>
  <c r="AC80" i="7"/>
  <c r="AB80" i="7"/>
  <c r="AA80" i="7"/>
  <c r="AI79" i="7"/>
  <c r="AH79" i="7"/>
  <c r="AG79" i="7"/>
  <c r="AF79" i="7"/>
  <c r="AD79" i="7"/>
  <c r="AC79" i="7"/>
  <c r="AB79" i="7"/>
  <c r="AA79" i="7"/>
  <c r="AI78" i="7"/>
  <c r="AH78" i="7"/>
  <c r="AG78" i="7"/>
  <c r="AF78" i="7"/>
  <c r="AD78" i="7"/>
  <c r="AC78" i="7"/>
  <c r="AB78" i="7"/>
  <c r="AA78" i="7"/>
  <c r="AI77" i="7"/>
  <c r="AH77" i="7"/>
  <c r="AG77" i="7"/>
  <c r="AF77" i="7"/>
  <c r="AD77" i="7"/>
  <c r="AC77" i="7"/>
  <c r="AB77" i="7"/>
  <c r="AA77" i="7"/>
  <c r="AI76" i="7"/>
  <c r="AH76" i="7"/>
  <c r="AG76" i="7"/>
  <c r="AF76" i="7"/>
  <c r="AD76" i="7"/>
  <c r="AC76" i="7"/>
  <c r="AB76" i="7"/>
  <c r="AA76" i="7"/>
  <c r="AI75" i="7"/>
  <c r="AH75" i="7"/>
  <c r="AG75" i="7"/>
  <c r="AF75" i="7"/>
  <c r="AD75" i="7"/>
  <c r="AC75" i="7"/>
  <c r="AB75" i="7"/>
  <c r="AA75" i="7"/>
  <c r="AI74" i="7"/>
  <c r="AH74" i="7"/>
  <c r="AG74" i="7"/>
  <c r="AF74" i="7"/>
  <c r="AD74" i="7"/>
  <c r="AC74" i="7"/>
  <c r="AB74" i="7"/>
  <c r="AA74" i="7"/>
  <c r="AI73" i="7"/>
  <c r="AH73" i="7"/>
  <c r="AG73" i="7"/>
  <c r="AF73" i="7"/>
  <c r="AD73" i="7"/>
  <c r="AC73" i="7"/>
  <c r="AB73" i="7"/>
  <c r="AA73" i="7"/>
  <c r="AI72" i="7"/>
  <c r="AH72" i="7"/>
  <c r="AG72" i="7"/>
  <c r="AF72" i="7"/>
  <c r="AD72" i="7"/>
  <c r="AC72" i="7"/>
  <c r="AB72" i="7"/>
  <c r="AA72" i="7"/>
  <c r="AI71" i="7"/>
  <c r="AH71" i="7"/>
  <c r="AG71" i="7"/>
  <c r="AF71" i="7"/>
  <c r="AD71" i="7"/>
  <c r="AC71" i="7"/>
  <c r="AB71" i="7"/>
  <c r="AA71" i="7"/>
  <c r="AI70" i="7"/>
  <c r="AH70" i="7"/>
  <c r="AG70" i="7"/>
  <c r="AF70" i="7"/>
  <c r="AD70" i="7"/>
  <c r="AC70" i="7"/>
  <c r="AB70" i="7"/>
  <c r="AA70" i="7"/>
  <c r="AI69" i="7"/>
  <c r="AH69" i="7"/>
  <c r="AG69" i="7"/>
  <c r="AF69" i="7"/>
  <c r="AD69" i="7"/>
  <c r="AC69" i="7"/>
  <c r="AB69" i="7"/>
  <c r="AA69" i="7"/>
  <c r="AI68" i="7"/>
  <c r="AH68" i="7"/>
  <c r="AG68" i="7"/>
  <c r="AF68" i="7"/>
  <c r="AD68" i="7"/>
  <c r="AC68" i="7"/>
  <c r="AB68" i="7"/>
  <c r="AA68" i="7"/>
  <c r="AI67" i="7"/>
  <c r="AH67" i="7"/>
  <c r="AG67" i="7"/>
  <c r="AF67" i="7"/>
  <c r="AD67" i="7"/>
  <c r="AC67" i="7"/>
  <c r="AB67" i="7"/>
  <c r="AA67" i="7"/>
  <c r="AI66" i="7"/>
  <c r="AH66" i="7"/>
  <c r="AG66" i="7"/>
  <c r="AF66" i="7"/>
  <c r="AD66" i="7"/>
  <c r="AC66" i="7"/>
  <c r="AB66" i="7"/>
  <c r="AA66" i="7"/>
  <c r="AI65" i="7"/>
  <c r="AH65" i="7"/>
  <c r="AG65" i="7"/>
  <c r="AF65" i="7"/>
  <c r="AD65" i="7"/>
  <c r="AC65" i="7"/>
  <c r="AB65" i="7"/>
  <c r="AA65" i="7"/>
  <c r="AI64" i="7"/>
  <c r="AH64" i="7"/>
  <c r="AG64" i="7"/>
  <c r="AF64" i="7"/>
  <c r="AD64" i="7"/>
  <c r="AC64" i="7"/>
  <c r="AB64" i="7"/>
  <c r="AA64" i="7"/>
  <c r="AI63" i="7"/>
  <c r="AH63" i="7"/>
  <c r="AG63" i="7"/>
  <c r="AF63" i="7"/>
  <c r="AD63" i="7"/>
  <c r="AC63" i="7"/>
  <c r="AB63" i="7"/>
  <c r="AA63" i="7"/>
  <c r="AI62" i="7"/>
  <c r="AH62" i="7"/>
  <c r="AG62" i="7"/>
  <c r="AF62" i="7"/>
  <c r="AD62" i="7"/>
  <c r="AC62" i="7"/>
  <c r="AB62" i="7"/>
  <c r="AA62" i="7"/>
  <c r="AI61" i="7"/>
  <c r="AH61" i="7"/>
  <c r="AG61" i="7"/>
  <c r="AF61" i="7"/>
  <c r="AD61" i="7"/>
  <c r="AC61" i="7"/>
  <c r="AB61" i="7"/>
  <c r="AA61" i="7"/>
  <c r="AI60" i="7"/>
  <c r="AH60" i="7"/>
  <c r="AG60" i="7"/>
  <c r="AF60" i="7"/>
  <c r="AD60" i="7"/>
  <c r="AC60" i="7"/>
  <c r="AB60" i="7"/>
  <c r="AA60" i="7"/>
  <c r="AI59" i="7"/>
  <c r="AH59" i="7"/>
  <c r="AG59" i="7"/>
  <c r="AF59" i="7"/>
  <c r="AD59" i="7"/>
  <c r="AC59" i="7"/>
  <c r="AB59" i="7"/>
  <c r="AA59" i="7"/>
  <c r="AI58" i="7"/>
  <c r="AH58" i="7"/>
  <c r="AG58" i="7"/>
  <c r="AF58" i="7"/>
  <c r="AD58" i="7"/>
  <c r="AC58" i="7"/>
  <c r="AB58" i="7"/>
  <c r="AA58" i="7"/>
  <c r="AI57" i="7"/>
  <c r="AH57" i="7"/>
  <c r="AG57" i="7"/>
  <c r="AF57" i="7"/>
  <c r="AD57" i="7"/>
  <c r="AC57" i="7"/>
  <c r="AB57" i="7"/>
  <c r="AA57" i="7"/>
  <c r="AI56" i="7"/>
  <c r="AH56" i="7"/>
  <c r="AG56" i="7"/>
  <c r="AF56" i="7"/>
  <c r="AD56" i="7"/>
  <c r="AC56" i="7"/>
  <c r="AB56" i="7"/>
  <c r="AA56" i="7"/>
  <c r="AI55" i="7"/>
  <c r="AH55" i="7"/>
  <c r="AG55" i="7"/>
  <c r="AF55" i="7"/>
  <c r="AD55" i="7"/>
  <c r="AC55" i="7"/>
  <c r="AB55" i="7"/>
  <c r="AA55" i="7"/>
  <c r="AI54" i="7"/>
  <c r="AH54" i="7"/>
  <c r="AG54" i="7"/>
  <c r="AF54" i="7"/>
  <c r="AD54" i="7"/>
  <c r="AC54" i="7"/>
  <c r="AB54" i="7"/>
  <c r="AA54" i="7"/>
  <c r="AI53" i="7"/>
  <c r="AH53" i="7"/>
  <c r="AG53" i="7"/>
  <c r="AF53" i="7"/>
  <c r="AD53" i="7"/>
  <c r="AC53" i="7"/>
  <c r="AB53" i="7"/>
  <c r="AA53" i="7"/>
  <c r="AI52" i="7"/>
  <c r="AH52" i="7"/>
  <c r="AG52" i="7"/>
  <c r="AF52" i="7"/>
  <c r="AD52" i="7"/>
  <c r="AC52" i="7"/>
  <c r="AB52" i="7"/>
  <c r="AA52" i="7"/>
  <c r="AI51" i="7"/>
  <c r="AH51" i="7"/>
  <c r="AG51" i="7"/>
  <c r="AF51" i="7"/>
  <c r="AD51" i="7"/>
  <c r="AC51" i="7"/>
  <c r="AB51" i="7"/>
  <c r="AA51" i="7"/>
  <c r="AI50" i="7"/>
  <c r="AH50" i="7"/>
  <c r="AG50" i="7"/>
  <c r="AF50" i="7"/>
  <c r="AD50" i="7"/>
  <c r="AC50" i="7"/>
  <c r="AB50" i="7"/>
  <c r="AA50" i="7"/>
  <c r="AI49" i="7"/>
  <c r="AH49" i="7"/>
  <c r="AG49" i="7"/>
  <c r="AF49" i="7"/>
  <c r="AD49" i="7"/>
  <c r="AC49" i="7"/>
  <c r="AB49" i="7"/>
  <c r="AA49" i="7"/>
  <c r="AI48" i="7"/>
  <c r="AH48" i="7"/>
  <c r="AG48" i="7"/>
  <c r="AF48" i="7"/>
  <c r="AD48" i="7"/>
  <c r="AC48" i="7"/>
  <c r="AB48" i="7"/>
  <c r="AA48" i="7"/>
  <c r="AI47" i="7"/>
  <c r="AH47" i="7"/>
  <c r="AG47" i="7"/>
  <c r="AF47" i="7"/>
  <c r="AD47" i="7"/>
  <c r="AC47" i="7"/>
  <c r="AB47" i="7"/>
  <c r="AA47" i="7"/>
  <c r="AI46" i="7"/>
  <c r="AH46" i="7"/>
  <c r="AG46" i="7"/>
  <c r="AF46" i="7"/>
  <c r="AD46" i="7"/>
  <c r="AC46" i="7"/>
  <c r="AB46" i="7"/>
  <c r="AA46" i="7"/>
  <c r="AI45" i="7"/>
  <c r="AH45" i="7"/>
  <c r="AG45" i="7"/>
  <c r="AF45" i="7"/>
  <c r="AD45" i="7"/>
  <c r="AC45" i="7"/>
  <c r="AB45" i="7"/>
  <c r="AA45" i="7"/>
  <c r="AI44" i="7"/>
  <c r="AH44" i="7"/>
  <c r="AG44" i="7"/>
  <c r="AF44" i="7"/>
  <c r="AD44" i="7"/>
  <c r="AC44" i="7"/>
  <c r="AB44" i="7"/>
  <c r="AA44" i="7"/>
  <c r="AI43" i="7"/>
  <c r="AH43" i="7"/>
  <c r="AG43" i="7"/>
  <c r="AF43" i="7"/>
  <c r="AD43" i="7"/>
  <c r="AC43" i="7"/>
  <c r="AB43" i="7"/>
  <c r="AA43" i="7"/>
  <c r="AI42" i="7"/>
  <c r="AH42" i="7"/>
  <c r="AG42" i="7"/>
  <c r="AF42" i="7"/>
  <c r="AD42" i="7"/>
  <c r="AC42" i="7"/>
  <c r="AB42" i="7"/>
  <c r="AA42" i="7"/>
  <c r="AI41" i="7"/>
  <c r="AH41" i="7"/>
  <c r="AG41" i="7"/>
  <c r="AF41" i="7"/>
  <c r="AD41" i="7"/>
  <c r="AC41" i="7"/>
  <c r="AB41" i="7"/>
  <c r="AA41" i="7"/>
  <c r="AI40" i="7"/>
  <c r="AH40" i="7"/>
  <c r="AG40" i="7"/>
  <c r="AF40" i="7"/>
  <c r="AD40" i="7"/>
  <c r="AC40" i="7"/>
  <c r="AB40" i="7"/>
  <c r="AA40" i="7"/>
  <c r="AI39" i="7"/>
  <c r="AH39" i="7"/>
  <c r="AG39" i="7"/>
  <c r="AF39" i="7"/>
  <c r="AD39" i="7"/>
  <c r="AC39" i="7"/>
  <c r="AB39" i="7"/>
  <c r="AA39" i="7"/>
  <c r="AI38" i="7"/>
  <c r="AH38" i="7"/>
  <c r="AG38" i="7"/>
  <c r="AF38" i="7"/>
  <c r="AD38" i="7"/>
  <c r="AC38" i="7"/>
  <c r="AB38" i="7"/>
  <c r="AA38" i="7"/>
  <c r="AI37" i="7"/>
  <c r="AH37" i="7"/>
  <c r="AG37" i="7"/>
  <c r="AF37" i="7"/>
  <c r="AD37" i="7"/>
  <c r="AC37" i="7"/>
  <c r="AB37" i="7"/>
  <c r="AA37" i="7"/>
  <c r="AI36" i="7"/>
  <c r="AH36" i="7"/>
  <c r="AG36" i="7"/>
  <c r="AF36" i="7"/>
  <c r="AD36" i="7"/>
  <c r="AC36" i="7"/>
  <c r="AB36" i="7"/>
  <c r="AA36" i="7"/>
  <c r="AI35" i="7"/>
  <c r="AH35" i="7"/>
  <c r="AG35" i="7"/>
  <c r="AF35" i="7"/>
  <c r="AD35" i="7"/>
  <c r="AC35" i="7"/>
  <c r="AB35" i="7"/>
  <c r="AA35" i="7"/>
  <c r="AI34" i="7"/>
  <c r="AH34" i="7"/>
  <c r="AG34" i="7"/>
  <c r="AF34" i="7"/>
  <c r="AD34" i="7"/>
  <c r="AC34" i="7"/>
  <c r="AB34" i="7"/>
  <c r="AA34" i="7"/>
  <c r="AI33" i="7"/>
  <c r="AH33" i="7"/>
  <c r="AG33" i="7"/>
  <c r="AF33" i="7"/>
  <c r="AD33" i="7"/>
  <c r="AC33" i="7"/>
  <c r="AB33" i="7"/>
  <c r="AA33" i="7"/>
  <c r="AI32" i="7"/>
  <c r="AH32" i="7"/>
  <c r="AG32" i="7"/>
  <c r="AF32" i="7"/>
  <c r="AD32" i="7"/>
  <c r="AC32" i="7"/>
  <c r="AB32" i="7"/>
  <c r="AA32" i="7"/>
  <c r="AI31" i="7"/>
  <c r="AH31" i="7"/>
  <c r="AG31" i="7"/>
  <c r="AF31" i="7"/>
  <c r="AD31" i="7"/>
  <c r="AC31" i="7"/>
  <c r="AB31" i="7"/>
  <c r="AA31" i="7"/>
  <c r="AI30" i="7"/>
  <c r="AH30" i="7"/>
  <c r="AG30" i="7"/>
  <c r="AF30" i="7"/>
  <c r="AD30" i="7"/>
  <c r="AC30" i="7"/>
  <c r="AB30" i="7"/>
  <c r="AA30" i="7"/>
  <c r="AI29" i="7"/>
  <c r="AH29" i="7"/>
  <c r="AG29" i="7"/>
  <c r="AF29" i="7"/>
  <c r="AD29" i="7"/>
  <c r="AC29" i="7"/>
  <c r="AB29" i="7"/>
  <c r="AA29" i="7"/>
  <c r="U150" i="7"/>
  <c r="AV150" i="7" s="1"/>
  <c r="T150" i="7"/>
  <c r="AU150" i="7" s="1"/>
  <c r="S150" i="7"/>
  <c r="AT150" i="7" s="1"/>
  <c r="R150" i="7"/>
  <c r="AS150" i="7" s="1"/>
  <c r="Q150" i="7"/>
  <c r="AR150" i="7" s="1"/>
  <c r="P150" i="7"/>
  <c r="AQ150" i="7" s="1"/>
  <c r="O150" i="7"/>
  <c r="AP150" i="7" s="1"/>
  <c r="N150" i="7"/>
  <c r="AO150" i="7" s="1"/>
  <c r="M150" i="7"/>
  <c r="AN150" i="7" s="1"/>
  <c r="L150" i="7"/>
  <c r="AM150" i="7" s="1"/>
  <c r="K150" i="7"/>
  <c r="AL150" i="7" s="1"/>
  <c r="J150" i="7"/>
  <c r="AK150" i="7" s="1"/>
  <c r="U149" i="7"/>
  <c r="AV149" i="7" s="1"/>
  <c r="T149" i="7"/>
  <c r="AU149" i="7" s="1"/>
  <c r="S149" i="7"/>
  <c r="AT149" i="7" s="1"/>
  <c r="R149" i="7"/>
  <c r="AS149" i="7" s="1"/>
  <c r="Q149" i="7"/>
  <c r="AR149" i="7" s="1"/>
  <c r="P149" i="7"/>
  <c r="AQ149" i="7" s="1"/>
  <c r="O149" i="7"/>
  <c r="AP149" i="7" s="1"/>
  <c r="N149" i="7"/>
  <c r="AO149" i="7" s="1"/>
  <c r="M149" i="7"/>
  <c r="AN149" i="7" s="1"/>
  <c r="L149" i="7"/>
  <c r="AM149" i="7" s="1"/>
  <c r="K149" i="7"/>
  <c r="AL149" i="7" s="1"/>
  <c r="J149" i="7"/>
  <c r="AK149" i="7" s="1"/>
  <c r="U148" i="7"/>
  <c r="AV148" i="7" s="1"/>
  <c r="T148" i="7"/>
  <c r="AU148" i="7" s="1"/>
  <c r="S148" i="7"/>
  <c r="AT148" i="7" s="1"/>
  <c r="R148" i="7"/>
  <c r="AS148" i="7" s="1"/>
  <c r="Q148" i="7"/>
  <c r="AR148" i="7" s="1"/>
  <c r="P148" i="7"/>
  <c r="AQ148" i="7" s="1"/>
  <c r="O148" i="7"/>
  <c r="AP148" i="7" s="1"/>
  <c r="N148" i="7"/>
  <c r="AO148" i="7" s="1"/>
  <c r="M148" i="7"/>
  <c r="AN148" i="7" s="1"/>
  <c r="L148" i="7"/>
  <c r="AM148" i="7" s="1"/>
  <c r="K148" i="7"/>
  <c r="AL148" i="7" s="1"/>
  <c r="J148" i="7"/>
  <c r="AK148" i="7" s="1"/>
  <c r="U147" i="7"/>
  <c r="AV147" i="7" s="1"/>
  <c r="T147" i="7"/>
  <c r="AU147" i="7" s="1"/>
  <c r="S147" i="7"/>
  <c r="AT147" i="7" s="1"/>
  <c r="R147" i="7"/>
  <c r="AS147" i="7" s="1"/>
  <c r="Q147" i="7"/>
  <c r="AR147" i="7" s="1"/>
  <c r="P147" i="7"/>
  <c r="AQ147" i="7" s="1"/>
  <c r="O147" i="7"/>
  <c r="AP147" i="7" s="1"/>
  <c r="N147" i="7"/>
  <c r="AO147" i="7" s="1"/>
  <c r="M147" i="7"/>
  <c r="AN147" i="7" s="1"/>
  <c r="L147" i="7"/>
  <c r="AM147" i="7" s="1"/>
  <c r="K147" i="7"/>
  <c r="AL147" i="7" s="1"/>
  <c r="J147" i="7"/>
  <c r="AK147" i="7" s="1"/>
  <c r="U146" i="7"/>
  <c r="AV146" i="7" s="1"/>
  <c r="T146" i="7"/>
  <c r="AU146" i="7" s="1"/>
  <c r="S146" i="7"/>
  <c r="AT146" i="7" s="1"/>
  <c r="R146" i="7"/>
  <c r="AS146" i="7" s="1"/>
  <c r="Q146" i="7"/>
  <c r="AR146" i="7" s="1"/>
  <c r="P146" i="7"/>
  <c r="AQ146" i="7" s="1"/>
  <c r="O146" i="7"/>
  <c r="AP146" i="7" s="1"/>
  <c r="N146" i="7"/>
  <c r="AO146" i="7" s="1"/>
  <c r="M146" i="7"/>
  <c r="AN146" i="7" s="1"/>
  <c r="L146" i="7"/>
  <c r="AM146" i="7" s="1"/>
  <c r="K146" i="7"/>
  <c r="AL146" i="7" s="1"/>
  <c r="J146" i="7"/>
  <c r="AK146" i="7" s="1"/>
  <c r="U145" i="7"/>
  <c r="AV145" i="7" s="1"/>
  <c r="T145" i="7"/>
  <c r="AU145" i="7" s="1"/>
  <c r="S145" i="7"/>
  <c r="AT145" i="7" s="1"/>
  <c r="R145" i="7"/>
  <c r="AS145" i="7" s="1"/>
  <c r="Q145" i="7"/>
  <c r="AR145" i="7" s="1"/>
  <c r="P145" i="7"/>
  <c r="AQ145" i="7" s="1"/>
  <c r="O145" i="7"/>
  <c r="AP145" i="7" s="1"/>
  <c r="N145" i="7"/>
  <c r="AO145" i="7" s="1"/>
  <c r="M145" i="7"/>
  <c r="AN145" i="7" s="1"/>
  <c r="L145" i="7"/>
  <c r="AM145" i="7" s="1"/>
  <c r="K145" i="7"/>
  <c r="AL145" i="7" s="1"/>
  <c r="J145" i="7"/>
  <c r="AK145" i="7" s="1"/>
  <c r="U144" i="7"/>
  <c r="AV144" i="7" s="1"/>
  <c r="T144" i="7"/>
  <c r="AU144" i="7" s="1"/>
  <c r="S144" i="7"/>
  <c r="AT144" i="7" s="1"/>
  <c r="R144" i="7"/>
  <c r="AS144" i="7" s="1"/>
  <c r="Q144" i="7"/>
  <c r="AR144" i="7" s="1"/>
  <c r="P144" i="7"/>
  <c r="AQ144" i="7" s="1"/>
  <c r="O144" i="7"/>
  <c r="AP144" i="7" s="1"/>
  <c r="N144" i="7"/>
  <c r="AO144" i="7" s="1"/>
  <c r="M144" i="7"/>
  <c r="AN144" i="7" s="1"/>
  <c r="L144" i="7"/>
  <c r="AM144" i="7" s="1"/>
  <c r="K144" i="7"/>
  <c r="AL144" i="7" s="1"/>
  <c r="J144" i="7"/>
  <c r="AK144" i="7" s="1"/>
  <c r="U143" i="7"/>
  <c r="AV143" i="7" s="1"/>
  <c r="T143" i="7"/>
  <c r="AU143" i="7" s="1"/>
  <c r="S143" i="7"/>
  <c r="AT143" i="7" s="1"/>
  <c r="R143" i="7"/>
  <c r="AS143" i="7" s="1"/>
  <c r="Q143" i="7"/>
  <c r="AR143" i="7" s="1"/>
  <c r="P143" i="7"/>
  <c r="AQ143" i="7" s="1"/>
  <c r="O143" i="7"/>
  <c r="AP143" i="7" s="1"/>
  <c r="N143" i="7"/>
  <c r="AO143" i="7" s="1"/>
  <c r="M143" i="7"/>
  <c r="AN143" i="7" s="1"/>
  <c r="L143" i="7"/>
  <c r="AM143" i="7" s="1"/>
  <c r="K143" i="7"/>
  <c r="AL143" i="7" s="1"/>
  <c r="J143" i="7"/>
  <c r="AK143" i="7" s="1"/>
  <c r="U142" i="7"/>
  <c r="AV142" i="7" s="1"/>
  <c r="T142" i="7"/>
  <c r="AU142" i="7" s="1"/>
  <c r="S142" i="7"/>
  <c r="AT142" i="7" s="1"/>
  <c r="R142" i="7"/>
  <c r="AS142" i="7" s="1"/>
  <c r="Q142" i="7"/>
  <c r="AR142" i="7" s="1"/>
  <c r="P142" i="7"/>
  <c r="AQ142" i="7" s="1"/>
  <c r="O142" i="7"/>
  <c r="AP142" i="7" s="1"/>
  <c r="N142" i="7"/>
  <c r="AO142" i="7" s="1"/>
  <c r="M142" i="7"/>
  <c r="AN142" i="7" s="1"/>
  <c r="L142" i="7"/>
  <c r="AM142" i="7" s="1"/>
  <c r="K142" i="7"/>
  <c r="AL142" i="7" s="1"/>
  <c r="J142" i="7"/>
  <c r="AK142" i="7" s="1"/>
  <c r="U141" i="7"/>
  <c r="AV141" i="7" s="1"/>
  <c r="T141" i="7"/>
  <c r="AU141" i="7" s="1"/>
  <c r="S141" i="7"/>
  <c r="AT141" i="7" s="1"/>
  <c r="R141" i="7"/>
  <c r="AS141" i="7" s="1"/>
  <c r="Q141" i="7"/>
  <c r="AR141" i="7" s="1"/>
  <c r="P141" i="7"/>
  <c r="AQ141" i="7" s="1"/>
  <c r="O141" i="7"/>
  <c r="AP141" i="7" s="1"/>
  <c r="N141" i="7"/>
  <c r="AO141" i="7" s="1"/>
  <c r="M141" i="7"/>
  <c r="AN141" i="7" s="1"/>
  <c r="L141" i="7"/>
  <c r="AM141" i="7" s="1"/>
  <c r="K141" i="7"/>
  <c r="AL141" i="7" s="1"/>
  <c r="J141" i="7"/>
  <c r="AK141" i="7" s="1"/>
  <c r="U140" i="7"/>
  <c r="AV140" i="7" s="1"/>
  <c r="T140" i="7"/>
  <c r="AU140" i="7" s="1"/>
  <c r="S140" i="7"/>
  <c r="AT140" i="7" s="1"/>
  <c r="R140" i="7"/>
  <c r="AS140" i="7" s="1"/>
  <c r="Q140" i="7"/>
  <c r="AR140" i="7" s="1"/>
  <c r="P140" i="7"/>
  <c r="AQ140" i="7" s="1"/>
  <c r="O140" i="7"/>
  <c r="AP140" i="7" s="1"/>
  <c r="N140" i="7"/>
  <c r="AO140" i="7" s="1"/>
  <c r="M140" i="7"/>
  <c r="AN140" i="7" s="1"/>
  <c r="L140" i="7"/>
  <c r="AM140" i="7" s="1"/>
  <c r="K140" i="7"/>
  <c r="AL140" i="7" s="1"/>
  <c r="J140" i="7"/>
  <c r="AK140" i="7" s="1"/>
  <c r="U139" i="7"/>
  <c r="AV139" i="7" s="1"/>
  <c r="T139" i="7"/>
  <c r="AU139" i="7" s="1"/>
  <c r="S139" i="7"/>
  <c r="AT139" i="7" s="1"/>
  <c r="R139" i="7"/>
  <c r="AS139" i="7" s="1"/>
  <c r="Q139" i="7"/>
  <c r="AR139" i="7" s="1"/>
  <c r="P139" i="7"/>
  <c r="AQ139" i="7" s="1"/>
  <c r="O139" i="7"/>
  <c r="AP139" i="7" s="1"/>
  <c r="N139" i="7"/>
  <c r="AO139" i="7" s="1"/>
  <c r="M139" i="7"/>
  <c r="AN139" i="7" s="1"/>
  <c r="L139" i="7"/>
  <c r="AM139" i="7" s="1"/>
  <c r="K139" i="7"/>
  <c r="AL139" i="7" s="1"/>
  <c r="J139" i="7"/>
  <c r="AK139" i="7" s="1"/>
  <c r="U138" i="7"/>
  <c r="AV138" i="7" s="1"/>
  <c r="T138" i="7"/>
  <c r="AU138" i="7" s="1"/>
  <c r="S138" i="7"/>
  <c r="AT138" i="7" s="1"/>
  <c r="R138" i="7"/>
  <c r="AS138" i="7" s="1"/>
  <c r="Q138" i="7"/>
  <c r="AR138" i="7" s="1"/>
  <c r="P138" i="7"/>
  <c r="AQ138" i="7" s="1"/>
  <c r="O138" i="7"/>
  <c r="AP138" i="7" s="1"/>
  <c r="N138" i="7"/>
  <c r="AO138" i="7" s="1"/>
  <c r="M138" i="7"/>
  <c r="AN138" i="7" s="1"/>
  <c r="L138" i="7"/>
  <c r="AM138" i="7" s="1"/>
  <c r="K138" i="7"/>
  <c r="AL138" i="7" s="1"/>
  <c r="J138" i="7"/>
  <c r="AK138" i="7" s="1"/>
  <c r="U137" i="7"/>
  <c r="AV137" i="7" s="1"/>
  <c r="T137" i="7"/>
  <c r="AU137" i="7" s="1"/>
  <c r="S137" i="7"/>
  <c r="AT137" i="7" s="1"/>
  <c r="R137" i="7"/>
  <c r="AS137" i="7" s="1"/>
  <c r="Q137" i="7"/>
  <c r="AR137" i="7" s="1"/>
  <c r="P137" i="7"/>
  <c r="AQ137" i="7" s="1"/>
  <c r="O137" i="7"/>
  <c r="AP137" i="7" s="1"/>
  <c r="N137" i="7"/>
  <c r="AO137" i="7" s="1"/>
  <c r="M137" i="7"/>
  <c r="AN137" i="7" s="1"/>
  <c r="L137" i="7"/>
  <c r="AM137" i="7" s="1"/>
  <c r="K137" i="7"/>
  <c r="AL137" i="7" s="1"/>
  <c r="J137" i="7"/>
  <c r="AK137" i="7" s="1"/>
  <c r="U136" i="7"/>
  <c r="AV136" i="7" s="1"/>
  <c r="T136" i="7"/>
  <c r="AU136" i="7" s="1"/>
  <c r="S136" i="7"/>
  <c r="AT136" i="7" s="1"/>
  <c r="R136" i="7"/>
  <c r="AS136" i="7" s="1"/>
  <c r="Q136" i="7"/>
  <c r="AR136" i="7" s="1"/>
  <c r="P136" i="7"/>
  <c r="AQ136" i="7" s="1"/>
  <c r="O136" i="7"/>
  <c r="AP136" i="7" s="1"/>
  <c r="N136" i="7"/>
  <c r="AO136" i="7" s="1"/>
  <c r="M136" i="7"/>
  <c r="AN136" i="7" s="1"/>
  <c r="L136" i="7"/>
  <c r="AM136" i="7" s="1"/>
  <c r="K136" i="7"/>
  <c r="AL136" i="7" s="1"/>
  <c r="J136" i="7"/>
  <c r="AK136" i="7" s="1"/>
  <c r="U135" i="7"/>
  <c r="AV135" i="7" s="1"/>
  <c r="T135" i="7"/>
  <c r="AU135" i="7" s="1"/>
  <c r="S135" i="7"/>
  <c r="AT135" i="7" s="1"/>
  <c r="R135" i="7"/>
  <c r="AS135" i="7" s="1"/>
  <c r="Q135" i="7"/>
  <c r="AR135" i="7" s="1"/>
  <c r="P135" i="7"/>
  <c r="AQ135" i="7" s="1"/>
  <c r="O135" i="7"/>
  <c r="AP135" i="7" s="1"/>
  <c r="N135" i="7"/>
  <c r="AO135" i="7" s="1"/>
  <c r="M135" i="7"/>
  <c r="AN135" i="7" s="1"/>
  <c r="L135" i="7"/>
  <c r="AM135" i="7" s="1"/>
  <c r="K135" i="7"/>
  <c r="AL135" i="7" s="1"/>
  <c r="J135" i="7"/>
  <c r="AK135" i="7" s="1"/>
  <c r="U134" i="7"/>
  <c r="AV134" i="7" s="1"/>
  <c r="T134" i="7"/>
  <c r="AU134" i="7" s="1"/>
  <c r="S134" i="7"/>
  <c r="AT134" i="7" s="1"/>
  <c r="R134" i="7"/>
  <c r="AS134" i="7" s="1"/>
  <c r="Q134" i="7"/>
  <c r="AR134" i="7" s="1"/>
  <c r="P134" i="7"/>
  <c r="AQ134" i="7" s="1"/>
  <c r="O134" i="7"/>
  <c r="AP134" i="7" s="1"/>
  <c r="N134" i="7"/>
  <c r="AO134" i="7" s="1"/>
  <c r="M134" i="7"/>
  <c r="AN134" i="7" s="1"/>
  <c r="L134" i="7"/>
  <c r="AM134" i="7" s="1"/>
  <c r="K134" i="7"/>
  <c r="AL134" i="7" s="1"/>
  <c r="J134" i="7"/>
  <c r="AK134" i="7" s="1"/>
  <c r="U133" i="7"/>
  <c r="AV133" i="7" s="1"/>
  <c r="T133" i="7"/>
  <c r="AU133" i="7" s="1"/>
  <c r="S133" i="7"/>
  <c r="AT133" i="7" s="1"/>
  <c r="R133" i="7"/>
  <c r="AS133" i="7" s="1"/>
  <c r="Q133" i="7"/>
  <c r="AR133" i="7" s="1"/>
  <c r="P133" i="7"/>
  <c r="AQ133" i="7" s="1"/>
  <c r="O133" i="7"/>
  <c r="AP133" i="7" s="1"/>
  <c r="N133" i="7"/>
  <c r="AO133" i="7" s="1"/>
  <c r="M133" i="7"/>
  <c r="AN133" i="7" s="1"/>
  <c r="L133" i="7"/>
  <c r="AM133" i="7" s="1"/>
  <c r="K133" i="7"/>
  <c r="AL133" i="7" s="1"/>
  <c r="J133" i="7"/>
  <c r="AK133" i="7" s="1"/>
  <c r="U132" i="7"/>
  <c r="AV132" i="7" s="1"/>
  <c r="T132" i="7"/>
  <c r="AU132" i="7" s="1"/>
  <c r="S132" i="7"/>
  <c r="AT132" i="7" s="1"/>
  <c r="R132" i="7"/>
  <c r="AS132" i="7" s="1"/>
  <c r="Q132" i="7"/>
  <c r="AR132" i="7" s="1"/>
  <c r="P132" i="7"/>
  <c r="AQ132" i="7" s="1"/>
  <c r="O132" i="7"/>
  <c r="AP132" i="7" s="1"/>
  <c r="N132" i="7"/>
  <c r="AO132" i="7" s="1"/>
  <c r="M132" i="7"/>
  <c r="AN132" i="7" s="1"/>
  <c r="L132" i="7"/>
  <c r="AM132" i="7" s="1"/>
  <c r="K132" i="7"/>
  <c r="AL132" i="7" s="1"/>
  <c r="J132" i="7"/>
  <c r="AK132" i="7" s="1"/>
  <c r="U131" i="7"/>
  <c r="AV131" i="7" s="1"/>
  <c r="T131" i="7"/>
  <c r="AU131" i="7" s="1"/>
  <c r="S131" i="7"/>
  <c r="AT131" i="7" s="1"/>
  <c r="R131" i="7"/>
  <c r="AS131" i="7" s="1"/>
  <c r="Q131" i="7"/>
  <c r="AR131" i="7" s="1"/>
  <c r="P131" i="7"/>
  <c r="AQ131" i="7" s="1"/>
  <c r="O131" i="7"/>
  <c r="AP131" i="7" s="1"/>
  <c r="N131" i="7"/>
  <c r="AO131" i="7" s="1"/>
  <c r="M131" i="7"/>
  <c r="AN131" i="7" s="1"/>
  <c r="L131" i="7"/>
  <c r="AM131" i="7" s="1"/>
  <c r="K131" i="7"/>
  <c r="AL131" i="7" s="1"/>
  <c r="J131" i="7"/>
  <c r="AK131" i="7" s="1"/>
  <c r="U130" i="7"/>
  <c r="AV130" i="7" s="1"/>
  <c r="T130" i="7"/>
  <c r="AU130" i="7" s="1"/>
  <c r="S130" i="7"/>
  <c r="AT130" i="7" s="1"/>
  <c r="R130" i="7"/>
  <c r="AS130" i="7" s="1"/>
  <c r="Q130" i="7"/>
  <c r="AR130" i="7" s="1"/>
  <c r="P130" i="7"/>
  <c r="AQ130" i="7" s="1"/>
  <c r="O130" i="7"/>
  <c r="AP130" i="7" s="1"/>
  <c r="N130" i="7"/>
  <c r="AO130" i="7" s="1"/>
  <c r="M130" i="7"/>
  <c r="AN130" i="7" s="1"/>
  <c r="L130" i="7"/>
  <c r="AM130" i="7" s="1"/>
  <c r="K130" i="7"/>
  <c r="AL130" i="7" s="1"/>
  <c r="J130" i="7"/>
  <c r="AK130" i="7" s="1"/>
  <c r="U129" i="7"/>
  <c r="AV129" i="7" s="1"/>
  <c r="T129" i="7"/>
  <c r="AU129" i="7" s="1"/>
  <c r="S129" i="7"/>
  <c r="AT129" i="7" s="1"/>
  <c r="R129" i="7"/>
  <c r="AS129" i="7" s="1"/>
  <c r="Q129" i="7"/>
  <c r="AR129" i="7" s="1"/>
  <c r="P129" i="7"/>
  <c r="AQ129" i="7" s="1"/>
  <c r="O129" i="7"/>
  <c r="AP129" i="7" s="1"/>
  <c r="N129" i="7"/>
  <c r="AO129" i="7" s="1"/>
  <c r="M129" i="7"/>
  <c r="AN129" i="7" s="1"/>
  <c r="L129" i="7"/>
  <c r="AM129" i="7" s="1"/>
  <c r="K129" i="7"/>
  <c r="AL129" i="7" s="1"/>
  <c r="J129" i="7"/>
  <c r="AK129" i="7" s="1"/>
  <c r="U128" i="7"/>
  <c r="AV128" i="7" s="1"/>
  <c r="T128" i="7"/>
  <c r="AU128" i="7" s="1"/>
  <c r="S128" i="7"/>
  <c r="AT128" i="7" s="1"/>
  <c r="R128" i="7"/>
  <c r="AS128" i="7" s="1"/>
  <c r="Q128" i="7"/>
  <c r="AR128" i="7" s="1"/>
  <c r="P128" i="7"/>
  <c r="AQ128" i="7" s="1"/>
  <c r="O128" i="7"/>
  <c r="AP128" i="7" s="1"/>
  <c r="N128" i="7"/>
  <c r="AO128" i="7" s="1"/>
  <c r="M128" i="7"/>
  <c r="AN128" i="7" s="1"/>
  <c r="L128" i="7"/>
  <c r="AM128" i="7" s="1"/>
  <c r="K128" i="7"/>
  <c r="AL128" i="7" s="1"/>
  <c r="J128" i="7"/>
  <c r="AK128" i="7" s="1"/>
  <c r="U127" i="7"/>
  <c r="AV127" i="7" s="1"/>
  <c r="T127" i="7"/>
  <c r="AU127" i="7" s="1"/>
  <c r="S127" i="7"/>
  <c r="AT127" i="7" s="1"/>
  <c r="R127" i="7"/>
  <c r="AS127" i="7" s="1"/>
  <c r="Q127" i="7"/>
  <c r="AR127" i="7" s="1"/>
  <c r="P127" i="7"/>
  <c r="AQ127" i="7" s="1"/>
  <c r="O127" i="7"/>
  <c r="AP127" i="7" s="1"/>
  <c r="N127" i="7"/>
  <c r="AO127" i="7" s="1"/>
  <c r="M127" i="7"/>
  <c r="AN127" i="7" s="1"/>
  <c r="L127" i="7"/>
  <c r="AM127" i="7" s="1"/>
  <c r="K127" i="7"/>
  <c r="AL127" i="7" s="1"/>
  <c r="J127" i="7"/>
  <c r="AK127" i="7" s="1"/>
  <c r="U126" i="7"/>
  <c r="AV126" i="7" s="1"/>
  <c r="T126" i="7"/>
  <c r="AU126" i="7" s="1"/>
  <c r="S126" i="7"/>
  <c r="AT126" i="7" s="1"/>
  <c r="R126" i="7"/>
  <c r="AS126" i="7" s="1"/>
  <c r="Q126" i="7"/>
  <c r="AR126" i="7" s="1"/>
  <c r="P126" i="7"/>
  <c r="AQ126" i="7" s="1"/>
  <c r="O126" i="7"/>
  <c r="AP126" i="7" s="1"/>
  <c r="N126" i="7"/>
  <c r="AO126" i="7" s="1"/>
  <c r="M126" i="7"/>
  <c r="AN126" i="7" s="1"/>
  <c r="L126" i="7"/>
  <c r="AM126" i="7" s="1"/>
  <c r="K126" i="7"/>
  <c r="AL126" i="7" s="1"/>
  <c r="J126" i="7"/>
  <c r="AK126" i="7" s="1"/>
  <c r="U125" i="7"/>
  <c r="AV125" i="7" s="1"/>
  <c r="T125" i="7"/>
  <c r="AU125" i="7" s="1"/>
  <c r="S125" i="7"/>
  <c r="AT125" i="7" s="1"/>
  <c r="R125" i="7"/>
  <c r="AS125" i="7" s="1"/>
  <c r="Q125" i="7"/>
  <c r="AR125" i="7" s="1"/>
  <c r="P125" i="7"/>
  <c r="AQ125" i="7" s="1"/>
  <c r="O125" i="7"/>
  <c r="AP125" i="7" s="1"/>
  <c r="N125" i="7"/>
  <c r="AO125" i="7" s="1"/>
  <c r="M125" i="7"/>
  <c r="AN125" i="7" s="1"/>
  <c r="L125" i="7"/>
  <c r="AM125" i="7" s="1"/>
  <c r="K125" i="7"/>
  <c r="AL125" i="7" s="1"/>
  <c r="J125" i="7"/>
  <c r="AK125" i="7" s="1"/>
  <c r="U124" i="7"/>
  <c r="AV124" i="7" s="1"/>
  <c r="T124" i="7"/>
  <c r="AU124" i="7" s="1"/>
  <c r="S124" i="7"/>
  <c r="AT124" i="7" s="1"/>
  <c r="R124" i="7"/>
  <c r="AS124" i="7" s="1"/>
  <c r="Q124" i="7"/>
  <c r="AR124" i="7" s="1"/>
  <c r="P124" i="7"/>
  <c r="AQ124" i="7" s="1"/>
  <c r="O124" i="7"/>
  <c r="AP124" i="7" s="1"/>
  <c r="N124" i="7"/>
  <c r="AO124" i="7" s="1"/>
  <c r="M124" i="7"/>
  <c r="AN124" i="7" s="1"/>
  <c r="L124" i="7"/>
  <c r="AM124" i="7" s="1"/>
  <c r="K124" i="7"/>
  <c r="AL124" i="7" s="1"/>
  <c r="J124" i="7"/>
  <c r="AK124" i="7" s="1"/>
  <c r="U123" i="7"/>
  <c r="AV123" i="7" s="1"/>
  <c r="T123" i="7"/>
  <c r="AU123" i="7" s="1"/>
  <c r="S123" i="7"/>
  <c r="AT123" i="7" s="1"/>
  <c r="R123" i="7"/>
  <c r="AS123" i="7" s="1"/>
  <c r="Q123" i="7"/>
  <c r="AR123" i="7" s="1"/>
  <c r="P123" i="7"/>
  <c r="AQ123" i="7" s="1"/>
  <c r="O123" i="7"/>
  <c r="AP123" i="7" s="1"/>
  <c r="N123" i="7"/>
  <c r="AO123" i="7" s="1"/>
  <c r="M123" i="7"/>
  <c r="AN123" i="7" s="1"/>
  <c r="L123" i="7"/>
  <c r="AM123" i="7" s="1"/>
  <c r="K123" i="7"/>
  <c r="AL123" i="7" s="1"/>
  <c r="J123" i="7"/>
  <c r="AK123" i="7" s="1"/>
  <c r="U122" i="7"/>
  <c r="AV122" i="7" s="1"/>
  <c r="T122" i="7"/>
  <c r="AU122" i="7" s="1"/>
  <c r="S122" i="7"/>
  <c r="AT122" i="7" s="1"/>
  <c r="R122" i="7"/>
  <c r="AS122" i="7" s="1"/>
  <c r="Q122" i="7"/>
  <c r="AR122" i="7" s="1"/>
  <c r="P122" i="7"/>
  <c r="AQ122" i="7" s="1"/>
  <c r="O122" i="7"/>
  <c r="AP122" i="7" s="1"/>
  <c r="N122" i="7"/>
  <c r="AO122" i="7" s="1"/>
  <c r="M122" i="7"/>
  <c r="AN122" i="7" s="1"/>
  <c r="L122" i="7"/>
  <c r="AM122" i="7" s="1"/>
  <c r="K122" i="7"/>
  <c r="AL122" i="7" s="1"/>
  <c r="J122" i="7"/>
  <c r="AK122" i="7" s="1"/>
  <c r="U121" i="7"/>
  <c r="AV121" i="7" s="1"/>
  <c r="T121" i="7"/>
  <c r="AU121" i="7" s="1"/>
  <c r="S121" i="7"/>
  <c r="AT121" i="7" s="1"/>
  <c r="R121" i="7"/>
  <c r="AS121" i="7" s="1"/>
  <c r="Q121" i="7"/>
  <c r="AR121" i="7" s="1"/>
  <c r="P121" i="7"/>
  <c r="AQ121" i="7" s="1"/>
  <c r="O121" i="7"/>
  <c r="AP121" i="7" s="1"/>
  <c r="N121" i="7"/>
  <c r="AO121" i="7" s="1"/>
  <c r="M121" i="7"/>
  <c r="AN121" i="7" s="1"/>
  <c r="L121" i="7"/>
  <c r="AM121" i="7" s="1"/>
  <c r="K121" i="7"/>
  <c r="AL121" i="7" s="1"/>
  <c r="J121" i="7"/>
  <c r="AK121" i="7" s="1"/>
  <c r="U120" i="7"/>
  <c r="AV120" i="7" s="1"/>
  <c r="T120" i="7"/>
  <c r="AU120" i="7" s="1"/>
  <c r="S120" i="7"/>
  <c r="AT120" i="7" s="1"/>
  <c r="R120" i="7"/>
  <c r="AS120" i="7" s="1"/>
  <c r="Q120" i="7"/>
  <c r="AR120" i="7" s="1"/>
  <c r="P120" i="7"/>
  <c r="AQ120" i="7" s="1"/>
  <c r="O120" i="7"/>
  <c r="AP120" i="7" s="1"/>
  <c r="N120" i="7"/>
  <c r="AO120" i="7" s="1"/>
  <c r="M120" i="7"/>
  <c r="AN120" i="7" s="1"/>
  <c r="L120" i="7"/>
  <c r="AM120" i="7" s="1"/>
  <c r="K120" i="7"/>
  <c r="AL120" i="7" s="1"/>
  <c r="J120" i="7"/>
  <c r="AK120" i="7" s="1"/>
  <c r="U119" i="7"/>
  <c r="AV119" i="7" s="1"/>
  <c r="T119" i="7"/>
  <c r="AU119" i="7" s="1"/>
  <c r="S119" i="7"/>
  <c r="AT119" i="7" s="1"/>
  <c r="R119" i="7"/>
  <c r="AS119" i="7" s="1"/>
  <c r="Q119" i="7"/>
  <c r="AR119" i="7" s="1"/>
  <c r="P119" i="7"/>
  <c r="AQ119" i="7" s="1"/>
  <c r="O119" i="7"/>
  <c r="AP119" i="7" s="1"/>
  <c r="N119" i="7"/>
  <c r="AO119" i="7" s="1"/>
  <c r="M119" i="7"/>
  <c r="AN119" i="7" s="1"/>
  <c r="L119" i="7"/>
  <c r="AM119" i="7" s="1"/>
  <c r="K119" i="7"/>
  <c r="AL119" i="7" s="1"/>
  <c r="J119" i="7"/>
  <c r="AK119" i="7" s="1"/>
  <c r="U118" i="7"/>
  <c r="AV118" i="7" s="1"/>
  <c r="T118" i="7"/>
  <c r="AU118" i="7" s="1"/>
  <c r="S118" i="7"/>
  <c r="AT118" i="7" s="1"/>
  <c r="R118" i="7"/>
  <c r="AS118" i="7" s="1"/>
  <c r="Q118" i="7"/>
  <c r="AR118" i="7" s="1"/>
  <c r="P118" i="7"/>
  <c r="AQ118" i="7" s="1"/>
  <c r="O118" i="7"/>
  <c r="AP118" i="7" s="1"/>
  <c r="N118" i="7"/>
  <c r="AO118" i="7" s="1"/>
  <c r="M118" i="7"/>
  <c r="AN118" i="7" s="1"/>
  <c r="L118" i="7"/>
  <c r="AM118" i="7" s="1"/>
  <c r="K118" i="7"/>
  <c r="AL118" i="7" s="1"/>
  <c r="J118" i="7"/>
  <c r="AK118" i="7" s="1"/>
  <c r="U117" i="7"/>
  <c r="AV117" i="7" s="1"/>
  <c r="T117" i="7"/>
  <c r="AU117" i="7" s="1"/>
  <c r="S117" i="7"/>
  <c r="AT117" i="7" s="1"/>
  <c r="R117" i="7"/>
  <c r="AS117" i="7" s="1"/>
  <c r="Q117" i="7"/>
  <c r="AR117" i="7" s="1"/>
  <c r="P117" i="7"/>
  <c r="AQ117" i="7" s="1"/>
  <c r="O117" i="7"/>
  <c r="AP117" i="7" s="1"/>
  <c r="N117" i="7"/>
  <c r="AO117" i="7" s="1"/>
  <c r="M117" i="7"/>
  <c r="AN117" i="7" s="1"/>
  <c r="L117" i="7"/>
  <c r="AM117" i="7" s="1"/>
  <c r="K117" i="7"/>
  <c r="AL117" i="7" s="1"/>
  <c r="J117" i="7"/>
  <c r="AK117" i="7" s="1"/>
  <c r="U116" i="7"/>
  <c r="AV116" i="7" s="1"/>
  <c r="T116" i="7"/>
  <c r="AU116" i="7" s="1"/>
  <c r="S116" i="7"/>
  <c r="AT116" i="7" s="1"/>
  <c r="R116" i="7"/>
  <c r="AS116" i="7" s="1"/>
  <c r="Q116" i="7"/>
  <c r="AR116" i="7" s="1"/>
  <c r="P116" i="7"/>
  <c r="AQ116" i="7" s="1"/>
  <c r="O116" i="7"/>
  <c r="AP116" i="7" s="1"/>
  <c r="N116" i="7"/>
  <c r="AO116" i="7" s="1"/>
  <c r="M116" i="7"/>
  <c r="AN116" i="7" s="1"/>
  <c r="L116" i="7"/>
  <c r="AM116" i="7" s="1"/>
  <c r="K116" i="7"/>
  <c r="AL116" i="7" s="1"/>
  <c r="J116" i="7"/>
  <c r="AK116" i="7" s="1"/>
  <c r="U115" i="7"/>
  <c r="AV115" i="7" s="1"/>
  <c r="T115" i="7"/>
  <c r="AU115" i="7" s="1"/>
  <c r="S115" i="7"/>
  <c r="AT115" i="7" s="1"/>
  <c r="R115" i="7"/>
  <c r="AS115" i="7" s="1"/>
  <c r="Q115" i="7"/>
  <c r="AR115" i="7" s="1"/>
  <c r="P115" i="7"/>
  <c r="AQ115" i="7" s="1"/>
  <c r="O115" i="7"/>
  <c r="AP115" i="7" s="1"/>
  <c r="N115" i="7"/>
  <c r="AO115" i="7" s="1"/>
  <c r="M115" i="7"/>
  <c r="AN115" i="7" s="1"/>
  <c r="L115" i="7"/>
  <c r="AM115" i="7" s="1"/>
  <c r="K115" i="7"/>
  <c r="AL115" i="7" s="1"/>
  <c r="J115" i="7"/>
  <c r="AK115" i="7" s="1"/>
  <c r="U114" i="7"/>
  <c r="AV114" i="7" s="1"/>
  <c r="T114" i="7"/>
  <c r="AU114" i="7" s="1"/>
  <c r="S114" i="7"/>
  <c r="AT114" i="7" s="1"/>
  <c r="R114" i="7"/>
  <c r="AS114" i="7" s="1"/>
  <c r="Q114" i="7"/>
  <c r="AR114" i="7" s="1"/>
  <c r="P114" i="7"/>
  <c r="AQ114" i="7" s="1"/>
  <c r="O114" i="7"/>
  <c r="AP114" i="7" s="1"/>
  <c r="N114" i="7"/>
  <c r="AO114" i="7" s="1"/>
  <c r="M114" i="7"/>
  <c r="AN114" i="7" s="1"/>
  <c r="L114" i="7"/>
  <c r="AM114" i="7" s="1"/>
  <c r="K114" i="7"/>
  <c r="AL114" i="7" s="1"/>
  <c r="J114" i="7"/>
  <c r="AK114" i="7" s="1"/>
  <c r="U113" i="7"/>
  <c r="AV113" i="7" s="1"/>
  <c r="T113" i="7"/>
  <c r="AU113" i="7" s="1"/>
  <c r="S113" i="7"/>
  <c r="AT113" i="7" s="1"/>
  <c r="R113" i="7"/>
  <c r="AS113" i="7" s="1"/>
  <c r="Q113" i="7"/>
  <c r="AR113" i="7" s="1"/>
  <c r="P113" i="7"/>
  <c r="AQ113" i="7" s="1"/>
  <c r="O113" i="7"/>
  <c r="AP113" i="7" s="1"/>
  <c r="N113" i="7"/>
  <c r="AO113" i="7" s="1"/>
  <c r="M113" i="7"/>
  <c r="AN113" i="7" s="1"/>
  <c r="L113" i="7"/>
  <c r="AM113" i="7" s="1"/>
  <c r="K113" i="7"/>
  <c r="AL113" i="7" s="1"/>
  <c r="J113" i="7"/>
  <c r="AK113" i="7" s="1"/>
  <c r="U112" i="7"/>
  <c r="AV112" i="7" s="1"/>
  <c r="T112" i="7"/>
  <c r="AU112" i="7" s="1"/>
  <c r="S112" i="7"/>
  <c r="AT112" i="7" s="1"/>
  <c r="R112" i="7"/>
  <c r="AS112" i="7" s="1"/>
  <c r="Q112" i="7"/>
  <c r="AR112" i="7" s="1"/>
  <c r="P112" i="7"/>
  <c r="AQ112" i="7" s="1"/>
  <c r="O112" i="7"/>
  <c r="AP112" i="7" s="1"/>
  <c r="N112" i="7"/>
  <c r="AO112" i="7" s="1"/>
  <c r="M112" i="7"/>
  <c r="AN112" i="7" s="1"/>
  <c r="L112" i="7"/>
  <c r="AM112" i="7" s="1"/>
  <c r="K112" i="7"/>
  <c r="AL112" i="7" s="1"/>
  <c r="J112" i="7"/>
  <c r="AK112" i="7" s="1"/>
  <c r="U111" i="7"/>
  <c r="AV111" i="7" s="1"/>
  <c r="T111" i="7"/>
  <c r="AU111" i="7" s="1"/>
  <c r="S111" i="7"/>
  <c r="AT111" i="7" s="1"/>
  <c r="R111" i="7"/>
  <c r="AS111" i="7" s="1"/>
  <c r="Q111" i="7"/>
  <c r="AR111" i="7" s="1"/>
  <c r="P111" i="7"/>
  <c r="AQ111" i="7" s="1"/>
  <c r="O111" i="7"/>
  <c r="AP111" i="7" s="1"/>
  <c r="N111" i="7"/>
  <c r="AO111" i="7" s="1"/>
  <c r="M111" i="7"/>
  <c r="AN111" i="7" s="1"/>
  <c r="L111" i="7"/>
  <c r="AM111" i="7" s="1"/>
  <c r="K111" i="7"/>
  <c r="AL111" i="7" s="1"/>
  <c r="J111" i="7"/>
  <c r="AK111" i="7" s="1"/>
  <c r="U110" i="7"/>
  <c r="AV110" i="7" s="1"/>
  <c r="T110" i="7"/>
  <c r="AU110" i="7" s="1"/>
  <c r="S110" i="7"/>
  <c r="AT110" i="7" s="1"/>
  <c r="R110" i="7"/>
  <c r="AS110" i="7" s="1"/>
  <c r="Q110" i="7"/>
  <c r="AR110" i="7" s="1"/>
  <c r="P110" i="7"/>
  <c r="AQ110" i="7" s="1"/>
  <c r="O110" i="7"/>
  <c r="AP110" i="7" s="1"/>
  <c r="N110" i="7"/>
  <c r="AO110" i="7" s="1"/>
  <c r="M110" i="7"/>
  <c r="AN110" i="7" s="1"/>
  <c r="L110" i="7"/>
  <c r="AM110" i="7" s="1"/>
  <c r="K110" i="7"/>
  <c r="AL110" i="7" s="1"/>
  <c r="J110" i="7"/>
  <c r="AK110" i="7" s="1"/>
  <c r="U109" i="7"/>
  <c r="AV109" i="7" s="1"/>
  <c r="T109" i="7"/>
  <c r="AU109" i="7" s="1"/>
  <c r="S109" i="7"/>
  <c r="AT109" i="7" s="1"/>
  <c r="R109" i="7"/>
  <c r="AS109" i="7" s="1"/>
  <c r="Q109" i="7"/>
  <c r="AR109" i="7" s="1"/>
  <c r="P109" i="7"/>
  <c r="AQ109" i="7" s="1"/>
  <c r="O109" i="7"/>
  <c r="AP109" i="7" s="1"/>
  <c r="N109" i="7"/>
  <c r="AO109" i="7" s="1"/>
  <c r="M109" i="7"/>
  <c r="AN109" i="7" s="1"/>
  <c r="L109" i="7"/>
  <c r="AM109" i="7" s="1"/>
  <c r="K109" i="7"/>
  <c r="AL109" i="7" s="1"/>
  <c r="J109" i="7"/>
  <c r="AK109" i="7" s="1"/>
  <c r="U108" i="7"/>
  <c r="AV108" i="7" s="1"/>
  <c r="T108" i="7"/>
  <c r="AU108" i="7" s="1"/>
  <c r="S108" i="7"/>
  <c r="AT108" i="7" s="1"/>
  <c r="R108" i="7"/>
  <c r="AS108" i="7" s="1"/>
  <c r="Q108" i="7"/>
  <c r="AR108" i="7" s="1"/>
  <c r="P108" i="7"/>
  <c r="AQ108" i="7" s="1"/>
  <c r="O108" i="7"/>
  <c r="AP108" i="7" s="1"/>
  <c r="N108" i="7"/>
  <c r="AO108" i="7" s="1"/>
  <c r="M108" i="7"/>
  <c r="AN108" i="7" s="1"/>
  <c r="L108" i="7"/>
  <c r="AM108" i="7" s="1"/>
  <c r="K108" i="7"/>
  <c r="AL108" i="7" s="1"/>
  <c r="J108" i="7"/>
  <c r="AK108" i="7" s="1"/>
  <c r="U107" i="7"/>
  <c r="AV107" i="7" s="1"/>
  <c r="T107" i="7"/>
  <c r="AU107" i="7" s="1"/>
  <c r="S107" i="7"/>
  <c r="AT107" i="7" s="1"/>
  <c r="R107" i="7"/>
  <c r="AS107" i="7" s="1"/>
  <c r="Q107" i="7"/>
  <c r="AR107" i="7" s="1"/>
  <c r="P107" i="7"/>
  <c r="AQ107" i="7" s="1"/>
  <c r="O107" i="7"/>
  <c r="AP107" i="7" s="1"/>
  <c r="N107" i="7"/>
  <c r="AO107" i="7" s="1"/>
  <c r="M107" i="7"/>
  <c r="AN107" i="7" s="1"/>
  <c r="L107" i="7"/>
  <c r="AM107" i="7" s="1"/>
  <c r="K107" i="7"/>
  <c r="AL107" i="7" s="1"/>
  <c r="J107" i="7"/>
  <c r="AK107" i="7" s="1"/>
  <c r="U106" i="7"/>
  <c r="AV106" i="7" s="1"/>
  <c r="T106" i="7"/>
  <c r="AU106" i="7" s="1"/>
  <c r="S106" i="7"/>
  <c r="AT106" i="7" s="1"/>
  <c r="R106" i="7"/>
  <c r="AS106" i="7" s="1"/>
  <c r="Q106" i="7"/>
  <c r="AR106" i="7" s="1"/>
  <c r="P106" i="7"/>
  <c r="AQ106" i="7" s="1"/>
  <c r="O106" i="7"/>
  <c r="AP106" i="7" s="1"/>
  <c r="N106" i="7"/>
  <c r="AO106" i="7" s="1"/>
  <c r="M106" i="7"/>
  <c r="AN106" i="7" s="1"/>
  <c r="L106" i="7"/>
  <c r="AM106" i="7" s="1"/>
  <c r="K106" i="7"/>
  <c r="AL106" i="7" s="1"/>
  <c r="J106" i="7"/>
  <c r="AK106" i="7" s="1"/>
  <c r="U105" i="7"/>
  <c r="AV105" i="7" s="1"/>
  <c r="T105" i="7"/>
  <c r="AU105" i="7" s="1"/>
  <c r="S105" i="7"/>
  <c r="AT105" i="7" s="1"/>
  <c r="R105" i="7"/>
  <c r="AS105" i="7" s="1"/>
  <c r="Q105" i="7"/>
  <c r="AR105" i="7" s="1"/>
  <c r="P105" i="7"/>
  <c r="AQ105" i="7" s="1"/>
  <c r="O105" i="7"/>
  <c r="AP105" i="7" s="1"/>
  <c r="N105" i="7"/>
  <c r="AO105" i="7" s="1"/>
  <c r="M105" i="7"/>
  <c r="AN105" i="7" s="1"/>
  <c r="L105" i="7"/>
  <c r="AM105" i="7" s="1"/>
  <c r="K105" i="7"/>
  <c r="AL105" i="7" s="1"/>
  <c r="J105" i="7"/>
  <c r="AK105" i="7" s="1"/>
  <c r="U104" i="7"/>
  <c r="AV104" i="7" s="1"/>
  <c r="T104" i="7"/>
  <c r="AU104" i="7" s="1"/>
  <c r="S104" i="7"/>
  <c r="AT104" i="7" s="1"/>
  <c r="R104" i="7"/>
  <c r="AS104" i="7" s="1"/>
  <c r="Q104" i="7"/>
  <c r="AR104" i="7" s="1"/>
  <c r="P104" i="7"/>
  <c r="AQ104" i="7" s="1"/>
  <c r="O104" i="7"/>
  <c r="AP104" i="7" s="1"/>
  <c r="N104" i="7"/>
  <c r="AO104" i="7" s="1"/>
  <c r="M104" i="7"/>
  <c r="AN104" i="7" s="1"/>
  <c r="L104" i="7"/>
  <c r="AM104" i="7" s="1"/>
  <c r="K104" i="7"/>
  <c r="AL104" i="7" s="1"/>
  <c r="J104" i="7"/>
  <c r="AK104" i="7" s="1"/>
  <c r="U103" i="7"/>
  <c r="AV103" i="7" s="1"/>
  <c r="T103" i="7"/>
  <c r="AU103" i="7" s="1"/>
  <c r="S103" i="7"/>
  <c r="AT103" i="7" s="1"/>
  <c r="R103" i="7"/>
  <c r="AS103" i="7" s="1"/>
  <c r="Q103" i="7"/>
  <c r="AR103" i="7" s="1"/>
  <c r="P103" i="7"/>
  <c r="AQ103" i="7" s="1"/>
  <c r="O103" i="7"/>
  <c r="AP103" i="7" s="1"/>
  <c r="N103" i="7"/>
  <c r="AO103" i="7" s="1"/>
  <c r="M103" i="7"/>
  <c r="AN103" i="7" s="1"/>
  <c r="L103" i="7"/>
  <c r="AM103" i="7" s="1"/>
  <c r="K103" i="7"/>
  <c r="AL103" i="7" s="1"/>
  <c r="J103" i="7"/>
  <c r="AK103" i="7" s="1"/>
  <c r="U102" i="7"/>
  <c r="AV102" i="7" s="1"/>
  <c r="T102" i="7"/>
  <c r="AU102" i="7" s="1"/>
  <c r="S102" i="7"/>
  <c r="AT102" i="7" s="1"/>
  <c r="R102" i="7"/>
  <c r="AS102" i="7" s="1"/>
  <c r="Q102" i="7"/>
  <c r="AR102" i="7" s="1"/>
  <c r="P102" i="7"/>
  <c r="AQ102" i="7" s="1"/>
  <c r="O102" i="7"/>
  <c r="AP102" i="7" s="1"/>
  <c r="N102" i="7"/>
  <c r="AO102" i="7" s="1"/>
  <c r="M102" i="7"/>
  <c r="AN102" i="7" s="1"/>
  <c r="L102" i="7"/>
  <c r="AM102" i="7" s="1"/>
  <c r="K102" i="7"/>
  <c r="AL102" i="7" s="1"/>
  <c r="J102" i="7"/>
  <c r="AK102" i="7" s="1"/>
  <c r="U101" i="7"/>
  <c r="AV101" i="7" s="1"/>
  <c r="T101" i="7"/>
  <c r="AU101" i="7" s="1"/>
  <c r="S101" i="7"/>
  <c r="AT101" i="7" s="1"/>
  <c r="R101" i="7"/>
  <c r="AS101" i="7" s="1"/>
  <c r="Q101" i="7"/>
  <c r="AR101" i="7" s="1"/>
  <c r="P101" i="7"/>
  <c r="AQ101" i="7" s="1"/>
  <c r="O101" i="7"/>
  <c r="AP101" i="7" s="1"/>
  <c r="N101" i="7"/>
  <c r="AO101" i="7" s="1"/>
  <c r="M101" i="7"/>
  <c r="AN101" i="7" s="1"/>
  <c r="L101" i="7"/>
  <c r="AM101" i="7" s="1"/>
  <c r="K101" i="7"/>
  <c r="AL101" i="7" s="1"/>
  <c r="J101" i="7"/>
  <c r="AK101" i="7" s="1"/>
  <c r="U100" i="7"/>
  <c r="AV100" i="7" s="1"/>
  <c r="T100" i="7"/>
  <c r="AU100" i="7" s="1"/>
  <c r="S100" i="7"/>
  <c r="AT100" i="7" s="1"/>
  <c r="R100" i="7"/>
  <c r="AS100" i="7" s="1"/>
  <c r="Q100" i="7"/>
  <c r="AR100" i="7" s="1"/>
  <c r="P100" i="7"/>
  <c r="AQ100" i="7" s="1"/>
  <c r="O100" i="7"/>
  <c r="AP100" i="7" s="1"/>
  <c r="N100" i="7"/>
  <c r="AO100" i="7" s="1"/>
  <c r="M100" i="7"/>
  <c r="AN100" i="7" s="1"/>
  <c r="L100" i="7"/>
  <c r="AM100" i="7" s="1"/>
  <c r="K100" i="7"/>
  <c r="AL100" i="7" s="1"/>
  <c r="J100" i="7"/>
  <c r="AK100" i="7" s="1"/>
  <c r="U99" i="7"/>
  <c r="AV99" i="7" s="1"/>
  <c r="T99" i="7"/>
  <c r="AU99" i="7" s="1"/>
  <c r="S99" i="7"/>
  <c r="AT99" i="7" s="1"/>
  <c r="R99" i="7"/>
  <c r="AS99" i="7" s="1"/>
  <c r="Q99" i="7"/>
  <c r="AR99" i="7" s="1"/>
  <c r="P99" i="7"/>
  <c r="AQ99" i="7" s="1"/>
  <c r="O99" i="7"/>
  <c r="AP99" i="7" s="1"/>
  <c r="N99" i="7"/>
  <c r="AO99" i="7" s="1"/>
  <c r="M99" i="7"/>
  <c r="AN99" i="7" s="1"/>
  <c r="L99" i="7"/>
  <c r="AM99" i="7" s="1"/>
  <c r="K99" i="7"/>
  <c r="AL99" i="7" s="1"/>
  <c r="J99" i="7"/>
  <c r="AK99" i="7" s="1"/>
  <c r="U98" i="7"/>
  <c r="AV98" i="7" s="1"/>
  <c r="T98" i="7"/>
  <c r="AU98" i="7" s="1"/>
  <c r="S98" i="7"/>
  <c r="AT98" i="7" s="1"/>
  <c r="R98" i="7"/>
  <c r="AS98" i="7" s="1"/>
  <c r="Q98" i="7"/>
  <c r="AR98" i="7" s="1"/>
  <c r="P98" i="7"/>
  <c r="AQ98" i="7" s="1"/>
  <c r="O98" i="7"/>
  <c r="AP98" i="7" s="1"/>
  <c r="N98" i="7"/>
  <c r="AO98" i="7" s="1"/>
  <c r="M98" i="7"/>
  <c r="AN98" i="7" s="1"/>
  <c r="L98" i="7"/>
  <c r="AM98" i="7" s="1"/>
  <c r="K98" i="7"/>
  <c r="AL98" i="7" s="1"/>
  <c r="J98" i="7"/>
  <c r="AK98" i="7" s="1"/>
  <c r="U97" i="7"/>
  <c r="AV97" i="7" s="1"/>
  <c r="T97" i="7"/>
  <c r="AU97" i="7" s="1"/>
  <c r="S97" i="7"/>
  <c r="AT97" i="7" s="1"/>
  <c r="R97" i="7"/>
  <c r="AS97" i="7" s="1"/>
  <c r="Q97" i="7"/>
  <c r="AR97" i="7" s="1"/>
  <c r="P97" i="7"/>
  <c r="AQ97" i="7" s="1"/>
  <c r="O97" i="7"/>
  <c r="AP97" i="7" s="1"/>
  <c r="N97" i="7"/>
  <c r="AO97" i="7" s="1"/>
  <c r="M97" i="7"/>
  <c r="AN97" i="7" s="1"/>
  <c r="L97" i="7"/>
  <c r="AM97" i="7" s="1"/>
  <c r="K97" i="7"/>
  <c r="AL97" i="7" s="1"/>
  <c r="J97" i="7"/>
  <c r="AK97" i="7" s="1"/>
  <c r="U96" i="7"/>
  <c r="AV96" i="7" s="1"/>
  <c r="T96" i="7"/>
  <c r="AU96" i="7" s="1"/>
  <c r="S96" i="7"/>
  <c r="AT96" i="7" s="1"/>
  <c r="R96" i="7"/>
  <c r="AS96" i="7" s="1"/>
  <c r="Q96" i="7"/>
  <c r="AR96" i="7" s="1"/>
  <c r="P96" i="7"/>
  <c r="AQ96" i="7" s="1"/>
  <c r="O96" i="7"/>
  <c r="AP96" i="7" s="1"/>
  <c r="N96" i="7"/>
  <c r="AO96" i="7" s="1"/>
  <c r="M96" i="7"/>
  <c r="AN96" i="7" s="1"/>
  <c r="L96" i="7"/>
  <c r="AM96" i="7" s="1"/>
  <c r="K96" i="7"/>
  <c r="AL96" i="7" s="1"/>
  <c r="J96" i="7"/>
  <c r="AK96" i="7" s="1"/>
  <c r="U95" i="7"/>
  <c r="AV95" i="7" s="1"/>
  <c r="T95" i="7"/>
  <c r="AU95" i="7" s="1"/>
  <c r="S95" i="7"/>
  <c r="AT95" i="7" s="1"/>
  <c r="R95" i="7"/>
  <c r="AS95" i="7" s="1"/>
  <c r="Q95" i="7"/>
  <c r="AR95" i="7" s="1"/>
  <c r="P95" i="7"/>
  <c r="AQ95" i="7" s="1"/>
  <c r="O95" i="7"/>
  <c r="AP95" i="7" s="1"/>
  <c r="N95" i="7"/>
  <c r="AO95" i="7" s="1"/>
  <c r="M95" i="7"/>
  <c r="AN95" i="7" s="1"/>
  <c r="L95" i="7"/>
  <c r="AM95" i="7" s="1"/>
  <c r="K95" i="7"/>
  <c r="AL95" i="7" s="1"/>
  <c r="J95" i="7"/>
  <c r="AK95" i="7" s="1"/>
  <c r="U94" i="7"/>
  <c r="AV94" i="7" s="1"/>
  <c r="T94" i="7"/>
  <c r="AU94" i="7" s="1"/>
  <c r="S94" i="7"/>
  <c r="AT94" i="7" s="1"/>
  <c r="R94" i="7"/>
  <c r="AS94" i="7" s="1"/>
  <c r="Q94" i="7"/>
  <c r="AR94" i="7" s="1"/>
  <c r="P94" i="7"/>
  <c r="AQ94" i="7" s="1"/>
  <c r="O94" i="7"/>
  <c r="AP94" i="7" s="1"/>
  <c r="N94" i="7"/>
  <c r="AO94" i="7" s="1"/>
  <c r="M94" i="7"/>
  <c r="AN94" i="7" s="1"/>
  <c r="L94" i="7"/>
  <c r="AM94" i="7" s="1"/>
  <c r="K94" i="7"/>
  <c r="AL94" i="7" s="1"/>
  <c r="J94" i="7"/>
  <c r="AK94" i="7" s="1"/>
  <c r="U93" i="7"/>
  <c r="AV93" i="7" s="1"/>
  <c r="T93" i="7"/>
  <c r="AU93" i="7" s="1"/>
  <c r="S93" i="7"/>
  <c r="AT93" i="7" s="1"/>
  <c r="R93" i="7"/>
  <c r="AS93" i="7" s="1"/>
  <c r="Q93" i="7"/>
  <c r="AR93" i="7" s="1"/>
  <c r="P93" i="7"/>
  <c r="AQ93" i="7" s="1"/>
  <c r="O93" i="7"/>
  <c r="AP93" i="7" s="1"/>
  <c r="N93" i="7"/>
  <c r="AO93" i="7" s="1"/>
  <c r="M93" i="7"/>
  <c r="AN93" i="7" s="1"/>
  <c r="L93" i="7"/>
  <c r="AM93" i="7" s="1"/>
  <c r="K93" i="7"/>
  <c r="AL93" i="7" s="1"/>
  <c r="J93" i="7"/>
  <c r="AK93" i="7" s="1"/>
  <c r="U92" i="7"/>
  <c r="AV92" i="7" s="1"/>
  <c r="T92" i="7"/>
  <c r="AU92" i="7" s="1"/>
  <c r="S92" i="7"/>
  <c r="AT92" i="7" s="1"/>
  <c r="R92" i="7"/>
  <c r="AS92" i="7" s="1"/>
  <c r="Q92" i="7"/>
  <c r="AR92" i="7" s="1"/>
  <c r="P92" i="7"/>
  <c r="AQ92" i="7" s="1"/>
  <c r="O92" i="7"/>
  <c r="AP92" i="7" s="1"/>
  <c r="N92" i="7"/>
  <c r="AO92" i="7" s="1"/>
  <c r="M92" i="7"/>
  <c r="AN92" i="7" s="1"/>
  <c r="L92" i="7"/>
  <c r="AM92" i="7" s="1"/>
  <c r="K92" i="7"/>
  <c r="AL92" i="7" s="1"/>
  <c r="J92" i="7"/>
  <c r="AK92" i="7" s="1"/>
  <c r="U91" i="7"/>
  <c r="AV91" i="7" s="1"/>
  <c r="T91" i="7"/>
  <c r="AU91" i="7" s="1"/>
  <c r="S91" i="7"/>
  <c r="AT91" i="7" s="1"/>
  <c r="R91" i="7"/>
  <c r="AS91" i="7" s="1"/>
  <c r="Q91" i="7"/>
  <c r="AR91" i="7" s="1"/>
  <c r="P91" i="7"/>
  <c r="AQ91" i="7" s="1"/>
  <c r="O91" i="7"/>
  <c r="AP91" i="7" s="1"/>
  <c r="N91" i="7"/>
  <c r="AO91" i="7" s="1"/>
  <c r="M91" i="7"/>
  <c r="AN91" i="7" s="1"/>
  <c r="L91" i="7"/>
  <c r="AM91" i="7" s="1"/>
  <c r="K91" i="7"/>
  <c r="AL91" i="7" s="1"/>
  <c r="J91" i="7"/>
  <c r="AK91" i="7" s="1"/>
  <c r="U90" i="7"/>
  <c r="AV90" i="7" s="1"/>
  <c r="T90" i="7"/>
  <c r="AU90" i="7" s="1"/>
  <c r="S90" i="7"/>
  <c r="AT90" i="7" s="1"/>
  <c r="R90" i="7"/>
  <c r="AS90" i="7" s="1"/>
  <c r="Q90" i="7"/>
  <c r="AR90" i="7" s="1"/>
  <c r="P90" i="7"/>
  <c r="AQ90" i="7" s="1"/>
  <c r="O90" i="7"/>
  <c r="AP90" i="7" s="1"/>
  <c r="N90" i="7"/>
  <c r="AO90" i="7" s="1"/>
  <c r="M90" i="7"/>
  <c r="AN90" i="7" s="1"/>
  <c r="L90" i="7"/>
  <c r="AM90" i="7" s="1"/>
  <c r="K90" i="7"/>
  <c r="AL90" i="7" s="1"/>
  <c r="J90" i="7"/>
  <c r="AK90" i="7" s="1"/>
  <c r="U89" i="7"/>
  <c r="AV89" i="7" s="1"/>
  <c r="T89" i="7"/>
  <c r="AU89" i="7" s="1"/>
  <c r="S89" i="7"/>
  <c r="AT89" i="7" s="1"/>
  <c r="R89" i="7"/>
  <c r="AS89" i="7" s="1"/>
  <c r="Q89" i="7"/>
  <c r="AR89" i="7" s="1"/>
  <c r="P89" i="7"/>
  <c r="AQ89" i="7" s="1"/>
  <c r="O89" i="7"/>
  <c r="AP89" i="7" s="1"/>
  <c r="N89" i="7"/>
  <c r="AO89" i="7" s="1"/>
  <c r="M89" i="7"/>
  <c r="AN89" i="7" s="1"/>
  <c r="L89" i="7"/>
  <c r="AM89" i="7" s="1"/>
  <c r="K89" i="7"/>
  <c r="AL89" i="7" s="1"/>
  <c r="J89" i="7"/>
  <c r="AK89" i="7" s="1"/>
  <c r="U88" i="7"/>
  <c r="AV88" i="7" s="1"/>
  <c r="T88" i="7"/>
  <c r="AU88" i="7" s="1"/>
  <c r="S88" i="7"/>
  <c r="AT88" i="7" s="1"/>
  <c r="R88" i="7"/>
  <c r="AS88" i="7" s="1"/>
  <c r="Q88" i="7"/>
  <c r="AR88" i="7" s="1"/>
  <c r="P88" i="7"/>
  <c r="AQ88" i="7" s="1"/>
  <c r="O88" i="7"/>
  <c r="AP88" i="7" s="1"/>
  <c r="N88" i="7"/>
  <c r="AO88" i="7" s="1"/>
  <c r="M88" i="7"/>
  <c r="AN88" i="7" s="1"/>
  <c r="L88" i="7"/>
  <c r="AM88" i="7" s="1"/>
  <c r="K88" i="7"/>
  <c r="AL88" i="7" s="1"/>
  <c r="J88" i="7"/>
  <c r="AK88" i="7" s="1"/>
  <c r="U87" i="7"/>
  <c r="AV87" i="7" s="1"/>
  <c r="T87" i="7"/>
  <c r="AU87" i="7" s="1"/>
  <c r="S87" i="7"/>
  <c r="AT87" i="7" s="1"/>
  <c r="R87" i="7"/>
  <c r="AS87" i="7" s="1"/>
  <c r="Q87" i="7"/>
  <c r="AR87" i="7" s="1"/>
  <c r="P87" i="7"/>
  <c r="AQ87" i="7" s="1"/>
  <c r="O87" i="7"/>
  <c r="AP87" i="7" s="1"/>
  <c r="N87" i="7"/>
  <c r="AO87" i="7" s="1"/>
  <c r="M87" i="7"/>
  <c r="AN87" i="7" s="1"/>
  <c r="L87" i="7"/>
  <c r="AM87" i="7" s="1"/>
  <c r="K87" i="7"/>
  <c r="AL87" i="7" s="1"/>
  <c r="J87" i="7"/>
  <c r="AK87" i="7" s="1"/>
  <c r="U86" i="7"/>
  <c r="AV86" i="7" s="1"/>
  <c r="T86" i="7"/>
  <c r="AU86" i="7" s="1"/>
  <c r="S86" i="7"/>
  <c r="AT86" i="7" s="1"/>
  <c r="R86" i="7"/>
  <c r="AS86" i="7" s="1"/>
  <c r="Q86" i="7"/>
  <c r="AR86" i="7" s="1"/>
  <c r="P86" i="7"/>
  <c r="AQ86" i="7" s="1"/>
  <c r="O86" i="7"/>
  <c r="AP86" i="7" s="1"/>
  <c r="N86" i="7"/>
  <c r="AO86" i="7" s="1"/>
  <c r="M86" i="7"/>
  <c r="AN86" i="7" s="1"/>
  <c r="L86" i="7"/>
  <c r="AM86" i="7" s="1"/>
  <c r="K86" i="7"/>
  <c r="AL86" i="7" s="1"/>
  <c r="J86" i="7"/>
  <c r="AK86" i="7" s="1"/>
  <c r="U85" i="7"/>
  <c r="AV85" i="7" s="1"/>
  <c r="T85" i="7"/>
  <c r="AU85" i="7" s="1"/>
  <c r="S85" i="7"/>
  <c r="AT85" i="7" s="1"/>
  <c r="R85" i="7"/>
  <c r="AS85" i="7" s="1"/>
  <c r="Q85" i="7"/>
  <c r="AR85" i="7" s="1"/>
  <c r="P85" i="7"/>
  <c r="AQ85" i="7" s="1"/>
  <c r="O85" i="7"/>
  <c r="AP85" i="7" s="1"/>
  <c r="N85" i="7"/>
  <c r="AO85" i="7" s="1"/>
  <c r="M85" i="7"/>
  <c r="AN85" i="7" s="1"/>
  <c r="L85" i="7"/>
  <c r="AM85" i="7" s="1"/>
  <c r="K85" i="7"/>
  <c r="AL85" i="7" s="1"/>
  <c r="J85" i="7"/>
  <c r="AK85" i="7" s="1"/>
  <c r="U84" i="7"/>
  <c r="AV84" i="7" s="1"/>
  <c r="T84" i="7"/>
  <c r="AU84" i="7" s="1"/>
  <c r="S84" i="7"/>
  <c r="AT84" i="7" s="1"/>
  <c r="R84" i="7"/>
  <c r="AS84" i="7" s="1"/>
  <c r="Q84" i="7"/>
  <c r="AR84" i="7" s="1"/>
  <c r="P84" i="7"/>
  <c r="AQ84" i="7" s="1"/>
  <c r="O84" i="7"/>
  <c r="AP84" i="7" s="1"/>
  <c r="N84" i="7"/>
  <c r="AO84" i="7" s="1"/>
  <c r="M84" i="7"/>
  <c r="AN84" i="7" s="1"/>
  <c r="L84" i="7"/>
  <c r="AM84" i="7" s="1"/>
  <c r="K84" i="7"/>
  <c r="AL84" i="7" s="1"/>
  <c r="J84" i="7"/>
  <c r="AK84" i="7" s="1"/>
  <c r="U83" i="7"/>
  <c r="AV83" i="7" s="1"/>
  <c r="T83" i="7"/>
  <c r="AU83" i="7" s="1"/>
  <c r="S83" i="7"/>
  <c r="AT83" i="7" s="1"/>
  <c r="R83" i="7"/>
  <c r="AS83" i="7" s="1"/>
  <c r="Q83" i="7"/>
  <c r="AR83" i="7" s="1"/>
  <c r="P83" i="7"/>
  <c r="AQ83" i="7" s="1"/>
  <c r="O83" i="7"/>
  <c r="AP83" i="7" s="1"/>
  <c r="N83" i="7"/>
  <c r="AO83" i="7" s="1"/>
  <c r="M83" i="7"/>
  <c r="AN83" i="7" s="1"/>
  <c r="L83" i="7"/>
  <c r="AM83" i="7" s="1"/>
  <c r="K83" i="7"/>
  <c r="AL83" i="7" s="1"/>
  <c r="J83" i="7"/>
  <c r="AK83" i="7" s="1"/>
  <c r="U82" i="7"/>
  <c r="AV82" i="7" s="1"/>
  <c r="T82" i="7"/>
  <c r="AU82" i="7" s="1"/>
  <c r="S82" i="7"/>
  <c r="AT82" i="7" s="1"/>
  <c r="R82" i="7"/>
  <c r="AS82" i="7" s="1"/>
  <c r="Q82" i="7"/>
  <c r="AR82" i="7" s="1"/>
  <c r="P82" i="7"/>
  <c r="AQ82" i="7" s="1"/>
  <c r="O82" i="7"/>
  <c r="AP82" i="7" s="1"/>
  <c r="N82" i="7"/>
  <c r="AO82" i="7" s="1"/>
  <c r="M82" i="7"/>
  <c r="AN82" i="7" s="1"/>
  <c r="L82" i="7"/>
  <c r="AM82" i="7" s="1"/>
  <c r="K82" i="7"/>
  <c r="AL82" i="7" s="1"/>
  <c r="J82" i="7"/>
  <c r="AK82" i="7" s="1"/>
  <c r="U81" i="7"/>
  <c r="AV81" i="7" s="1"/>
  <c r="T81" i="7"/>
  <c r="AU81" i="7" s="1"/>
  <c r="S81" i="7"/>
  <c r="AT81" i="7" s="1"/>
  <c r="R81" i="7"/>
  <c r="AS81" i="7" s="1"/>
  <c r="Q81" i="7"/>
  <c r="AR81" i="7" s="1"/>
  <c r="P81" i="7"/>
  <c r="AQ81" i="7" s="1"/>
  <c r="O81" i="7"/>
  <c r="AP81" i="7" s="1"/>
  <c r="N81" i="7"/>
  <c r="AO81" i="7" s="1"/>
  <c r="M81" i="7"/>
  <c r="AN81" i="7" s="1"/>
  <c r="L81" i="7"/>
  <c r="AM81" i="7" s="1"/>
  <c r="K81" i="7"/>
  <c r="AL81" i="7" s="1"/>
  <c r="J81" i="7"/>
  <c r="AK81" i="7" s="1"/>
  <c r="U80" i="7"/>
  <c r="AV80" i="7" s="1"/>
  <c r="T80" i="7"/>
  <c r="AU80" i="7" s="1"/>
  <c r="S80" i="7"/>
  <c r="AT80" i="7" s="1"/>
  <c r="R80" i="7"/>
  <c r="AS80" i="7" s="1"/>
  <c r="Q80" i="7"/>
  <c r="AR80" i="7" s="1"/>
  <c r="P80" i="7"/>
  <c r="AQ80" i="7" s="1"/>
  <c r="O80" i="7"/>
  <c r="AP80" i="7" s="1"/>
  <c r="N80" i="7"/>
  <c r="AO80" i="7" s="1"/>
  <c r="M80" i="7"/>
  <c r="AN80" i="7" s="1"/>
  <c r="L80" i="7"/>
  <c r="AM80" i="7" s="1"/>
  <c r="K80" i="7"/>
  <c r="AL80" i="7" s="1"/>
  <c r="J80" i="7"/>
  <c r="AK80" i="7" s="1"/>
  <c r="U79" i="7"/>
  <c r="AV79" i="7" s="1"/>
  <c r="T79" i="7"/>
  <c r="AU79" i="7" s="1"/>
  <c r="S79" i="7"/>
  <c r="AT79" i="7" s="1"/>
  <c r="R79" i="7"/>
  <c r="AS79" i="7" s="1"/>
  <c r="Q79" i="7"/>
  <c r="AR79" i="7" s="1"/>
  <c r="P79" i="7"/>
  <c r="AQ79" i="7" s="1"/>
  <c r="O79" i="7"/>
  <c r="AP79" i="7" s="1"/>
  <c r="N79" i="7"/>
  <c r="AO79" i="7" s="1"/>
  <c r="M79" i="7"/>
  <c r="AN79" i="7" s="1"/>
  <c r="L79" i="7"/>
  <c r="AM79" i="7" s="1"/>
  <c r="K79" i="7"/>
  <c r="AL79" i="7" s="1"/>
  <c r="J79" i="7"/>
  <c r="AK79" i="7" s="1"/>
  <c r="U78" i="7"/>
  <c r="AV78" i="7" s="1"/>
  <c r="T78" i="7"/>
  <c r="AU78" i="7" s="1"/>
  <c r="S78" i="7"/>
  <c r="AT78" i="7" s="1"/>
  <c r="R78" i="7"/>
  <c r="AS78" i="7" s="1"/>
  <c r="Q78" i="7"/>
  <c r="AR78" i="7" s="1"/>
  <c r="P78" i="7"/>
  <c r="AQ78" i="7" s="1"/>
  <c r="O78" i="7"/>
  <c r="AP78" i="7" s="1"/>
  <c r="N78" i="7"/>
  <c r="AO78" i="7" s="1"/>
  <c r="M78" i="7"/>
  <c r="AN78" i="7" s="1"/>
  <c r="L78" i="7"/>
  <c r="AM78" i="7" s="1"/>
  <c r="K78" i="7"/>
  <c r="AL78" i="7" s="1"/>
  <c r="J78" i="7"/>
  <c r="AK78" i="7" s="1"/>
  <c r="U77" i="7"/>
  <c r="AV77" i="7" s="1"/>
  <c r="T77" i="7"/>
  <c r="AU77" i="7" s="1"/>
  <c r="S77" i="7"/>
  <c r="AT77" i="7" s="1"/>
  <c r="R77" i="7"/>
  <c r="AS77" i="7" s="1"/>
  <c r="Q77" i="7"/>
  <c r="AR77" i="7" s="1"/>
  <c r="P77" i="7"/>
  <c r="AQ77" i="7" s="1"/>
  <c r="O77" i="7"/>
  <c r="AP77" i="7" s="1"/>
  <c r="N77" i="7"/>
  <c r="AO77" i="7" s="1"/>
  <c r="M77" i="7"/>
  <c r="AN77" i="7" s="1"/>
  <c r="L77" i="7"/>
  <c r="AM77" i="7" s="1"/>
  <c r="K77" i="7"/>
  <c r="AL77" i="7" s="1"/>
  <c r="J77" i="7"/>
  <c r="AK77" i="7" s="1"/>
  <c r="U76" i="7"/>
  <c r="AV76" i="7" s="1"/>
  <c r="T76" i="7"/>
  <c r="AU76" i="7" s="1"/>
  <c r="S76" i="7"/>
  <c r="AT76" i="7" s="1"/>
  <c r="R76" i="7"/>
  <c r="AS76" i="7" s="1"/>
  <c r="Q76" i="7"/>
  <c r="AR76" i="7" s="1"/>
  <c r="P76" i="7"/>
  <c r="AQ76" i="7" s="1"/>
  <c r="O76" i="7"/>
  <c r="AP76" i="7" s="1"/>
  <c r="N76" i="7"/>
  <c r="AO76" i="7" s="1"/>
  <c r="M76" i="7"/>
  <c r="AN76" i="7" s="1"/>
  <c r="L76" i="7"/>
  <c r="AM76" i="7" s="1"/>
  <c r="K76" i="7"/>
  <c r="AL76" i="7" s="1"/>
  <c r="J76" i="7"/>
  <c r="AK76" i="7" s="1"/>
  <c r="U75" i="7"/>
  <c r="AV75" i="7" s="1"/>
  <c r="T75" i="7"/>
  <c r="AU75" i="7" s="1"/>
  <c r="S75" i="7"/>
  <c r="AT75" i="7" s="1"/>
  <c r="R75" i="7"/>
  <c r="AS75" i="7" s="1"/>
  <c r="Q75" i="7"/>
  <c r="AR75" i="7" s="1"/>
  <c r="P75" i="7"/>
  <c r="AQ75" i="7" s="1"/>
  <c r="O75" i="7"/>
  <c r="AP75" i="7" s="1"/>
  <c r="N75" i="7"/>
  <c r="AO75" i="7" s="1"/>
  <c r="M75" i="7"/>
  <c r="AN75" i="7" s="1"/>
  <c r="L75" i="7"/>
  <c r="AM75" i="7" s="1"/>
  <c r="K75" i="7"/>
  <c r="AL75" i="7" s="1"/>
  <c r="J75" i="7"/>
  <c r="AK75" i="7" s="1"/>
  <c r="U74" i="7"/>
  <c r="AV74" i="7" s="1"/>
  <c r="T74" i="7"/>
  <c r="AU74" i="7" s="1"/>
  <c r="S74" i="7"/>
  <c r="AT74" i="7" s="1"/>
  <c r="R74" i="7"/>
  <c r="AS74" i="7" s="1"/>
  <c r="Q74" i="7"/>
  <c r="AR74" i="7" s="1"/>
  <c r="P74" i="7"/>
  <c r="AQ74" i="7" s="1"/>
  <c r="O74" i="7"/>
  <c r="AP74" i="7" s="1"/>
  <c r="N74" i="7"/>
  <c r="AO74" i="7" s="1"/>
  <c r="M74" i="7"/>
  <c r="AN74" i="7" s="1"/>
  <c r="L74" i="7"/>
  <c r="AM74" i="7" s="1"/>
  <c r="K74" i="7"/>
  <c r="AL74" i="7" s="1"/>
  <c r="J74" i="7"/>
  <c r="AK74" i="7" s="1"/>
  <c r="U73" i="7"/>
  <c r="AV73" i="7" s="1"/>
  <c r="T73" i="7"/>
  <c r="AU73" i="7" s="1"/>
  <c r="S73" i="7"/>
  <c r="AT73" i="7" s="1"/>
  <c r="R73" i="7"/>
  <c r="AS73" i="7" s="1"/>
  <c r="Q73" i="7"/>
  <c r="AR73" i="7" s="1"/>
  <c r="P73" i="7"/>
  <c r="AQ73" i="7" s="1"/>
  <c r="O73" i="7"/>
  <c r="AP73" i="7" s="1"/>
  <c r="N73" i="7"/>
  <c r="AO73" i="7" s="1"/>
  <c r="M73" i="7"/>
  <c r="AN73" i="7" s="1"/>
  <c r="L73" i="7"/>
  <c r="AM73" i="7" s="1"/>
  <c r="K73" i="7"/>
  <c r="AL73" i="7" s="1"/>
  <c r="J73" i="7"/>
  <c r="AK73" i="7" s="1"/>
  <c r="U72" i="7"/>
  <c r="AV72" i="7" s="1"/>
  <c r="T72" i="7"/>
  <c r="AU72" i="7" s="1"/>
  <c r="S72" i="7"/>
  <c r="AT72" i="7" s="1"/>
  <c r="R72" i="7"/>
  <c r="AS72" i="7" s="1"/>
  <c r="Q72" i="7"/>
  <c r="AR72" i="7" s="1"/>
  <c r="P72" i="7"/>
  <c r="AQ72" i="7" s="1"/>
  <c r="O72" i="7"/>
  <c r="AP72" i="7" s="1"/>
  <c r="N72" i="7"/>
  <c r="AO72" i="7" s="1"/>
  <c r="M72" i="7"/>
  <c r="AN72" i="7" s="1"/>
  <c r="L72" i="7"/>
  <c r="AM72" i="7" s="1"/>
  <c r="K72" i="7"/>
  <c r="AL72" i="7" s="1"/>
  <c r="J72" i="7"/>
  <c r="AK72" i="7" s="1"/>
  <c r="U71" i="7"/>
  <c r="AV71" i="7" s="1"/>
  <c r="T71" i="7"/>
  <c r="AU71" i="7" s="1"/>
  <c r="S71" i="7"/>
  <c r="AT71" i="7" s="1"/>
  <c r="R71" i="7"/>
  <c r="AS71" i="7" s="1"/>
  <c r="Q71" i="7"/>
  <c r="AR71" i="7" s="1"/>
  <c r="P71" i="7"/>
  <c r="AQ71" i="7" s="1"/>
  <c r="O71" i="7"/>
  <c r="AP71" i="7" s="1"/>
  <c r="N71" i="7"/>
  <c r="AO71" i="7" s="1"/>
  <c r="M71" i="7"/>
  <c r="AN71" i="7" s="1"/>
  <c r="L71" i="7"/>
  <c r="AM71" i="7" s="1"/>
  <c r="K71" i="7"/>
  <c r="AL71" i="7" s="1"/>
  <c r="J71" i="7"/>
  <c r="AK71" i="7" s="1"/>
  <c r="U70" i="7"/>
  <c r="AV70" i="7" s="1"/>
  <c r="T70" i="7"/>
  <c r="AU70" i="7" s="1"/>
  <c r="S70" i="7"/>
  <c r="AT70" i="7" s="1"/>
  <c r="R70" i="7"/>
  <c r="AS70" i="7" s="1"/>
  <c r="Q70" i="7"/>
  <c r="AR70" i="7" s="1"/>
  <c r="P70" i="7"/>
  <c r="AQ70" i="7" s="1"/>
  <c r="O70" i="7"/>
  <c r="AP70" i="7" s="1"/>
  <c r="N70" i="7"/>
  <c r="AO70" i="7" s="1"/>
  <c r="M70" i="7"/>
  <c r="AN70" i="7" s="1"/>
  <c r="L70" i="7"/>
  <c r="AM70" i="7" s="1"/>
  <c r="K70" i="7"/>
  <c r="AL70" i="7" s="1"/>
  <c r="J70" i="7"/>
  <c r="AK70" i="7" s="1"/>
  <c r="U69" i="7"/>
  <c r="AV69" i="7" s="1"/>
  <c r="T69" i="7"/>
  <c r="AU69" i="7" s="1"/>
  <c r="S69" i="7"/>
  <c r="AT69" i="7" s="1"/>
  <c r="R69" i="7"/>
  <c r="AS69" i="7" s="1"/>
  <c r="Q69" i="7"/>
  <c r="AR69" i="7" s="1"/>
  <c r="P69" i="7"/>
  <c r="AQ69" i="7" s="1"/>
  <c r="O69" i="7"/>
  <c r="AP69" i="7" s="1"/>
  <c r="N69" i="7"/>
  <c r="AO69" i="7" s="1"/>
  <c r="M69" i="7"/>
  <c r="AN69" i="7" s="1"/>
  <c r="L69" i="7"/>
  <c r="AM69" i="7" s="1"/>
  <c r="K69" i="7"/>
  <c r="AL69" i="7" s="1"/>
  <c r="J69" i="7"/>
  <c r="AK69" i="7" s="1"/>
  <c r="U68" i="7"/>
  <c r="AV68" i="7" s="1"/>
  <c r="T68" i="7"/>
  <c r="AU68" i="7" s="1"/>
  <c r="S68" i="7"/>
  <c r="AT68" i="7" s="1"/>
  <c r="R68" i="7"/>
  <c r="AS68" i="7" s="1"/>
  <c r="Q68" i="7"/>
  <c r="AR68" i="7" s="1"/>
  <c r="P68" i="7"/>
  <c r="AQ68" i="7" s="1"/>
  <c r="O68" i="7"/>
  <c r="AP68" i="7" s="1"/>
  <c r="N68" i="7"/>
  <c r="AO68" i="7" s="1"/>
  <c r="M68" i="7"/>
  <c r="AN68" i="7" s="1"/>
  <c r="L68" i="7"/>
  <c r="AM68" i="7" s="1"/>
  <c r="K68" i="7"/>
  <c r="AL68" i="7" s="1"/>
  <c r="J68" i="7"/>
  <c r="AK68" i="7" s="1"/>
  <c r="U67" i="7"/>
  <c r="AV67" i="7" s="1"/>
  <c r="T67" i="7"/>
  <c r="AU67" i="7" s="1"/>
  <c r="S67" i="7"/>
  <c r="AT67" i="7" s="1"/>
  <c r="R67" i="7"/>
  <c r="AS67" i="7" s="1"/>
  <c r="Q67" i="7"/>
  <c r="AR67" i="7" s="1"/>
  <c r="P67" i="7"/>
  <c r="AQ67" i="7" s="1"/>
  <c r="O67" i="7"/>
  <c r="AP67" i="7" s="1"/>
  <c r="N67" i="7"/>
  <c r="AO67" i="7" s="1"/>
  <c r="M67" i="7"/>
  <c r="AN67" i="7" s="1"/>
  <c r="L67" i="7"/>
  <c r="AM67" i="7" s="1"/>
  <c r="K67" i="7"/>
  <c r="AL67" i="7" s="1"/>
  <c r="J67" i="7"/>
  <c r="AK67" i="7" s="1"/>
  <c r="U66" i="7"/>
  <c r="AV66" i="7" s="1"/>
  <c r="T66" i="7"/>
  <c r="AU66" i="7" s="1"/>
  <c r="S66" i="7"/>
  <c r="AT66" i="7" s="1"/>
  <c r="R66" i="7"/>
  <c r="AS66" i="7" s="1"/>
  <c r="Q66" i="7"/>
  <c r="AR66" i="7" s="1"/>
  <c r="P66" i="7"/>
  <c r="AQ66" i="7" s="1"/>
  <c r="O66" i="7"/>
  <c r="AP66" i="7" s="1"/>
  <c r="N66" i="7"/>
  <c r="AO66" i="7" s="1"/>
  <c r="M66" i="7"/>
  <c r="AN66" i="7" s="1"/>
  <c r="L66" i="7"/>
  <c r="AM66" i="7" s="1"/>
  <c r="K66" i="7"/>
  <c r="AL66" i="7" s="1"/>
  <c r="J66" i="7"/>
  <c r="AK66" i="7" s="1"/>
  <c r="U65" i="7"/>
  <c r="AV65" i="7" s="1"/>
  <c r="T65" i="7"/>
  <c r="AU65" i="7" s="1"/>
  <c r="S65" i="7"/>
  <c r="AT65" i="7" s="1"/>
  <c r="R65" i="7"/>
  <c r="AS65" i="7" s="1"/>
  <c r="Q65" i="7"/>
  <c r="AR65" i="7" s="1"/>
  <c r="P65" i="7"/>
  <c r="AQ65" i="7" s="1"/>
  <c r="O65" i="7"/>
  <c r="AP65" i="7" s="1"/>
  <c r="N65" i="7"/>
  <c r="AO65" i="7" s="1"/>
  <c r="M65" i="7"/>
  <c r="AN65" i="7" s="1"/>
  <c r="L65" i="7"/>
  <c r="AM65" i="7" s="1"/>
  <c r="K65" i="7"/>
  <c r="AL65" i="7" s="1"/>
  <c r="J65" i="7"/>
  <c r="AK65" i="7" s="1"/>
  <c r="U64" i="7"/>
  <c r="AV64" i="7" s="1"/>
  <c r="T64" i="7"/>
  <c r="AU64" i="7" s="1"/>
  <c r="S64" i="7"/>
  <c r="AT64" i="7" s="1"/>
  <c r="R64" i="7"/>
  <c r="AS64" i="7" s="1"/>
  <c r="Q64" i="7"/>
  <c r="AR64" i="7" s="1"/>
  <c r="P64" i="7"/>
  <c r="AQ64" i="7" s="1"/>
  <c r="O64" i="7"/>
  <c r="AP64" i="7" s="1"/>
  <c r="N64" i="7"/>
  <c r="AO64" i="7" s="1"/>
  <c r="M64" i="7"/>
  <c r="AN64" i="7" s="1"/>
  <c r="L64" i="7"/>
  <c r="AM64" i="7" s="1"/>
  <c r="K64" i="7"/>
  <c r="AL64" i="7" s="1"/>
  <c r="J64" i="7"/>
  <c r="AK64" i="7" s="1"/>
  <c r="U63" i="7"/>
  <c r="AV63" i="7" s="1"/>
  <c r="T63" i="7"/>
  <c r="AU63" i="7" s="1"/>
  <c r="S63" i="7"/>
  <c r="AT63" i="7" s="1"/>
  <c r="R63" i="7"/>
  <c r="AS63" i="7" s="1"/>
  <c r="Q63" i="7"/>
  <c r="AR63" i="7" s="1"/>
  <c r="P63" i="7"/>
  <c r="AQ63" i="7" s="1"/>
  <c r="O63" i="7"/>
  <c r="AP63" i="7" s="1"/>
  <c r="N63" i="7"/>
  <c r="AO63" i="7" s="1"/>
  <c r="M63" i="7"/>
  <c r="AN63" i="7" s="1"/>
  <c r="L63" i="7"/>
  <c r="AM63" i="7" s="1"/>
  <c r="K63" i="7"/>
  <c r="AL63" i="7" s="1"/>
  <c r="J63" i="7"/>
  <c r="AK63" i="7" s="1"/>
  <c r="U62" i="7"/>
  <c r="AV62" i="7" s="1"/>
  <c r="T62" i="7"/>
  <c r="AU62" i="7" s="1"/>
  <c r="S62" i="7"/>
  <c r="AT62" i="7" s="1"/>
  <c r="R62" i="7"/>
  <c r="AS62" i="7" s="1"/>
  <c r="Q62" i="7"/>
  <c r="AR62" i="7" s="1"/>
  <c r="P62" i="7"/>
  <c r="AQ62" i="7" s="1"/>
  <c r="O62" i="7"/>
  <c r="AP62" i="7" s="1"/>
  <c r="N62" i="7"/>
  <c r="AO62" i="7" s="1"/>
  <c r="M62" i="7"/>
  <c r="AN62" i="7" s="1"/>
  <c r="L62" i="7"/>
  <c r="AM62" i="7" s="1"/>
  <c r="K62" i="7"/>
  <c r="AL62" i="7" s="1"/>
  <c r="J62" i="7"/>
  <c r="AK62" i="7" s="1"/>
  <c r="U61" i="7"/>
  <c r="AV61" i="7" s="1"/>
  <c r="T61" i="7"/>
  <c r="AU61" i="7" s="1"/>
  <c r="S61" i="7"/>
  <c r="AT61" i="7" s="1"/>
  <c r="R61" i="7"/>
  <c r="AS61" i="7" s="1"/>
  <c r="Q61" i="7"/>
  <c r="AR61" i="7" s="1"/>
  <c r="P61" i="7"/>
  <c r="AQ61" i="7" s="1"/>
  <c r="O61" i="7"/>
  <c r="AP61" i="7" s="1"/>
  <c r="N61" i="7"/>
  <c r="AO61" i="7" s="1"/>
  <c r="M61" i="7"/>
  <c r="AN61" i="7" s="1"/>
  <c r="L61" i="7"/>
  <c r="AM61" i="7" s="1"/>
  <c r="K61" i="7"/>
  <c r="AL61" i="7" s="1"/>
  <c r="J61" i="7"/>
  <c r="AK61" i="7" s="1"/>
  <c r="U60" i="7"/>
  <c r="AV60" i="7" s="1"/>
  <c r="T60" i="7"/>
  <c r="AU60" i="7" s="1"/>
  <c r="S60" i="7"/>
  <c r="AT60" i="7" s="1"/>
  <c r="R60" i="7"/>
  <c r="AS60" i="7" s="1"/>
  <c r="Q60" i="7"/>
  <c r="AR60" i="7" s="1"/>
  <c r="P60" i="7"/>
  <c r="AQ60" i="7" s="1"/>
  <c r="O60" i="7"/>
  <c r="AP60" i="7" s="1"/>
  <c r="N60" i="7"/>
  <c r="AO60" i="7" s="1"/>
  <c r="M60" i="7"/>
  <c r="AN60" i="7" s="1"/>
  <c r="L60" i="7"/>
  <c r="AM60" i="7" s="1"/>
  <c r="K60" i="7"/>
  <c r="AL60" i="7" s="1"/>
  <c r="J60" i="7"/>
  <c r="AK60" i="7" s="1"/>
  <c r="U59" i="7"/>
  <c r="AV59" i="7" s="1"/>
  <c r="T59" i="7"/>
  <c r="AU59" i="7" s="1"/>
  <c r="S59" i="7"/>
  <c r="AT59" i="7" s="1"/>
  <c r="R59" i="7"/>
  <c r="AS59" i="7" s="1"/>
  <c r="Q59" i="7"/>
  <c r="AR59" i="7" s="1"/>
  <c r="P59" i="7"/>
  <c r="AQ59" i="7" s="1"/>
  <c r="O59" i="7"/>
  <c r="AP59" i="7" s="1"/>
  <c r="N59" i="7"/>
  <c r="AO59" i="7" s="1"/>
  <c r="M59" i="7"/>
  <c r="AN59" i="7" s="1"/>
  <c r="L59" i="7"/>
  <c r="AM59" i="7" s="1"/>
  <c r="K59" i="7"/>
  <c r="AL59" i="7" s="1"/>
  <c r="J59" i="7"/>
  <c r="AK59" i="7" s="1"/>
  <c r="U58" i="7"/>
  <c r="AV58" i="7" s="1"/>
  <c r="T58" i="7"/>
  <c r="AU58" i="7" s="1"/>
  <c r="S58" i="7"/>
  <c r="AT58" i="7" s="1"/>
  <c r="R58" i="7"/>
  <c r="AS58" i="7" s="1"/>
  <c r="Q58" i="7"/>
  <c r="AR58" i="7" s="1"/>
  <c r="P58" i="7"/>
  <c r="AQ58" i="7" s="1"/>
  <c r="O58" i="7"/>
  <c r="AP58" i="7" s="1"/>
  <c r="N58" i="7"/>
  <c r="AO58" i="7" s="1"/>
  <c r="M58" i="7"/>
  <c r="AN58" i="7" s="1"/>
  <c r="L58" i="7"/>
  <c r="AM58" i="7" s="1"/>
  <c r="K58" i="7"/>
  <c r="AL58" i="7" s="1"/>
  <c r="J58" i="7"/>
  <c r="AK58" i="7" s="1"/>
  <c r="U57" i="7"/>
  <c r="AV57" i="7" s="1"/>
  <c r="T57" i="7"/>
  <c r="AU57" i="7" s="1"/>
  <c r="S57" i="7"/>
  <c r="AT57" i="7" s="1"/>
  <c r="R57" i="7"/>
  <c r="AS57" i="7" s="1"/>
  <c r="Q57" i="7"/>
  <c r="AR57" i="7" s="1"/>
  <c r="P57" i="7"/>
  <c r="AQ57" i="7" s="1"/>
  <c r="O57" i="7"/>
  <c r="AP57" i="7" s="1"/>
  <c r="N57" i="7"/>
  <c r="AO57" i="7" s="1"/>
  <c r="M57" i="7"/>
  <c r="AN57" i="7" s="1"/>
  <c r="L57" i="7"/>
  <c r="AM57" i="7" s="1"/>
  <c r="K57" i="7"/>
  <c r="AL57" i="7" s="1"/>
  <c r="J57" i="7"/>
  <c r="AK57" i="7" s="1"/>
  <c r="U56" i="7"/>
  <c r="AV56" i="7" s="1"/>
  <c r="T56" i="7"/>
  <c r="AU56" i="7" s="1"/>
  <c r="S56" i="7"/>
  <c r="AT56" i="7" s="1"/>
  <c r="R56" i="7"/>
  <c r="AS56" i="7" s="1"/>
  <c r="Q56" i="7"/>
  <c r="AR56" i="7" s="1"/>
  <c r="P56" i="7"/>
  <c r="AQ56" i="7" s="1"/>
  <c r="O56" i="7"/>
  <c r="AP56" i="7" s="1"/>
  <c r="N56" i="7"/>
  <c r="AO56" i="7" s="1"/>
  <c r="M56" i="7"/>
  <c r="AN56" i="7" s="1"/>
  <c r="L56" i="7"/>
  <c r="AM56" i="7" s="1"/>
  <c r="K56" i="7"/>
  <c r="AL56" i="7" s="1"/>
  <c r="J56" i="7"/>
  <c r="AK56" i="7" s="1"/>
  <c r="U55" i="7"/>
  <c r="AV55" i="7" s="1"/>
  <c r="T55" i="7"/>
  <c r="AU55" i="7" s="1"/>
  <c r="S55" i="7"/>
  <c r="AT55" i="7" s="1"/>
  <c r="R55" i="7"/>
  <c r="AS55" i="7" s="1"/>
  <c r="Q55" i="7"/>
  <c r="AR55" i="7" s="1"/>
  <c r="P55" i="7"/>
  <c r="AQ55" i="7" s="1"/>
  <c r="O55" i="7"/>
  <c r="AP55" i="7" s="1"/>
  <c r="N55" i="7"/>
  <c r="AO55" i="7" s="1"/>
  <c r="M55" i="7"/>
  <c r="AN55" i="7" s="1"/>
  <c r="L55" i="7"/>
  <c r="AM55" i="7" s="1"/>
  <c r="K55" i="7"/>
  <c r="AL55" i="7" s="1"/>
  <c r="J55" i="7"/>
  <c r="AK55" i="7" s="1"/>
  <c r="U54" i="7"/>
  <c r="AV54" i="7" s="1"/>
  <c r="T54" i="7"/>
  <c r="AU54" i="7" s="1"/>
  <c r="S54" i="7"/>
  <c r="AT54" i="7" s="1"/>
  <c r="R54" i="7"/>
  <c r="AS54" i="7" s="1"/>
  <c r="Q54" i="7"/>
  <c r="AR54" i="7" s="1"/>
  <c r="P54" i="7"/>
  <c r="AQ54" i="7" s="1"/>
  <c r="O54" i="7"/>
  <c r="AP54" i="7" s="1"/>
  <c r="N54" i="7"/>
  <c r="AO54" i="7" s="1"/>
  <c r="M54" i="7"/>
  <c r="AN54" i="7" s="1"/>
  <c r="L54" i="7"/>
  <c r="AM54" i="7" s="1"/>
  <c r="K54" i="7"/>
  <c r="AL54" i="7" s="1"/>
  <c r="J54" i="7"/>
  <c r="AK54" i="7" s="1"/>
  <c r="U53" i="7"/>
  <c r="AV53" i="7" s="1"/>
  <c r="T53" i="7"/>
  <c r="AU53" i="7" s="1"/>
  <c r="S53" i="7"/>
  <c r="AT53" i="7" s="1"/>
  <c r="R53" i="7"/>
  <c r="AS53" i="7" s="1"/>
  <c r="Q53" i="7"/>
  <c r="AR53" i="7" s="1"/>
  <c r="P53" i="7"/>
  <c r="AQ53" i="7" s="1"/>
  <c r="O53" i="7"/>
  <c r="AP53" i="7" s="1"/>
  <c r="N53" i="7"/>
  <c r="AO53" i="7" s="1"/>
  <c r="M53" i="7"/>
  <c r="AN53" i="7" s="1"/>
  <c r="L53" i="7"/>
  <c r="AM53" i="7" s="1"/>
  <c r="K53" i="7"/>
  <c r="AL53" i="7" s="1"/>
  <c r="J53" i="7"/>
  <c r="AK53" i="7" s="1"/>
  <c r="U52" i="7"/>
  <c r="AV52" i="7" s="1"/>
  <c r="T52" i="7"/>
  <c r="AU52" i="7" s="1"/>
  <c r="S52" i="7"/>
  <c r="AT52" i="7" s="1"/>
  <c r="R52" i="7"/>
  <c r="AS52" i="7" s="1"/>
  <c r="Q52" i="7"/>
  <c r="AR52" i="7" s="1"/>
  <c r="P52" i="7"/>
  <c r="AQ52" i="7" s="1"/>
  <c r="O52" i="7"/>
  <c r="AP52" i="7" s="1"/>
  <c r="N52" i="7"/>
  <c r="AO52" i="7" s="1"/>
  <c r="M52" i="7"/>
  <c r="AN52" i="7" s="1"/>
  <c r="L52" i="7"/>
  <c r="AM52" i="7" s="1"/>
  <c r="K52" i="7"/>
  <c r="AL52" i="7" s="1"/>
  <c r="J52" i="7"/>
  <c r="AK52" i="7" s="1"/>
  <c r="U51" i="7"/>
  <c r="AV51" i="7" s="1"/>
  <c r="T51" i="7"/>
  <c r="AU51" i="7" s="1"/>
  <c r="S51" i="7"/>
  <c r="AT51" i="7" s="1"/>
  <c r="R51" i="7"/>
  <c r="AS51" i="7" s="1"/>
  <c r="Q51" i="7"/>
  <c r="AR51" i="7" s="1"/>
  <c r="P51" i="7"/>
  <c r="AQ51" i="7" s="1"/>
  <c r="O51" i="7"/>
  <c r="AP51" i="7" s="1"/>
  <c r="N51" i="7"/>
  <c r="AO51" i="7" s="1"/>
  <c r="M51" i="7"/>
  <c r="AN51" i="7" s="1"/>
  <c r="L51" i="7"/>
  <c r="AM51" i="7" s="1"/>
  <c r="K51" i="7"/>
  <c r="AL51" i="7" s="1"/>
  <c r="J51" i="7"/>
  <c r="AK51" i="7" s="1"/>
  <c r="U50" i="7"/>
  <c r="AV50" i="7" s="1"/>
  <c r="T50" i="7"/>
  <c r="AU50" i="7" s="1"/>
  <c r="S50" i="7"/>
  <c r="AT50" i="7" s="1"/>
  <c r="R50" i="7"/>
  <c r="AS50" i="7" s="1"/>
  <c r="Q50" i="7"/>
  <c r="AR50" i="7" s="1"/>
  <c r="P50" i="7"/>
  <c r="AQ50" i="7" s="1"/>
  <c r="O50" i="7"/>
  <c r="AP50" i="7" s="1"/>
  <c r="N50" i="7"/>
  <c r="AO50" i="7" s="1"/>
  <c r="M50" i="7"/>
  <c r="AN50" i="7" s="1"/>
  <c r="L50" i="7"/>
  <c r="AM50" i="7" s="1"/>
  <c r="K50" i="7"/>
  <c r="AL50" i="7" s="1"/>
  <c r="J50" i="7"/>
  <c r="AK50" i="7" s="1"/>
  <c r="U49" i="7"/>
  <c r="AV49" i="7" s="1"/>
  <c r="T49" i="7"/>
  <c r="AU49" i="7" s="1"/>
  <c r="S49" i="7"/>
  <c r="AT49" i="7" s="1"/>
  <c r="R49" i="7"/>
  <c r="AS49" i="7" s="1"/>
  <c r="Q49" i="7"/>
  <c r="AR49" i="7" s="1"/>
  <c r="P49" i="7"/>
  <c r="AQ49" i="7" s="1"/>
  <c r="O49" i="7"/>
  <c r="AP49" i="7" s="1"/>
  <c r="N49" i="7"/>
  <c r="AO49" i="7" s="1"/>
  <c r="M49" i="7"/>
  <c r="AN49" i="7" s="1"/>
  <c r="L49" i="7"/>
  <c r="AM49" i="7" s="1"/>
  <c r="K49" i="7"/>
  <c r="AL49" i="7" s="1"/>
  <c r="J49" i="7"/>
  <c r="AK49" i="7" s="1"/>
  <c r="U48" i="7"/>
  <c r="AV48" i="7" s="1"/>
  <c r="T48" i="7"/>
  <c r="AU48" i="7" s="1"/>
  <c r="S48" i="7"/>
  <c r="AT48" i="7" s="1"/>
  <c r="R48" i="7"/>
  <c r="AS48" i="7" s="1"/>
  <c r="Q48" i="7"/>
  <c r="AR48" i="7" s="1"/>
  <c r="P48" i="7"/>
  <c r="AQ48" i="7" s="1"/>
  <c r="O48" i="7"/>
  <c r="AP48" i="7" s="1"/>
  <c r="N48" i="7"/>
  <c r="AO48" i="7" s="1"/>
  <c r="M48" i="7"/>
  <c r="AN48" i="7" s="1"/>
  <c r="L48" i="7"/>
  <c r="AM48" i="7" s="1"/>
  <c r="K48" i="7"/>
  <c r="AL48" i="7" s="1"/>
  <c r="J48" i="7"/>
  <c r="AK48" i="7" s="1"/>
  <c r="U47" i="7"/>
  <c r="AV47" i="7" s="1"/>
  <c r="T47" i="7"/>
  <c r="AU47" i="7" s="1"/>
  <c r="S47" i="7"/>
  <c r="AT47" i="7" s="1"/>
  <c r="R47" i="7"/>
  <c r="AS47" i="7" s="1"/>
  <c r="Q47" i="7"/>
  <c r="AR47" i="7" s="1"/>
  <c r="P47" i="7"/>
  <c r="AQ47" i="7" s="1"/>
  <c r="O47" i="7"/>
  <c r="AP47" i="7" s="1"/>
  <c r="N47" i="7"/>
  <c r="AO47" i="7" s="1"/>
  <c r="M47" i="7"/>
  <c r="AN47" i="7" s="1"/>
  <c r="L47" i="7"/>
  <c r="AM47" i="7" s="1"/>
  <c r="K47" i="7"/>
  <c r="AL47" i="7" s="1"/>
  <c r="J47" i="7"/>
  <c r="AK47" i="7" s="1"/>
  <c r="U46" i="7"/>
  <c r="AV46" i="7" s="1"/>
  <c r="T46" i="7"/>
  <c r="AU46" i="7" s="1"/>
  <c r="S46" i="7"/>
  <c r="AT46" i="7" s="1"/>
  <c r="R46" i="7"/>
  <c r="AS46" i="7" s="1"/>
  <c r="Q46" i="7"/>
  <c r="AR46" i="7" s="1"/>
  <c r="P46" i="7"/>
  <c r="AQ46" i="7" s="1"/>
  <c r="O46" i="7"/>
  <c r="AP46" i="7" s="1"/>
  <c r="N46" i="7"/>
  <c r="AO46" i="7" s="1"/>
  <c r="M46" i="7"/>
  <c r="AN46" i="7" s="1"/>
  <c r="L46" i="7"/>
  <c r="AM46" i="7" s="1"/>
  <c r="K46" i="7"/>
  <c r="AL46" i="7" s="1"/>
  <c r="J46" i="7"/>
  <c r="AK46" i="7" s="1"/>
  <c r="U45" i="7"/>
  <c r="AV45" i="7" s="1"/>
  <c r="T45" i="7"/>
  <c r="AU45" i="7" s="1"/>
  <c r="S45" i="7"/>
  <c r="AT45" i="7" s="1"/>
  <c r="R45" i="7"/>
  <c r="AS45" i="7" s="1"/>
  <c r="Q45" i="7"/>
  <c r="AR45" i="7" s="1"/>
  <c r="P45" i="7"/>
  <c r="AQ45" i="7" s="1"/>
  <c r="O45" i="7"/>
  <c r="AP45" i="7" s="1"/>
  <c r="N45" i="7"/>
  <c r="AO45" i="7" s="1"/>
  <c r="M45" i="7"/>
  <c r="AN45" i="7" s="1"/>
  <c r="L45" i="7"/>
  <c r="AM45" i="7" s="1"/>
  <c r="K45" i="7"/>
  <c r="AL45" i="7" s="1"/>
  <c r="J45" i="7"/>
  <c r="AK45" i="7" s="1"/>
  <c r="U44" i="7"/>
  <c r="AV44" i="7" s="1"/>
  <c r="T44" i="7"/>
  <c r="AU44" i="7" s="1"/>
  <c r="S44" i="7"/>
  <c r="AT44" i="7" s="1"/>
  <c r="R44" i="7"/>
  <c r="AS44" i="7" s="1"/>
  <c r="Q44" i="7"/>
  <c r="AR44" i="7" s="1"/>
  <c r="P44" i="7"/>
  <c r="AQ44" i="7" s="1"/>
  <c r="O44" i="7"/>
  <c r="AP44" i="7" s="1"/>
  <c r="N44" i="7"/>
  <c r="AO44" i="7" s="1"/>
  <c r="M44" i="7"/>
  <c r="AN44" i="7" s="1"/>
  <c r="L44" i="7"/>
  <c r="AM44" i="7" s="1"/>
  <c r="K44" i="7"/>
  <c r="AL44" i="7" s="1"/>
  <c r="J44" i="7"/>
  <c r="AK44" i="7" s="1"/>
  <c r="U43" i="7"/>
  <c r="AV43" i="7" s="1"/>
  <c r="T43" i="7"/>
  <c r="AU43" i="7" s="1"/>
  <c r="S43" i="7"/>
  <c r="AT43" i="7" s="1"/>
  <c r="R43" i="7"/>
  <c r="AS43" i="7" s="1"/>
  <c r="Q43" i="7"/>
  <c r="AR43" i="7" s="1"/>
  <c r="P43" i="7"/>
  <c r="AQ43" i="7" s="1"/>
  <c r="O43" i="7"/>
  <c r="AP43" i="7" s="1"/>
  <c r="N43" i="7"/>
  <c r="AO43" i="7" s="1"/>
  <c r="M43" i="7"/>
  <c r="AN43" i="7" s="1"/>
  <c r="L43" i="7"/>
  <c r="AM43" i="7" s="1"/>
  <c r="K43" i="7"/>
  <c r="AL43" i="7" s="1"/>
  <c r="J43" i="7"/>
  <c r="AK43" i="7" s="1"/>
  <c r="U42" i="7"/>
  <c r="AV42" i="7" s="1"/>
  <c r="T42" i="7"/>
  <c r="AU42" i="7" s="1"/>
  <c r="S42" i="7"/>
  <c r="AT42" i="7" s="1"/>
  <c r="R42" i="7"/>
  <c r="AS42" i="7" s="1"/>
  <c r="Q42" i="7"/>
  <c r="AR42" i="7" s="1"/>
  <c r="P42" i="7"/>
  <c r="AQ42" i="7" s="1"/>
  <c r="O42" i="7"/>
  <c r="AP42" i="7" s="1"/>
  <c r="N42" i="7"/>
  <c r="AO42" i="7" s="1"/>
  <c r="M42" i="7"/>
  <c r="AN42" i="7" s="1"/>
  <c r="L42" i="7"/>
  <c r="AM42" i="7" s="1"/>
  <c r="K42" i="7"/>
  <c r="AL42" i="7" s="1"/>
  <c r="J42" i="7"/>
  <c r="AK42" i="7" s="1"/>
  <c r="U41" i="7"/>
  <c r="AV41" i="7" s="1"/>
  <c r="T41" i="7"/>
  <c r="AU41" i="7" s="1"/>
  <c r="S41" i="7"/>
  <c r="AT41" i="7" s="1"/>
  <c r="R41" i="7"/>
  <c r="AS41" i="7" s="1"/>
  <c r="Q41" i="7"/>
  <c r="AR41" i="7" s="1"/>
  <c r="P41" i="7"/>
  <c r="AQ41" i="7" s="1"/>
  <c r="O41" i="7"/>
  <c r="AP41" i="7" s="1"/>
  <c r="N41" i="7"/>
  <c r="AO41" i="7" s="1"/>
  <c r="M41" i="7"/>
  <c r="AN41" i="7" s="1"/>
  <c r="L41" i="7"/>
  <c r="AM41" i="7" s="1"/>
  <c r="K41" i="7"/>
  <c r="AL41" i="7" s="1"/>
  <c r="J41" i="7"/>
  <c r="AK41" i="7" s="1"/>
  <c r="U40" i="7"/>
  <c r="AV40" i="7" s="1"/>
  <c r="T40" i="7"/>
  <c r="AU40" i="7" s="1"/>
  <c r="S40" i="7"/>
  <c r="AT40" i="7" s="1"/>
  <c r="R40" i="7"/>
  <c r="AS40" i="7" s="1"/>
  <c r="Q40" i="7"/>
  <c r="AR40" i="7" s="1"/>
  <c r="P40" i="7"/>
  <c r="AQ40" i="7" s="1"/>
  <c r="O40" i="7"/>
  <c r="AP40" i="7" s="1"/>
  <c r="N40" i="7"/>
  <c r="AO40" i="7" s="1"/>
  <c r="M40" i="7"/>
  <c r="AN40" i="7" s="1"/>
  <c r="L40" i="7"/>
  <c r="AM40" i="7" s="1"/>
  <c r="K40" i="7"/>
  <c r="AL40" i="7" s="1"/>
  <c r="J40" i="7"/>
  <c r="AK40" i="7" s="1"/>
  <c r="U39" i="7"/>
  <c r="AV39" i="7" s="1"/>
  <c r="T39" i="7"/>
  <c r="AU39" i="7" s="1"/>
  <c r="S39" i="7"/>
  <c r="AT39" i="7" s="1"/>
  <c r="R39" i="7"/>
  <c r="AS39" i="7" s="1"/>
  <c r="Q39" i="7"/>
  <c r="AR39" i="7" s="1"/>
  <c r="P39" i="7"/>
  <c r="AQ39" i="7" s="1"/>
  <c r="O39" i="7"/>
  <c r="AP39" i="7" s="1"/>
  <c r="N39" i="7"/>
  <c r="AO39" i="7" s="1"/>
  <c r="M39" i="7"/>
  <c r="AN39" i="7" s="1"/>
  <c r="L39" i="7"/>
  <c r="AM39" i="7" s="1"/>
  <c r="K39" i="7"/>
  <c r="AL39" i="7" s="1"/>
  <c r="J39" i="7"/>
  <c r="AK39" i="7" s="1"/>
  <c r="U38" i="7"/>
  <c r="AV38" i="7" s="1"/>
  <c r="T38" i="7"/>
  <c r="AU38" i="7" s="1"/>
  <c r="S38" i="7"/>
  <c r="AT38" i="7" s="1"/>
  <c r="R38" i="7"/>
  <c r="AS38" i="7" s="1"/>
  <c r="Q38" i="7"/>
  <c r="AR38" i="7" s="1"/>
  <c r="P38" i="7"/>
  <c r="AQ38" i="7" s="1"/>
  <c r="O38" i="7"/>
  <c r="AP38" i="7" s="1"/>
  <c r="N38" i="7"/>
  <c r="AO38" i="7" s="1"/>
  <c r="M38" i="7"/>
  <c r="AN38" i="7" s="1"/>
  <c r="L38" i="7"/>
  <c r="AM38" i="7" s="1"/>
  <c r="K38" i="7"/>
  <c r="AL38" i="7" s="1"/>
  <c r="J38" i="7"/>
  <c r="AK38" i="7" s="1"/>
  <c r="U37" i="7"/>
  <c r="AV37" i="7" s="1"/>
  <c r="T37" i="7"/>
  <c r="AU37" i="7" s="1"/>
  <c r="S37" i="7"/>
  <c r="AT37" i="7" s="1"/>
  <c r="R37" i="7"/>
  <c r="AS37" i="7" s="1"/>
  <c r="Q37" i="7"/>
  <c r="AR37" i="7" s="1"/>
  <c r="P37" i="7"/>
  <c r="AQ37" i="7" s="1"/>
  <c r="O37" i="7"/>
  <c r="AP37" i="7" s="1"/>
  <c r="N37" i="7"/>
  <c r="AO37" i="7" s="1"/>
  <c r="M37" i="7"/>
  <c r="AN37" i="7" s="1"/>
  <c r="L37" i="7"/>
  <c r="AM37" i="7" s="1"/>
  <c r="K37" i="7"/>
  <c r="AL37" i="7" s="1"/>
  <c r="J37" i="7"/>
  <c r="AK37" i="7" s="1"/>
  <c r="U36" i="7"/>
  <c r="AV36" i="7" s="1"/>
  <c r="T36" i="7"/>
  <c r="AU36" i="7" s="1"/>
  <c r="S36" i="7"/>
  <c r="AT36" i="7" s="1"/>
  <c r="R36" i="7"/>
  <c r="AS36" i="7" s="1"/>
  <c r="Q36" i="7"/>
  <c r="AR36" i="7" s="1"/>
  <c r="P36" i="7"/>
  <c r="AQ36" i="7" s="1"/>
  <c r="O36" i="7"/>
  <c r="AP36" i="7" s="1"/>
  <c r="N36" i="7"/>
  <c r="AO36" i="7" s="1"/>
  <c r="M36" i="7"/>
  <c r="AN36" i="7" s="1"/>
  <c r="L36" i="7"/>
  <c r="AM36" i="7" s="1"/>
  <c r="K36" i="7"/>
  <c r="AL36" i="7" s="1"/>
  <c r="J36" i="7"/>
  <c r="AK36" i="7" s="1"/>
  <c r="U35" i="7"/>
  <c r="AV35" i="7" s="1"/>
  <c r="T35" i="7"/>
  <c r="AU35" i="7" s="1"/>
  <c r="S35" i="7"/>
  <c r="AT35" i="7" s="1"/>
  <c r="R35" i="7"/>
  <c r="AS35" i="7" s="1"/>
  <c r="Q35" i="7"/>
  <c r="AR35" i="7" s="1"/>
  <c r="P35" i="7"/>
  <c r="AQ35" i="7" s="1"/>
  <c r="O35" i="7"/>
  <c r="AP35" i="7" s="1"/>
  <c r="N35" i="7"/>
  <c r="AO35" i="7" s="1"/>
  <c r="M35" i="7"/>
  <c r="AN35" i="7" s="1"/>
  <c r="L35" i="7"/>
  <c r="AM35" i="7" s="1"/>
  <c r="K35" i="7"/>
  <c r="AL35" i="7" s="1"/>
  <c r="J35" i="7"/>
  <c r="AK35" i="7" s="1"/>
  <c r="U34" i="7"/>
  <c r="AV34" i="7" s="1"/>
  <c r="T34" i="7"/>
  <c r="AU34" i="7" s="1"/>
  <c r="S34" i="7"/>
  <c r="AT34" i="7" s="1"/>
  <c r="R34" i="7"/>
  <c r="AS34" i="7" s="1"/>
  <c r="Q34" i="7"/>
  <c r="AR34" i="7" s="1"/>
  <c r="P34" i="7"/>
  <c r="AQ34" i="7" s="1"/>
  <c r="O34" i="7"/>
  <c r="AP34" i="7" s="1"/>
  <c r="N34" i="7"/>
  <c r="AO34" i="7" s="1"/>
  <c r="M34" i="7"/>
  <c r="AN34" i="7" s="1"/>
  <c r="L34" i="7"/>
  <c r="AM34" i="7" s="1"/>
  <c r="K34" i="7"/>
  <c r="AL34" i="7" s="1"/>
  <c r="J34" i="7"/>
  <c r="AK34" i="7" s="1"/>
  <c r="U33" i="7"/>
  <c r="AV33" i="7" s="1"/>
  <c r="T33" i="7"/>
  <c r="AU33" i="7" s="1"/>
  <c r="S33" i="7"/>
  <c r="AT33" i="7" s="1"/>
  <c r="R33" i="7"/>
  <c r="AS33" i="7" s="1"/>
  <c r="Q33" i="7"/>
  <c r="AR33" i="7" s="1"/>
  <c r="P33" i="7"/>
  <c r="AQ33" i="7" s="1"/>
  <c r="O33" i="7"/>
  <c r="AP33" i="7" s="1"/>
  <c r="N33" i="7"/>
  <c r="AO33" i="7" s="1"/>
  <c r="M33" i="7"/>
  <c r="AN33" i="7" s="1"/>
  <c r="L33" i="7"/>
  <c r="AM33" i="7" s="1"/>
  <c r="K33" i="7"/>
  <c r="AL33" i="7" s="1"/>
  <c r="J33" i="7"/>
  <c r="AK33" i="7" s="1"/>
  <c r="U32" i="7"/>
  <c r="AV32" i="7" s="1"/>
  <c r="T32" i="7"/>
  <c r="AU32" i="7" s="1"/>
  <c r="S32" i="7"/>
  <c r="AT32" i="7" s="1"/>
  <c r="R32" i="7"/>
  <c r="AS32" i="7" s="1"/>
  <c r="Q32" i="7"/>
  <c r="AR32" i="7" s="1"/>
  <c r="P32" i="7"/>
  <c r="AQ32" i="7" s="1"/>
  <c r="O32" i="7"/>
  <c r="AP32" i="7" s="1"/>
  <c r="N32" i="7"/>
  <c r="AO32" i="7" s="1"/>
  <c r="M32" i="7"/>
  <c r="AN32" i="7" s="1"/>
  <c r="L32" i="7"/>
  <c r="AM32" i="7" s="1"/>
  <c r="K32" i="7"/>
  <c r="AL32" i="7" s="1"/>
  <c r="J32" i="7"/>
  <c r="AK32" i="7" s="1"/>
  <c r="U31" i="7"/>
  <c r="AV31" i="7" s="1"/>
  <c r="T31" i="7"/>
  <c r="AU31" i="7" s="1"/>
  <c r="S31" i="7"/>
  <c r="AT31" i="7" s="1"/>
  <c r="R31" i="7"/>
  <c r="AS31" i="7" s="1"/>
  <c r="Q31" i="7"/>
  <c r="AR31" i="7" s="1"/>
  <c r="P31" i="7"/>
  <c r="AQ31" i="7" s="1"/>
  <c r="O31" i="7"/>
  <c r="AP31" i="7" s="1"/>
  <c r="N31" i="7"/>
  <c r="AO31" i="7" s="1"/>
  <c r="M31" i="7"/>
  <c r="AN31" i="7" s="1"/>
  <c r="L31" i="7"/>
  <c r="AM31" i="7" s="1"/>
  <c r="K31" i="7"/>
  <c r="AL31" i="7" s="1"/>
  <c r="J31" i="7"/>
  <c r="AK31" i="7" s="1"/>
  <c r="U30" i="7"/>
  <c r="AV30" i="7" s="1"/>
  <c r="T30" i="7"/>
  <c r="AU30" i="7" s="1"/>
  <c r="S30" i="7"/>
  <c r="AT30" i="7" s="1"/>
  <c r="R30" i="7"/>
  <c r="AS30" i="7" s="1"/>
  <c r="Q30" i="7"/>
  <c r="AR30" i="7" s="1"/>
  <c r="P30" i="7"/>
  <c r="AQ30" i="7" s="1"/>
  <c r="O30" i="7"/>
  <c r="AP30" i="7" s="1"/>
  <c r="N30" i="7"/>
  <c r="AO30" i="7" s="1"/>
  <c r="M30" i="7"/>
  <c r="AN30" i="7" s="1"/>
  <c r="L30" i="7"/>
  <c r="AM30" i="7" s="1"/>
  <c r="K30" i="7"/>
  <c r="AL30" i="7" s="1"/>
  <c r="J30" i="7"/>
  <c r="AK30" i="7" s="1"/>
  <c r="U29" i="7"/>
  <c r="AV29" i="7" s="1"/>
  <c r="T29" i="7"/>
  <c r="AU29" i="7" s="1"/>
  <c r="S29" i="7"/>
  <c r="AT29" i="7" s="1"/>
  <c r="R29" i="7"/>
  <c r="AS29" i="7" s="1"/>
  <c r="Q29" i="7"/>
  <c r="AR29" i="7" s="1"/>
  <c r="P29" i="7"/>
  <c r="AQ29" i="7" s="1"/>
  <c r="O29" i="7"/>
  <c r="AP29" i="7" s="1"/>
  <c r="N29" i="7"/>
  <c r="AO29" i="7" s="1"/>
  <c r="M29" i="7"/>
  <c r="AN29" i="7" s="1"/>
  <c r="L29" i="7"/>
  <c r="AM29" i="7" s="1"/>
  <c r="K29" i="7"/>
  <c r="AL29" i="7" s="1"/>
  <c r="J29" i="7"/>
  <c r="AK29" i="7" s="1"/>
  <c r="U28" i="7"/>
  <c r="AV28" i="7" s="1"/>
  <c r="T28" i="7"/>
  <c r="AU28" i="7" s="1"/>
  <c r="S28" i="7"/>
  <c r="AT28" i="7" s="1"/>
  <c r="R28" i="7"/>
  <c r="AS28" i="7" s="1"/>
  <c r="Q28" i="7"/>
  <c r="AR28" i="7" s="1"/>
  <c r="P28" i="7"/>
  <c r="AQ28" i="7" s="1"/>
  <c r="O28" i="7"/>
  <c r="AP28" i="7" s="1"/>
  <c r="N28" i="7"/>
  <c r="AO28" i="7" s="1"/>
  <c r="M28" i="7"/>
  <c r="AN28" i="7" s="1"/>
  <c r="L28" i="7"/>
  <c r="AM28" i="7" s="1"/>
  <c r="K28" i="7"/>
  <c r="AL28" i="7" s="1"/>
  <c r="J28" i="7"/>
  <c r="AK28" i="7" s="1"/>
  <c r="U27" i="7"/>
  <c r="AV27" i="7" s="1"/>
  <c r="T27" i="7"/>
  <c r="AU27" i="7" s="1"/>
  <c r="S27" i="7"/>
  <c r="AT27" i="7" s="1"/>
  <c r="R27" i="7"/>
  <c r="AS27" i="7" s="1"/>
  <c r="Q27" i="7"/>
  <c r="AR27" i="7" s="1"/>
  <c r="P27" i="7"/>
  <c r="AQ27" i="7" s="1"/>
  <c r="O27" i="7"/>
  <c r="AP27" i="7" s="1"/>
  <c r="N27" i="7"/>
  <c r="AO27" i="7" s="1"/>
  <c r="M27" i="7"/>
  <c r="AN27" i="7" s="1"/>
  <c r="L27" i="7"/>
  <c r="AM27" i="7" s="1"/>
  <c r="K27" i="7"/>
  <c r="AL27" i="7" s="1"/>
  <c r="J27" i="7"/>
  <c r="AK27" i="7" s="1"/>
  <c r="U26" i="7"/>
  <c r="AV26" i="7" s="1"/>
  <c r="T26" i="7"/>
  <c r="AU26" i="7" s="1"/>
  <c r="S26" i="7"/>
  <c r="AT26" i="7" s="1"/>
  <c r="R26" i="7"/>
  <c r="AS26" i="7" s="1"/>
  <c r="Q26" i="7"/>
  <c r="AR26" i="7" s="1"/>
  <c r="P26" i="7"/>
  <c r="AQ26" i="7" s="1"/>
  <c r="O26" i="7"/>
  <c r="AP26" i="7" s="1"/>
  <c r="N26" i="7"/>
  <c r="AO26" i="7" s="1"/>
  <c r="M26" i="7"/>
  <c r="AN26" i="7" s="1"/>
  <c r="L26" i="7"/>
  <c r="AM26" i="7" s="1"/>
  <c r="K26" i="7"/>
  <c r="AL26" i="7" s="1"/>
  <c r="J26" i="7"/>
  <c r="AK26" i="7" s="1"/>
  <c r="U25" i="7"/>
  <c r="AV25" i="7" s="1"/>
  <c r="T25" i="7"/>
  <c r="AU25" i="7" s="1"/>
  <c r="S25" i="7"/>
  <c r="AT25" i="7" s="1"/>
  <c r="R25" i="7"/>
  <c r="AS25" i="7" s="1"/>
  <c r="Q25" i="7"/>
  <c r="AR25" i="7" s="1"/>
  <c r="P25" i="7"/>
  <c r="AQ25" i="7" s="1"/>
  <c r="O25" i="7"/>
  <c r="AP25" i="7" s="1"/>
  <c r="N25" i="7"/>
  <c r="AO25" i="7" s="1"/>
  <c r="M25" i="7"/>
  <c r="AN25" i="7" s="1"/>
  <c r="L25" i="7"/>
  <c r="AM25" i="7" s="1"/>
  <c r="K25" i="7"/>
  <c r="AL25" i="7" s="1"/>
  <c r="J25" i="7"/>
  <c r="AK25" i="7" s="1"/>
  <c r="U24" i="7"/>
  <c r="AV24" i="7" s="1"/>
  <c r="T24" i="7"/>
  <c r="AU24" i="7" s="1"/>
  <c r="S24" i="7"/>
  <c r="AT24" i="7" s="1"/>
  <c r="R24" i="7"/>
  <c r="AS24" i="7" s="1"/>
  <c r="Q24" i="7"/>
  <c r="AR24" i="7" s="1"/>
  <c r="P24" i="7"/>
  <c r="AQ24" i="7" s="1"/>
  <c r="O24" i="7"/>
  <c r="AP24" i="7" s="1"/>
  <c r="N24" i="7"/>
  <c r="AO24" i="7" s="1"/>
  <c r="M24" i="7"/>
  <c r="AN24" i="7" s="1"/>
  <c r="L24" i="7"/>
  <c r="AM24" i="7" s="1"/>
  <c r="K24" i="7"/>
  <c r="AL24" i="7" s="1"/>
  <c r="J24" i="7"/>
  <c r="AK24" i="7" s="1"/>
  <c r="U23" i="7"/>
  <c r="AV23" i="7" s="1"/>
  <c r="T23" i="7"/>
  <c r="AU23" i="7" s="1"/>
  <c r="S23" i="7"/>
  <c r="AT23" i="7" s="1"/>
  <c r="R23" i="7"/>
  <c r="AS23" i="7" s="1"/>
  <c r="Q23" i="7"/>
  <c r="AR23" i="7" s="1"/>
  <c r="P23" i="7"/>
  <c r="AQ23" i="7" s="1"/>
  <c r="O23" i="7"/>
  <c r="AP23" i="7" s="1"/>
  <c r="N23" i="7"/>
  <c r="AO23" i="7" s="1"/>
  <c r="M23" i="7"/>
  <c r="AN23" i="7" s="1"/>
  <c r="L23" i="7"/>
  <c r="AM23" i="7" s="1"/>
  <c r="K23" i="7"/>
  <c r="AL23" i="7" s="1"/>
  <c r="J23" i="7"/>
  <c r="AK23" i="7" s="1"/>
  <c r="U22" i="7"/>
  <c r="AV22" i="7" s="1"/>
  <c r="T22" i="7"/>
  <c r="AU22" i="7" s="1"/>
  <c r="S22" i="7"/>
  <c r="AT22" i="7" s="1"/>
  <c r="R22" i="7"/>
  <c r="AS22" i="7" s="1"/>
  <c r="Q22" i="7"/>
  <c r="AR22" i="7" s="1"/>
  <c r="P22" i="7"/>
  <c r="AQ22" i="7" s="1"/>
  <c r="O22" i="7"/>
  <c r="AP22" i="7" s="1"/>
  <c r="N22" i="7"/>
  <c r="AO22" i="7" s="1"/>
  <c r="M22" i="7"/>
  <c r="AN22" i="7" s="1"/>
  <c r="L22" i="7"/>
  <c r="AM22" i="7" s="1"/>
  <c r="K22" i="7"/>
  <c r="AL22" i="7" s="1"/>
  <c r="J22" i="7"/>
  <c r="AK22" i="7" s="1"/>
  <c r="BG4" i="1"/>
  <c r="BG5" i="1"/>
  <c r="BG6" i="1"/>
  <c r="BG7" i="1"/>
  <c r="BG8" i="1"/>
  <c r="BG9" i="1"/>
  <c r="BG10" i="1"/>
  <c r="BG11" i="1"/>
  <c r="BG12" i="1"/>
  <c r="BG13" i="1"/>
  <c r="BG14" i="1"/>
  <c r="BG15" i="1"/>
  <c r="BG16" i="1"/>
  <c r="BG17" i="1"/>
  <c r="BG18" i="1"/>
  <c r="BG19" i="1"/>
  <c r="BG20" i="1"/>
  <c r="BG21" i="1"/>
  <c r="BG22" i="1"/>
  <c r="BG23" i="1"/>
  <c r="BG24" i="1"/>
  <c r="BG25" i="1"/>
  <c r="BG26" i="1"/>
  <c r="BG27" i="1"/>
  <c r="BG28" i="1"/>
  <c r="BG29" i="1"/>
  <c r="BG30" i="1"/>
  <c r="BG31" i="1"/>
  <c r="BG32" i="1"/>
  <c r="BG33" i="1"/>
  <c r="BG34" i="1"/>
  <c r="BG35" i="1"/>
  <c r="BG36" i="1"/>
  <c r="BG37" i="1"/>
  <c r="BG38" i="1"/>
  <c r="BG39" i="1"/>
  <c r="BG40" i="1"/>
  <c r="BG41" i="1"/>
  <c r="BG42" i="1"/>
  <c r="BG43" i="1"/>
  <c r="BG44" i="1"/>
  <c r="BG45" i="1"/>
  <c r="BG46" i="1"/>
  <c r="BG47" i="1"/>
  <c r="BG48" i="1"/>
  <c r="BG49" i="1"/>
  <c r="BG50" i="1"/>
  <c r="BG51" i="1"/>
  <c r="BG52" i="1"/>
  <c r="BG53" i="1"/>
  <c r="BG54" i="1"/>
  <c r="BG55" i="1"/>
  <c r="BG56" i="1"/>
  <c r="BG57" i="1"/>
  <c r="BG58" i="1"/>
  <c r="BG59" i="1"/>
  <c r="BG60" i="1"/>
  <c r="BG61" i="1"/>
  <c r="BG62" i="1"/>
  <c r="BG63" i="1"/>
  <c r="BG64" i="1"/>
  <c r="BG65" i="1"/>
  <c r="BG66" i="1"/>
  <c r="BG67" i="1"/>
  <c r="BG68" i="1"/>
  <c r="BG69" i="1"/>
  <c r="BG70" i="1"/>
  <c r="BG71" i="1"/>
  <c r="BG72" i="1"/>
  <c r="BG73" i="1"/>
  <c r="BG74" i="1"/>
  <c r="BG75" i="1"/>
  <c r="BG76" i="1"/>
  <c r="BG77" i="1"/>
  <c r="BG78" i="1"/>
  <c r="BG79" i="1"/>
  <c r="BG80" i="1"/>
  <c r="BG81" i="1"/>
  <c r="BG82" i="1"/>
  <c r="BG83" i="1"/>
  <c r="BG84" i="1"/>
  <c r="BG85" i="1"/>
  <c r="BG86" i="1"/>
  <c r="BG87" i="1"/>
  <c r="BG88" i="1"/>
  <c r="BG89" i="1"/>
  <c r="BG90" i="1"/>
  <c r="BG91" i="1"/>
  <c r="BG92" i="1"/>
  <c r="BG93" i="1"/>
  <c r="BG94" i="1"/>
  <c r="BG95" i="1"/>
  <c r="BG96" i="1"/>
  <c r="BG97" i="1"/>
  <c r="BG98" i="1"/>
  <c r="BG99" i="1"/>
  <c r="BG100" i="1"/>
  <c r="BG101" i="1"/>
  <c r="BG102" i="1"/>
  <c r="BG103" i="1"/>
  <c r="BG104" i="1"/>
  <c r="BG105" i="1"/>
  <c r="BG106" i="1"/>
  <c r="BG107" i="1"/>
  <c r="BG108" i="1"/>
  <c r="BG109" i="1"/>
  <c r="BG110" i="1"/>
  <c r="BG111" i="1"/>
  <c r="BG112" i="1"/>
  <c r="BG113" i="1"/>
  <c r="BG114" i="1"/>
  <c r="BG115" i="1"/>
  <c r="BG116" i="1"/>
  <c r="BG117" i="1"/>
  <c r="BG118" i="1"/>
  <c r="BG119" i="1"/>
  <c r="BG120" i="1"/>
  <c r="BG121" i="1"/>
  <c r="BG122" i="1"/>
  <c r="BG123" i="1"/>
  <c r="BG124" i="1"/>
  <c r="BG125" i="1"/>
  <c r="BG126" i="1"/>
  <c r="BG127" i="1"/>
  <c r="BG128" i="1"/>
  <c r="BG129" i="1"/>
  <c r="BG130" i="1"/>
  <c r="BG131" i="1"/>
  <c r="BG132" i="1"/>
  <c r="BG133" i="1"/>
  <c r="BG134" i="1"/>
  <c r="BG135" i="1"/>
  <c r="BG136" i="1"/>
  <c r="BG137" i="1"/>
  <c r="BG138" i="1"/>
  <c r="BG139" i="1"/>
  <c r="BG140" i="1"/>
  <c r="BG141" i="1"/>
  <c r="BG142" i="1"/>
  <c r="BG143" i="1"/>
  <c r="BG144" i="1"/>
  <c r="BG145" i="1"/>
  <c r="BG146" i="1"/>
  <c r="BG147" i="1"/>
  <c r="BG148" i="1"/>
  <c r="BG149" i="1"/>
  <c r="BG150" i="1"/>
  <c r="BG151" i="1"/>
  <c r="BG152" i="1"/>
  <c r="BG153" i="1"/>
  <c r="BG154" i="1"/>
  <c r="BG155" i="1"/>
  <c r="BG156" i="1"/>
  <c r="BG157" i="1"/>
  <c r="BG158" i="1"/>
  <c r="BG159" i="1"/>
  <c r="BG160" i="1"/>
  <c r="BG161" i="1"/>
  <c r="BG162" i="1"/>
  <c r="BG163" i="1"/>
  <c r="BG164" i="1"/>
  <c r="BG165" i="1"/>
  <c r="BG166" i="1"/>
  <c r="BG167" i="1"/>
  <c r="BG168" i="1"/>
  <c r="BG169" i="1"/>
  <c r="BG170" i="1"/>
  <c r="BG171" i="1"/>
  <c r="BG172" i="1"/>
  <c r="BG173" i="1"/>
  <c r="BG174" i="1"/>
  <c r="BG175" i="1"/>
  <c r="BG176" i="1"/>
  <c r="BG177" i="1"/>
  <c r="BG178" i="1"/>
  <c r="BG179" i="1"/>
  <c r="BG180" i="1"/>
  <c r="BG181" i="1"/>
  <c r="BG182" i="1"/>
  <c r="BG183" i="1"/>
  <c r="BG184" i="1"/>
  <c r="BG185" i="1"/>
  <c r="BG186" i="1"/>
  <c r="BG187" i="1"/>
  <c r="BG188" i="1"/>
  <c r="BG189" i="1"/>
  <c r="BG190" i="1"/>
  <c r="BG191" i="1"/>
  <c r="BG192" i="1"/>
  <c r="BG193" i="1"/>
  <c r="BG194" i="1"/>
  <c r="BG195" i="1"/>
  <c r="BG196" i="1"/>
  <c r="BG197" i="1"/>
  <c r="BG198" i="1"/>
  <c r="BG199" i="1"/>
  <c r="BG200" i="1"/>
  <c r="BG201" i="1"/>
  <c r="BG202" i="1"/>
  <c r="BG203" i="1"/>
  <c r="BG204" i="1"/>
  <c r="BG205" i="1"/>
  <c r="BG206" i="1"/>
  <c r="BG207" i="1"/>
  <c r="BG208" i="1"/>
  <c r="BG209" i="1"/>
  <c r="BG210" i="1"/>
  <c r="BG211" i="1"/>
  <c r="BG212" i="1"/>
  <c r="BG213" i="1"/>
  <c r="BG214" i="1"/>
  <c r="BG215" i="1"/>
  <c r="BG216" i="1"/>
  <c r="BG217" i="1"/>
  <c r="BG218" i="1"/>
  <c r="BG219" i="1"/>
  <c r="BG220" i="1"/>
  <c r="BG221" i="1"/>
  <c r="BG222" i="1"/>
  <c r="BG223" i="1"/>
  <c r="BG224" i="1"/>
  <c r="BG225" i="1"/>
  <c r="BG226" i="1"/>
  <c r="BG227" i="1"/>
  <c r="BG228" i="1"/>
  <c r="BG229" i="1"/>
  <c r="BG230" i="1"/>
  <c r="BG231" i="1"/>
  <c r="BG232" i="1"/>
  <c r="BG233" i="1"/>
  <c r="BG234" i="1"/>
  <c r="BG235" i="1"/>
  <c r="BG236" i="1"/>
  <c r="BG237" i="1"/>
  <c r="BG238" i="1"/>
  <c r="BG239" i="1"/>
  <c r="BG240" i="1"/>
  <c r="BG241" i="1"/>
  <c r="BG242" i="1"/>
  <c r="BG243" i="1"/>
  <c r="BG244" i="1"/>
  <c r="BG245" i="1"/>
  <c r="BG246" i="1"/>
  <c r="BG247" i="1"/>
  <c r="BG248" i="1"/>
  <c r="BG249" i="1"/>
  <c r="BG250" i="1"/>
  <c r="BG251" i="1"/>
  <c r="BG252" i="1"/>
  <c r="BG253" i="1"/>
  <c r="BG254" i="1"/>
  <c r="BG255" i="1"/>
  <c r="BG256" i="1"/>
  <c r="BG257" i="1"/>
  <c r="BG258" i="1"/>
  <c r="BG259" i="1"/>
  <c r="BG260" i="1"/>
  <c r="BG261" i="1"/>
  <c r="BG262" i="1"/>
  <c r="BG263" i="1"/>
  <c r="BG264" i="1"/>
  <c r="BG265" i="1"/>
  <c r="BG266" i="1"/>
  <c r="BG267" i="1"/>
  <c r="BG268" i="1"/>
  <c r="BG269" i="1"/>
  <c r="BG270" i="1"/>
  <c r="BG271" i="1"/>
  <c r="BG272" i="1"/>
  <c r="BG273" i="1"/>
  <c r="BG274" i="1"/>
  <c r="BG275" i="1"/>
  <c r="BG276" i="1"/>
  <c r="BG277" i="1"/>
  <c r="BG278" i="1"/>
  <c r="BG279" i="1"/>
  <c r="BG280" i="1"/>
  <c r="BG281" i="1"/>
  <c r="BG282" i="1"/>
  <c r="BG283" i="1"/>
  <c r="BG284" i="1"/>
  <c r="BG285" i="1"/>
  <c r="BG286" i="1"/>
  <c r="BG287" i="1"/>
  <c r="BG288" i="1"/>
  <c r="BG289" i="1"/>
  <c r="BG290" i="1"/>
  <c r="BG291" i="1"/>
  <c r="BG292" i="1"/>
  <c r="BG293" i="1"/>
  <c r="BG294" i="1"/>
  <c r="BG295" i="1"/>
  <c r="BG296" i="1"/>
  <c r="BG297" i="1"/>
  <c r="BG298" i="1"/>
  <c r="BG299" i="1"/>
  <c r="BG300" i="1"/>
  <c r="BG301" i="1"/>
  <c r="BG302" i="1"/>
  <c r="BG303" i="1"/>
  <c r="BG304" i="1"/>
  <c r="BG305" i="1"/>
  <c r="BG306" i="1"/>
  <c r="BG307" i="1"/>
  <c r="BG308" i="1"/>
  <c r="BG309" i="1"/>
  <c r="BG310" i="1"/>
  <c r="BG311" i="1"/>
  <c r="BG312" i="1"/>
  <c r="BG313" i="1"/>
  <c r="BG314" i="1"/>
  <c r="BG315" i="1"/>
  <c r="BG316" i="1"/>
  <c r="BG317" i="1"/>
  <c r="BG318" i="1"/>
  <c r="BG319" i="1"/>
  <c r="BG320" i="1"/>
  <c r="BG321" i="1"/>
  <c r="BG322" i="1"/>
  <c r="BG323" i="1"/>
  <c r="BG324" i="1"/>
  <c r="BG325" i="1"/>
  <c r="BG326" i="1"/>
  <c r="BG327" i="1"/>
  <c r="BG328" i="1"/>
  <c r="BG329" i="1"/>
  <c r="BG330" i="1"/>
  <c r="BG331" i="1"/>
  <c r="BG332" i="1"/>
  <c r="BG333" i="1"/>
  <c r="BG334" i="1"/>
  <c r="BG335" i="1"/>
  <c r="BG336" i="1"/>
  <c r="BG337" i="1"/>
  <c r="BG338" i="1"/>
  <c r="BG339" i="1"/>
  <c r="BG340" i="1"/>
  <c r="BG341" i="1"/>
  <c r="BG342" i="1"/>
  <c r="BG343" i="1"/>
  <c r="BG344" i="1"/>
  <c r="BG345" i="1"/>
  <c r="BG346" i="1"/>
  <c r="BG347" i="1"/>
  <c r="BG348" i="1"/>
  <c r="BG349" i="1"/>
  <c r="BG350" i="1"/>
  <c r="BG351" i="1"/>
  <c r="BG352" i="1"/>
  <c r="BG353" i="1"/>
  <c r="BG354" i="1"/>
  <c r="BG355" i="1"/>
  <c r="BG356" i="1"/>
  <c r="BG357" i="1"/>
  <c r="BG358" i="1"/>
  <c r="BG359" i="1"/>
  <c r="BG360" i="1"/>
  <c r="BG361" i="1"/>
  <c r="BG362" i="1"/>
  <c r="BG363" i="1"/>
  <c r="BG364" i="1"/>
  <c r="BG365" i="1"/>
  <c r="BG366" i="1"/>
  <c r="BG367" i="1"/>
  <c r="BG368" i="1"/>
  <c r="BG369" i="1"/>
  <c r="BG370" i="1"/>
  <c r="BG371" i="1"/>
  <c r="BG372" i="1"/>
  <c r="BG373" i="1"/>
  <c r="BG374" i="1"/>
  <c r="BG375" i="1"/>
  <c r="BG376" i="1"/>
  <c r="BG377" i="1"/>
  <c r="BG378" i="1"/>
  <c r="BG379" i="1"/>
  <c r="BG380" i="1"/>
  <c r="BG381" i="1"/>
  <c r="BG382" i="1"/>
  <c r="BG383" i="1"/>
  <c r="BG384" i="1"/>
  <c r="BG385" i="1"/>
  <c r="BG386" i="1"/>
  <c r="BG387" i="1"/>
  <c r="BG388" i="1"/>
  <c r="BG389" i="1"/>
  <c r="BG390" i="1"/>
  <c r="BG391" i="1"/>
  <c r="BG392" i="1"/>
  <c r="BG393" i="1"/>
  <c r="BG394" i="1"/>
  <c r="BG395" i="1"/>
  <c r="BG396" i="1"/>
  <c r="BG397" i="1"/>
  <c r="BG398" i="1"/>
  <c r="BG399" i="1"/>
  <c r="BG400" i="1"/>
  <c r="BG401" i="1"/>
  <c r="BG402" i="1"/>
  <c r="BG403" i="1"/>
  <c r="BG404" i="1"/>
  <c r="BG405" i="1"/>
  <c r="BG406" i="1"/>
  <c r="BG407" i="1"/>
  <c r="BG408" i="1"/>
  <c r="BG409" i="1"/>
  <c r="BG410" i="1"/>
  <c r="BG411" i="1"/>
  <c r="BG412" i="1"/>
  <c r="BG413" i="1"/>
  <c r="BG414" i="1"/>
  <c r="BG415" i="1"/>
  <c r="BG416" i="1"/>
  <c r="BG417" i="1"/>
  <c r="BG418" i="1"/>
  <c r="BG419" i="1"/>
  <c r="BG420" i="1"/>
  <c r="BG421" i="1"/>
  <c r="BG422" i="1"/>
  <c r="BG423" i="1"/>
  <c r="BG424" i="1"/>
  <c r="BG425" i="1"/>
  <c r="BG426" i="1"/>
  <c r="BG427" i="1"/>
  <c r="BG428" i="1"/>
  <c r="BG429" i="1"/>
  <c r="BG430" i="1"/>
  <c r="BG431" i="1"/>
  <c r="BG432" i="1"/>
  <c r="BG433" i="1"/>
  <c r="BG434" i="1"/>
  <c r="BG435" i="1"/>
  <c r="BG436" i="1"/>
  <c r="BG437" i="1"/>
  <c r="BG438" i="1"/>
  <c r="BG439" i="1"/>
  <c r="BG440" i="1"/>
  <c r="BG441" i="1"/>
  <c r="BG442" i="1"/>
  <c r="BG443" i="1"/>
  <c r="BG444" i="1"/>
  <c r="BG445" i="1"/>
  <c r="BG446" i="1"/>
  <c r="BG447" i="1"/>
  <c r="BG448" i="1"/>
  <c r="BG449" i="1"/>
  <c r="BG450" i="1"/>
  <c r="BG451" i="1"/>
  <c r="BG452" i="1"/>
  <c r="BG453" i="1"/>
  <c r="BG454" i="1"/>
  <c r="BG455" i="1"/>
  <c r="BG456" i="1"/>
  <c r="BG457" i="1"/>
  <c r="BG458" i="1"/>
  <c r="BG459" i="1"/>
  <c r="BG460" i="1"/>
  <c r="BG461" i="1"/>
  <c r="BG462" i="1"/>
  <c r="BG463" i="1"/>
  <c r="BG464" i="1"/>
  <c r="BG465" i="1"/>
  <c r="BG466" i="1"/>
  <c r="BG467" i="1"/>
  <c r="BG468" i="1"/>
  <c r="BG469" i="1"/>
  <c r="BG470" i="1"/>
  <c r="BG471" i="1"/>
  <c r="BG472" i="1"/>
  <c r="BG473" i="1"/>
  <c r="BG474" i="1"/>
  <c r="BG475" i="1"/>
  <c r="BG476" i="1"/>
  <c r="BG477" i="1"/>
  <c r="BG478" i="1"/>
  <c r="BG479" i="1"/>
  <c r="BG480" i="1"/>
  <c r="BG481" i="1"/>
  <c r="BG482" i="1"/>
  <c r="BG483" i="1"/>
  <c r="BG484" i="1"/>
  <c r="BG485" i="1"/>
  <c r="BG486" i="1"/>
  <c r="BG487" i="1"/>
  <c r="BG488" i="1"/>
  <c r="BG489" i="1"/>
  <c r="BG490" i="1"/>
  <c r="BG491" i="1"/>
  <c r="BG492" i="1"/>
  <c r="BG493" i="1"/>
  <c r="BG494" i="1"/>
  <c r="BG495" i="1"/>
  <c r="BG496" i="1"/>
  <c r="BG497" i="1"/>
  <c r="BG498" i="1"/>
  <c r="BG499" i="1"/>
  <c r="BG500" i="1"/>
  <c r="BG501" i="1"/>
  <c r="BG502" i="1"/>
  <c r="BG503" i="1"/>
  <c r="BG504" i="1"/>
  <c r="BG505" i="1"/>
  <c r="BG506" i="1"/>
  <c r="BG507" i="1"/>
  <c r="BG508" i="1"/>
  <c r="BG509" i="1"/>
  <c r="BG510" i="1"/>
  <c r="BG511" i="1"/>
  <c r="BG512" i="1"/>
  <c r="BG513" i="1"/>
  <c r="BG514" i="1"/>
  <c r="BG515" i="1"/>
  <c r="BG516" i="1"/>
  <c r="BG517" i="1"/>
  <c r="BG518" i="1"/>
  <c r="BG519" i="1"/>
  <c r="BG520" i="1"/>
  <c r="BG521" i="1"/>
  <c r="BG522" i="1"/>
  <c r="BG523" i="1"/>
  <c r="BG524" i="1"/>
  <c r="BG525" i="1"/>
  <c r="BG526" i="1"/>
  <c r="BG527" i="1"/>
  <c r="BG528" i="1"/>
  <c r="BG529" i="1"/>
  <c r="BG530" i="1"/>
  <c r="BG531" i="1"/>
  <c r="BG532" i="1"/>
  <c r="BG533" i="1"/>
  <c r="BG534" i="1"/>
  <c r="BG535" i="1"/>
  <c r="BG536" i="1"/>
  <c r="BG537" i="1"/>
  <c r="BG538" i="1"/>
  <c r="BG539" i="1"/>
  <c r="BG540" i="1"/>
  <c r="BG541" i="1"/>
  <c r="BG542" i="1"/>
  <c r="BG543" i="1"/>
  <c r="BG544" i="1"/>
  <c r="BG545" i="1"/>
  <c r="BG546" i="1"/>
  <c r="BG547" i="1"/>
  <c r="BG548" i="1"/>
  <c r="BG549" i="1"/>
  <c r="BG550" i="1"/>
  <c r="BG551" i="1"/>
  <c r="BG552" i="1"/>
  <c r="BG553" i="1"/>
  <c r="BG554" i="1"/>
  <c r="BG555" i="1"/>
  <c r="BG556" i="1"/>
  <c r="BG557" i="1"/>
  <c r="BG558" i="1"/>
  <c r="BG559" i="1"/>
  <c r="BG560" i="1"/>
  <c r="BG561" i="1"/>
  <c r="BG562" i="1"/>
  <c r="BG563" i="1"/>
  <c r="BG564" i="1"/>
  <c r="BG565" i="1"/>
  <c r="BG566" i="1"/>
  <c r="BG567" i="1"/>
  <c r="BG568" i="1"/>
  <c r="BG569" i="1"/>
  <c r="BG570" i="1"/>
  <c r="BG571" i="1"/>
  <c r="BG572" i="1"/>
  <c r="BG573" i="1"/>
  <c r="BG574" i="1"/>
  <c r="BG575" i="1"/>
  <c r="BG576" i="1"/>
  <c r="BG577" i="1"/>
  <c r="BG578" i="1"/>
  <c r="BG579" i="1"/>
  <c r="BG580" i="1"/>
  <c r="BG581" i="1"/>
  <c r="BG582" i="1"/>
  <c r="BG583" i="1"/>
  <c r="BG584" i="1"/>
  <c r="BG585" i="1"/>
  <c r="BG586" i="1"/>
  <c r="BG587" i="1"/>
  <c r="BG588" i="1"/>
  <c r="BG589" i="1"/>
  <c r="BG590" i="1"/>
  <c r="BG591" i="1"/>
  <c r="BG592" i="1"/>
  <c r="BG593" i="1"/>
  <c r="BG594" i="1"/>
  <c r="BG595" i="1"/>
  <c r="BG596" i="1"/>
  <c r="BG597" i="1"/>
  <c r="BG598" i="1"/>
  <c r="BG599" i="1"/>
  <c r="BG600" i="1"/>
  <c r="BG601" i="1"/>
  <c r="BG602" i="1"/>
  <c r="BG603" i="1"/>
  <c r="BG604" i="1"/>
  <c r="BG605" i="1"/>
  <c r="BG606" i="1"/>
  <c r="BG607" i="1"/>
  <c r="BG608" i="1"/>
  <c r="BG609" i="1"/>
  <c r="BG610" i="1"/>
  <c r="BG611" i="1"/>
  <c r="BG612" i="1"/>
  <c r="BG613" i="1"/>
  <c r="BG614" i="1"/>
  <c r="BG615" i="1"/>
  <c r="BG616" i="1"/>
  <c r="BG617" i="1"/>
  <c r="BG618" i="1"/>
  <c r="BG619" i="1"/>
  <c r="BG620" i="1"/>
  <c r="BG621" i="1"/>
  <c r="BG622" i="1"/>
  <c r="BG623" i="1"/>
  <c r="BG624" i="1"/>
  <c r="BG625" i="1"/>
  <c r="BG626" i="1"/>
  <c r="BG627" i="1"/>
  <c r="BG628" i="1"/>
  <c r="BG629" i="1"/>
  <c r="BG630" i="1"/>
  <c r="BG631" i="1"/>
  <c r="BG632" i="1"/>
  <c r="BG633" i="1"/>
  <c r="BG634" i="1"/>
  <c r="BG635" i="1"/>
  <c r="BG636" i="1"/>
  <c r="BG637" i="1"/>
  <c r="BG638" i="1"/>
  <c r="BG639" i="1"/>
  <c r="BG640" i="1"/>
  <c r="BG641" i="1"/>
  <c r="BG642" i="1"/>
  <c r="BG643" i="1"/>
  <c r="BG644" i="1"/>
  <c r="BG645" i="1"/>
  <c r="BG646" i="1"/>
  <c r="BG647" i="1"/>
  <c r="BG648" i="1"/>
  <c r="BG649" i="1"/>
  <c r="BG650" i="1"/>
  <c r="BG651" i="1"/>
  <c r="BG652" i="1"/>
  <c r="BG653" i="1"/>
  <c r="BG654" i="1"/>
  <c r="BG655" i="1"/>
  <c r="BG656" i="1"/>
  <c r="BG657" i="1"/>
  <c r="BG658" i="1"/>
  <c r="BG659" i="1"/>
  <c r="BG660" i="1"/>
  <c r="BG661" i="1"/>
  <c r="BG662" i="1"/>
  <c r="BG663" i="1"/>
  <c r="BG664" i="1"/>
  <c r="BG665" i="1"/>
  <c r="BG666" i="1"/>
  <c r="BG667" i="1"/>
  <c r="BG668" i="1"/>
  <c r="BG669" i="1"/>
  <c r="BG670" i="1"/>
  <c r="BG671" i="1"/>
  <c r="BG672" i="1"/>
  <c r="BG673" i="1"/>
  <c r="BG674" i="1"/>
  <c r="BG675" i="1"/>
  <c r="BG676" i="1"/>
  <c r="BG677" i="1"/>
  <c r="BG678" i="1"/>
  <c r="BG679" i="1"/>
  <c r="BG680" i="1"/>
  <c r="BG681" i="1"/>
  <c r="BG682" i="1"/>
  <c r="BG683" i="1"/>
  <c r="BG684" i="1"/>
  <c r="BG685" i="1"/>
  <c r="BG686" i="1"/>
  <c r="BG687" i="1"/>
  <c r="BG688" i="1"/>
  <c r="BG689" i="1"/>
  <c r="BG690" i="1"/>
  <c r="BG691" i="1"/>
  <c r="BG692" i="1"/>
  <c r="BG693" i="1"/>
  <c r="BG694" i="1"/>
  <c r="BG695" i="1"/>
  <c r="BG696" i="1"/>
  <c r="BG697" i="1"/>
  <c r="BG698" i="1"/>
  <c r="BG699" i="1"/>
  <c r="BG700" i="1"/>
  <c r="BG701" i="1"/>
  <c r="BG702" i="1"/>
  <c r="BG703" i="1"/>
  <c r="BG704" i="1"/>
  <c r="BG705" i="1"/>
  <c r="BG706" i="1"/>
  <c r="BG707" i="1"/>
  <c r="BG708" i="1"/>
  <c r="BG709" i="1"/>
  <c r="BG710" i="1"/>
  <c r="BG711" i="1"/>
  <c r="BG712" i="1"/>
  <c r="BG713" i="1"/>
  <c r="BG714" i="1"/>
  <c r="BG715" i="1"/>
  <c r="BG716" i="1"/>
  <c r="BG717" i="1"/>
  <c r="BG718" i="1"/>
  <c r="BG719" i="1"/>
  <c r="BG720" i="1"/>
  <c r="BG721" i="1"/>
  <c r="BG722" i="1"/>
  <c r="BG723" i="1"/>
  <c r="BG724" i="1"/>
  <c r="BG725" i="1"/>
  <c r="BG726" i="1"/>
  <c r="BG727" i="1"/>
  <c r="BG728" i="1"/>
  <c r="BG729" i="1"/>
  <c r="BG730" i="1"/>
  <c r="BG731" i="1"/>
  <c r="BG732" i="1"/>
  <c r="BG733" i="1"/>
  <c r="BG734" i="1"/>
  <c r="BG735" i="1"/>
  <c r="BG736" i="1"/>
  <c r="BG737" i="1"/>
  <c r="BG738" i="1"/>
  <c r="BG739" i="1"/>
  <c r="BG740" i="1"/>
  <c r="BG741" i="1"/>
  <c r="BG742" i="1"/>
  <c r="BG743" i="1"/>
  <c r="BG744" i="1"/>
  <c r="BG745" i="1"/>
  <c r="BG746" i="1"/>
  <c r="BG747" i="1"/>
  <c r="BG748" i="1"/>
  <c r="BG749" i="1"/>
  <c r="BG750" i="1"/>
  <c r="BG751" i="1"/>
  <c r="BG752" i="1"/>
  <c r="BG753" i="1"/>
  <c r="BG754" i="1"/>
  <c r="BG755" i="1"/>
  <c r="BG756" i="1"/>
  <c r="BG757" i="1"/>
  <c r="BG758" i="1"/>
  <c r="BG759" i="1"/>
  <c r="BG760" i="1"/>
  <c r="BG761" i="1"/>
  <c r="BG762" i="1"/>
  <c r="BG763" i="1"/>
  <c r="BG764" i="1"/>
  <c r="BG765" i="1"/>
  <c r="BG766" i="1"/>
  <c r="BG767" i="1"/>
  <c r="BG768" i="1"/>
  <c r="BG769" i="1"/>
  <c r="BG770" i="1"/>
  <c r="BG771" i="1"/>
  <c r="BG772" i="1"/>
  <c r="BG773" i="1"/>
  <c r="BG774" i="1"/>
  <c r="BG775" i="1"/>
  <c r="BG776" i="1"/>
  <c r="BG777" i="1"/>
  <c r="BG778" i="1"/>
  <c r="BG779" i="1"/>
  <c r="BG780" i="1"/>
  <c r="BG781" i="1"/>
  <c r="BG782" i="1"/>
  <c r="BG783" i="1"/>
  <c r="BG784" i="1"/>
  <c r="BG785" i="1"/>
  <c r="BG786" i="1"/>
  <c r="BG787" i="1"/>
  <c r="BG788" i="1"/>
  <c r="BG789" i="1"/>
  <c r="BG790" i="1"/>
  <c r="BG791" i="1"/>
  <c r="BG792" i="1"/>
  <c r="BG793" i="1"/>
  <c r="BG794" i="1"/>
  <c r="BG795" i="1"/>
  <c r="BG796" i="1"/>
  <c r="BG797" i="1"/>
  <c r="BG798" i="1"/>
  <c r="BG799" i="1"/>
  <c r="BG800" i="1"/>
  <c r="BG801" i="1"/>
  <c r="BG802" i="1"/>
  <c r="BG803" i="1"/>
  <c r="BG804" i="1"/>
  <c r="BG805" i="1"/>
  <c r="BG806" i="1"/>
  <c r="BG807" i="1"/>
  <c r="BG808" i="1"/>
  <c r="BG809" i="1"/>
  <c r="BG810" i="1"/>
  <c r="BG811" i="1"/>
  <c r="BG812" i="1"/>
  <c r="BG813" i="1"/>
  <c r="BG814" i="1"/>
  <c r="BG815" i="1"/>
  <c r="BG816" i="1"/>
  <c r="BG817" i="1"/>
  <c r="BG818" i="1"/>
  <c r="BG819" i="1"/>
  <c r="BG820" i="1"/>
  <c r="BG821" i="1"/>
  <c r="BG822" i="1"/>
  <c r="BG823" i="1"/>
  <c r="BG824" i="1"/>
  <c r="BG825" i="1"/>
  <c r="BG826" i="1"/>
  <c r="BG827" i="1"/>
  <c r="BG828" i="1"/>
  <c r="BG829" i="1"/>
  <c r="BG830" i="1"/>
  <c r="BG831" i="1"/>
  <c r="BG832" i="1"/>
  <c r="BG833" i="1"/>
  <c r="BG834" i="1"/>
  <c r="BG835" i="1"/>
  <c r="BG836" i="1"/>
  <c r="BG837" i="1"/>
  <c r="BG838" i="1"/>
  <c r="BG839" i="1"/>
  <c r="BG840" i="1"/>
  <c r="BG841" i="1"/>
  <c r="BG842" i="1"/>
  <c r="BG843" i="1"/>
  <c r="BG844" i="1"/>
  <c r="BG845" i="1"/>
  <c r="BG846" i="1"/>
  <c r="BG847" i="1"/>
  <c r="BG848" i="1"/>
  <c r="BG849" i="1"/>
  <c r="BG850" i="1"/>
  <c r="BG851" i="1"/>
  <c r="BG852" i="1"/>
  <c r="BG853" i="1"/>
  <c r="BG854" i="1"/>
  <c r="BG855" i="1"/>
  <c r="BG856" i="1"/>
  <c r="BG857" i="1"/>
  <c r="BG858" i="1"/>
  <c r="BG859" i="1"/>
  <c r="BG860" i="1"/>
  <c r="BG861" i="1"/>
  <c r="BG862" i="1"/>
  <c r="BG863" i="1"/>
  <c r="BG864" i="1"/>
  <c r="BG865" i="1"/>
  <c r="BG866" i="1"/>
  <c r="BG867" i="1"/>
  <c r="BG868" i="1"/>
  <c r="BG869" i="1"/>
  <c r="BG870" i="1"/>
  <c r="BG871" i="1"/>
  <c r="BG872" i="1"/>
  <c r="BG873" i="1"/>
  <c r="BG874" i="1"/>
  <c r="BG875" i="1"/>
  <c r="BG876" i="1"/>
  <c r="BG877" i="1"/>
  <c r="BG878" i="1"/>
  <c r="BG879" i="1"/>
  <c r="BG880" i="1"/>
  <c r="BG881" i="1"/>
  <c r="BG882" i="1"/>
  <c r="BG883" i="1"/>
  <c r="BG884" i="1"/>
  <c r="BG885" i="1"/>
  <c r="BG886" i="1"/>
  <c r="BG887" i="1"/>
  <c r="BG888" i="1"/>
  <c r="BG889" i="1"/>
  <c r="BG890" i="1"/>
  <c r="BG891" i="1"/>
  <c r="BG892" i="1"/>
  <c r="BG893" i="1"/>
  <c r="BG894" i="1"/>
  <c r="BG895" i="1"/>
  <c r="BG896" i="1"/>
  <c r="BG897" i="1"/>
  <c r="BG898" i="1"/>
  <c r="BG899" i="1"/>
  <c r="BG900" i="1"/>
  <c r="BG901" i="1"/>
  <c r="BG902" i="1"/>
  <c r="BG903" i="1"/>
  <c r="BG904" i="1"/>
  <c r="BG905" i="1"/>
  <c r="BG906" i="1"/>
  <c r="BG907" i="1"/>
  <c r="BG908" i="1"/>
  <c r="BG909" i="1"/>
  <c r="BG910" i="1"/>
  <c r="BG911" i="1"/>
  <c r="BG912" i="1"/>
  <c r="BG913" i="1"/>
  <c r="BG914" i="1"/>
  <c r="BG915" i="1"/>
  <c r="BG916" i="1"/>
  <c r="BG917" i="1"/>
  <c r="BG918" i="1"/>
  <c r="BG919" i="1"/>
  <c r="BG920" i="1"/>
  <c r="BG921" i="1"/>
  <c r="BG922" i="1"/>
  <c r="BG923" i="1"/>
  <c r="BG924" i="1"/>
  <c r="BG925" i="1"/>
  <c r="BG926" i="1"/>
  <c r="BG927" i="1"/>
  <c r="BG928" i="1"/>
  <c r="BG929" i="1"/>
  <c r="BG930" i="1"/>
  <c r="BG931" i="1"/>
  <c r="BG932" i="1"/>
  <c r="BG933" i="1"/>
  <c r="BG934" i="1"/>
  <c r="BG935" i="1"/>
  <c r="BG936" i="1"/>
  <c r="BG937" i="1"/>
  <c r="BG938" i="1"/>
  <c r="BG939" i="1"/>
  <c r="BG940" i="1"/>
  <c r="BG941" i="1"/>
  <c r="BG942" i="1"/>
  <c r="BG943" i="1"/>
  <c r="BG944" i="1"/>
  <c r="BG945" i="1"/>
  <c r="BG946" i="1"/>
  <c r="BG947" i="1"/>
  <c r="BG948" i="1"/>
  <c r="BG949" i="1"/>
  <c r="BG950" i="1"/>
  <c r="BG951" i="1"/>
  <c r="BG952" i="1"/>
  <c r="BG953" i="1"/>
  <c r="BG954" i="1"/>
  <c r="BG955" i="1"/>
  <c r="BG956" i="1"/>
  <c r="BG957" i="1"/>
  <c r="BG958" i="1"/>
  <c r="BG959" i="1"/>
  <c r="BG960" i="1"/>
  <c r="BG961" i="1"/>
  <c r="BG962" i="1"/>
  <c r="BG963" i="1"/>
  <c r="BG964" i="1"/>
  <c r="BG965" i="1"/>
  <c r="BG966" i="1"/>
  <c r="BG967" i="1"/>
  <c r="BG968" i="1"/>
  <c r="BG969" i="1"/>
  <c r="BG970" i="1"/>
  <c r="BG971" i="1"/>
  <c r="BG972" i="1"/>
  <c r="BG973" i="1"/>
  <c r="BG974" i="1"/>
  <c r="BG975" i="1"/>
  <c r="BG976" i="1"/>
  <c r="BG977" i="1"/>
  <c r="BG978" i="1"/>
  <c r="BG979" i="1"/>
  <c r="BG980" i="1"/>
  <c r="BG981" i="1"/>
  <c r="BG982" i="1"/>
  <c r="BG983" i="1"/>
  <c r="BG984" i="1"/>
  <c r="BG985" i="1"/>
  <c r="BG986" i="1"/>
  <c r="BG987" i="1"/>
  <c r="BG988" i="1"/>
  <c r="BG989" i="1"/>
  <c r="BG990" i="1"/>
  <c r="BG991" i="1"/>
  <c r="BG992" i="1"/>
  <c r="BG993" i="1"/>
  <c r="BG994" i="1"/>
  <c r="BG995" i="1"/>
  <c r="BG996" i="1"/>
  <c r="BG997" i="1"/>
  <c r="BG998" i="1"/>
  <c r="BG999" i="1"/>
  <c r="BG1000" i="1"/>
  <c r="BG1001" i="1"/>
  <c r="BG1002" i="1"/>
  <c r="BG1003" i="1"/>
  <c r="BG1004" i="1"/>
  <c r="BG1005" i="1"/>
  <c r="BG1006" i="1"/>
  <c r="BG1007" i="1"/>
  <c r="BG1008" i="1"/>
  <c r="BG1009" i="1"/>
  <c r="BG1010" i="1"/>
  <c r="BG1011" i="1"/>
  <c r="BG1012" i="1"/>
  <c r="BG1013" i="1"/>
  <c r="BG1014" i="1"/>
  <c r="BG1015" i="1"/>
  <c r="BG1016" i="1"/>
  <c r="BG1017" i="1"/>
  <c r="BG1018" i="1"/>
  <c r="BG1019" i="1"/>
  <c r="BG1020" i="1"/>
  <c r="BG1021" i="1"/>
  <c r="BG1022" i="1"/>
  <c r="BG1023" i="1"/>
  <c r="BG1024" i="1"/>
  <c r="BG1025" i="1"/>
  <c r="BG1026" i="1"/>
  <c r="BG1027" i="1"/>
  <c r="BG1028" i="1"/>
  <c r="BG1029" i="1"/>
  <c r="BG1030" i="1"/>
  <c r="BG1031" i="1"/>
  <c r="BG1032" i="1"/>
  <c r="BG1033" i="1"/>
  <c r="BG1034" i="1"/>
  <c r="BG1035" i="1"/>
  <c r="BG1036" i="1"/>
  <c r="BG1037" i="1"/>
  <c r="BG1038" i="1"/>
  <c r="BG1039" i="1"/>
  <c r="BG1040" i="1"/>
  <c r="BG1041" i="1"/>
  <c r="BG1042" i="1"/>
  <c r="BG1043" i="1"/>
  <c r="BG1044" i="1"/>
  <c r="BG1045" i="1"/>
  <c r="BG1046" i="1"/>
  <c r="BG1047" i="1"/>
  <c r="BG1048" i="1"/>
  <c r="BG1049" i="1"/>
  <c r="BG1050" i="1"/>
  <c r="BG1051" i="1"/>
  <c r="BG1052" i="1"/>
  <c r="BG1053" i="1"/>
  <c r="BG1054" i="1"/>
  <c r="BG1055" i="1"/>
  <c r="BG1056" i="1"/>
  <c r="BG1057" i="1"/>
  <c r="BG1058" i="1"/>
  <c r="BG1059" i="1"/>
  <c r="BG1060" i="1"/>
  <c r="BG1061" i="1"/>
  <c r="BG1062" i="1"/>
  <c r="BG1063" i="1"/>
  <c r="BG1064" i="1"/>
  <c r="BG1065" i="1"/>
  <c r="BG1066" i="1"/>
  <c r="BG1067" i="1"/>
  <c r="BG1068" i="1"/>
  <c r="BG1069" i="1"/>
  <c r="BG1070" i="1"/>
  <c r="BG1071" i="1"/>
  <c r="BG1072" i="1"/>
  <c r="BG1073" i="1"/>
  <c r="BG1074" i="1"/>
  <c r="BG1075" i="1"/>
  <c r="BG1076" i="1"/>
  <c r="BG1077" i="1"/>
  <c r="BG1078" i="1"/>
  <c r="BG1079" i="1"/>
  <c r="BG1080" i="1"/>
  <c r="BG1081" i="1"/>
  <c r="BG1082" i="1"/>
  <c r="BG1083" i="1"/>
  <c r="BG1084" i="1"/>
  <c r="BG1085" i="1"/>
  <c r="BG1086" i="1"/>
  <c r="BG1087" i="1"/>
  <c r="BG1088" i="1"/>
  <c r="BG1089" i="1"/>
  <c r="BG1090" i="1"/>
  <c r="BG1091" i="1"/>
  <c r="BG1092" i="1"/>
  <c r="BG1093" i="1"/>
  <c r="BG1094" i="1"/>
  <c r="BG1095" i="1"/>
  <c r="BG1096" i="1"/>
  <c r="BG1097" i="1"/>
  <c r="BG1098" i="1"/>
  <c r="BG1099" i="1"/>
  <c r="AP1098" i="1"/>
  <c r="AP1097" i="1"/>
  <c r="AP1096" i="1"/>
  <c r="AP1095" i="1"/>
  <c r="AP1094" i="1"/>
  <c r="AP1093" i="1"/>
  <c r="AP1092" i="1"/>
  <c r="AP1091" i="1"/>
  <c r="AP1090" i="1"/>
  <c r="AP1089" i="1"/>
  <c r="AP1088" i="1"/>
  <c r="AP1087" i="1"/>
  <c r="AP1086" i="1"/>
  <c r="AP1085" i="1"/>
  <c r="AP1084" i="1"/>
  <c r="AP1083" i="1"/>
  <c r="AP1082" i="1"/>
  <c r="AP1081" i="1"/>
  <c r="AP1080" i="1"/>
  <c r="AP1079" i="1"/>
  <c r="AP1078" i="1"/>
  <c r="AP1077" i="1"/>
  <c r="AP1076" i="1"/>
  <c r="AP1075" i="1"/>
  <c r="AP1074" i="1"/>
  <c r="AP1073" i="1"/>
  <c r="AP1072" i="1"/>
  <c r="AP1071" i="1"/>
  <c r="AP1070" i="1"/>
  <c r="AP1069" i="1"/>
  <c r="AP1068" i="1"/>
  <c r="AP1067" i="1"/>
  <c r="AP1066" i="1"/>
  <c r="AP1065" i="1"/>
  <c r="AP1064" i="1"/>
  <c r="AP1063" i="1"/>
  <c r="AP1062" i="1"/>
  <c r="AP1061" i="1"/>
  <c r="AP1060" i="1"/>
  <c r="AP1059" i="1"/>
  <c r="AP1058" i="1"/>
  <c r="AP1057" i="1"/>
  <c r="AP1056" i="1"/>
  <c r="AP1055" i="1"/>
  <c r="AP1054" i="1"/>
  <c r="AP1053" i="1"/>
  <c r="AP1052" i="1"/>
  <c r="AP1051" i="1"/>
  <c r="AP1050" i="1"/>
  <c r="AP1049" i="1"/>
  <c r="AP1048" i="1"/>
  <c r="AP1047" i="1"/>
  <c r="AP1046" i="1"/>
  <c r="AP1045" i="1"/>
  <c r="AP1044" i="1"/>
  <c r="AP1043" i="1"/>
  <c r="AP1042" i="1"/>
  <c r="AP1041" i="1"/>
  <c r="AP1040" i="1"/>
  <c r="AP1039" i="1"/>
  <c r="AP1038" i="1"/>
  <c r="AP1037" i="1"/>
  <c r="AP1036" i="1"/>
  <c r="AP1035" i="1"/>
  <c r="AP1034" i="1"/>
  <c r="AP1033" i="1"/>
  <c r="AP1032" i="1"/>
  <c r="AP1031" i="1"/>
  <c r="AP1030" i="1"/>
  <c r="AP1029" i="1"/>
  <c r="AP1028" i="1"/>
  <c r="AP1027" i="1"/>
  <c r="AP1026" i="1"/>
  <c r="AP1025" i="1"/>
  <c r="AP1024" i="1"/>
  <c r="AP1023" i="1"/>
  <c r="AP1022" i="1"/>
  <c r="AP1021" i="1"/>
  <c r="AP1020" i="1"/>
  <c r="AP1019" i="1"/>
  <c r="AP1018" i="1"/>
  <c r="AP1017" i="1"/>
  <c r="AP1016" i="1"/>
  <c r="AP1015" i="1"/>
  <c r="AP1014" i="1"/>
  <c r="AP1013" i="1"/>
  <c r="AP1012" i="1"/>
  <c r="AP1011" i="1"/>
  <c r="AP1010" i="1"/>
  <c r="AP1009" i="1"/>
  <c r="AP1008" i="1"/>
  <c r="AP1007" i="1"/>
  <c r="AP1006" i="1"/>
  <c r="AP1005" i="1"/>
  <c r="AP1004" i="1"/>
  <c r="AP1003" i="1"/>
  <c r="AP1002" i="1"/>
  <c r="AP1001" i="1"/>
  <c r="AP1000" i="1"/>
  <c r="AP999" i="1"/>
  <c r="AP998" i="1"/>
  <c r="AP997" i="1"/>
  <c r="AP996" i="1"/>
  <c r="AP995" i="1"/>
  <c r="AP994" i="1"/>
  <c r="AP993" i="1"/>
  <c r="AP992" i="1"/>
  <c r="AP991" i="1"/>
  <c r="AP990" i="1"/>
  <c r="AP989" i="1"/>
  <c r="AP988" i="1"/>
  <c r="AP987" i="1"/>
  <c r="AP986" i="1"/>
  <c r="AP985" i="1"/>
  <c r="AP984" i="1"/>
  <c r="AP983" i="1"/>
  <c r="AP982" i="1"/>
  <c r="AP981" i="1"/>
  <c r="AP980" i="1"/>
  <c r="AP979" i="1"/>
  <c r="AP978" i="1"/>
  <c r="AP977" i="1"/>
  <c r="AP976" i="1"/>
  <c r="AP975" i="1"/>
  <c r="AP974" i="1"/>
  <c r="AP973" i="1"/>
  <c r="AP972" i="1"/>
  <c r="AP971" i="1"/>
  <c r="AP970" i="1"/>
  <c r="AP969" i="1"/>
  <c r="AP968" i="1"/>
  <c r="AP967" i="1"/>
  <c r="AP966" i="1"/>
  <c r="AP965" i="1"/>
  <c r="AP964" i="1"/>
  <c r="AP963" i="1"/>
  <c r="AP962" i="1"/>
  <c r="AP961" i="1"/>
  <c r="AP960" i="1"/>
  <c r="AP959" i="1"/>
  <c r="AP958" i="1"/>
  <c r="AP957" i="1"/>
  <c r="AP956" i="1"/>
  <c r="AP955" i="1"/>
  <c r="AP954" i="1"/>
  <c r="AP953" i="1"/>
  <c r="AP952" i="1"/>
  <c r="AP951" i="1"/>
  <c r="AP950" i="1"/>
  <c r="AP949" i="1"/>
  <c r="AP948" i="1"/>
  <c r="AP947" i="1"/>
  <c r="AP946" i="1"/>
  <c r="AP945" i="1"/>
  <c r="AP944" i="1"/>
  <c r="AP943" i="1"/>
  <c r="AP942" i="1"/>
  <c r="AP941" i="1"/>
  <c r="AP940" i="1"/>
  <c r="AP939" i="1"/>
  <c r="AP938" i="1"/>
  <c r="AP937" i="1"/>
  <c r="AP936" i="1"/>
  <c r="AP935" i="1"/>
  <c r="AP934" i="1"/>
  <c r="AP933" i="1"/>
  <c r="AP932" i="1"/>
  <c r="AP931" i="1"/>
  <c r="AP930" i="1"/>
  <c r="AP929" i="1"/>
  <c r="AP928" i="1"/>
  <c r="AP927" i="1"/>
  <c r="AP926" i="1"/>
  <c r="AP925" i="1"/>
  <c r="AP924" i="1"/>
  <c r="AP923" i="1"/>
  <c r="AP922" i="1"/>
  <c r="AP921" i="1"/>
  <c r="AP920" i="1"/>
  <c r="AP919" i="1"/>
  <c r="AP918" i="1"/>
  <c r="AP917" i="1"/>
  <c r="AP916" i="1"/>
  <c r="AP915" i="1"/>
  <c r="AP914" i="1"/>
  <c r="AP913" i="1"/>
  <c r="AP912" i="1"/>
  <c r="AP911" i="1"/>
  <c r="AP910" i="1"/>
  <c r="AP909" i="1"/>
  <c r="AP908" i="1"/>
  <c r="AP907" i="1"/>
  <c r="AP906" i="1"/>
  <c r="AP905" i="1"/>
  <c r="AP904" i="1"/>
  <c r="AP903" i="1"/>
  <c r="AP902" i="1"/>
  <c r="AP901" i="1"/>
  <c r="AP900" i="1"/>
  <c r="AP899" i="1"/>
  <c r="AP898" i="1"/>
  <c r="AP897" i="1"/>
  <c r="AP896" i="1"/>
  <c r="AP895" i="1"/>
  <c r="AP894" i="1"/>
  <c r="AP893" i="1"/>
  <c r="AP892" i="1"/>
  <c r="AP891" i="1"/>
  <c r="AP890" i="1"/>
  <c r="AP889" i="1"/>
  <c r="AP888" i="1"/>
  <c r="AP887" i="1"/>
  <c r="AP886" i="1"/>
  <c r="AP885" i="1"/>
  <c r="AP884" i="1"/>
  <c r="AP883" i="1"/>
  <c r="AP882" i="1"/>
  <c r="AP881" i="1"/>
  <c r="AP880" i="1"/>
  <c r="AP879" i="1"/>
  <c r="AP878" i="1"/>
  <c r="AP877" i="1"/>
  <c r="AP876" i="1"/>
  <c r="AP875" i="1"/>
  <c r="AP874" i="1"/>
  <c r="AP873" i="1"/>
  <c r="AP872" i="1"/>
  <c r="AP871" i="1"/>
  <c r="AP870" i="1"/>
  <c r="AP869" i="1"/>
  <c r="AP868" i="1"/>
  <c r="AP867" i="1"/>
  <c r="AP866" i="1"/>
  <c r="AP865" i="1"/>
  <c r="AP864" i="1"/>
  <c r="AP863" i="1"/>
  <c r="AP862" i="1"/>
  <c r="AP861" i="1"/>
  <c r="AP860" i="1"/>
  <c r="AP859" i="1"/>
  <c r="AP858" i="1"/>
  <c r="AP857" i="1"/>
  <c r="AP856" i="1"/>
  <c r="AP855" i="1"/>
  <c r="AP854" i="1"/>
  <c r="AP853" i="1"/>
  <c r="AP852" i="1"/>
  <c r="AP851" i="1"/>
  <c r="AP850" i="1"/>
  <c r="AP849" i="1"/>
  <c r="AP848" i="1"/>
  <c r="AP847" i="1"/>
  <c r="AP846" i="1"/>
  <c r="AP845" i="1"/>
  <c r="AP844" i="1"/>
  <c r="AP843" i="1"/>
  <c r="AP842" i="1"/>
  <c r="AP841" i="1"/>
  <c r="AP840" i="1"/>
  <c r="AP839" i="1"/>
  <c r="AP838" i="1"/>
  <c r="AP837" i="1"/>
  <c r="AP836" i="1"/>
  <c r="AP835" i="1"/>
  <c r="AP834" i="1"/>
  <c r="AP833" i="1"/>
  <c r="AP832" i="1"/>
  <c r="AP831" i="1"/>
  <c r="AP830" i="1"/>
  <c r="AP829" i="1"/>
  <c r="AP828" i="1"/>
  <c r="AP827" i="1"/>
  <c r="AP826" i="1"/>
  <c r="AP825" i="1"/>
  <c r="AP824" i="1"/>
  <c r="AP823" i="1"/>
  <c r="AP822" i="1"/>
  <c r="AP821" i="1"/>
  <c r="AP820" i="1"/>
  <c r="AP819" i="1"/>
  <c r="AP818" i="1"/>
  <c r="AP817" i="1"/>
  <c r="AP816" i="1"/>
  <c r="AP815" i="1"/>
  <c r="AP814" i="1"/>
  <c r="AP813" i="1"/>
  <c r="AP812" i="1"/>
  <c r="AP811" i="1"/>
  <c r="AP810" i="1"/>
  <c r="AP809" i="1"/>
  <c r="AP808" i="1"/>
  <c r="AP807" i="1"/>
  <c r="AP806" i="1"/>
  <c r="AP805" i="1"/>
  <c r="AP804" i="1"/>
  <c r="AP803" i="1"/>
  <c r="AP802" i="1"/>
  <c r="AP801" i="1"/>
  <c r="AP800" i="1"/>
  <c r="AP799" i="1"/>
  <c r="AP798" i="1"/>
  <c r="AP797" i="1"/>
  <c r="AP796" i="1"/>
  <c r="AP795" i="1"/>
  <c r="AP794" i="1"/>
  <c r="AP793" i="1"/>
  <c r="AP792" i="1"/>
  <c r="AP791" i="1"/>
  <c r="AP790" i="1"/>
  <c r="AP789" i="1"/>
  <c r="AP788" i="1"/>
  <c r="AP787" i="1"/>
  <c r="AP786" i="1"/>
  <c r="AP785" i="1"/>
  <c r="AP784" i="1"/>
  <c r="AP783" i="1"/>
  <c r="AP782" i="1"/>
  <c r="AP781" i="1"/>
  <c r="AP780" i="1"/>
  <c r="AP779" i="1"/>
  <c r="AP778" i="1"/>
  <c r="AP777" i="1"/>
  <c r="AP776" i="1"/>
  <c r="AP775" i="1"/>
  <c r="AP774" i="1"/>
  <c r="AP773" i="1"/>
  <c r="AP772" i="1"/>
  <c r="AP771" i="1"/>
  <c r="AP770" i="1"/>
  <c r="AP769" i="1"/>
  <c r="AP768" i="1"/>
  <c r="AP767" i="1"/>
  <c r="AP766" i="1"/>
  <c r="AP765" i="1"/>
  <c r="AP764" i="1"/>
  <c r="AP763" i="1"/>
  <c r="AP762" i="1"/>
  <c r="AP761" i="1"/>
  <c r="AP760" i="1"/>
  <c r="AP759" i="1"/>
  <c r="AP758" i="1"/>
  <c r="AP757" i="1"/>
  <c r="AP756" i="1"/>
  <c r="AP755" i="1"/>
  <c r="AP754" i="1"/>
  <c r="AP753" i="1"/>
  <c r="AP752" i="1"/>
  <c r="AP751" i="1"/>
  <c r="AP750" i="1"/>
  <c r="AP749" i="1"/>
  <c r="AP748" i="1"/>
  <c r="AP747" i="1"/>
  <c r="AP746" i="1"/>
  <c r="AP745" i="1"/>
  <c r="AP744" i="1"/>
  <c r="AP743" i="1"/>
  <c r="AP742" i="1"/>
  <c r="AP741" i="1"/>
  <c r="AP740" i="1"/>
  <c r="AP739" i="1"/>
  <c r="AP738" i="1"/>
  <c r="AP737" i="1"/>
  <c r="AP736" i="1"/>
  <c r="AP735" i="1"/>
  <c r="AP734" i="1"/>
  <c r="AP733" i="1"/>
  <c r="AP732" i="1"/>
  <c r="AP731" i="1"/>
  <c r="AP730" i="1"/>
  <c r="AP729" i="1"/>
  <c r="AP728" i="1"/>
  <c r="AP727" i="1"/>
  <c r="AP726" i="1"/>
  <c r="AP725" i="1"/>
  <c r="AP724" i="1"/>
  <c r="AP723" i="1"/>
  <c r="AP722" i="1"/>
  <c r="AP721" i="1"/>
  <c r="AP720" i="1"/>
  <c r="AP719" i="1"/>
  <c r="AP718" i="1"/>
  <c r="AP717" i="1"/>
  <c r="AP716" i="1"/>
  <c r="AP715" i="1"/>
  <c r="AP714" i="1"/>
  <c r="AP713" i="1"/>
  <c r="AP712" i="1"/>
  <c r="AP711" i="1"/>
  <c r="AP710" i="1"/>
  <c r="AP709" i="1"/>
  <c r="AP708" i="1"/>
  <c r="AP707" i="1"/>
  <c r="AP706" i="1"/>
  <c r="AP705" i="1"/>
  <c r="AP704" i="1"/>
  <c r="AP703" i="1"/>
  <c r="AP702" i="1"/>
  <c r="AP701" i="1"/>
  <c r="AP700" i="1"/>
  <c r="AP699" i="1"/>
  <c r="AP698" i="1"/>
  <c r="AP697" i="1"/>
  <c r="AP696" i="1"/>
  <c r="AP695" i="1"/>
  <c r="AP694" i="1"/>
  <c r="AP693" i="1"/>
  <c r="AP692" i="1"/>
  <c r="AP691" i="1"/>
  <c r="AP690" i="1"/>
  <c r="AP689" i="1"/>
  <c r="AP688" i="1"/>
  <c r="AP687" i="1"/>
  <c r="AP686" i="1"/>
  <c r="AP685" i="1"/>
  <c r="AP684" i="1"/>
  <c r="AP683" i="1"/>
  <c r="AP682" i="1"/>
  <c r="AP681" i="1"/>
  <c r="AP680" i="1"/>
  <c r="AP679" i="1"/>
  <c r="AP678" i="1"/>
  <c r="AP677" i="1"/>
  <c r="AP676" i="1"/>
  <c r="AP675" i="1"/>
  <c r="AP674" i="1"/>
  <c r="AP673" i="1"/>
  <c r="AP672" i="1"/>
  <c r="AP671" i="1"/>
  <c r="AP670" i="1"/>
  <c r="AP669" i="1"/>
  <c r="AP668" i="1"/>
  <c r="AP667" i="1"/>
  <c r="AP666" i="1"/>
  <c r="AP665" i="1"/>
  <c r="AP664" i="1"/>
  <c r="AP663" i="1"/>
  <c r="AP662" i="1"/>
  <c r="AP661" i="1"/>
  <c r="AP660" i="1"/>
  <c r="AP659" i="1"/>
  <c r="AP658" i="1"/>
  <c r="AP657" i="1"/>
  <c r="AP656" i="1"/>
  <c r="AP655" i="1"/>
  <c r="AP654" i="1"/>
  <c r="AP653" i="1"/>
  <c r="AP652" i="1"/>
  <c r="AP651" i="1"/>
  <c r="AP650" i="1"/>
  <c r="AP649" i="1"/>
  <c r="AP648" i="1"/>
  <c r="AP647" i="1"/>
  <c r="AP646" i="1"/>
  <c r="AP645" i="1"/>
  <c r="AP644" i="1"/>
  <c r="AP643" i="1"/>
  <c r="AP642" i="1"/>
  <c r="AP641" i="1"/>
  <c r="AP640" i="1"/>
  <c r="AP639" i="1"/>
  <c r="AP638" i="1"/>
  <c r="AP637" i="1"/>
  <c r="AP636" i="1"/>
  <c r="AP635" i="1"/>
  <c r="AP634" i="1"/>
  <c r="AP633" i="1"/>
  <c r="AP632" i="1"/>
  <c r="AP631" i="1"/>
  <c r="AP630" i="1"/>
  <c r="AP629" i="1"/>
  <c r="AP628" i="1"/>
  <c r="AP627" i="1"/>
  <c r="AP626" i="1"/>
  <c r="AP625" i="1"/>
  <c r="AP624" i="1"/>
  <c r="AP623" i="1"/>
  <c r="AP622" i="1"/>
  <c r="AP621" i="1"/>
  <c r="AP620" i="1"/>
  <c r="AP619" i="1"/>
  <c r="AP618" i="1"/>
  <c r="AP617" i="1"/>
  <c r="AP616" i="1"/>
  <c r="AP615" i="1"/>
  <c r="AP614" i="1"/>
  <c r="AP613" i="1"/>
  <c r="AP612" i="1"/>
  <c r="AP611" i="1"/>
  <c r="AP610" i="1"/>
  <c r="AP609" i="1"/>
  <c r="AP608" i="1"/>
  <c r="AP607" i="1"/>
  <c r="AP606" i="1"/>
  <c r="AP605" i="1"/>
  <c r="AP604" i="1"/>
  <c r="AP603" i="1"/>
  <c r="AP602" i="1"/>
  <c r="AP601" i="1"/>
  <c r="AP600" i="1"/>
  <c r="AP599" i="1"/>
  <c r="AP598" i="1"/>
  <c r="AP597" i="1"/>
  <c r="AP596" i="1"/>
  <c r="AP595" i="1"/>
  <c r="AP594" i="1"/>
  <c r="AP593" i="1"/>
  <c r="AP592" i="1"/>
  <c r="AP591" i="1"/>
  <c r="AP590" i="1"/>
  <c r="AP589" i="1"/>
  <c r="AP588" i="1"/>
  <c r="AP587" i="1"/>
  <c r="AP586" i="1"/>
  <c r="AP585" i="1"/>
  <c r="AP584" i="1"/>
  <c r="AP583" i="1"/>
  <c r="AP582" i="1"/>
  <c r="AP581" i="1"/>
  <c r="AP580" i="1"/>
  <c r="AP579" i="1"/>
  <c r="AP578" i="1"/>
  <c r="AP577" i="1"/>
  <c r="AP576" i="1"/>
  <c r="AP575" i="1"/>
  <c r="AP574" i="1"/>
  <c r="AP573" i="1"/>
  <c r="AP572" i="1"/>
  <c r="AP571" i="1"/>
  <c r="AP570" i="1"/>
  <c r="AP569" i="1"/>
  <c r="AP568" i="1"/>
  <c r="AP567" i="1"/>
  <c r="AP566" i="1"/>
  <c r="AP565" i="1"/>
  <c r="AP564" i="1"/>
  <c r="AP563" i="1"/>
  <c r="AP562" i="1"/>
  <c r="AP561" i="1"/>
  <c r="AP560" i="1"/>
  <c r="AP559" i="1"/>
  <c r="AP558" i="1"/>
  <c r="AP557" i="1"/>
  <c r="AP556" i="1"/>
  <c r="AP555" i="1"/>
  <c r="AP554" i="1"/>
  <c r="AP553" i="1"/>
  <c r="AP552" i="1"/>
  <c r="AP551" i="1"/>
  <c r="AP550" i="1"/>
  <c r="AP549" i="1"/>
  <c r="AP548" i="1"/>
  <c r="AP547" i="1"/>
  <c r="AP546" i="1"/>
  <c r="AP545" i="1"/>
  <c r="AP544" i="1"/>
  <c r="AP543" i="1"/>
  <c r="AP542" i="1"/>
  <c r="AP541" i="1"/>
  <c r="AP540" i="1"/>
  <c r="AP539" i="1"/>
  <c r="AP538" i="1"/>
  <c r="AP537" i="1"/>
  <c r="AP536" i="1"/>
  <c r="AP535" i="1"/>
  <c r="AP534" i="1"/>
  <c r="AP533" i="1"/>
  <c r="AP532" i="1"/>
  <c r="AP531" i="1"/>
  <c r="AP530" i="1"/>
  <c r="AP529" i="1"/>
  <c r="AP528" i="1"/>
  <c r="AP527" i="1"/>
  <c r="AP526" i="1"/>
  <c r="AP525" i="1"/>
  <c r="AP524" i="1"/>
  <c r="AP523" i="1"/>
  <c r="AP522" i="1"/>
  <c r="AP521" i="1"/>
  <c r="AP520" i="1"/>
  <c r="AP519" i="1"/>
  <c r="AP518" i="1"/>
  <c r="AP517" i="1"/>
  <c r="AP516" i="1"/>
  <c r="AP515" i="1"/>
  <c r="AP514" i="1"/>
  <c r="AP513" i="1"/>
  <c r="AP512" i="1"/>
  <c r="AP511" i="1"/>
  <c r="AP510" i="1"/>
  <c r="AP509" i="1"/>
  <c r="AP508" i="1"/>
  <c r="AP507" i="1"/>
  <c r="AP506" i="1"/>
  <c r="AP505" i="1"/>
  <c r="AP504" i="1"/>
  <c r="AP503" i="1"/>
  <c r="AP502" i="1"/>
  <c r="AP501" i="1"/>
  <c r="AP500" i="1"/>
  <c r="AP499" i="1"/>
  <c r="AP498" i="1"/>
  <c r="AP497" i="1"/>
  <c r="AP496" i="1"/>
  <c r="AP495" i="1"/>
  <c r="AP494" i="1"/>
  <c r="AP493" i="1"/>
  <c r="AP492" i="1"/>
  <c r="AP491" i="1"/>
  <c r="AP490" i="1"/>
  <c r="AP489" i="1"/>
  <c r="AP488" i="1"/>
  <c r="AP487" i="1"/>
  <c r="AP486" i="1"/>
  <c r="AP485" i="1"/>
  <c r="AP484" i="1"/>
  <c r="AP483" i="1"/>
  <c r="AP482" i="1"/>
  <c r="AP481" i="1"/>
  <c r="AP480" i="1"/>
  <c r="AP479" i="1"/>
  <c r="AP478" i="1"/>
  <c r="AP477" i="1"/>
  <c r="AP476" i="1"/>
  <c r="AP475" i="1"/>
  <c r="AP474" i="1"/>
  <c r="AP473" i="1"/>
  <c r="AP472" i="1"/>
  <c r="AP471" i="1"/>
  <c r="AP470" i="1"/>
  <c r="AP469" i="1"/>
  <c r="AP468" i="1"/>
  <c r="AP467" i="1"/>
  <c r="AP466" i="1"/>
  <c r="AP465" i="1"/>
  <c r="AP464" i="1"/>
  <c r="AP463" i="1"/>
  <c r="AP462" i="1"/>
  <c r="AP461" i="1"/>
  <c r="AP460" i="1"/>
  <c r="AP459" i="1"/>
  <c r="AP458" i="1"/>
  <c r="AP457" i="1"/>
  <c r="AP456" i="1"/>
  <c r="AP455" i="1"/>
  <c r="AP454" i="1"/>
  <c r="AP453" i="1"/>
  <c r="AP452" i="1"/>
  <c r="AP451" i="1"/>
  <c r="AP450" i="1"/>
  <c r="AP449" i="1"/>
  <c r="AP448" i="1"/>
  <c r="AP447" i="1"/>
  <c r="AP446" i="1"/>
  <c r="AP445" i="1"/>
  <c r="AP444" i="1"/>
  <c r="AP443" i="1"/>
  <c r="AP442" i="1"/>
  <c r="AP441" i="1"/>
  <c r="AP440" i="1"/>
  <c r="AP439" i="1"/>
  <c r="AP438" i="1"/>
  <c r="AP437" i="1"/>
  <c r="AP436" i="1"/>
  <c r="AP435" i="1"/>
  <c r="AP434" i="1"/>
  <c r="AP433" i="1"/>
  <c r="AP432" i="1"/>
  <c r="AP431" i="1"/>
  <c r="AP430" i="1"/>
  <c r="AP429" i="1"/>
  <c r="AP428" i="1"/>
  <c r="AP427" i="1"/>
  <c r="AP426" i="1"/>
  <c r="AP425" i="1"/>
  <c r="AP424" i="1"/>
  <c r="AP423" i="1"/>
  <c r="AP422" i="1"/>
  <c r="AP421" i="1"/>
  <c r="AP420" i="1"/>
  <c r="AP419" i="1"/>
  <c r="AP418" i="1"/>
  <c r="AP417" i="1"/>
  <c r="AP416" i="1"/>
  <c r="AP415" i="1"/>
  <c r="AP414" i="1"/>
  <c r="AP413" i="1"/>
  <c r="AP412" i="1"/>
  <c r="AP411" i="1"/>
  <c r="AP410" i="1"/>
  <c r="AP409" i="1"/>
  <c r="AP408" i="1"/>
  <c r="AP407" i="1"/>
  <c r="AP406" i="1"/>
  <c r="AP405" i="1"/>
  <c r="AP404" i="1"/>
  <c r="AP403" i="1"/>
  <c r="AP402" i="1"/>
  <c r="AP401" i="1"/>
  <c r="AP400" i="1"/>
  <c r="AP399" i="1"/>
  <c r="AP398" i="1"/>
  <c r="AP397" i="1"/>
  <c r="AP396" i="1"/>
  <c r="AP395" i="1"/>
  <c r="AP394" i="1"/>
  <c r="AP393" i="1"/>
  <c r="AP392" i="1"/>
  <c r="AP391" i="1"/>
  <c r="AP390" i="1"/>
  <c r="AP389" i="1"/>
  <c r="AP388" i="1"/>
  <c r="AP387" i="1"/>
  <c r="AP386" i="1"/>
  <c r="AP385" i="1"/>
  <c r="AP384" i="1"/>
  <c r="AP383" i="1"/>
  <c r="AP382" i="1"/>
  <c r="AP381" i="1"/>
  <c r="AP380" i="1"/>
  <c r="AP379" i="1"/>
  <c r="AP378" i="1"/>
  <c r="AP377" i="1"/>
  <c r="AP376" i="1"/>
  <c r="AP375" i="1"/>
  <c r="AP374" i="1"/>
  <c r="AP373" i="1"/>
  <c r="AP372" i="1"/>
  <c r="AP371" i="1"/>
  <c r="AP370" i="1"/>
  <c r="AP369" i="1"/>
  <c r="AP368" i="1"/>
  <c r="AP367" i="1"/>
  <c r="AP366" i="1"/>
  <c r="AP365" i="1"/>
  <c r="AP364" i="1"/>
  <c r="AP363" i="1"/>
  <c r="AP362" i="1"/>
  <c r="AP361" i="1"/>
  <c r="AP360" i="1"/>
  <c r="AP359" i="1"/>
  <c r="AP358" i="1"/>
  <c r="AP357" i="1"/>
  <c r="AP356" i="1"/>
  <c r="AP355" i="1"/>
  <c r="AP354" i="1"/>
  <c r="AP353" i="1"/>
  <c r="AP352" i="1"/>
  <c r="AP351" i="1"/>
  <c r="AP350" i="1"/>
  <c r="AP349" i="1"/>
  <c r="AP348" i="1"/>
  <c r="AP347" i="1"/>
  <c r="AP346" i="1"/>
  <c r="AP345" i="1"/>
  <c r="AP344" i="1"/>
  <c r="AP343" i="1"/>
  <c r="AP342" i="1"/>
  <c r="AP341" i="1"/>
  <c r="AP340" i="1"/>
  <c r="AP339" i="1"/>
  <c r="AP338" i="1"/>
  <c r="AP337" i="1"/>
  <c r="AP336" i="1"/>
  <c r="AP335" i="1"/>
  <c r="AP334" i="1"/>
  <c r="AP333" i="1"/>
  <c r="AP332" i="1"/>
  <c r="AP331" i="1"/>
  <c r="AP330" i="1"/>
  <c r="AP329" i="1"/>
  <c r="AP328" i="1"/>
  <c r="AP327" i="1"/>
  <c r="AP326" i="1"/>
  <c r="AP325" i="1"/>
  <c r="AP324" i="1"/>
  <c r="AP323" i="1"/>
  <c r="AP322" i="1"/>
  <c r="AP321" i="1"/>
  <c r="AP320" i="1"/>
  <c r="AP319" i="1"/>
  <c r="AP318" i="1"/>
  <c r="AP317" i="1"/>
  <c r="AP316" i="1"/>
  <c r="AP315" i="1"/>
  <c r="AP314" i="1"/>
  <c r="AP313" i="1"/>
  <c r="AP312" i="1"/>
  <c r="AP311" i="1"/>
  <c r="AP310" i="1"/>
  <c r="AP309" i="1"/>
  <c r="AP308" i="1"/>
  <c r="AP307" i="1"/>
  <c r="AP306" i="1"/>
  <c r="AP305" i="1"/>
  <c r="AP304" i="1"/>
  <c r="AP303" i="1"/>
  <c r="AP302" i="1"/>
  <c r="AP301" i="1"/>
  <c r="AP300" i="1"/>
  <c r="AP299" i="1"/>
  <c r="AP298" i="1"/>
  <c r="AP297" i="1"/>
  <c r="AP296" i="1"/>
  <c r="AP295" i="1"/>
  <c r="AP294" i="1"/>
  <c r="AP293" i="1"/>
  <c r="AP292" i="1"/>
  <c r="AP291" i="1"/>
  <c r="AP290" i="1"/>
  <c r="AP289" i="1"/>
  <c r="AP288" i="1"/>
  <c r="AP287" i="1"/>
  <c r="AP286" i="1"/>
  <c r="AP285" i="1"/>
  <c r="AP284" i="1"/>
  <c r="AP283" i="1"/>
  <c r="AP282" i="1"/>
  <c r="AP281" i="1"/>
  <c r="AP280" i="1"/>
  <c r="AP279" i="1"/>
  <c r="AP278" i="1"/>
  <c r="AP277" i="1"/>
  <c r="AP276" i="1"/>
  <c r="AP275" i="1"/>
  <c r="AP274" i="1"/>
  <c r="AP273" i="1"/>
  <c r="AP272" i="1"/>
  <c r="AP271" i="1"/>
  <c r="AP270" i="1"/>
  <c r="AP269" i="1"/>
  <c r="AP268" i="1"/>
  <c r="AP267" i="1"/>
  <c r="AP266" i="1"/>
  <c r="AP265" i="1"/>
  <c r="AP264" i="1"/>
  <c r="AP263" i="1"/>
  <c r="AP262" i="1"/>
  <c r="AP261" i="1"/>
  <c r="AP260" i="1"/>
  <c r="AP259" i="1"/>
  <c r="AP258" i="1"/>
  <c r="AP257" i="1"/>
  <c r="AP256" i="1"/>
  <c r="AP255" i="1"/>
  <c r="AP254" i="1"/>
  <c r="AP253" i="1"/>
  <c r="AP252" i="1"/>
  <c r="AP251" i="1"/>
  <c r="AP250" i="1"/>
  <c r="AP249" i="1"/>
  <c r="AP248" i="1"/>
  <c r="AP247" i="1"/>
  <c r="AP246" i="1"/>
  <c r="AP245" i="1"/>
  <c r="AP244" i="1"/>
  <c r="AP243" i="1"/>
  <c r="AP242" i="1"/>
  <c r="AP241" i="1"/>
  <c r="AP240" i="1"/>
  <c r="AP239" i="1"/>
  <c r="AP238" i="1"/>
  <c r="AP237" i="1"/>
  <c r="AP236" i="1"/>
  <c r="AP235" i="1"/>
  <c r="AP234" i="1"/>
  <c r="AP233" i="1"/>
  <c r="AP232" i="1"/>
  <c r="AP231" i="1"/>
  <c r="AP230" i="1"/>
  <c r="AP229" i="1"/>
  <c r="AP228" i="1"/>
  <c r="AP227" i="1"/>
  <c r="AP226" i="1"/>
  <c r="AP225" i="1"/>
  <c r="AP224" i="1"/>
  <c r="AP223" i="1"/>
  <c r="AP222" i="1"/>
  <c r="AP221" i="1"/>
  <c r="AP220" i="1"/>
  <c r="AP219" i="1"/>
  <c r="AP218" i="1"/>
  <c r="AP217" i="1"/>
  <c r="AP216" i="1"/>
  <c r="AP215" i="1"/>
  <c r="AP214" i="1"/>
  <c r="AP213" i="1"/>
  <c r="AP212" i="1"/>
  <c r="AP211" i="1"/>
  <c r="AP210" i="1"/>
  <c r="AP209" i="1"/>
  <c r="AP208" i="1"/>
  <c r="AP207" i="1"/>
  <c r="AP206" i="1"/>
  <c r="AP205" i="1"/>
  <c r="AP204" i="1"/>
  <c r="AP203" i="1"/>
  <c r="AP202" i="1"/>
  <c r="AP201" i="1"/>
  <c r="AP200" i="1"/>
  <c r="AP199" i="1"/>
  <c r="AP198" i="1"/>
  <c r="AP197" i="1"/>
  <c r="AP196" i="1"/>
  <c r="AP195" i="1"/>
  <c r="AP194" i="1"/>
  <c r="AP193" i="1"/>
  <c r="AP192" i="1"/>
  <c r="AP191" i="1"/>
  <c r="AP190" i="1"/>
  <c r="AP189" i="1"/>
  <c r="AP188" i="1"/>
  <c r="AP187" i="1"/>
  <c r="AP186" i="1"/>
  <c r="AP185" i="1"/>
  <c r="AP184" i="1"/>
  <c r="AP183" i="1"/>
  <c r="AP182" i="1"/>
  <c r="AP181" i="1"/>
  <c r="AP180" i="1"/>
  <c r="AP179" i="1"/>
  <c r="AP178" i="1"/>
  <c r="AP177" i="1"/>
  <c r="AP176" i="1"/>
  <c r="AP175" i="1"/>
  <c r="AP174" i="1"/>
  <c r="AP173" i="1"/>
  <c r="AP172" i="1"/>
  <c r="AP171" i="1"/>
  <c r="AP170" i="1"/>
  <c r="AP169" i="1"/>
  <c r="AP168" i="1"/>
  <c r="AP167" i="1"/>
  <c r="AP166" i="1"/>
  <c r="AP165" i="1"/>
  <c r="AP164" i="1"/>
  <c r="AP163" i="1"/>
  <c r="AP162" i="1"/>
  <c r="AP161" i="1"/>
  <c r="AP160" i="1"/>
  <c r="AP159" i="1"/>
  <c r="AP158" i="1"/>
  <c r="AP157" i="1"/>
  <c r="AP156" i="1"/>
  <c r="AP155" i="1"/>
  <c r="AP154" i="1"/>
  <c r="AP153" i="1"/>
  <c r="AP152" i="1"/>
  <c r="AP151" i="1"/>
  <c r="AP150" i="1"/>
  <c r="AP149" i="1"/>
  <c r="AP148" i="1"/>
  <c r="AP147" i="1"/>
  <c r="AP146" i="1"/>
  <c r="AP145" i="1"/>
  <c r="AP144" i="1"/>
  <c r="AP143" i="1"/>
  <c r="AP142" i="1"/>
  <c r="AP141" i="1"/>
  <c r="AP140" i="1"/>
  <c r="AP139" i="1"/>
  <c r="AP138" i="1"/>
  <c r="AP137" i="1"/>
  <c r="AP136" i="1"/>
  <c r="AP135" i="1"/>
  <c r="AP134" i="1"/>
  <c r="AP133" i="1"/>
  <c r="AP132" i="1"/>
  <c r="AP131" i="1"/>
  <c r="AP130" i="1"/>
  <c r="AP129" i="1"/>
  <c r="AP128" i="1"/>
  <c r="AP127" i="1"/>
  <c r="AP126" i="1"/>
  <c r="AP125" i="1"/>
  <c r="AP124" i="1"/>
  <c r="AP123" i="1"/>
  <c r="AP122" i="1"/>
  <c r="AP121" i="1"/>
  <c r="AP120" i="1"/>
  <c r="AP119" i="1"/>
  <c r="AP118" i="1"/>
  <c r="AP117" i="1"/>
  <c r="AP116" i="1"/>
  <c r="AP115" i="1"/>
  <c r="AP114" i="1"/>
  <c r="AP113" i="1"/>
  <c r="AP112" i="1"/>
  <c r="AP111" i="1"/>
  <c r="AP110" i="1"/>
  <c r="AP109" i="1"/>
  <c r="AP108" i="1"/>
  <c r="AP107" i="1"/>
  <c r="AP106" i="1"/>
  <c r="AP105" i="1"/>
  <c r="AP104" i="1"/>
  <c r="AP103" i="1"/>
  <c r="AP102" i="1"/>
  <c r="AP101" i="1"/>
  <c r="AP100" i="1"/>
  <c r="AP99" i="1"/>
  <c r="AP98" i="1"/>
  <c r="AP97" i="1"/>
  <c r="AP96" i="1"/>
  <c r="AP95" i="1"/>
  <c r="AP94" i="1"/>
  <c r="AP93" i="1"/>
  <c r="AP92" i="1"/>
  <c r="AP91" i="1"/>
  <c r="AP90" i="1"/>
  <c r="AP89" i="1"/>
  <c r="AP88" i="1"/>
  <c r="AP87" i="1"/>
  <c r="AP86" i="1"/>
  <c r="AP85" i="1"/>
  <c r="AP84" i="1"/>
  <c r="AP83" i="1"/>
  <c r="AP73" i="1"/>
  <c r="BE1001" i="1"/>
  <c r="BE1002" i="1"/>
  <c r="BE1003" i="1"/>
  <c r="BE1004" i="1"/>
  <c r="BE1005" i="1"/>
  <c r="BE1006" i="1"/>
  <c r="BE1007" i="1"/>
  <c r="BE1008" i="1"/>
  <c r="BE1009" i="1"/>
  <c r="BE1010" i="1"/>
  <c r="BE1011" i="1"/>
  <c r="BE1012" i="1"/>
  <c r="BE1013" i="1"/>
  <c r="BE1014" i="1"/>
  <c r="BE1015" i="1"/>
  <c r="BE1016" i="1"/>
  <c r="BE1017" i="1"/>
  <c r="BE1018" i="1"/>
  <c r="BE1019" i="1"/>
  <c r="BE1020" i="1"/>
  <c r="BE1021" i="1"/>
  <c r="BE1022" i="1"/>
  <c r="BE1023" i="1"/>
  <c r="BE1024" i="1"/>
  <c r="BE1025" i="1"/>
  <c r="BE1026" i="1"/>
  <c r="BE1027" i="1"/>
  <c r="BE1028" i="1"/>
  <c r="BE1029" i="1"/>
  <c r="BE1030" i="1"/>
  <c r="BE1031" i="1"/>
  <c r="BE1032" i="1"/>
  <c r="BE1033" i="1"/>
  <c r="BE1034" i="1"/>
  <c r="BE1035" i="1"/>
  <c r="BE1036" i="1"/>
  <c r="BE1037" i="1"/>
  <c r="BE1038" i="1"/>
  <c r="BE1039" i="1"/>
  <c r="BE1040" i="1"/>
  <c r="BE1041" i="1"/>
  <c r="BE1042" i="1"/>
  <c r="BE1043" i="1"/>
  <c r="BE1044" i="1"/>
  <c r="BE1045" i="1"/>
  <c r="BE1046" i="1"/>
  <c r="BE1047" i="1"/>
  <c r="BE1048" i="1"/>
  <c r="BE1049" i="1"/>
  <c r="BE1050" i="1"/>
  <c r="BE1051" i="1"/>
  <c r="BE1052" i="1"/>
  <c r="BE1053" i="1"/>
  <c r="BE1054" i="1"/>
  <c r="BE1055" i="1"/>
  <c r="BE1056" i="1"/>
  <c r="BE1057" i="1"/>
  <c r="BE1058" i="1"/>
  <c r="BE1059" i="1"/>
  <c r="BE1060" i="1"/>
  <c r="BE1061" i="1"/>
  <c r="BE1062" i="1"/>
  <c r="BE1063" i="1"/>
  <c r="BE1064" i="1"/>
  <c r="BE1065" i="1"/>
  <c r="BE1066" i="1"/>
  <c r="BE1067" i="1"/>
  <c r="BE1068" i="1"/>
  <c r="BE1069" i="1"/>
  <c r="BE1070" i="1"/>
  <c r="BE1071" i="1"/>
  <c r="BE1072" i="1"/>
  <c r="BE1073" i="1"/>
  <c r="BE1074" i="1"/>
  <c r="BE1075" i="1"/>
  <c r="BE1076" i="1"/>
  <c r="BE1077" i="1"/>
  <c r="BE1078" i="1"/>
  <c r="BE1079" i="1"/>
  <c r="BE1080" i="1"/>
  <c r="BE1081" i="1"/>
  <c r="BE1082" i="1"/>
  <c r="BE1083" i="1"/>
  <c r="BE1084" i="1"/>
  <c r="BE1085" i="1"/>
  <c r="BE1086" i="1"/>
  <c r="BE1087" i="1"/>
  <c r="BE1088" i="1"/>
  <c r="BE1089" i="1"/>
  <c r="BE1090" i="1"/>
  <c r="BE1091" i="1"/>
  <c r="BE1092" i="1"/>
  <c r="BE1093" i="1"/>
  <c r="BE1094" i="1"/>
  <c r="BE1095" i="1"/>
  <c r="BE1096" i="1"/>
  <c r="BE1097" i="1"/>
  <c r="BE1098" i="1"/>
  <c r="BE1099" i="1"/>
  <c r="AI28" i="7"/>
  <c r="AH28" i="7"/>
  <c r="AG28" i="7"/>
  <c r="AF28" i="7"/>
  <c r="AD28" i="7"/>
  <c r="AC28" i="7"/>
  <c r="AB28" i="7"/>
  <c r="AA28" i="7"/>
  <c r="AI27" i="7"/>
  <c r="AH27" i="7"/>
  <c r="AG27" i="7"/>
  <c r="AF27" i="7"/>
  <c r="AD27" i="7"/>
  <c r="AC27" i="7"/>
  <c r="AB27" i="7"/>
  <c r="AA27" i="7"/>
  <c r="AI26" i="7"/>
  <c r="AH26" i="7"/>
  <c r="AG26" i="7"/>
  <c r="AF26" i="7"/>
  <c r="AD26" i="7"/>
  <c r="AC26" i="7"/>
  <c r="AB26" i="7"/>
  <c r="AA26" i="7"/>
  <c r="AI25" i="7"/>
  <c r="AH25" i="7"/>
  <c r="AG25" i="7"/>
  <c r="AF25" i="7"/>
  <c r="AD25" i="7"/>
  <c r="AC25" i="7"/>
  <c r="AB25" i="7"/>
  <c r="AA25" i="7"/>
  <c r="AI24" i="7"/>
  <c r="AH24" i="7"/>
  <c r="AG24" i="7"/>
  <c r="AF24" i="7"/>
  <c r="AD24" i="7"/>
  <c r="AC24" i="7"/>
  <c r="AB24" i="7"/>
  <c r="AA24" i="7"/>
  <c r="AI23" i="7"/>
  <c r="AH23" i="7"/>
  <c r="AG23" i="7"/>
  <c r="AF23" i="7"/>
  <c r="AD23" i="7"/>
  <c r="AC23" i="7"/>
  <c r="AB23" i="7"/>
  <c r="AA23" i="7"/>
  <c r="AI22" i="7"/>
  <c r="AH22" i="7"/>
  <c r="AG22" i="7"/>
  <c r="AF22" i="7"/>
  <c r="AD22" i="7"/>
  <c r="AC22" i="7"/>
  <c r="AB22" i="7"/>
  <c r="AA22" i="7"/>
  <c r="AI21" i="7"/>
  <c r="AH21" i="7"/>
  <c r="AG21" i="7"/>
  <c r="AF21" i="7"/>
  <c r="AD21" i="7"/>
  <c r="AC21" i="7"/>
  <c r="AB21" i="7"/>
  <c r="AA21" i="7"/>
  <c r="AI20" i="7"/>
  <c r="AH20" i="7"/>
  <c r="AG20" i="7"/>
  <c r="AF20" i="7"/>
  <c r="AD20" i="7"/>
  <c r="AC20" i="7"/>
  <c r="AB20" i="7"/>
  <c r="AA20" i="7"/>
  <c r="AI19" i="7"/>
  <c r="AH19" i="7"/>
  <c r="AG19" i="7"/>
  <c r="AF19" i="7"/>
  <c r="AD19" i="7"/>
  <c r="AC19" i="7"/>
  <c r="AB19" i="7"/>
  <c r="AA19" i="7"/>
  <c r="AI18" i="7"/>
  <c r="AH18" i="7"/>
  <c r="AG18" i="7"/>
  <c r="AF18" i="7"/>
  <c r="AD18" i="7"/>
  <c r="AC18" i="7"/>
  <c r="AB18" i="7"/>
  <c r="AA18" i="7"/>
  <c r="AI17" i="7"/>
  <c r="AH17" i="7"/>
  <c r="AG17" i="7"/>
  <c r="AF17" i="7"/>
  <c r="AD17" i="7"/>
  <c r="AC17" i="7"/>
  <c r="AB17" i="7"/>
  <c r="AA17" i="7"/>
  <c r="AI16" i="7"/>
  <c r="AH16" i="7"/>
  <c r="AG16" i="7"/>
  <c r="AF16" i="7"/>
  <c r="AD16" i="7"/>
  <c r="AC16" i="7"/>
  <c r="AB16" i="7"/>
  <c r="AA16" i="7"/>
  <c r="AI15" i="7"/>
  <c r="AH15" i="7"/>
  <c r="AG15" i="7"/>
  <c r="AF15" i="7"/>
  <c r="AD15" i="7"/>
  <c r="AC15" i="7"/>
  <c r="AB15" i="7"/>
  <c r="AA15" i="7"/>
  <c r="AI14" i="7"/>
  <c r="AH14" i="7"/>
  <c r="AG14" i="7"/>
  <c r="AF14" i="7"/>
  <c r="AD14" i="7"/>
  <c r="AC14" i="7"/>
  <c r="AB14" i="7"/>
  <c r="AA14" i="7"/>
  <c r="AI13" i="7"/>
  <c r="AH13" i="7"/>
  <c r="AG13" i="7"/>
  <c r="AF13" i="7"/>
  <c r="AD13" i="7"/>
  <c r="AC13" i="7"/>
  <c r="AB13" i="7"/>
  <c r="AA13" i="7"/>
  <c r="AI12" i="7"/>
  <c r="AH12" i="7"/>
  <c r="AG12" i="7"/>
  <c r="AF12" i="7"/>
  <c r="AD12" i="7"/>
  <c r="AC12" i="7"/>
  <c r="AB12" i="7"/>
  <c r="AA12" i="7"/>
  <c r="AI11" i="7"/>
  <c r="AH11" i="7"/>
  <c r="AG11" i="7"/>
  <c r="AF11" i="7"/>
  <c r="AD11" i="7"/>
  <c r="AC11" i="7"/>
  <c r="AB11" i="7"/>
  <c r="AA11" i="7"/>
  <c r="AI10" i="7"/>
  <c r="AH10" i="7"/>
  <c r="AG10" i="7"/>
  <c r="AF10" i="7"/>
  <c r="AD10" i="7"/>
  <c r="AC10" i="7"/>
  <c r="AB10" i="7"/>
  <c r="AA10" i="7"/>
  <c r="AI9" i="7"/>
  <c r="AH9" i="7"/>
  <c r="AG9" i="7"/>
  <c r="AF9" i="7"/>
  <c r="AD9" i="7"/>
  <c r="AC9" i="7"/>
  <c r="AB9" i="7"/>
  <c r="AA9" i="7"/>
  <c r="AI8" i="7"/>
  <c r="AH8" i="7"/>
  <c r="AG8" i="7"/>
  <c r="AF8" i="7"/>
  <c r="AD8" i="7"/>
  <c r="AC8" i="7"/>
  <c r="AB8" i="7"/>
  <c r="AA8" i="7"/>
  <c r="AI7" i="7"/>
  <c r="AH7" i="7"/>
  <c r="AG7" i="7"/>
  <c r="AF7" i="7"/>
  <c r="AD7" i="7"/>
  <c r="AC7" i="7"/>
  <c r="AB7" i="7"/>
  <c r="AA7" i="7"/>
  <c r="N1099" i="1"/>
  <c r="N1098" i="1"/>
  <c r="N1097" i="1"/>
  <c r="N1096" i="1"/>
  <c r="N1095" i="1"/>
  <c r="N1094" i="1"/>
  <c r="N1093" i="1"/>
  <c r="N1092" i="1"/>
  <c r="N1091" i="1"/>
  <c r="N1090" i="1"/>
  <c r="N1089" i="1"/>
  <c r="N1088" i="1"/>
  <c r="N1087" i="1"/>
  <c r="N1086" i="1"/>
  <c r="N1085" i="1"/>
  <c r="N1084" i="1"/>
  <c r="N1083" i="1"/>
  <c r="N1082" i="1"/>
  <c r="N1081" i="1"/>
  <c r="N1080" i="1"/>
  <c r="N1079" i="1"/>
  <c r="N1078" i="1"/>
  <c r="N1077" i="1"/>
  <c r="N1076" i="1"/>
  <c r="N1075" i="1"/>
  <c r="N1074" i="1"/>
  <c r="N1073" i="1"/>
  <c r="N1072" i="1"/>
  <c r="N1071" i="1"/>
  <c r="N1070" i="1"/>
  <c r="N1069" i="1"/>
  <c r="N1068" i="1"/>
  <c r="N1067" i="1"/>
  <c r="N1066" i="1"/>
  <c r="N1065" i="1"/>
  <c r="N1064" i="1"/>
  <c r="N1063" i="1"/>
  <c r="N1062" i="1"/>
  <c r="N1061" i="1"/>
  <c r="N1060" i="1"/>
  <c r="N1059" i="1"/>
  <c r="N1058" i="1"/>
  <c r="N1057" i="1"/>
  <c r="N1056" i="1"/>
  <c r="N1055" i="1"/>
  <c r="N1054" i="1"/>
  <c r="N1053" i="1"/>
  <c r="N1052" i="1"/>
  <c r="N1051" i="1"/>
  <c r="N1050" i="1"/>
  <c r="N1049" i="1"/>
  <c r="N1048" i="1"/>
  <c r="N1047" i="1"/>
  <c r="N1046" i="1"/>
  <c r="N1045" i="1"/>
  <c r="N1044" i="1"/>
  <c r="N1043" i="1"/>
  <c r="N1042" i="1"/>
  <c r="N1041" i="1"/>
  <c r="N1040" i="1"/>
  <c r="N1039" i="1"/>
  <c r="N1038" i="1"/>
  <c r="N1037" i="1"/>
  <c r="N1036" i="1"/>
  <c r="N1035" i="1"/>
  <c r="N1034" i="1"/>
  <c r="N1033" i="1"/>
  <c r="N1032" i="1"/>
  <c r="N1031" i="1"/>
  <c r="N1030" i="1"/>
  <c r="N1029" i="1"/>
  <c r="N1028" i="1"/>
  <c r="N1027" i="1"/>
  <c r="N1026" i="1"/>
  <c r="N1025" i="1"/>
  <c r="N1024" i="1"/>
  <c r="N1023" i="1"/>
  <c r="N1022" i="1"/>
  <c r="N1021" i="1"/>
  <c r="N1020" i="1"/>
  <c r="N1019" i="1"/>
  <c r="N1018" i="1"/>
  <c r="N1017" i="1"/>
  <c r="N1016" i="1"/>
  <c r="N1015" i="1"/>
  <c r="N1014" i="1"/>
  <c r="N1013" i="1"/>
  <c r="N1012" i="1"/>
  <c r="N1011" i="1"/>
  <c r="N1010" i="1"/>
  <c r="N1009" i="1"/>
  <c r="N1008" i="1"/>
  <c r="N1007" i="1"/>
  <c r="N1006" i="1"/>
  <c r="N1005" i="1"/>
  <c r="N1004" i="1"/>
  <c r="N1003" i="1"/>
  <c r="N1002" i="1"/>
  <c r="N1001" i="1"/>
  <c r="N1000" i="1"/>
  <c r="N999" i="1"/>
  <c r="N998" i="1"/>
  <c r="N997" i="1"/>
  <c r="N996" i="1"/>
  <c r="N995" i="1"/>
  <c r="N994" i="1"/>
  <c r="N993" i="1"/>
  <c r="N992" i="1"/>
  <c r="N991" i="1"/>
  <c r="N990" i="1"/>
  <c r="N989" i="1"/>
  <c r="N988" i="1"/>
  <c r="N987" i="1"/>
  <c r="N986" i="1"/>
  <c r="N985" i="1"/>
  <c r="N984" i="1"/>
  <c r="N983" i="1"/>
  <c r="N982" i="1"/>
  <c r="N981" i="1"/>
  <c r="N980" i="1"/>
  <c r="N979" i="1"/>
  <c r="N978" i="1"/>
  <c r="N977" i="1"/>
  <c r="N976" i="1"/>
  <c r="N975" i="1"/>
  <c r="N974" i="1"/>
  <c r="N973" i="1"/>
  <c r="N972" i="1"/>
  <c r="N971" i="1"/>
  <c r="N970" i="1"/>
  <c r="N969" i="1"/>
  <c r="N968" i="1"/>
  <c r="N967" i="1"/>
  <c r="N966" i="1"/>
  <c r="N965" i="1"/>
  <c r="N964" i="1"/>
  <c r="N963" i="1"/>
  <c r="N962" i="1"/>
  <c r="N961" i="1"/>
  <c r="N960" i="1"/>
  <c r="N959" i="1"/>
  <c r="N958" i="1"/>
  <c r="N957" i="1"/>
  <c r="N956" i="1"/>
  <c r="N955" i="1"/>
  <c r="N954" i="1"/>
  <c r="N953" i="1"/>
  <c r="N952" i="1"/>
  <c r="N951" i="1"/>
  <c r="N950" i="1"/>
  <c r="N949" i="1"/>
  <c r="N948" i="1"/>
  <c r="N947" i="1"/>
  <c r="N946" i="1"/>
  <c r="N945" i="1"/>
  <c r="N944" i="1"/>
  <c r="N943" i="1"/>
  <c r="N942" i="1"/>
  <c r="N941" i="1"/>
  <c r="N940" i="1"/>
  <c r="N939" i="1"/>
  <c r="N938" i="1"/>
  <c r="N937" i="1"/>
  <c r="N936" i="1"/>
  <c r="N935" i="1"/>
  <c r="N934" i="1"/>
  <c r="N933" i="1"/>
  <c r="N932" i="1"/>
  <c r="N931" i="1"/>
  <c r="N930" i="1"/>
  <c r="N929" i="1"/>
  <c r="N928" i="1"/>
  <c r="N927" i="1"/>
  <c r="N926" i="1"/>
  <c r="N925" i="1"/>
  <c r="N924" i="1"/>
  <c r="N923" i="1"/>
  <c r="N922" i="1"/>
  <c r="N921" i="1"/>
  <c r="N920" i="1"/>
  <c r="N919" i="1"/>
  <c r="N918" i="1"/>
  <c r="N917" i="1"/>
  <c r="N916" i="1"/>
  <c r="N915" i="1"/>
  <c r="N914" i="1"/>
  <c r="N913" i="1"/>
  <c r="N912" i="1"/>
  <c r="N911" i="1"/>
  <c r="N910" i="1"/>
  <c r="N909" i="1"/>
  <c r="N908" i="1"/>
  <c r="N907" i="1"/>
  <c r="N906" i="1"/>
  <c r="N905" i="1"/>
  <c r="N904" i="1"/>
  <c r="N903" i="1"/>
  <c r="N902" i="1"/>
  <c r="N901" i="1"/>
  <c r="N900" i="1"/>
  <c r="N899" i="1"/>
  <c r="N898" i="1"/>
  <c r="N897" i="1"/>
  <c r="N896" i="1"/>
  <c r="N895" i="1"/>
  <c r="N894" i="1"/>
  <c r="N893" i="1"/>
  <c r="N892" i="1"/>
  <c r="N891" i="1"/>
  <c r="N890" i="1"/>
  <c r="N889" i="1"/>
  <c r="N888" i="1"/>
  <c r="N887" i="1"/>
  <c r="N886" i="1"/>
  <c r="N885" i="1"/>
  <c r="N884" i="1"/>
  <c r="N883" i="1"/>
  <c r="N882" i="1"/>
  <c r="N881" i="1"/>
  <c r="N880" i="1"/>
  <c r="N879" i="1"/>
  <c r="N878" i="1"/>
  <c r="N877" i="1"/>
  <c r="N876" i="1"/>
  <c r="N875" i="1"/>
  <c r="N874" i="1"/>
  <c r="N873" i="1"/>
  <c r="N872" i="1"/>
  <c r="N871" i="1"/>
  <c r="N870" i="1"/>
  <c r="N869" i="1"/>
  <c r="N868" i="1"/>
  <c r="N867" i="1"/>
  <c r="N866" i="1"/>
  <c r="N865" i="1"/>
  <c r="N864" i="1"/>
  <c r="N863" i="1"/>
  <c r="N862" i="1"/>
  <c r="N861" i="1"/>
  <c r="N860" i="1"/>
  <c r="N859" i="1"/>
  <c r="N858" i="1"/>
  <c r="N857" i="1"/>
  <c r="N856" i="1"/>
  <c r="N855" i="1"/>
  <c r="N854" i="1"/>
  <c r="N853" i="1"/>
  <c r="N852" i="1"/>
  <c r="N851" i="1"/>
  <c r="N850" i="1"/>
  <c r="N849" i="1"/>
  <c r="N848" i="1"/>
  <c r="N847" i="1"/>
  <c r="N846" i="1"/>
  <c r="N845" i="1"/>
  <c r="N844" i="1"/>
  <c r="N843" i="1"/>
  <c r="N842" i="1"/>
  <c r="N841" i="1"/>
  <c r="N840" i="1"/>
  <c r="N839" i="1"/>
  <c r="N838" i="1"/>
  <c r="N837" i="1"/>
  <c r="N836" i="1"/>
  <c r="N835" i="1"/>
  <c r="N834" i="1"/>
  <c r="N833" i="1"/>
  <c r="N832" i="1"/>
  <c r="N831" i="1"/>
  <c r="N830" i="1"/>
  <c r="N829" i="1"/>
  <c r="N828" i="1"/>
  <c r="N827" i="1"/>
  <c r="N826" i="1"/>
  <c r="N825" i="1"/>
  <c r="N824" i="1"/>
  <c r="N823" i="1"/>
  <c r="N822" i="1"/>
  <c r="N821" i="1"/>
  <c r="N820" i="1"/>
  <c r="N819" i="1"/>
  <c r="N818" i="1"/>
  <c r="N817" i="1"/>
  <c r="N816" i="1"/>
  <c r="N815" i="1"/>
  <c r="N814" i="1"/>
  <c r="N813" i="1"/>
  <c r="N812" i="1"/>
  <c r="N811" i="1"/>
  <c r="N810" i="1"/>
  <c r="N809" i="1"/>
  <c r="N808" i="1"/>
  <c r="N807" i="1"/>
  <c r="N806" i="1"/>
  <c r="N805" i="1"/>
  <c r="N804" i="1"/>
  <c r="N803" i="1"/>
  <c r="N802" i="1"/>
  <c r="N801" i="1"/>
  <c r="N800" i="1"/>
  <c r="N799" i="1"/>
  <c r="N798" i="1"/>
  <c r="N797" i="1"/>
  <c r="N796" i="1"/>
  <c r="N795" i="1"/>
  <c r="N794" i="1"/>
  <c r="N793" i="1"/>
  <c r="N792" i="1"/>
  <c r="N791" i="1"/>
  <c r="N790" i="1"/>
  <c r="N789" i="1"/>
  <c r="N788" i="1"/>
  <c r="N787" i="1"/>
  <c r="N786" i="1"/>
  <c r="N785" i="1"/>
  <c r="N784" i="1"/>
  <c r="N783" i="1"/>
  <c r="N782" i="1"/>
  <c r="N781" i="1"/>
  <c r="N780" i="1"/>
  <c r="N779" i="1"/>
  <c r="N778" i="1"/>
  <c r="N777" i="1"/>
  <c r="N776" i="1"/>
  <c r="N775" i="1"/>
  <c r="N774" i="1"/>
  <c r="N773" i="1"/>
  <c r="N772" i="1"/>
  <c r="N771" i="1"/>
  <c r="N770" i="1"/>
  <c r="N769" i="1"/>
  <c r="N768" i="1"/>
  <c r="N767" i="1"/>
  <c r="N766" i="1"/>
  <c r="N765" i="1"/>
  <c r="N764" i="1"/>
  <c r="N763" i="1"/>
  <c r="N762" i="1"/>
  <c r="N761" i="1"/>
  <c r="N760" i="1"/>
  <c r="N759" i="1"/>
  <c r="N758" i="1"/>
  <c r="N757" i="1"/>
  <c r="N756" i="1"/>
  <c r="N755" i="1"/>
  <c r="N754" i="1"/>
  <c r="N753" i="1"/>
  <c r="N752" i="1"/>
  <c r="N751" i="1"/>
  <c r="N750" i="1"/>
  <c r="N749" i="1"/>
  <c r="N748" i="1"/>
  <c r="N747" i="1"/>
  <c r="N746" i="1"/>
  <c r="N745" i="1"/>
  <c r="N744" i="1"/>
  <c r="N743" i="1"/>
  <c r="N742" i="1"/>
  <c r="N741" i="1"/>
  <c r="N740" i="1"/>
  <c r="N739" i="1"/>
  <c r="N738" i="1"/>
  <c r="N737" i="1"/>
  <c r="N736" i="1"/>
  <c r="N735" i="1"/>
  <c r="N734" i="1"/>
  <c r="N733" i="1"/>
  <c r="N732" i="1"/>
  <c r="N731" i="1"/>
  <c r="N730" i="1"/>
  <c r="N729" i="1"/>
  <c r="N728" i="1"/>
  <c r="N727" i="1"/>
  <c r="N726" i="1"/>
  <c r="N725" i="1"/>
  <c r="N724" i="1"/>
  <c r="N723" i="1"/>
  <c r="N722" i="1"/>
  <c r="N721" i="1"/>
  <c r="N720" i="1"/>
  <c r="N719" i="1"/>
  <c r="N718" i="1"/>
  <c r="N717" i="1"/>
  <c r="N716" i="1"/>
  <c r="N715" i="1"/>
  <c r="N714" i="1"/>
  <c r="N713" i="1"/>
  <c r="N712" i="1"/>
  <c r="N711" i="1"/>
  <c r="N710" i="1"/>
  <c r="N709" i="1"/>
  <c r="N708" i="1"/>
  <c r="N707" i="1"/>
  <c r="N706" i="1"/>
  <c r="N705" i="1"/>
  <c r="N704" i="1"/>
  <c r="N703" i="1"/>
  <c r="N702" i="1"/>
  <c r="N701" i="1"/>
  <c r="N700" i="1"/>
  <c r="N699" i="1"/>
  <c r="N698" i="1"/>
  <c r="N697" i="1"/>
  <c r="N696" i="1"/>
  <c r="N695" i="1"/>
  <c r="N694" i="1"/>
  <c r="N693" i="1"/>
  <c r="N692" i="1"/>
  <c r="N691" i="1"/>
  <c r="N690" i="1"/>
  <c r="N689" i="1"/>
  <c r="N688" i="1"/>
  <c r="N687" i="1"/>
  <c r="N686" i="1"/>
  <c r="N685" i="1"/>
  <c r="N684" i="1"/>
  <c r="N683" i="1"/>
  <c r="N682" i="1"/>
  <c r="N681" i="1"/>
  <c r="N680" i="1"/>
  <c r="N679" i="1"/>
  <c r="N678" i="1"/>
  <c r="N677" i="1"/>
  <c r="N676" i="1"/>
  <c r="N675" i="1"/>
  <c r="N674" i="1"/>
  <c r="N673" i="1"/>
  <c r="N672" i="1"/>
  <c r="N671" i="1"/>
  <c r="N670" i="1"/>
  <c r="N669" i="1"/>
  <c r="N668" i="1"/>
  <c r="N667" i="1"/>
  <c r="N666" i="1"/>
  <c r="N665" i="1"/>
  <c r="N664" i="1"/>
  <c r="N663" i="1"/>
  <c r="N662" i="1"/>
  <c r="N661" i="1"/>
  <c r="N660" i="1"/>
  <c r="N659" i="1"/>
  <c r="N658" i="1"/>
  <c r="N657" i="1"/>
  <c r="N656" i="1"/>
  <c r="N655" i="1"/>
  <c r="N654" i="1"/>
  <c r="N653" i="1"/>
  <c r="N652" i="1"/>
  <c r="N651" i="1"/>
  <c r="N650" i="1"/>
  <c r="N649" i="1"/>
  <c r="N648" i="1"/>
  <c r="N647" i="1"/>
  <c r="N646" i="1"/>
  <c r="N645" i="1"/>
  <c r="N644" i="1"/>
  <c r="N643" i="1"/>
  <c r="N642" i="1"/>
  <c r="N641" i="1"/>
  <c r="N640" i="1"/>
  <c r="N639" i="1"/>
  <c r="N638" i="1"/>
  <c r="N637" i="1"/>
  <c r="N636" i="1"/>
  <c r="N635" i="1"/>
  <c r="N634" i="1"/>
  <c r="N633" i="1"/>
  <c r="N632" i="1"/>
  <c r="N631" i="1"/>
  <c r="N630" i="1"/>
  <c r="N629" i="1"/>
  <c r="N628" i="1"/>
  <c r="N627" i="1"/>
  <c r="N626" i="1"/>
  <c r="N625" i="1"/>
  <c r="N624" i="1"/>
  <c r="N623" i="1"/>
  <c r="N622" i="1"/>
  <c r="N621" i="1"/>
  <c r="N620" i="1"/>
  <c r="N619" i="1"/>
  <c r="N618" i="1"/>
  <c r="N617" i="1"/>
  <c r="N616" i="1"/>
  <c r="N615" i="1"/>
  <c r="N614" i="1"/>
  <c r="N613" i="1"/>
  <c r="N612" i="1"/>
  <c r="N611" i="1"/>
  <c r="N610" i="1"/>
  <c r="N609" i="1"/>
  <c r="N608" i="1"/>
  <c r="N607" i="1"/>
  <c r="N606" i="1"/>
  <c r="N605" i="1"/>
  <c r="N604" i="1"/>
  <c r="N603" i="1"/>
  <c r="N602" i="1"/>
  <c r="N601" i="1"/>
  <c r="N600" i="1"/>
  <c r="N599" i="1"/>
  <c r="N598" i="1"/>
  <c r="N597" i="1"/>
  <c r="N596" i="1"/>
  <c r="N595" i="1"/>
  <c r="N594" i="1"/>
  <c r="N593" i="1"/>
  <c r="N592" i="1"/>
  <c r="N591" i="1"/>
  <c r="N590" i="1"/>
  <c r="N589" i="1"/>
  <c r="N588" i="1"/>
  <c r="N587" i="1"/>
  <c r="N586" i="1"/>
  <c r="N585" i="1"/>
  <c r="N584" i="1"/>
  <c r="N583" i="1"/>
  <c r="N582" i="1"/>
  <c r="N581" i="1"/>
  <c r="N580" i="1"/>
  <c r="N579" i="1"/>
  <c r="N578" i="1"/>
  <c r="N577" i="1"/>
  <c r="N576" i="1"/>
  <c r="N575" i="1"/>
  <c r="N574" i="1"/>
  <c r="N573" i="1"/>
  <c r="N572" i="1"/>
  <c r="N571" i="1"/>
  <c r="N570" i="1"/>
  <c r="N569" i="1"/>
  <c r="N568" i="1"/>
  <c r="N567" i="1"/>
  <c r="N566" i="1"/>
  <c r="N565" i="1"/>
  <c r="N564" i="1"/>
  <c r="N563" i="1"/>
  <c r="N562" i="1"/>
  <c r="N561" i="1"/>
  <c r="N560" i="1"/>
  <c r="N559" i="1"/>
  <c r="N558" i="1"/>
  <c r="N557" i="1"/>
  <c r="N556" i="1"/>
  <c r="N555" i="1"/>
  <c r="N554" i="1"/>
  <c r="N553" i="1"/>
  <c r="N552" i="1"/>
  <c r="N551" i="1"/>
  <c r="N550" i="1"/>
  <c r="N549" i="1"/>
  <c r="N548" i="1"/>
  <c r="N547" i="1"/>
  <c r="N546" i="1"/>
  <c r="N545" i="1"/>
  <c r="N544" i="1"/>
  <c r="N543" i="1"/>
  <c r="N542" i="1"/>
  <c r="N541" i="1"/>
  <c r="N540" i="1"/>
  <c r="N539" i="1"/>
  <c r="N538" i="1"/>
  <c r="N537" i="1"/>
  <c r="N536" i="1"/>
  <c r="N535" i="1"/>
  <c r="N534" i="1"/>
  <c r="N533" i="1"/>
  <c r="N532" i="1"/>
  <c r="N531" i="1"/>
  <c r="N530" i="1"/>
  <c r="N529" i="1"/>
  <c r="N528" i="1"/>
  <c r="N527" i="1"/>
  <c r="N526" i="1"/>
  <c r="N525" i="1"/>
  <c r="N524" i="1"/>
  <c r="N523" i="1"/>
  <c r="N522" i="1"/>
  <c r="N521" i="1"/>
  <c r="N520" i="1"/>
  <c r="N519" i="1"/>
  <c r="N518" i="1"/>
  <c r="N517" i="1"/>
  <c r="N516" i="1"/>
  <c r="N515" i="1"/>
  <c r="N514" i="1"/>
  <c r="N513" i="1"/>
  <c r="N512" i="1"/>
  <c r="N511" i="1"/>
  <c r="N510" i="1"/>
  <c r="N509" i="1"/>
  <c r="N508" i="1"/>
  <c r="N507" i="1"/>
  <c r="N506" i="1"/>
  <c r="N505" i="1"/>
  <c r="N504" i="1"/>
  <c r="N503" i="1"/>
  <c r="N502" i="1"/>
  <c r="N501" i="1"/>
  <c r="N500" i="1"/>
  <c r="N499" i="1"/>
  <c r="N498" i="1"/>
  <c r="N497" i="1"/>
  <c r="N496" i="1"/>
  <c r="N495" i="1"/>
  <c r="N494" i="1"/>
  <c r="N493" i="1"/>
  <c r="N492" i="1"/>
  <c r="N491" i="1"/>
  <c r="N490" i="1"/>
  <c r="N489" i="1"/>
  <c r="N488" i="1"/>
  <c r="N487" i="1"/>
  <c r="N486" i="1"/>
  <c r="N485" i="1"/>
  <c r="N484" i="1"/>
  <c r="N483" i="1"/>
  <c r="N482" i="1"/>
  <c r="N481" i="1"/>
  <c r="N480" i="1"/>
  <c r="N479" i="1"/>
  <c r="N478" i="1"/>
  <c r="N477" i="1"/>
  <c r="N476" i="1"/>
  <c r="N475" i="1"/>
  <c r="N474" i="1"/>
  <c r="N473" i="1"/>
  <c r="N472" i="1"/>
  <c r="N471" i="1"/>
  <c r="N470" i="1"/>
  <c r="N469" i="1"/>
  <c r="N468" i="1"/>
  <c r="N467" i="1"/>
  <c r="N466" i="1"/>
  <c r="N465" i="1"/>
  <c r="N464" i="1"/>
  <c r="N463" i="1"/>
  <c r="N462" i="1"/>
  <c r="N461" i="1"/>
  <c r="N460" i="1"/>
  <c r="N459" i="1"/>
  <c r="N458" i="1"/>
  <c r="N457" i="1"/>
  <c r="N456" i="1"/>
  <c r="N455" i="1"/>
  <c r="N454" i="1"/>
  <c r="N453" i="1"/>
  <c r="N452" i="1"/>
  <c r="N451" i="1"/>
  <c r="N450" i="1"/>
  <c r="N449" i="1"/>
  <c r="N448" i="1"/>
  <c r="N447" i="1"/>
  <c r="N446" i="1"/>
  <c r="N445" i="1"/>
  <c r="N444" i="1"/>
  <c r="N443" i="1"/>
  <c r="N442" i="1"/>
  <c r="N441" i="1"/>
  <c r="N440" i="1"/>
  <c r="N439" i="1"/>
  <c r="N438" i="1"/>
  <c r="N437" i="1"/>
  <c r="N436" i="1"/>
  <c r="N435" i="1"/>
  <c r="N434" i="1"/>
  <c r="N433" i="1"/>
  <c r="N432" i="1"/>
  <c r="N431" i="1"/>
  <c r="N430" i="1"/>
  <c r="N429" i="1"/>
  <c r="N428" i="1"/>
  <c r="N427" i="1"/>
  <c r="N426" i="1"/>
  <c r="N425" i="1"/>
  <c r="N424" i="1"/>
  <c r="N423" i="1"/>
  <c r="N422" i="1"/>
  <c r="N421" i="1"/>
  <c r="N420" i="1"/>
  <c r="N419" i="1"/>
  <c r="N418" i="1"/>
  <c r="N417" i="1"/>
  <c r="N416" i="1"/>
  <c r="N415" i="1"/>
  <c r="N414" i="1"/>
  <c r="N413" i="1"/>
  <c r="N412" i="1"/>
  <c r="N411" i="1"/>
  <c r="N410" i="1"/>
  <c r="N409" i="1"/>
  <c r="N408" i="1"/>
  <c r="N407" i="1"/>
  <c r="N406" i="1"/>
  <c r="N405" i="1"/>
  <c r="N404" i="1"/>
  <c r="N403" i="1"/>
  <c r="N402" i="1"/>
  <c r="N401" i="1"/>
  <c r="N400" i="1"/>
  <c r="N399" i="1"/>
  <c r="N398" i="1"/>
  <c r="N397" i="1"/>
  <c r="N396" i="1"/>
  <c r="N395" i="1"/>
  <c r="N394" i="1"/>
  <c r="N393" i="1"/>
  <c r="N392" i="1"/>
  <c r="N391" i="1"/>
  <c r="N390" i="1"/>
  <c r="N389" i="1"/>
  <c r="N388" i="1"/>
  <c r="N387" i="1"/>
  <c r="N386" i="1"/>
  <c r="N385" i="1"/>
  <c r="N384" i="1"/>
  <c r="N383" i="1"/>
  <c r="N382" i="1"/>
  <c r="N381" i="1"/>
  <c r="N380" i="1"/>
  <c r="N379" i="1"/>
  <c r="N378" i="1"/>
  <c r="N377" i="1"/>
  <c r="N376" i="1"/>
  <c r="N375" i="1"/>
  <c r="N374" i="1"/>
  <c r="N373" i="1"/>
  <c r="N372" i="1"/>
  <c r="N371" i="1"/>
  <c r="N370" i="1"/>
  <c r="N369" i="1"/>
  <c r="N368" i="1"/>
  <c r="N367" i="1"/>
  <c r="N366" i="1"/>
  <c r="N365" i="1"/>
  <c r="N364" i="1"/>
  <c r="N363" i="1"/>
  <c r="N362" i="1"/>
  <c r="N361" i="1"/>
  <c r="N360" i="1"/>
  <c r="N359" i="1"/>
  <c r="N358" i="1"/>
  <c r="N357" i="1"/>
  <c r="N356" i="1"/>
  <c r="N355" i="1"/>
  <c r="N354" i="1"/>
  <c r="N353" i="1"/>
  <c r="N352" i="1"/>
  <c r="N351" i="1"/>
  <c r="N350" i="1"/>
  <c r="N349" i="1"/>
  <c r="N348" i="1"/>
  <c r="N347" i="1"/>
  <c r="N346" i="1"/>
  <c r="N345" i="1"/>
  <c r="N344" i="1"/>
  <c r="N343" i="1"/>
  <c r="N342" i="1"/>
  <c r="N341" i="1"/>
  <c r="N340" i="1"/>
  <c r="N339" i="1"/>
  <c r="N338" i="1"/>
  <c r="N337" i="1"/>
  <c r="N336" i="1"/>
  <c r="N335" i="1"/>
  <c r="N334" i="1"/>
  <c r="N333" i="1"/>
  <c r="N332" i="1"/>
  <c r="N331" i="1"/>
  <c r="N330" i="1"/>
  <c r="N329" i="1"/>
  <c r="N328" i="1"/>
  <c r="N327" i="1"/>
  <c r="N326" i="1"/>
  <c r="N325" i="1"/>
  <c r="N324" i="1"/>
  <c r="N323" i="1"/>
  <c r="N322" i="1"/>
  <c r="N321" i="1"/>
  <c r="N320" i="1"/>
  <c r="N319" i="1"/>
  <c r="N318" i="1"/>
  <c r="N317" i="1"/>
  <c r="N316" i="1"/>
  <c r="N315" i="1"/>
  <c r="N314" i="1"/>
  <c r="N313" i="1"/>
  <c r="N312" i="1"/>
  <c r="N311" i="1"/>
  <c r="N310" i="1"/>
  <c r="N309" i="1"/>
  <c r="N308" i="1"/>
  <c r="N307" i="1"/>
  <c r="N306" i="1"/>
  <c r="N305" i="1"/>
  <c r="N304" i="1"/>
  <c r="N303" i="1"/>
  <c r="N302" i="1"/>
  <c r="N301" i="1"/>
  <c r="N300" i="1"/>
  <c r="N299" i="1"/>
  <c r="N298" i="1"/>
  <c r="N297" i="1"/>
  <c r="N296" i="1"/>
  <c r="N295" i="1"/>
  <c r="N294" i="1"/>
  <c r="N293" i="1"/>
  <c r="N292" i="1"/>
  <c r="N291" i="1"/>
  <c r="N290" i="1"/>
  <c r="N289" i="1"/>
  <c r="N288" i="1"/>
  <c r="N287" i="1"/>
  <c r="N286" i="1"/>
  <c r="N285" i="1"/>
  <c r="N284" i="1"/>
  <c r="N283" i="1"/>
  <c r="N282" i="1"/>
  <c r="N281" i="1"/>
  <c r="N280" i="1"/>
  <c r="N279" i="1"/>
  <c r="N278" i="1"/>
  <c r="N277" i="1"/>
  <c r="N276" i="1"/>
  <c r="N275" i="1"/>
  <c r="N274" i="1"/>
  <c r="N273" i="1"/>
  <c r="N272" i="1"/>
  <c r="N271" i="1"/>
  <c r="N270" i="1"/>
  <c r="N269" i="1"/>
  <c r="N268" i="1"/>
  <c r="N267" i="1"/>
  <c r="N266" i="1"/>
  <c r="N265" i="1"/>
  <c r="N264" i="1"/>
  <c r="N263" i="1"/>
  <c r="N262" i="1"/>
  <c r="N261" i="1"/>
  <c r="N260" i="1"/>
  <c r="N259" i="1"/>
  <c r="N258" i="1"/>
  <c r="N257" i="1"/>
  <c r="N256" i="1"/>
  <c r="N255" i="1"/>
  <c r="N254" i="1"/>
  <c r="N253" i="1"/>
  <c r="N252" i="1"/>
  <c r="N251" i="1"/>
  <c r="N250" i="1"/>
  <c r="N249" i="1"/>
  <c r="N248" i="1"/>
  <c r="N247" i="1"/>
  <c r="N246" i="1"/>
  <c r="N245" i="1"/>
  <c r="N244" i="1"/>
  <c r="N243" i="1"/>
  <c r="N242" i="1"/>
  <c r="N241" i="1"/>
  <c r="N240" i="1"/>
  <c r="N239" i="1"/>
  <c r="N238" i="1"/>
  <c r="N237" i="1"/>
  <c r="N236" i="1"/>
  <c r="N235" i="1"/>
  <c r="N234" i="1"/>
  <c r="N233" i="1"/>
  <c r="N232" i="1"/>
  <c r="N231" i="1"/>
  <c r="N230" i="1"/>
  <c r="N229" i="1"/>
  <c r="N228" i="1"/>
  <c r="N227" i="1"/>
  <c r="N226" i="1"/>
  <c r="N225" i="1"/>
  <c r="N224" i="1"/>
  <c r="N223" i="1"/>
  <c r="N222" i="1"/>
  <c r="N221" i="1"/>
  <c r="N220" i="1"/>
  <c r="N219" i="1"/>
  <c r="N218" i="1"/>
  <c r="N217" i="1"/>
  <c r="N216" i="1"/>
  <c r="N215" i="1"/>
  <c r="N214" i="1"/>
  <c r="N213" i="1"/>
  <c r="N212" i="1"/>
  <c r="N211" i="1"/>
  <c r="N210" i="1"/>
  <c r="N209" i="1"/>
  <c r="N208" i="1"/>
  <c r="N207" i="1"/>
  <c r="N206" i="1"/>
  <c r="N205" i="1"/>
  <c r="N204" i="1"/>
  <c r="N203" i="1"/>
  <c r="N202" i="1"/>
  <c r="N201" i="1"/>
  <c r="N200" i="1"/>
  <c r="N199" i="1"/>
  <c r="N198" i="1"/>
  <c r="N197" i="1"/>
  <c r="N196" i="1"/>
  <c r="N195" i="1"/>
  <c r="N194" i="1"/>
  <c r="N193" i="1"/>
  <c r="N192" i="1"/>
  <c r="N191" i="1"/>
  <c r="N190" i="1"/>
  <c r="N189" i="1"/>
  <c r="N188" i="1"/>
  <c r="N187" i="1"/>
  <c r="N186" i="1"/>
  <c r="N185" i="1"/>
  <c r="N184" i="1"/>
  <c r="N183" i="1"/>
  <c r="N182" i="1"/>
  <c r="N181" i="1"/>
  <c r="N180" i="1"/>
  <c r="N179" i="1"/>
  <c r="N178" i="1"/>
  <c r="N177" i="1"/>
  <c r="N176" i="1"/>
  <c r="N175" i="1"/>
  <c r="N174" i="1"/>
  <c r="N173" i="1"/>
  <c r="N172" i="1"/>
  <c r="N171" i="1"/>
  <c r="N170" i="1"/>
  <c r="N169" i="1"/>
  <c r="N168" i="1"/>
  <c r="N167" i="1"/>
  <c r="N166" i="1"/>
  <c r="N165" i="1"/>
  <c r="N164" i="1"/>
  <c r="N163" i="1"/>
  <c r="N162" i="1"/>
  <c r="N161" i="1"/>
  <c r="N160" i="1"/>
  <c r="N159" i="1"/>
  <c r="N158" i="1"/>
  <c r="N157" i="1"/>
  <c r="N156" i="1"/>
  <c r="N155" i="1"/>
  <c r="N154" i="1"/>
  <c r="N153" i="1"/>
  <c r="N152" i="1"/>
  <c r="N151" i="1"/>
  <c r="N150" i="1"/>
  <c r="N149" i="1"/>
  <c r="N148" i="1"/>
  <c r="N147" i="1"/>
  <c r="N146" i="1"/>
  <c r="N145" i="1"/>
  <c r="N144" i="1"/>
  <c r="N143" i="1"/>
  <c r="N142" i="1"/>
  <c r="N141" i="1"/>
  <c r="N140" i="1"/>
  <c r="N139" i="1"/>
  <c r="N138" i="1"/>
  <c r="N137" i="1"/>
  <c r="N136" i="1"/>
  <c r="N135" i="1"/>
  <c r="N134" i="1"/>
  <c r="N133" i="1"/>
  <c r="N132" i="1"/>
  <c r="N131" i="1"/>
  <c r="N130" i="1"/>
  <c r="N129" i="1"/>
  <c r="N128" i="1"/>
  <c r="N127" i="1"/>
  <c r="N126" i="1"/>
  <c r="N125" i="1"/>
  <c r="N124" i="1"/>
  <c r="N123" i="1"/>
  <c r="N122" i="1"/>
  <c r="N121" i="1"/>
  <c r="N120" i="1"/>
  <c r="N119" i="1"/>
  <c r="N118" i="1"/>
  <c r="N117" i="1"/>
  <c r="N116" i="1"/>
  <c r="N115" i="1"/>
  <c r="N114" i="1"/>
  <c r="N113" i="1"/>
  <c r="N112" i="1"/>
  <c r="N111" i="1"/>
  <c r="N110" i="1"/>
  <c r="N109" i="1"/>
  <c r="N108" i="1"/>
  <c r="N107" i="1"/>
  <c r="N106" i="1"/>
  <c r="N105" i="1"/>
  <c r="N104" i="1"/>
  <c r="N103" i="1"/>
  <c r="N102" i="1"/>
  <c r="N101" i="1"/>
  <c r="N100" i="1"/>
  <c r="N99" i="1"/>
  <c r="N98" i="1"/>
  <c r="N97" i="1"/>
  <c r="N96" i="1"/>
  <c r="N95" i="1"/>
  <c r="N94" i="1"/>
  <c r="N93" i="1"/>
  <c r="N92" i="1"/>
  <c r="N91" i="1"/>
  <c r="N90" i="1"/>
  <c r="N89" i="1"/>
  <c r="N88" i="1"/>
  <c r="N87" i="1"/>
  <c r="N86" i="1"/>
  <c r="N85" i="1"/>
  <c r="N84" i="1"/>
  <c r="N83" i="1"/>
  <c r="N81" i="1"/>
  <c r="N74" i="1"/>
  <c r="N73" i="1"/>
  <c r="N12" i="1"/>
  <c r="M17" i="3"/>
  <c r="M16" i="3"/>
  <c r="M15" i="3"/>
  <c r="N78" i="1"/>
  <c r="AX74" i="1"/>
  <c r="N72" i="1"/>
  <c r="N71" i="1"/>
  <c r="N70" i="1"/>
  <c r="N69" i="1"/>
  <c r="N68" i="1"/>
  <c r="N67" i="1"/>
  <c r="N66" i="1"/>
  <c r="N65" i="1"/>
  <c r="N64" i="1"/>
  <c r="N63" i="1"/>
  <c r="N62" i="1"/>
  <c r="N61" i="1"/>
  <c r="N60" i="1"/>
  <c r="N59" i="1"/>
  <c r="N58" i="1"/>
  <c r="N57" i="1"/>
  <c r="N56" i="1"/>
  <c r="N55" i="1"/>
  <c r="N54" i="1"/>
  <c r="N53" i="1"/>
  <c r="N52" i="1"/>
  <c r="N51" i="1"/>
  <c r="N50" i="1"/>
  <c r="N49" i="1"/>
  <c r="N48" i="1"/>
  <c r="N47" i="1"/>
  <c r="N46" i="1"/>
  <c r="N45" i="1"/>
  <c r="N44" i="1"/>
  <c r="N43" i="1"/>
  <c r="N42" i="1"/>
  <c r="N41" i="1"/>
  <c r="N40" i="1"/>
  <c r="N39" i="1"/>
  <c r="N38" i="1"/>
  <c r="N37" i="1"/>
  <c r="N36" i="1"/>
  <c r="N35" i="1"/>
  <c r="N34" i="1"/>
  <c r="N33" i="1"/>
  <c r="N32" i="1"/>
  <c r="N31" i="1"/>
  <c r="N30" i="1"/>
  <c r="N29" i="1"/>
  <c r="N28" i="1"/>
  <c r="N27" i="1"/>
  <c r="N26" i="1"/>
  <c r="N25" i="1"/>
  <c r="N24" i="1"/>
  <c r="N23" i="1"/>
  <c r="N22"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AU995" i="1"/>
  <c r="AU996" i="1"/>
  <c r="AU997" i="1"/>
  <c r="AU998" i="1"/>
  <c r="AU999" i="1"/>
  <c r="AU1000" i="1"/>
  <c r="AU1001" i="1"/>
  <c r="AU1002" i="1"/>
  <c r="AU1003" i="1"/>
  <c r="AU1004" i="1"/>
  <c r="AU1005" i="1"/>
  <c r="AU1006" i="1"/>
  <c r="AU1007" i="1"/>
  <c r="AU1008" i="1"/>
  <c r="AU1009" i="1"/>
  <c r="AU1010" i="1"/>
  <c r="AU1011" i="1"/>
  <c r="AU1012" i="1"/>
  <c r="AU1013" i="1"/>
  <c r="AU1014" i="1"/>
  <c r="AU1015" i="1"/>
  <c r="AU1016" i="1"/>
  <c r="AU1017" i="1"/>
  <c r="AU1018" i="1"/>
  <c r="AU1019" i="1"/>
  <c r="AU1020" i="1"/>
  <c r="AU1021" i="1"/>
  <c r="AU1022" i="1"/>
  <c r="AU1023" i="1"/>
  <c r="AU1024" i="1"/>
  <c r="AU1025" i="1"/>
  <c r="AU1026" i="1"/>
  <c r="AU1027" i="1"/>
  <c r="AU1028" i="1"/>
  <c r="AU1029" i="1"/>
  <c r="AU1030" i="1"/>
  <c r="AU1031" i="1"/>
  <c r="AU1032" i="1"/>
  <c r="AU1033" i="1"/>
  <c r="AU1034" i="1"/>
  <c r="AU1035" i="1"/>
  <c r="AU1036" i="1"/>
  <c r="AU1037" i="1"/>
  <c r="AU1038" i="1"/>
  <c r="AU1039" i="1"/>
  <c r="AU1040" i="1"/>
  <c r="AU1041" i="1"/>
  <c r="AU1042" i="1"/>
  <c r="AU1043" i="1"/>
  <c r="AU1044" i="1"/>
  <c r="AU1045" i="1"/>
  <c r="AU1046" i="1"/>
  <c r="AU1047" i="1"/>
  <c r="AU1048" i="1"/>
  <c r="AU1049" i="1"/>
  <c r="AU1050" i="1"/>
  <c r="AU1051" i="1"/>
  <c r="AU1052" i="1"/>
  <c r="AU1053" i="1"/>
  <c r="AU1054" i="1"/>
  <c r="AU1055" i="1"/>
  <c r="AU1056" i="1"/>
  <c r="AU1057" i="1"/>
  <c r="AU1058" i="1"/>
  <c r="AU1059" i="1"/>
  <c r="AU1060" i="1"/>
  <c r="AU1061" i="1"/>
  <c r="AU1062" i="1"/>
  <c r="AU1063" i="1"/>
  <c r="AU1064" i="1"/>
  <c r="AU1065" i="1"/>
  <c r="AU1066" i="1"/>
  <c r="AU1067" i="1"/>
  <c r="AU1068" i="1"/>
  <c r="AU1069" i="1"/>
  <c r="AU1070" i="1"/>
  <c r="AU1071" i="1"/>
  <c r="AU1072" i="1"/>
  <c r="AU1073" i="1"/>
  <c r="AU1074" i="1"/>
  <c r="AU1075" i="1"/>
  <c r="AU1076" i="1"/>
  <c r="AU1077" i="1"/>
  <c r="AU1078" i="1"/>
  <c r="AU1079" i="1"/>
  <c r="AU1080" i="1"/>
  <c r="AU1081" i="1"/>
  <c r="AU1082" i="1"/>
  <c r="AU1083" i="1"/>
  <c r="AU1084" i="1"/>
  <c r="AU1085" i="1"/>
  <c r="AU1086" i="1"/>
  <c r="AU1087" i="1"/>
  <c r="AU1088" i="1"/>
  <c r="AU1089" i="1"/>
  <c r="AU1090" i="1"/>
  <c r="AU1091" i="1"/>
  <c r="AU1092" i="1"/>
  <c r="AU1093" i="1"/>
  <c r="AU1094" i="1"/>
  <c r="AU1095" i="1"/>
  <c r="AU1096" i="1"/>
  <c r="AU1097" i="1"/>
  <c r="AU1098" i="1"/>
  <c r="AU1099" i="1"/>
  <c r="BD995" i="1"/>
  <c r="BD996" i="1"/>
  <c r="BD997" i="1"/>
  <c r="BD998" i="1"/>
  <c r="BD999" i="1"/>
  <c r="BD1000" i="1"/>
  <c r="BD1001" i="1"/>
  <c r="BD1002" i="1"/>
  <c r="BD1003" i="1"/>
  <c r="BD1004" i="1"/>
  <c r="BD1005" i="1"/>
  <c r="BD1006" i="1"/>
  <c r="BD1007" i="1"/>
  <c r="BD1008" i="1"/>
  <c r="BD1009" i="1"/>
  <c r="BD1010" i="1"/>
  <c r="BD1011" i="1"/>
  <c r="BD1012" i="1"/>
  <c r="BD1013" i="1"/>
  <c r="BD1014" i="1"/>
  <c r="BD1015" i="1"/>
  <c r="BD1016" i="1"/>
  <c r="BD1017" i="1"/>
  <c r="BD1018" i="1"/>
  <c r="BD1019" i="1"/>
  <c r="BD1020" i="1"/>
  <c r="BD1021" i="1"/>
  <c r="BD1022" i="1"/>
  <c r="BD1023" i="1"/>
  <c r="BD1024" i="1"/>
  <c r="BD1025" i="1"/>
  <c r="BD1026" i="1"/>
  <c r="BD1027" i="1"/>
  <c r="BD1028" i="1"/>
  <c r="BD1029" i="1"/>
  <c r="BD1030" i="1"/>
  <c r="BD1031" i="1"/>
  <c r="BD1032" i="1"/>
  <c r="BD1033" i="1"/>
  <c r="BD1034" i="1"/>
  <c r="BD1035" i="1"/>
  <c r="BD1036" i="1"/>
  <c r="BD1037" i="1"/>
  <c r="BD1038" i="1"/>
  <c r="BD1039" i="1"/>
  <c r="BD1040" i="1"/>
  <c r="BD1041" i="1"/>
  <c r="BD1042" i="1"/>
  <c r="BD1043" i="1"/>
  <c r="BD1044" i="1"/>
  <c r="BD1045" i="1"/>
  <c r="BD1046" i="1"/>
  <c r="BD1047" i="1"/>
  <c r="BD1048" i="1"/>
  <c r="BD1049" i="1"/>
  <c r="BD1050" i="1"/>
  <c r="BD1051" i="1"/>
  <c r="BD1052" i="1"/>
  <c r="BD1053" i="1"/>
  <c r="BD1054" i="1"/>
  <c r="BD1055" i="1"/>
  <c r="BD1056" i="1"/>
  <c r="BD1057" i="1"/>
  <c r="BD1058" i="1"/>
  <c r="BD1059" i="1"/>
  <c r="BD1060" i="1"/>
  <c r="BD1061" i="1"/>
  <c r="BD1062" i="1"/>
  <c r="BD1063" i="1"/>
  <c r="BD1064" i="1"/>
  <c r="BD1065" i="1"/>
  <c r="BD1066" i="1"/>
  <c r="BD1067" i="1"/>
  <c r="BD1068" i="1"/>
  <c r="BD1069" i="1"/>
  <c r="BD1070" i="1"/>
  <c r="BD1071" i="1"/>
  <c r="BD1072" i="1"/>
  <c r="BD1073" i="1"/>
  <c r="BD1074" i="1"/>
  <c r="BD1075" i="1"/>
  <c r="BD1076" i="1"/>
  <c r="BD1077" i="1"/>
  <c r="BD1078" i="1"/>
  <c r="BD1079" i="1"/>
  <c r="BD1080" i="1"/>
  <c r="BD1081" i="1"/>
  <c r="BD1082" i="1"/>
  <c r="BD1083" i="1"/>
  <c r="BD1084" i="1"/>
  <c r="BD1085" i="1"/>
  <c r="BD1086" i="1"/>
  <c r="BD1087" i="1"/>
  <c r="BD1088" i="1"/>
  <c r="BD1089" i="1"/>
  <c r="BD1090" i="1"/>
  <c r="BD1091" i="1"/>
  <c r="BD1092" i="1"/>
  <c r="BD1093" i="1"/>
  <c r="BD1094" i="1"/>
  <c r="BD1095" i="1"/>
  <c r="BD1096" i="1"/>
  <c r="BD1097" i="1"/>
  <c r="BD1098" i="1"/>
  <c r="BD1099" i="1"/>
  <c r="BF995" i="1"/>
  <c r="BF996" i="1"/>
  <c r="BF997" i="1"/>
  <c r="BF998" i="1"/>
  <c r="BF999" i="1"/>
  <c r="BF1000" i="1"/>
  <c r="BF1001" i="1"/>
  <c r="BF1002" i="1"/>
  <c r="BF1003" i="1"/>
  <c r="BF1004" i="1"/>
  <c r="BF1005" i="1"/>
  <c r="BF1006" i="1"/>
  <c r="BF1007" i="1"/>
  <c r="BF1008" i="1"/>
  <c r="BF1009" i="1"/>
  <c r="BF1010" i="1"/>
  <c r="BF1011" i="1"/>
  <c r="BF1012" i="1"/>
  <c r="BF1013" i="1"/>
  <c r="BF1014" i="1"/>
  <c r="BF1015" i="1"/>
  <c r="BF1016" i="1"/>
  <c r="BF1017" i="1"/>
  <c r="BF1018" i="1"/>
  <c r="BF1019" i="1"/>
  <c r="BF1020" i="1"/>
  <c r="BF1021" i="1"/>
  <c r="BF1022" i="1"/>
  <c r="BF1023" i="1"/>
  <c r="BF1024" i="1"/>
  <c r="BF1025" i="1"/>
  <c r="BF1026" i="1"/>
  <c r="BF1027" i="1"/>
  <c r="BF1028" i="1"/>
  <c r="BF1029" i="1"/>
  <c r="BF1030" i="1"/>
  <c r="BF1031" i="1"/>
  <c r="BF1032" i="1"/>
  <c r="BF1033" i="1"/>
  <c r="BF1034" i="1"/>
  <c r="BF1035" i="1"/>
  <c r="BF1036" i="1"/>
  <c r="BF1037" i="1"/>
  <c r="BF1038" i="1"/>
  <c r="BF1039" i="1"/>
  <c r="BF1040" i="1"/>
  <c r="BF1041" i="1"/>
  <c r="BF1042" i="1"/>
  <c r="BF1043" i="1"/>
  <c r="BF1044" i="1"/>
  <c r="BF1045" i="1"/>
  <c r="BF1046" i="1"/>
  <c r="BF1047" i="1"/>
  <c r="BF1048" i="1"/>
  <c r="BF1049" i="1"/>
  <c r="BF1050" i="1"/>
  <c r="BF1051" i="1"/>
  <c r="BF1052" i="1"/>
  <c r="BF1053" i="1"/>
  <c r="BF1054" i="1"/>
  <c r="BF1055" i="1"/>
  <c r="BF1056" i="1"/>
  <c r="BF1057" i="1"/>
  <c r="BF1058" i="1"/>
  <c r="BF1059" i="1"/>
  <c r="BF1060" i="1"/>
  <c r="BF1061" i="1"/>
  <c r="BF1062" i="1"/>
  <c r="BF1063" i="1"/>
  <c r="BF1064" i="1"/>
  <c r="BF1065" i="1"/>
  <c r="BF1066" i="1"/>
  <c r="BF1067" i="1"/>
  <c r="BF1068" i="1"/>
  <c r="BF1069" i="1"/>
  <c r="BF1070" i="1"/>
  <c r="BF1071" i="1"/>
  <c r="BF1072" i="1"/>
  <c r="BF1073" i="1"/>
  <c r="BF1074" i="1"/>
  <c r="BF1075" i="1"/>
  <c r="BF1076" i="1"/>
  <c r="BF1077" i="1"/>
  <c r="BF1078" i="1"/>
  <c r="BF1079" i="1"/>
  <c r="BF1080" i="1"/>
  <c r="BF1081" i="1"/>
  <c r="BF1082" i="1"/>
  <c r="BF1083" i="1"/>
  <c r="BF1084" i="1"/>
  <c r="BF1085" i="1"/>
  <c r="BF1086" i="1"/>
  <c r="BF1087" i="1"/>
  <c r="BF1088" i="1"/>
  <c r="BF1089" i="1"/>
  <c r="BF1090" i="1"/>
  <c r="BF1091" i="1"/>
  <c r="BF1092" i="1"/>
  <c r="BF1093" i="1"/>
  <c r="BF1094" i="1"/>
  <c r="BF1095" i="1"/>
  <c r="BF1096" i="1"/>
  <c r="BF1097" i="1"/>
  <c r="BF1098" i="1"/>
  <c r="BF1099" i="1"/>
  <c r="BF21" i="1"/>
  <c r="BD21" i="1"/>
  <c r="N21" i="1"/>
  <c r="U21" i="1"/>
  <c r="U994" i="1"/>
  <c r="U993" i="1"/>
  <c r="U992" i="1"/>
  <c r="U991" i="1"/>
  <c r="U990" i="1"/>
  <c r="U989" i="1"/>
  <c r="U988" i="1"/>
  <c r="U987" i="1"/>
  <c r="U986" i="1"/>
  <c r="U985" i="1"/>
  <c r="U984" i="1"/>
  <c r="U983" i="1"/>
  <c r="U982" i="1"/>
  <c r="U981" i="1"/>
  <c r="U980" i="1"/>
  <c r="U979" i="1"/>
  <c r="U978" i="1"/>
  <c r="U977" i="1"/>
  <c r="U976" i="1"/>
  <c r="U975" i="1"/>
  <c r="U974" i="1"/>
  <c r="U973" i="1"/>
  <c r="U972" i="1"/>
  <c r="U971" i="1"/>
  <c r="U970" i="1"/>
  <c r="U969" i="1"/>
  <c r="U968" i="1"/>
  <c r="U967" i="1"/>
  <c r="U966" i="1"/>
  <c r="U965" i="1"/>
  <c r="U964" i="1"/>
  <c r="U963" i="1"/>
  <c r="U962" i="1"/>
  <c r="U961" i="1"/>
  <c r="U960" i="1"/>
  <c r="U959" i="1"/>
  <c r="U958" i="1"/>
  <c r="U957" i="1"/>
  <c r="U956" i="1"/>
  <c r="U955" i="1"/>
  <c r="U954" i="1"/>
  <c r="U953" i="1"/>
  <c r="U952" i="1"/>
  <c r="U951" i="1"/>
  <c r="U950" i="1"/>
  <c r="U949" i="1"/>
  <c r="U948" i="1"/>
  <c r="U947" i="1"/>
  <c r="U946" i="1"/>
  <c r="U945" i="1"/>
  <c r="U944" i="1"/>
  <c r="U943" i="1"/>
  <c r="U942" i="1"/>
  <c r="U941" i="1"/>
  <c r="U940" i="1"/>
  <c r="U939" i="1"/>
  <c r="U938" i="1"/>
  <c r="U937" i="1"/>
  <c r="U936" i="1"/>
  <c r="U935" i="1"/>
  <c r="U934" i="1"/>
  <c r="U933" i="1"/>
  <c r="U932" i="1"/>
  <c r="U931" i="1"/>
  <c r="U930" i="1"/>
  <c r="U929" i="1"/>
  <c r="U928" i="1"/>
  <c r="U927" i="1"/>
  <c r="U926" i="1"/>
  <c r="U925" i="1"/>
  <c r="U924" i="1"/>
  <c r="U923" i="1"/>
  <c r="U922" i="1"/>
  <c r="U921" i="1"/>
  <c r="U920" i="1"/>
  <c r="U919" i="1"/>
  <c r="U918" i="1"/>
  <c r="U917" i="1"/>
  <c r="U916" i="1"/>
  <c r="U915" i="1"/>
  <c r="U914" i="1"/>
  <c r="U913" i="1"/>
  <c r="U912" i="1"/>
  <c r="U911" i="1"/>
  <c r="U910" i="1"/>
  <c r="U909" i="1"/>
  <c r="U908" i="1"/>
  <c r="U907" i="1"/>
  <c r="U906" i="1"/>
  <c r="U905" i="1"/>
  <c r="U904" i="1"/>
  <c r="U903" i="1"/>
  <c r="U902" i="1"/>
  <c r="U901" i="1"/>
  <c r="U900" i="1"/>
  <c r="U899" i="1"/>
  <c r="U898" i="1"/>
  <c r="U897" i="1"/>
  <c r="U896" i="1"/>
  <c r="U895" i="1"/>
  <c r="U894" i="1"/>
  <c r="U893" i="1"/>
  <c r="U892" i="1"/>
  <c r="U891" i="1"/>
  <c r="U890" i="1"/>
  <c r="U889" i="1"/>
  <c r="U888" i="1"/>
  <c r="U887" i="1"/>
  <c r="U886" i="1"/>
  <c r="U885" i="1"/>
  <c r="U884" i="1"/>
  <c r="U883" i="1"/>
  <c r="U882" i="1"/>
  <c r="U881" i="1"/>
  <c r="U880" i="1"/>
  <c r="U879" i="1"/>
  <c r="U878" i="1"/>
  <c r="U877" i="1"/>
  <c r="U876" i="1"/>
  <c r="U875" i="1"/>
  <c r="U874" i="1"/>
  <c r="U873" i="1"/>
  <c r="U872" i="1"/>
  <c r="U871" i="1"/>
  <c r="U870" i="1"/>
  <c r="U869" i="1"/>
  <c r="U868" i="1"/>
  <c r="U867" i="1"/>
  <c r="U866" i="1"/>
  <c r="U865" i="1"/>
  <c r="U864" i="1"/>
  <c r="U863" i="1"/>
  <c r="U862" i="1"/>
  <c r="U861" i="1"/>
  <c r="U860" i="1"/>
  <c r="U859" i="1"/>
  <c r="U858" i="1"/>
  <c r="U857" i="1"/>
  <c r="U856" i="1"/>
  <c r="U855" i="1"/>
  <c r="U854" i="1"/>
  <c r="U853" i="1"/>
  <c r="U852" i="1"/>
  <c r="U851" i="1"/>
  <c r="U850" i="1"/>
  <c r="U849" i="1"/>
  <c r="U848" i="1"/>
  <c r="U847" i="1"/>
  <c r="U846" i="1"/>
  <c r="U845" i="1"/>
  <c r="U844" i="1"/>
  <c r="U843" i="1"/>
  <c r="U842" i="1"/>
  <c r="U841" i="1"/>
  <c r="U840" i="1"/>
  <c r="U839" i="1"/>
  <c r="U838" i="1"/>
  <c r="U837" i="1"/>
  <c r="U836" i="1"/>
  <c r="U835" i="1"/>
  <c r="U834" i="1"/>
  <c r="U833" i="1"/>
  <c r="U832" i="1"/>
  <c r="U831" i="1"/>
  <c r="U830" i="1"/>
  <c r="U829" i="1"/>
  <c r="U828" i="1"/>
  <c r="U827" i="1"/>
  <c r="U826" i="1"/>
  <c r="U825" i="1"/>
  <c r="U824" i="1"/>
  <c r="U823" i="1"/>
  <c r="U822" i="1"/>
  <c r="U821" i="1"/>
  <c r="U820" i="1"/>
  <c r="U819" i="1"/>
  <c r="U818" i="1"/>
  <c r="U817" i="1"/>
  <c r="U816" i="1"/>
  <c r="U815" i="1"/>
  <c r="U814" i="1"/>
  <c r="U813" i="1"/>
  <c r="U812" i="1"/>
  <c r="U811" i="1"/>
  <c r="U810" i="1"/>
  <c r="U809" i="1"/>
  <c r="U808" i="1"/>
  <c r="U807" i="1"/>
  <c r="U806" i="1"/>
  <c r="U805" i="1"/>
  <c r="U804" i="1"/>
  <c r="U803" i="1"/>
  <c r="U802" i="1"/>
  <c r="U801" i="1"/>
  <c r="U800" i="1"/>
  <c r="U799" i="1"/>
  <c r="U798" i="1"/>
  <c r="U797" i="1"/>
  <c r="U796" i="1"/>
  <c r="U795" i="1"/>
  <c r="U794" i="1"/>
  <c r="U793" i="1"/>
  <c r="U792" i="1"/>
  <c r="U791" i="1"/>
  <c r="U790" i="1"/>
  <c r="U789" i="1"/>
  <c r="U788" i="1"/>
  <c r="U787" i="1"/>
  <c r="U786" i="1"/>
  <c r="U785" i="1"/>
  <c r="U784" i="1"/>
  <c r="U783" i="1"/>
  <c r="U782" i="1"/>
  <c r="U781" i="1"/>
  <c r="U780" i="1"/>
  <c r="U779" i="1"/>
  <c r="U778" i="1"/>
  <c r="U777" i="1"/>
  <c r="U776" i="1"/>
  <c r="U775" i="1"/>
  <c r="U774" i="1"/>
  <c r="U773" i="1"/>
  <c r="U772" i="1"/>
  <c r="U771" i="1"/>
  <c r="U770" i="1"/>
  <c r="U769" i="1"/>
  <c r="U768" i="1"/>
  <c r="U767" i="1"/>
  <c r="U766" i="1"/>
  <c r="U765" i="1"/>
  <c r="U764" i="1"/>
  <c r="U763" i="1"/>
  <c r="U762" i="1"/>
  <c r="U761" i="1"/>
  <c r="U760" i="1"/>
  <c r="U759" i="1"/>
  <c r="U758" i="1"/>
  <c r="U757" i="1"/>
  <c r="U756" i="1"/>
  <c r="U755" i="1"/>
  <c r="U754" i="1"/>
  <c r="U753" i="1"/>
  <c r="U752" i="1"/>
  <c r="U751" i="1"/>
  <c r="U750" i="1"/>
  <c r="U749" i="1"/>
  <c r="U748" i="1"/>
  <c r="U747" i="1"/>
  <c r="U746" i="1"/>
  <c r="U745" i="1"/>
  <c r="U744" i="1"/>
  <c r="U743" i="1"/>
  <c r="U742" i="1"/>
  <c r="U741" i="1"/>
  <c r="U740" i="1"/>
  <c r="U739" i="1"/>
  <c r="U738" i="1"/>
  <c r="U737" i="1"/>
  <c r="U736" i="1"/>
  <c r="U735" i="1"/>
  <c r="U734" i="1"/>
  <c r="U733" i="1"/>
  <c r="U732" i="1"/>
  <c r="U731" i="1"/>
  <c r="U730" i="1"/>
  <c r="U729" i="1"/>
  <c r="U728" i="1"/>
  <c r="U727" i="1"/>
  <c r="U726" i="1"/>
  <c r="U725" i="1"/>
  <c r="U724" i="1"/>
  <c r="U723" i="1"/>
  <c r="U722" i="1"/>
  <c r="U721" i="1"/>
  <c r="U720" i="1"/>
  <c r="U719" i="1"/>
  <c r="U718" i="1"/>
  <c r="U717" i="1"/>
  <c r="U716" i="1"/>
  <c r="U715" i="1"/>
  <c r="U714" i="1"/>
  <c r="U713" i="1"/>
  <c r="U712" i="1"/>
  <c r="U711" i="1"/>
  <c r="U710" i="1"/>
  <c r="U709" i="1"/>
  <c r="U708" i="1"/>
  <c r="U707" i="1"/>
  <c r="U706" i="1"/>
  <c r="U705" i="1"/>
  <c r="U704" i="1"/>
  <c r="U703" i="1"/>
  <c r="U702" i="1"/>
  <c r="U701" i="1"/>
  <c r="U700" i="1"/>
  <c r="U699" i="1"/>
  <c r="U698" i="1"/>
  <c r="U697" i="1"/>
  <c r="U696" i="1"/>
  <c r="U695" i="1"/>
  <c r="U694" i="1"/>
  <c r="U693" i="1"/>
  <c r="U692" i="1"/>
  <c r="U691" i="1"/>
  <c r="U690" i="1"/>
  <c r="U689" i="1"/>
  <c r="U688" i="1"/>
  <c r="U687" i="1"/>
  <c r="U686" i="1"/>
  <c r="U685" i="1"/>
  <c r="U684" i="1"/>
  <c r="U683" i="1"/>
  <c r="U682" i="1"/>
  <c r="U681" i="1"/>
  <c r="U680" i="1"/>
  <c r="U679" i="1"/>
  <c r="U678" i="1"/>
  <c r="U677" i="1"/>
  <c r="U676" i="1"/>
  <c r="U675" i="1"/>
  <c r="U674" i="1"/>
  <c r="U673" i="1"/>
  <c r="U672" i="1"/>
  <c r="U671" i="1"/>
  <c r="U670" i="1"/>
  <c r="U669" i="1"/>
  <c r="U668" i="1"/>
  <c r="U667" i="1"/>
  <c r="U666" i="1"/>
  <c r="U665" i="1"/>
  <c r="U664" i="1"/>
  <c r="U663" i="1"/>
  <c r="U662" i="1"/>
  <c r="U661" i="1"/>
  <c r="U660" i="1"/>
  <c r="U659" i="1"/>
  <c r="U658" i="1"/>
  <c r="U657" i="1"/>
  <c r="U656" i="1"/>
  <c r="U655" i="1"/>
  <c r="U654" i="1"/>
  <c r="U653" i="1"/>
  <c r="U652" i="1"/>
  <c r="U651" i="1"/>
  <c r="U650" i="1"/>
  <c r="U649" i="1"/>
  <c r="U648" i="1"/>
  <c r="U647" i="1"/>
  <c r="U646" i="1"/>
  <c r="U645" i="1"/>
  <c r="U644" i="1"/>
  <c r="U643" i="1"/>
  <c r="U642" i="1"/>
  <c r="U641" i="1"/>
  <c r="U640" i="1"/>
  <c r="U639" i="1"/>
  <c r="U638" i="1"/>
  <c r="U637" i="1"/>
  <c r="U636" i="1"/>
  <c r="U635" i="1"/>
  <c r="U634" i="1"/>
  <c r="U633" i="1"/>
  <c r="U632" i="1"/>
  <c r="U631" i="1"/>
  <c r="U630" i="1"/>
  <c r="U629" i="1"/>
  <c r="U628" i="1"/>
  <c r="U627" i="1"/>
  <c r="U626" i="1"/>
  <c r="U625" i="1"/>
  <c r="U624" i="1"/>
  <c r="U623" i="1"/>
  <c r="U622" i="1"/>
  <c r="U621" i="1"/>
  <c r="U620" i="1"/>
  <c r="U619" i="1"/>
  <c r="U618" i="1"/>
  <c r="U617" i="1"/>
  <c r="U616" i="1"/>
  <c r="U615" i="1"/>
  <c r="U614" i="1"/>
  <c r="U613" i="1"/>
  <c r="U612" i="1"/>
  <c r="U611" i="1"/>
  <c r="U610" i="1"/>
  <c r="U609" i="1"/>
  <c r="U608" i="1"/>
  <c r="U607" i="1"/>
  <c r="U606" i="1"/>
  <c r="U605" i="1"/>
  <c r="U604" i="1"/>
  <c r="U603" i="1"/>
  <c r="U602" i="1"/>
  <c r="U601" i="1"/>
  <c r="U600" i="1"/>
  <c r="U599" i="1"/>
  <c r="U598" i="1"/>
  <c r="U597" i="1"/>
  <c r="U596" i="1"/>
  <c r="U595" i="1"/>
  <c r="U594" i="1"/>
  <c r="U593" i="1"/>
  <c r="U592" i="1"/>
  <c r="U591" i="1"/>
  <c r="U590" i="1"/>
  <c r="U589" i="1"/>
  <c r="U588" i="1"/>
  <c r="U587" i="1"/>
  <c r="U586" i="1"/>
  <c r="U585" i="1"/>
  <c r="U584" i="1"/>
  <c r="U583" i="1"/>
  <c r="U582" i="1"/>
  <c r="U581" i="1"/>
  <c r="U580" i="1"/>
  <c r="U579" i="1"/>
  <c r="U578" i="1"/>
  <c r="U577" i="1"/>
  <c r="U576" i="1"/>
  <c r="U575" i="1"/>
  <c r="U574" i="1"/>
  <c r="U573" i="1"/>
  <c r="U572" i="1"/>
  <c r="U571" i="1"/>
  <c r="U570" i="1"/>
  <c r="U569" i="1"/>
  <c r="U568" i="1"/>
  <c r="U567" i="1"/>
  <c r="U566" i="1"/>
  <c r="U565" i="1"/>
  <c r="U564" i="1"/>
  <c r="U563" i="1"/>
  <c r="U562" i="1"/>
  <c r="U561" i="1"/>
  <c r="U560" i="1"/>
  <c r="U559" i="1"/>
  <c r="U558" i="1"/>
  <c r="U557" i="1"/>
  <c r="U556" i="1"/>
  <c r="U555" i="1"/>
  <c r="U554" i="1"/>
  <c r="U553" i="1"/>
  <c r="U552" i="1"/>
  <c r="U551" i="1"/>
  <c r="U550" i="1"/>
  <c r="U549" i="1"/>
  <c r="U548" i="1"/>
  <c r="U547" i="1"/>
  <c r="U546" i="1"/>
  <c r="U545" i="1"/>
  <c r="U544" i="1"/>
  <c r="U543" i="1"/>
  <c r="U542" i="1"/>
  <c r="U541" i="1"/>
  <c r="U540" i="1"/>
  <c r="U539" i="1"/>
  <c r="U538" i="1"/>
  <c r="U537" i="1"/>
  <c r="U536" i="1"/>
  <c r="U535" i="1"/>
  <c r="U534" i="1"/>
  <c r="U533" i="1"/>
  <c r="U532" i="1"/>
  <c r="U531" i="1"/>
  <c r="U530" i="1"/>
  <c r="U529" i="1"/>
  <c r="U528" i="1"/>
  <c r="U527" i="1"/>
  <c r="U526" i="1"/>
  <c r="U525" i="1"/>
  <c r="U524" i="1"/>
  <c r="U523" i="1"/>
  <c r="U522" i="1"/>
  <c r="U521" i="1"/>
  <c r="U520" i="1"/>
  <c r="U519" i="1"/>
  <c r="U518" i="1"/>
  <c r="U517" i="1"/>
  <c r="U516" i="1"/>
  <c r="U515" i="1"/>
  <c r="U514" i="1"/>
  <c r="U513" i="1"/>
  <c r="U512" i="1"/>
  <c r="U511" i="1"/>
  <c r="U510" i="1"/>
  <c r="U509" i="1"/>
  <c r="U508" i="1"/>
  <c r="U507" i="1"/>
  <c r="U506" i="1"/>
  <c r="U505" i="1"/>
  <c r="U504" i="1"/>
  <c r="U503" i="1"/>
  <c r="U502" i="1"/>
  <c r="U501" i="1"/>
  <c r="U500" i="1"/>
  <c r="U499" i="1"/>
  <c r="U498" i="1"/>
  <c r="U497" i="1"/>
  <c r="U496" i="1"/>
  <c r="U495" i="1"/>
  <c r="U494" i="1"/>
  <c r="U493" i="1"/>
  <c r="U492" i="1"/>
  <c r="U491" i="1"/>
  <c r="U490" i="1"/>
  <c r="U489" i="1"/>
  <c r="U488" i="1"/>
  <c r="U487" i="1"/>
  <c r="U486" i="1"/>
  <c r="U485" i="1"/>
  <c r="U484" i="1"/>
  <c r="U483" i="1"/>
  <c r="U482" i="1"/>
  <c r="U481" i="1"/>
  <c r="U480" i="1"/>
  <c r="U479" i="1"/>
  <c r="U478" i="1"/>
  <c r="U477" i="1"/>
  <c r="U476" i="1"/>
  <c r="U475" i="1"/>
  <c r="U474" i="1"/>
  <c r="U473" i="1"/>
  <c r="U472" i="1"/>
  <c r="U471" i="1"/>
  <c r="U470" i="1"/>
  <c r="U469" i="1"/>
  <c r="U468" i="1"/>
  <c r="U467" i="1"/>
  <c r="U466" i="1"/>
  <c r="U465" i="1"/>
  <c r="U464" i="1"/>
  <c r="U463" i="1"/>
  <c r="U462" i="1"/>
  <c r="U461" i="1"/>
  <c r="U460" i="1"/>
  <c r="U459" i="1"/>
  <c r="U458" i="1"/>
  <c r="U457" i="1"/>
  <c r="U456" i="1"/>
  <c r="U455" i="1"/>
  <c r="U454" i="1"/>
  <c r="U453" i="1"/>
  <c r="U452" i="1"/>
  <c r="U451" i="1"/>
  <c r="U450" i="1"/>
  <c r="U449" i="1"/>
  <c r="U448" i="1"/>
  <c r="U447" i="1"/>
  <c r="U446" i="1"/>
  <c r="U445" i="1"/>
  <c r="U444" i="1"/>
  <c r="U443" i="1"/>
  <c r="U442" i="1"/>
  <c r="U441" i="1"/>
  <c r="U440" i="1"/>
  <c r="U439" i="1"/>
  <c r="U438" i="1"/>
  <c r="U437" i="1"/>
  <c r="U436" i="1"/>
  <c r="U435" i="1"/>
  <c r="U434" i="1"/>
  <c r="U433" i="1"/>
  <c r="U432" i="1"/>
  <c r="U431" i="1"/>
  <c r="U430" i="1"/>
  <c r="U429" i="1"/>
  <c r="U428" i="1"/>
  <c r="U427" i="1"/>
  <c r="U426" i="1"/>
  <c r="U425" i="1"/>
  <c r="U424" i="1"/>
  <c r="U423" i="1"/>
  <c r="U422" i="1"/>
  <c r="U421" i="1"/>
  <c r="U420" i="1"/>
  <c r="U419" i="1"/>
  <c r="U418" i="1"/>
  <c r="U417" i="1"/>
  <c r="U416" i="1"/>
  <c r="U415" i="1"/>
  <c r="U414" i="1"/>
  <c r="U413" i="1"/>
  <c r="U412" i="1"/>
  <c r="U411" i="1"/>
  <c r="U410" i="1"/>
  <c r="U409" i="1"/>
  <c r="U408" i="1"/>
  <c r="U407" i="1"/>
  <c r="U406" i="1"/>
  <c r="U405" i="1"/>
  <c r="U404" i="1"/>
  <c r="U403" i="1"/>
  <c r="U402" i="1"/>
  <c r="U401" i="1"/>
  <c r="U400" i="1"/>
  <c r="U399" i="1"/>
  <c r="U398" i="1"/>
  <c r="U397" i="1"/>
  <c r="U396" i="1"/>
  <c r="U395" i="1"/>
  <c r="U394" i="1"/>
  <c r="U393" i="1"/>
  <c r="U392" i="1"/>
  <c r="U391" i="1"/>
  <c r="U390" i="1"/>
  <c r="U389" i="1"/>
  <c r="U388" i="1"/>
  <c r="U387" i="1"/>
  <c r="U386" i="1"/>
  <c r="U385" i="1"/>
  <c r="U384" i="1"/>
  <c r="U383" i="1"/>
  <c r="U382" i="1"/>
  <c r="U381" i="1"/>
  <c r="U380" i="1"/>
  <c r="U379" i="1"/>
  <c r="U378" i="1"/>
  <c r="U377" i="1"/>
  <c r="U376" i="1"/>
  <c r="U375" i="1"/>
  <c r="U374" i="1"/>
  <c r="U373" i="1"/>
  <c r="U372" i="1"/>
  <c r="U371" i="1"/>
  <c r="U370" i="1"/>
  <c r="U369" i="1"/>
  <c r="U368" i="1"/>
  <c r="U367" i="1"/>
  <c r="U366" i="1"/>
  <c r="U365" i="1"/>
  <c r="U364" i="1"/>
  <c r="U363" i="1"/>
  <c r="U362" i="1"/>
  <c r="U361" i="1"/>
  <c r="U360" i="1"/>
  <c r="U359" i="1"/>
  <c r="U358" i="1"/>
  <c r="U357" i="1"/>
  <c r="U356" i="1"/>
  <c r="U355" i="1"/>
  <c r="U354" i="1"/>
  <c r="U353" i="1"/>
  <c r="U352" i="1"/>
  <c r="U351" i="1"/>
  <c r="U350" i="1"/>
  <c r="U349" i="1"/>
  <c r="U348" i="1"/>
  <c r="U347" i="1"/>
  <c r="U346" i="1"/>
  <c r="U345" i="1"/>
  <c r="U344" i="1"/>
  <c r="U343" i="1"/>
  <c r="U342" i="1"/>
  <c r="U341" i="1"/>
  <c r="U340" i="1"/>
  <c r="U339" i="1"/>
  <c r="U338" i="1"/>
  <c r="U337" i="1"/>
  <c r="U336" i="1"/>
  <c r="U335" i="1"/>
  <c r="U334" i="1"/>
  <c r="U333" i="1"/>
  <c r="U332" i="1"/>
  <c r="U331" i="1"/>
  <c r="U330" i="1"/>
  <c r="U329" i="1"/>
  <c r="U328" i="1"/>
  <c r="U327" i="1"/>
  <c r="U326" i="1"/>
  <c r="U325" i="1"/>
  <c r="U324" i="1"/>
  <c r="U323" i="1"/>
  <c r="U322" i="1"/>
  <c r="U321" i="1"/>
  <c r="U320" i="1"/>
  <c r="U319" i="1"/>
  <c r="U318" i="1"/>
  <c r="U317" i="1"/>
  <c r="U316" i="1"/>
  <c r="U315" i="1"/>
  <c r="U314" i="1"/>
  <c r="U313" i="1"/>
  <c r="U312" i="1"/>
  <c r="U311" i="1"/>
  <c r="U310" i="1"/>
  <c r="U309" i="1"/>
  <c r="U308" i="1"/>
  <c r="U307" i="1"/>
  <c r="U306" i="1"/>
  <c r="U305" i="1"/>
  <c r="U304" i="1"/>
  <c r="U303" i="1"/>
  <c r="U302" i="1"/>
  <c r="U301" i="1"/>
  <c r="U300" i="1"/>
  <c r="U299" i="1"/>
  <c r="U298" i="1"/>
  <c r="U297" i="1"/>
  <c r="U296" i="1"/>
  <c r="U295" i="1"/>
  <c r="U294" i="1"/>
  <c r="U293" i="1"/>
  <c r="U292" i="1"/>
  <c r="U291" i="1"/>
  <c r="U290" i="1"/>
  <c r="U289" i="1"/>
  <c r="U288" i="1"/>
  <c r="U287" i="1"/>
  <c r="U286" i="1"/>
  <c r="U285" i="1"/>
  <c r="U284" i="1"/>
  <c r="U283" i="1"/>
  <c r="U282" i="1"/>
  <c r="U281" i="1"/>
  <c r="U280" i="1"/>
  <c r="U279" i="1"/>
  <c r="U278" i="1"/>
  <c r="U277" i="1"/>
  <c r="U276" i="1"/>
  <c r="U275" i="1"/>
  <c r="U274" i="1"/>
  <c r="U273" i="1"/>
  <c r="U272" i="1"/>
  <c r="U271" i="1"/>
  <c r="U270" i="1"/>
  <c r="U269" i="1"/>
  <c r="U268" i="1"/>
  <c r="U267" i="1"/>
  <c r="U266" i="1"/>
  <c r="U265" i="1"/>
  <c r="U264" i="1"/>
  <c r="U263" i="1"/>
  <c r="U262" i="1"/>
  <c r="U261" i="1"/>
  <c r="U260" i="1"/>
  <c r="U259" i="1"/>
  <c r="U258" i="1"/>
  <c r="U257" i="1"/>
  <c r="U256" i="1"/>
  <c r="U255" i="1"/>
  <c r="U254" i="1"/>
  <c r="U253" i="1"/>
  <c r="U252" i="1"/>
  <c r="U251" i="1"/>
  <c r="U250" i="1"/>
  <c r="U249" i="1"/>
  <c r="U248" i="1"/>
  <c r="U247" i="1"/>
  <c r="U246" i="1"/>
  <c r="U245" i="1"/>
  <c r="U244" i="1"/>
  <c r="U243" i="1"/>
  <c r="U242" i="1"/>
  <c r="U241" i="1"/>
  <c r="U240" i="1"/>
  <c r="U239" i="1"/>
  <c r="U238" i="1"/>
  <c r="U237" i="1"/>
  <c r="U236" i="1"/>
  <c r="U235" i="1"/>
  <c r="U234" i="1"/>
  <c r="U233" i="1"/>
  <c r="U232" i="1"/>
  <c r="U231" i="1"/>
  <c r="U230" i="1"/>
  <c r="U229" i="1"/>
  <c r="U228" i="1"/>
  <c r="U227" i="1"/>
  <c r="U226" i="1"/>
  <c r="U225" i="1"/>
  <c r="U224" i="1"/>
  <c r="U223" i="1"/>
  <c r="U222" i="1"/>
  <c r="U221" i="1"/>
  <c r="U220" i="1"/>
  <c r="U219" i="1"/>
  <c r="U218" i="1"/>
  <c r="U217" i="1"/>
  <c r="U216" i="1"/>
  <c r="U215" i="1"/>
  <c r="U214" i="1"/>
  <c r="U213" i="1"/>
  <c r="U212" i="1"/>
  <c r="U211" i="1"/>
  <c r="U210" i="1"/>
  <c r="U209" i="1"/>
  <c r="U208" i="1"/>
  <c r="U207" i="1"/>
  <c r="U206" i="1"/>
  <c r="U205" i="1"/>
  <c r="U204" i="1"/>
  <c r="U203" i="1"/>
  <c r="U202" i="1"/>
  <c r="U201" i="1"/>
  <c r="U200" i="1"/>
  <c r="U199" i="1"/>
  <c r="U198" i="1"/>
  <c r="U197" i="1"/>
  <c r="U196" i="1"/>
  <c r="U195" i="1"/>
  <c r="U194" i="1"/>
  <c r="U193" i="1"/>
  <c r="U192" i="1"/>
  <c r="U191" i="1"/>
  <c r="U190" i="1"/>
  <c r="U189" i="1"/>
  <c r="U188" i="1"/>
  <c r="U187" i="1"/>
  <c r="U186" i="1"/>
  <c r="U185" i="1"/>
  <c r="U184" i="1"/>
  <c r="U183" i="1"/>
  <c r="U182" i="1"/>
  <c r="U181" i="1"/>
  <c r="U180" i="1"/>
  <c r="U179" i="1"/>
  <c r="U178" i="1"/>
  <c r="U177" i="1"/>
  <c r="U176" i="1"/>
  <c r="U175" i="1"/>
  <c r="U174" i="1"/>
  <c r="U173" i="1"/>
  <c r="U172" i="1"/>
  <c r="U171" i="1"/>
  <c r="U170" i="1"/>
  <c r="U169" i="1"/>
  <c r="U168" i="1"/>
  <c r="U167" i="1"/>
  <c r="U166" i="1"/>
  <c r="U165" i="1"/>
  <c r="U164" i="1"/>
  <c r="U163" i="1"/>
  <c r="U162" i="1"/>
  <c r="U161" i="1"/>
  <c r="U160" i="1"/>
  <c r="U159" i="1"/>
  <c r="U158" i="1"/>
  <c r="U157" i="1"/>
  <c r="U156" i="1"/>
  <c r="U155" i="1"/>
  <c r="U154" i="1"/>
  <c r="U153" i="1"/>
  <c r="U152" i="1"/>
  <c r="U151" i="1"/>
  <c r="U150" i="1"/>
  <c r="U149" i="1"/>
  <c r="U148" i="1"/>
  <c r="U147" i="1"/>
  <c r="U146" i="1"/>
  <c r="U145" i="1"/>
  <c r="U144" i="1"/>
  <c r="U143" i="1"/>
  <c r="U142" i="1"/>
  <c r="U141" i="1"/>
  <c r="U140" i="1"/>
  <c r="U139" i="1"/>
  <c r="U138" i="1"/>
  <c r="U137" i="1"/>
  <c r="U136" i="1"/>
  <c r="U135" i="1"/>
  <c r="U134" i="1"/>
  <c r="U133" i="1"/>
  <c r="U132" i="1"/>
  <c r="U131" i="1"/>
  <c r="U130" i="1"/>
  <c r="U129" i="1"/>
  <c r="U128" i="1"/>
  <c r="U127" i="1"/>
  <c r="U126" i="1"/>
  <c r="U125" i="1"/>
  <c r="U124" i="1"/>
  <c r="U123" i="1"/>
  <c r="U122" i="1"/>
  <c r="U121" i="1"/>
  <c r="U120" i="1"/>
  <c r="U119" i="1"/>
  <c r="U118" i="1"/>
  <c r="U117" i="1"/>
  <c r="U116" i="1"/>
  <c r="U115" i="1"/>
  <c r="U114" i="1"/>
  <c r="U113" i="1"/>
  <c r="U112" i="1"/>
  <c r="U111" i="1"/>
  <c r="U110" i="1"/>
  <c r="U109" i="1"/>
  <c r="U108" i="1"/>
  <c r="U107" i="1"/>
  <c r="U106" i="1"/>
  <c r="U105" i="1"/>
  <c r="U104" i="1"/>
  <c r="U103" i="1"/>
  <c r="U102" i="1"/>
  <c r="U101" i="1"/>
  <c r="U100" i="1"/>
  <c r="U99" i="1"/>
  <c r="U98" i="1"/>
  <c r="U97" i="1"/>
  <c r="U96" i="1"/>
  <c r="U95" i="1"/>
  <c r="U94" i="1"/>
  <c r="U93" i="1"/>
  <c r="U92" i="1"/>
  <c r="U91" i="1"/>
  <c r="U90" i="1"/>
  <c r="U89" i="1"/>
  <c r="U88" i="1"/>
  <c r="U87" i="1"/>
  <c r="U86" i="1"/>
  <c r="U72" i="1"/>
  <c r="U71" i="1"/>
  <c r="U70" i="1"/>
  <c r="U69" i="1"/>
  <c r="U68" i="1"/>
  <c r="U67" i="1"/>
  <c r="U66" i="1"/>
  <c r="U65" i="1"/>
  <c r="U64" i="1"/>
  <c r="U63" i="1"/>
  <c r="U62" i="1"/>
  <c r="U61" i="1"/>
  <c r="U60" i="1"/>
  <c r="U59" i="1"/>
  <c r="U58" i="1"/>
  <c r="U57" i="1"/>
  <c r="U56" i="1"/>
  <c r="U55" i="1"/>
  <c r="U54" i="1"/>
  <c r="U53" i="1"/>
  <c r="U52" i="1"/>
  <c r="U51" i="1"/>
  <c r="U50" i="1"/>
  <c r="U49" i="1"/>
  <c r="U48" i="1"/>
  <c r="U47" i="1"/>
  <c r="U46" i="1"/>
  <c r="U45" i="1"/>
  <c r="U44" i="1"/>
  <c r="U43" i="1"/>
  <c r="U42" i="1"/>
  <c r="U41" i="1"/>
  <c r="U40" i="1"/>
  <c r="U39" i="1"/>
  <c r="U38" i="1"/>
  <c r="U37" i="1"/>
  <c r="U36" i="1"/>
  <c r="U35" i="1"/>
  <c r="U34" i="1"/>
  <c r="U33" i="1"/>
  <c r="U32" i="1"/>
  <c r="U31" i="1"/>
  <c r="U30" i="1"/>
  <c r="U29" i="1"/>
  <c r="U28" i="1"/>
  <c r="U27" i="1"/>
  <c r="U26" i="1"/>
  <c r="U25" i="1"/>
  <c r="U24" i="1"/>
  <c r="U23" i="1"/>
  <c r="U22" i="1"/>
  <c r="U20" i="1"/>
  <c r="U19" i="1"/>
  <c r="U18" i="1"/>
  <c r="U17" i="1"/>
  <c r="U16" i="1"/>
  <c r="U15" i="1"/>
  <c r="U14" i="1"/>
  <c r="BF994" i="1"/>
  <c r="BF993" i="1"/>
  <c r="BF992" i="1"/>
  <c r="BF991" i="1"/>
  <c r="BF990" i="1"/>
  <c r="BF989" i="1"/>
  <c r="BF988" i="1"/>
  <c r="BF987" i="1"/>
  <c r="BF986" i="1"/>
  <c r="BF985" i="1"/>
  <c r="BF984" i="1"/>
  <c r="BF983" i="1"/>
  <c r="BF982" i="1"/>
  <c r="BF981" i="1"/>
  <c r="BF980" i="1"/>
  <c r="BF979" i="1"/>
  <c r="BF978" i="1"/>
  <c r="BF977" i="1"/>
  <c r="BF976" i="1"/>
  <c r="BF975" i="1"/>
  <c r="BF974" i="1"/>
  <c r="BF973" i="1"/>
  <c r="BF972" i="1"/>
  <c r="BF971" i="1"/>
  <c r="BF970" i="1"/>
  <c r="BF969" i="1"/>
  <c r="BF968" i="1"/>
  <c r="BF967" i="1"/>
  <c r="BF966" i="1"/>
  <c r="BF965" i="1"/>
  <c r="BF964" i="1"/>
  <c r="BF963" i="1"/>
  <c r="BF962" i="1"/>
  <c r="BF961" i="1"/>
  <c r="BF960" i="1"/>
  <c r="BF959" i="1"/>
  <c r="BF958" i="1"/>
  <c r="BF957" i="1"/>
  <c r="BF956" i="1"/>
  <c r="BF955" i="1"/>
  <c r="BF954" i="1"/>
  <c r="BF953" i="1"/>
  <c r="BF952" i="1"/>
  <c r="BF951" i="1"/>
  <c r="BF950" i="1"/>
  <c r="BF949" i="1"/>
  <c r="BF948" i="1"/>
  <c r="BF947" i="1"/>
  <c r="BF946" i="1"/>
  <c r="BF945" i="1"/>
  <c r="BF944" i="1"/>
  <c r="BF943" i="1"/>
  <c r="BF942" i="1"/>
  <c r="BF941" i="1"/>
  <c r="BF940" i="1"/>
  <c r="BF939" i="1"/>
  <c r="BF938" i="1"/>
  <c r="BF937" i="1"/>
  <c r="BF936" i="1"/>
  <c r="BF935" i="1"/>
  <c r="BF934" i="1"/>
  <c r="BF933" i="1"/>
  <c r="BF932" i="1"/>
  <c r="BF931" i="1"/>
  <c r="BF930" i="1"/>
  <c r="BF929" i="1"/>
  <c r="BF928" i="1"/>
  <c r="BF927" i="1"/>
  <c r="BF926" i="1"/>
  <c r="BF925" i="1"/>
  <c r="BF924" i="1"/>
  <c r="BF923" i="1"/>
  <c r="BF922" i="1"/>
  <c r="BF921" i="1"/>
  <c r="BF920" i="1"/>
  <c r="BF919" i="1"/>
  <c r="BF918" i="1"/>
  <c r="BF917" i="1"/>
  <c r="BF916" i="1"/>
  <c r="BF915" i="1"/>
  <c r="BF914" i="1"/>
  <c r="BF913" i="1"/>
  <c r="BF912" i="1"/>
  <c r="BF911" i="1"/>
  <c r="BF910" i="1"/>
  <c r="BF909" i="1"/>
  <c r="BF908" i="1"/>
  <c r="BF907" i="1"/>
  <c r="BF906" i="1"/>
  <c r="BF905" i="1"/>
  <c r="BF904" i="1"/>
  <c r="BF903" i="1"/>
  <c r="BF902" i="1"/>
  <c r="BF901" i="1"/>
  <c r="BF900" i="1"/>
  <c r="BF899" i="1"/>
  <c r="BF898" i="1"/>
  <c r="BF897" i="1"/>
  <c r="BF896" i="1"/>
  <c r="BF895" i="1"/>
  <c r="BF894" i="1"/>
  <c r="BF893" i="1"/>
  <c r="BF892" i="1"/>
  <c r="BF891" i="1"/>
  <c r="BF890" i="1"/>
  <c r="BF889" i="1"/>
  <c r="BF888" i="1"/>
  <c r="BF887" i="1"/>
  <c r="BF886" i="1"/>
  <c r="BF885" i="1"/>
  <c r="BF884" i="1"/>
  <c r="BF883" i="1"/>
  <c r="BF882" i="1"/>
  <c r="BF881" i="1"/>
  <c r="BF880" i="1"/>
  <c r="BF879" i="1"/>
  <c r="BF878" i="1"/>
  <c r="BF877" i="1"/>
  <c r="BF876" i="1"/>
  <c r="BF875" i="1"/>
  <c r="BF874" i="1"/>
  <c r="BF873" i="1"/>
  <c r="BF872" i="1"/>
  <c r="BF871" i="1"/>
  <c r="BF870" i="1"/>
  <c r="BF869" i="1"/>
  <c r="BF868" i="1"/>
  <c r="BF867" i="1"/>
  <c r="BF866" i="1"/>
  <c r="BF865" i="1"/>
  <c r="BF864" i="1"/>
  <c r="BF863" i="1"/>
  <c r="BF862" i="1"/>
  <c r="BF861" i="1"/>
  <c r="BF860" i="1"/>
  <c r="BF859" i="1"/>
  <c r="BF858" i="1"/>
  <c r="BF857" i="1"/>
  <c r="BF856" i="1"/>
  <c r="BF855" i="1"/>
  <c r="BF854" i="1"/>
  <c r="BF853" i="1"/>
  <c r="BF852" i="1"/>
  <c r="BF851" i="1"/>
  <c r="BF850" i="1"/>
  <c r="BF849" i="1"/>
  <c r="BF848" i="1"/>
  <c r="BF847" i="1"/>
  <c r="BF846" i="1"/>
  <c r="BF845" i="1"/>
  <c r="BF844" i="1"/>
  <c r="BF843" i="1"/>
  <c r="BF842" i="1"/>
  <c r="BF841" i="1"/>
  <c r="BF840" i="1"/>
  <c r="BF839" i="1"/>
  <c r="BF838" i="1"/>
  <c r="BF837" i="1"/>
  <c r="BF836" i="1"/>
  <c r="BF835" i="1"/>
  <c r="BF834" i="1"/>
  <c r="BF833" i="1"/>
  <c r="BF832" i="1"/>
  <c r="BF831" i="1"/>
  <c r="BF830" i="1"/>
  <c r="BF829" i="1"/>
  <c r="BF828" i="1"/>
  <c r="BF827" i="1"/>
  <c r="BF826" i="1"/>
  <c r="BF825" i="1"/>
  <c r="BF824" i="1"/>
  <c r="BF823" i="1"/>
  <c r="BF822" i="1"/>
  <c r="BF821" i="1"/>
  <c r="BF820" i="1"/>
  <c r="BF819" i="1"/>
  <c r="BF818" i="1"/>
  <c r="BF817" i="1"/>
  <c r="BF816" i="1"/>
  <c r="BF815" i="1"/>
  <c r="BF814" i="1"/>
  <c r="BF813" i="1"/>
  <c r="BF812" i="1"/>
  <c r="BF811" i="1"/>
  <c r="BF810" i="1"/>
  <c r="BF809" i="1"/>
  <c r="BF808" i="1"/>
  <c r="BF807" i="1"/>
  <c r="BF806" i="1"/>
  <c r="BF805" i="1"/>
  <c r="BF804" i="1"/>
  <c r="BF803" i="1"/>
  <c r="BF802" i="1"/>
  <c r="BF801" i="1"/>
  <c r="BF800" i="1"/>
  <c r="BF799" i="1"/>
  <c r="BF798" i="1"/>
  <c r="BF797" i="1"/>
  <c r="BF796" i="1"/>
  <c r="BF795" i="1"/>
  <c r="BF794" i="1"/>
  <c r="BF793" i="1"/>
  <c r="BF792" i="1"/>
  <c r="BF791" i="1"/>
  <c r="BF790" i="1"/>
  <c r="BF789" i="1"/>
  <c r="BF788" i="1"/>
  <c r="BF787" i="1"/>
  <c r="BF786" i="1"/>
  <c r="BF785" i="1"/>
  <c r="BF784" i="1"/>
  <c r="BF783" i="1"/>
  <c r="BF782" i="1"/>
  <c r="BF781" i="1"/>
  <c r="BF780" i="1"/>
  <c r="BF779" i="1"/>
  <c r="BF778" i="1"/>
  <c r="BF777" i="1"/>
  <c r="BF776" i="1"/>
  <c r="BF775" i="1"/>
  <c r="BF774" i="1"/>
  <c r="BF773" i="1"/>
  <c r="BF772" i="1"/>
  <c r="BF771" i="1"/>
  <c r="BF770" i="1"/>
  <c r="BF769" i="1"/>
  <c r="BF768" i="1"/>
  <c r="BF767" i="1"/>
  <c r="BF766" i="1"/>
  <c r="BF765" i="1"/>
  <c r="BF764" i="1"/>
  <c r="BF763" i="1"/>
  <c r="BF762" i="1"/>
  <c r="BF761" i="1"/>
  <c r="BF760" i="1"/>
  <c r="BF759" i="1"/>
  <c r="BF758" i="1"/>
  <c r="BF757" i="1"/>
  <c r="BF756" i="1"/>
  <c r="BF755" i="1"/>
  <c r="BF754" i="1"/>
  <c r="BF753" i="1"/>
  <c r="BF752" i="1"/>
  <c r="BF751" i="1"/>
  <c r="BF750" i="1"/>
  <c r="BF749" i="1"/>
  <c r="BF748" i="1"/>
  <c r="BF747" i="1"/>
  <c r="BF746" i="1"/>
  <c r="BF745" i="1"/>
  <c r="BF744" i="1"/>
  <c r="BF743" i="1"/>
  <c r="BF742" i="1"/>
  <c r="BF741" i="1"/>
  <c r="BF740" i="1"/>
  <c r="BF739" i="1"/>
  <c r="BF738" i="1"/>
  <c r="BF737" i="1"/>
  <c r="BF736" i="1"/>
  <c r="BF735" i="1"/>
  <c r="BF734" i="1"/>
  <c r="BF733" i="1"/>
  <c r="BF732" i="1"/>
  <c r="BF731" i="1"/>
  <c r="BF730" i="1"/>
  <c r="BF729" i="1"/>
  <c r="BF728" i="1"/>
  <c r="BF727" i="1"/>
  <c r="BF726" i="1"/>
  <c r="BF725" i="1"/>
  <c r="BF724" i="1"/>
  <c r="BF723" i="1"/>
  <c r="BF722" i="1"/>
  <c r="BF721" i="1"/>
  <c r="BF720" i="1"/>
  <c r="BF719" i="1"/>
  <c r="BF718" i="1"/>
  <c r="BF717" i="1"/>
  <c r="BF716" i="1"/>
  <c r="BF715" i="1"/>
  <c r="BF714" i="1"/>
  <c r="BF713" i="1"/>
  <c r="BF712" i="1"/>
  <c r="BF711" i="1"/>
  <c r="BF710" i="1"/>
  <c r="BF709" i="1"/>
  <c r="BF708" i="1"/>
  <c r="BF707" i="1"/>
  <c r="BF706" i="1"/>
  <c r="BF705" i="1"/>
  <c r="BF704" i="1"/>
  <c r="BF703" i="1"/>
  <c r="BF702" i="1"/>
  <c r="BF701" i="1"/>
  <c r="BF700" i="1"/>
  <c r="BF699" i="1"/>
  <c r="BF698" i="1"/>
  <c r="BF697" i="1"/>
  <c r="BF696" i="1"/>
  <c r="BF695" i="1"/>
  <c r="BF694" i="1"/>
  <c r="BF693" i="1"/>
  <c r="BF692" i="1"/>
  <c r="BF691" i="1"/>
  <c r="BF690" i="1"/>
  <c r="BF689" i="1"/>
  <c r="BF688" i="1"/>
  <c r="BF687" i="1"/>
  <c r="BF686" i="1"/>
  <c r="BF685" i="1"/>
  <c r="BF684" i="1"/>
  <c r="BF683" i="1"/>
  <c r="BF682" i="1"/>
  <c r="BF681" i="1"/>
  <c r="BF680" i="1"/>
  <c r="BF679" i="1"/>
  <c r="BF678" i="1"/>
  <c r="BF677" i="1"/>
  <c r="BF676" i="1"/>
  <c r="BF675" i="1"/>
  <c r="BF674" i="1"/>
  <c r="BF673" i="1"/>
  <c r="BF672" i="1"/>
  <c r="BF671" i="1"/>
  <c r="BF670" i="1"/>
  <c r="BF669" i="1"/>
  <c r="BF668" i="1"/>
  <c r="BF667" i="1"/>
  <c r="BF666" i="1"/>
  <c r="BF665" i="1"/>
  <c r="BF664" i="1"/>
  <c r="BF663" i="1"/>
  <c r="BF662" i="1"/>
  <c r="BF661" i="1"/>
  <c r="BF660" i="1"/>
  <c r="BF659" i="1"/>
  <c r="BF658" i="1"/>
  <c r="BF657" i="1"/>
  <c r="BF656" i="1"/>
  <c r="BF655" i="1"/>
  <c r="BF654" i="1"/>
  <c r="BF653" i="1"/>
  <c r="BF652" i="1"/>
  <c r="BF651" i="1"/>
  <c r="BF650" i="1"/>
  <c r="BF649" i="1"/>
  <c r="BF648" i="1"/>
  <c r="BF647" i="1"/>
  <c r="BF646" i="1"/>
  <c r="BF645" i="1"/>
  <c r="BF644" i="1"/>
  <c r="BF643" i="1"/>
  <c r="BF642" i="1"/>
  <c r="BF641" i="1"/>
  <c r="BF640" i="1"/>
  <c r="BF639" i="1"/>
  <c r="BF638" i="1"/>
  <c r="BF637" i="1"/>
  <c r="BF636" i="1"/>
  <c r="BF635" i="1"/>
  <c r="BF634" i="1"/>
  <c r="BF633" i="1"/>
  <c r="BF632" i="1"/>
  <c r="BF631" i="1"/>
  <c r="BF630" i="1"/>
  <c r="BF629" i="1"/>
  <c r="BF628" i="1"/>
  <c r="BF627" i="1"/>
  <c r="BF626" i="1"/>
  <c r="BF625" i="1"/>
  <c r="BF624" i="1"/>
  <c r="BF623" i="1"/>
  <c r="BF622" i="1"/>
  <c r="BF621" i="1"/>
  <c r="BF620" i="1"/>
  <c r="BF619" i="1"/>
  <c r="BF618" i="1"/>
  <c r="BF617" i="1"/>
  <c r="BF616" i="1"/>
  <c r="BF615" i="1"/>
  <c r="BF614" i="1"/>
  <c r="BF613" i="1"/>
  <c r="BF612" i="1"/>
  <c r="BF611" i="1"/>
  <c r="BF610" i="1"/>
  <c r="BF609" i="1"/>
  <c r="BF608" i="1"/>
  <c r="BF607" i="1"/>
  <c r="BF606" i="1"/>
  <c r="BF605" i="1"/>
  <c r="BF604" i="1"/>
  <c r="BF603" i="1"/>
  <c r="BF602" i="1"/>
  <c r="BF601" i="1"/>
  <c r="BF600" i="1"/>
  <c r="BF599" i="1"/>
  <c r="BF598" i="1"/>
  <c r="BF597" i="1"/>
  <c r="BF596" i="1"/>
  <c r="BF595" i="1"/>
  <c r="BF594" i="1"/>
  <c r="BF593" i="1"/>
  <c r="BF592" i="1"/>
  <c r="BF591" i="1"/>
  <c r="BF590" i="1"/>
  <c r="BF589" i="1"/>
  <c r="BF588" i="1"/>
  <c r="BF587" i="1"/>
  <c r="BF586" i="1"/>
  <c r="BF585" i="1"/>
  <c r="BF584" i="1"/>
  <c r="BF583" i="1"/>
  <c r="BF582" i="1"/>
  <c r="BF581" i="1"/>
  <c r="BF580" i="1"/>
  <c r="BF579" i="1"/>
  <c r="BF578" i="1"/>
  <c r="BF577" i="1"/>
  <c r="BF576" i="1"/>
  <c r="BF575" i="1"/>
  <c r="BF574" i="1"/>
  <c r="BF573" i="1"/>
  <c r="BF572" i="1"/>
  <c r="BF571" i="1"/>
  <c r="BF570" i="1"/>
  <c r="BF569" i="1"/>
  <c r="BF568" i="1"/>
  <c r="BF567" i="1"/>
  <c r="BF566" i="1"/>
  <c r="BF565" i="1"/>
  <c r="BF564" i="1"/>
  <c r="BF563" i="1"/>
  <c r="BF562" i="1"/>
  <c r="BF561" i="1"/>
  <c r="BF560" i="1"/>
  <c r="BF559" i="1"/>
  <c r="BF558" i="1"/>
  <c r="BF557" i="1"/>
  <c r="BF556" i="1"/>
  <c r="BF555" i="1"/>
  <c r="BF554" i="1"/>
  <c r="BF553" i="1"/>
  <c r="BF552" i="1"/>
  <c r="BF551" i="1"/>
  <c r="BF550" i="1"/>
  <c r="BF549" i="1"/>
  <c r="BF548" i="1"/>
  <c r="BF547" i="1"/>
  <c r="BF546" i="1"/>
  <c r="BF545" i="1"/>
  <c r="BF544" i="1"/>
  <c r="BF543" i="1"/>
  <c r="BF542" i="1"/>
  <c r="BF541" i="1"/>
  <c r="BF540" i="1"/>
  <c r="BF539" i="1"/>
  <c r="BF538" i="1"/>
  <c r="BF537" i="1"/>
  <c r="BF536" i="1"/>
  <c r="BF535" i="1"/>
  <c r="BF534" i="1"/>
  <c r="BF533" i="1"/>
  <c r="BF532" i="1"/>
  <c r="BF531" i="1"/>
  <c r="BF530" i="1"/>
  <c r="BF529" i="1"/>
  <c r="BF528" i="1"/>
  <c r="BF527" i="1"/>
  <c r="BF526" i="1"/>
  <c r="BF525" i="1"/>
  <c r="BF524" i="1"/>
  <c r="BF523" i="1"/>
  <c r="BF522" i="1"/>
  <c r="BF521" i="1"/>
  <c r="BF520" i="1"/>
  <c r="BF519" i="1"/>
  <c r="BF518" i="1"/>
  <c r="BF517" i="1"/>
  <c r="BF516" i="1"/>
  <c r="BF515" i="1"/>
  <c r="BF514" i="1"/>
  <c r="BF513" i="1"/>
  <c r="BF512" i="1"/>
  <c r="BF511" i="1"/>
  <c r="BF510" i="1"/>
  <c r="BF509" i="1"/>
  <c r="BF508" i="1"/>
  <c r="BF507" i="1"/>
  <c r="BF506" i="1"/>
  <c r="BF505" i="1"/>
  <c r="BF504" i="1"/>
  <c r="BF503" i="1"/>
  <c r="BF502" i="1"/>
  <c r="BF501" i="1"/>
  <c r="BF500" i="1"/>
  <c r="BF499" i="1"/>
  <c r="BF498" i="1"/>
  <c r="BF497" i="1"/>
  <c r="BF496" i="1"/>
  <c r="BF495" i="1"/>
  <c r="BF494" i="1"/>
  <c r="BF493" i="1"/>
  <c r="BF492" i="1"/>
  <c r="BF491" i="1"/>
  <c r="BF490" i="1"/>
  <c r="BF489" i="1"/>
  <c r="BF488" i="1"/>
  <c r="BF487" i="1"/>
  <c r="BF486" i="1"/>
  <c r="BF485" i="1"/>
  <c r="BF484" i="1"/>
  <c r="BF483" i="1"/>
  <c r="BF482" i="1"/>
  <c r="BF481" i="1"/>
  <c r="BF480" i="1"/>
  <c r="BF479" i="1"/>
  <c r="BF478" i="1"/>
  <c r="BF477" i="1"/>
  <c r="BF476" i="1"/>
  <c r="BF475" i="1"/>
  <c r="BF474" i="1"/>
  <c r="BF473" i="1"/>
  <c r="BF472" i="1"/>
  <c r="BF471" i="1"/>
  <c r="BF470" i="1"/>
  <c r="BF469" i="1"/>
  <c r="BF468" i="1"/>
  <c r="BF467" i="1"/>
  <c r="BF466" i="1"/>
  <c r="BF465" i="1"/>
  <c r="BF464" i="1"/>
  <c r="BF463" i="1"/>
  <c r="BF462" i="1"/>
  <c r="BF461" i="1"/>
  <c r="BF460" i="1"/>
  <c r="BF459" i="1"/>
  <c r="BF458" i="1"/>
  <c r="BF457" i="1"/>
  <c r="BF456" i="1"/>
  <c r="BF455" i="1"/>
  <c r="BF454" i="1"/>
  <c r="BF453" i="1"/>
  <c r="BF452" i="1"/>
  <c r="BF451" i="1"/>
  <c r="BF450" i="1"/>
  <c r="BF449" i="1"/>
  <c r="BF448" i="1"/>
  <c r="BF447" i="1"/>
  <c r="BF446" i="1"/>
  <c r="BF445" i="1"/>
  <c r="BF444" i="1"/>
  <c r="BF443" i="1"/>
  <c r="BF442" i="1"/>
  <c r="BF441" i="1"/>
  <c r="BF440" i="1"/>
  <c r="BF439" i="1"/>
  <c r="BF438" i="1"/>
  <c r="BF437" i="1"/>
  <c r="BF436" i="1"/>
  <c r="BF435" i="1"/>
  <c r="BF434" i="1"/>
  <c r="BF433" i="1"/>
  <c r="BF432" i="1"/>
  <c r="BF431" i="1"/>
  <c r="BF430" i="1"/>
  <c r="BF429" i="1"/>
  <c r="BF428" i="1"/>
  <c r="BF427" i="1"/>
  <c r="BF426" i="1"/>
  <c r="BF425" i="1"/>
  <c r="BF424" i="1"/>
  <c r="BF423" i="1"/>
  <c r="BF422" i="1"/>
  <c r="BF421" i="1"/>
  <c r="BF420" i="1"/>
  <c r="BF419" i="1"/>
  <c r="BF418" i="1"/>
  <c r="BF417" i="1"/>
  <c r="BF416" i="1"/>
  <c r="BF415" i="1"/>
  <c r="BF414" i="1"/>
  <c r="BF413" i="1"/>
  <c r="BF412" i="1"/>
  <c r="BF411" i="1"/>
  <c r="BF410" i="1"/>
  <c r="BF409" i="1"/>
  <c r="BF408" i="1"/>
  <c r="BF407" i="1"/>
  <c r="BF406" i="1"/>
  <c r="BF405" i="1"/>
  <c r="BF404" i="1"/>
  <c r="BF403" i="1"/>
  <c r="BF402" i="1"/>
  <c r="BF401" i="1"/>
  <c r="BF400" i="1"/>
  <c r="BF399" i="1"/>
  <c r="BF398" i="1"/>
  <c r="BF397" i="1"/>
  <c r="BF396" i="1"/>
  <c r="BF395" i="1"/>
  <c r="BF394" i="1"/>
  <c r="BF393" i="1"/>
  <c r="BF392" i="1"/>
  <c r="BF391" i="1"/>
  <c r="BF390" i="1"/>
  <c r="BF389" i="1"/>
  <c r="BF388" i="1"/>
  <c r="BF387" i="1"/>
  <c r="BF386" i="1"/>
  <c r="BF385" i="1"/>
  <c r="BF384" i="1"/>
  <c r="BF383" i="1"/>
  <c r="BF382" i="1"/>
  <c r="BF381" i="1"/>
  <c r="BF380" i="1"/>
  <c r="BF379" i="1"/>
  <c r="BF378" i="1"/>
  <c r="BF377" i="1"/>
  <c r="BF376" i="1"/>
  <c r="BF375" i="1"/>
  <c r="BF374" i="1"/>
  <c r="BF373" i="1"/>
  <c r="BF372" i="1"/>
  <c r="BF371" i="1"/>
  <c r="BF370" i="1"/>
  <c r="BF369" i="1"/>
  <c r="BF368" i="1"/>
  <c r="BF367" i="1"/>
  <c r="BF366" i="1"/>
  <c r="BF365" i="1"/>
  <c r="BF364" i="1"/>
  <c r="BF363" i="1"/>
  <c r="BF362" i="1"/>
  <c r="BF361" i="1"/>
  <c r="BF360" i="1"/>
  <c r="BF359" i="1"/>
  <c r="BF358" i="1"/>
  <c r="BF357" i="1"/>
  <c r="BF356" i="1"/>
  <c r="BF355" i="1"/>
  <c r="BF354" i="1"/>
  <c r="BF353" i="1"/>
  <c r="BF352" i="1"/>
  <c r="BF351" i="1"/>
  <c r="BF350" i="1"/>
  <c r="BF349" i="1"/>
  <c r="BF348" i="1"/>
  <c r="BF347" i="1"/>
  <c r="BF346" i="1"/>
  <c r="BF345" i="1"/>
  <c r="BF344" i="1"/>
  <c r="BF343" i="1"/>
  <c r="BF342" i="1"/>
  <c r="BF341" i="1"/>
  <c r="BF340" i="1"/>
  <c r="BF339" i="1"/>
  <c r="BF338" i="1"/>
  <c r="BF337" i="1"/>
  <c r="BF336" i="1"/>
  <c r="BF335" i="1"/>
  <c r="BF334" i="1"/>
  <c r="BF333" i="1"/>
  <c r="BF332" i="1"/>
  <c r="BF331" i="1"/>
  <c r="BF330" i="1"/>
  <c r="BF329" i="1"/>
  <c r="BF328" i="1"/>
  <c r="BF327" i="1"/>
  <c r="BF326" i="1"/>
  <c r="BF325" i="1"/>
  <c r="BF324" i="1"/>
  <c r="BF323" i="1"/>
  <c r="BF322" i="1"/>
  <c r="BF321" i="1"/>
  <c r="BF320" i="1"/>
  <c r="BF319" i="1"/>
  <c r="BF318" i="1"/>
  <c r="BF317" i="1"/>
  <c r="BF316" i="1"/>
  <c r="BF315" i="1"/>
  <c r="BF314" i="1"/>
  <c r="BF313" i="1"/>
  <c r="BF312" i="1"/>
  <c r="BF311" i="1"/>
  <c r="BF310" i="1"/>
  <c r="BF309" i="1"/>
  <c r="BF308" i="1"/>
  <c r="BF307" i="1"/>
  <c r="BF306" i="1"/>
  <c r="BF305" i="1"/>
  <c r="BF304" i="1"/>
  <c r="BF303" i="1"/>
  <c r="BF302" i="1"/>
  <c r="BF301" i="1"/>
  <c r="BF300" i="1"/>
  <c r="BF299" i="1"/>
  <c r="BF298" i="1"/>
  <c r="BF297" i="1"/>
  <c r="BF296" i="1"/>
  <c r="BF295" i="1"/>
  <c r="BF294" i="1"/>
  <c r="BF293" i="1"/>
  <c r="BF292" i="1"/>
  <c r="BF291" i="1"/>
  <c r="BF290" i="1"/>
  <c r="BF289" i="1"/>
  <c r="BF288" i="1"/>
  <c r="BF287" i="1"/>
  <c r="BF286" i="1"/>
  <c r="BF285" i="1"/>
  <c r="BF284" i="1"/>
  <c r="BF283" i="1"/>
  <c r="BF282" i="1"/>
  <c r="BF281" i="1"/>
  <c r="BF280" i="1"/>
  <c r="BF279" i="1"/>
  <c r="BF278" i="1"/>
  <c r="BF277" i="1"/>
  <c r="BF276" i="1"/>
  <c r="BF275" i="1"/>
  <c r="BF274" i="1"/>
  <c r="BF273" i="1"/>
  <c r="BF272" i="1"/>
  <c r="BF271" i="1"/>
  <c r="BF270" i="1"/>
  <c r="BF269" i="1"/>
  <c r="BF268" i="1"/>
  <c r="BF267" i="1"/>
  <c r="BF266" i="1"/>
  <c r="BF265" i="1"/>
  <c r="BF264" i="1"/>
  <c r="BF263" i="1"/>
  <c r="BF262" i="1"/>
  <c r="BF261" i="1"/>
  <c r="BF260" i="1"/>
  <c r="BF259" i="1"/>
  <c r="BF258" i="1"/>
  <c r="BF257" i="1"/>
  <c r="BF256" i="1"/>
  <c r="BF255" i="1"/>
  <c r="BF254" i="1"/>
  <c r="BF253" i="1"/>
  <c r="BF252" i="1"/>
  <c r="BF251" i="1"/>
  <c r="BF250" i="1"/>
  <c r="BF249" i="1"/>
  <c r="BF248" i="1"/>
  <c r="BF247" i="1"/>
  <c r="BF246" i="1"/>
  <c r="BF245" i="1"/>
  <c r="BF244" i="1"/>
  <c r="BF243" i="1"/>
  <c r="BF242" i="1"/>
  <c r="BF241" i="1"/>
  <c r="BF240" i="1"/>
  <c r="BF239" i="1"/>
  <c r="BF238" i="1"/>
  <c r="BF237" i="1"/>
  <c r="BF236" i="1"/>
  <c r="BF235" i="1"/>
  <c r="BF234" i="1"/>
  <c r="BF233" i="1"/>
  <c r="BF232" i="1"/>
  <c r="BF231" i="1"/>
  <c r="BF230" i="1"/>
  <c r="BF229" i="1"/>
  <c r="BF228" i="1"/>
  <c r="BF227" i="1"/>
  <c r="BF226" i="1"/>
  <c r="BF225" i="1"/>
  <c r="BF224" i="1"/>
  <c r="BF223" i="1"/>
  <c r="BF222" i="1"/>
  <c r="BF221" i="1"/>
  <c r="BF220" i="1"/>
  <c r="BF219" i="1"/>
  <c r="BF218" i="1"/>
  <c r="BF217" i="1"/>
  <c r="BF216" i="1"/>
  <c r="BF215" i="1"/>
  <c r="BF214" i="1"/>
  <c r="BF213" i="1"/>
  <c r="BF212" i="1"/>
  <c r="BF211" i="1"/>
  <c r="BF210" i="1"/>
  <c r="BF209" i="1"/>
  <c r="BF208" i="1"/>
  <c r="BF207" i="1"/>
  <c r="BF206" i="1"/>
  <c r="BF205" i="1"/>
  <c r="BF204" i="1"/>
  <c r="BF203" i="1"/>
  <c r="BF202" i="1"/>
  <c r="BF201" i="1"/>
  <c r="BF200" i="1"/>
  <c r="BF199" i="1"/>
  <c r="BF198" i="1"/>
  <c r="BF197" i="1"/>
  <c r="BF196" i="1"/>
  <c r="BF195" i="1"/>
  <c r="BF194" i="1"/>
  <c r="BF193" i="1"/>
  <c r="BF192" i="1"/>
  <c r="BF191" i="1"/>
  <c r="BF190" i="1"/>
  <c r="BF189" i="1"/>
  <c r="BF188" i="1"/>
  <c r="BF187" i="1"/>
  <c r="BF186" i="1"/>
  <c r="BF185" i="1"/>
  <c r="BF184" i="1"/>
  <c r="BF183" i="1"/>
  <c r="BF182" i="1"/>
  <c r="BF181" i="1"/>
  <c r="BF180" i="1"/>
  <c r="BF179" i="1"/>
  <c r="BF178" i="1"/>
  <c r="BF177" i="1"/>
  <c r="BF176" i="1"/>
  <c r="BF175" i="1"/>
  <c r="BF174" i="1"/>
  <c r="BF173" i="1"/>
  <c r="BF172" i="1"/>
  <c r="BF171" i="1"/>
  <c r="BF170" i="1"/>
  <c r="BF169" i="1"/>
  <c r="BF168" i="1"/>
  <c r="BF167" i="1"/>
  <c r="BF166" i="1"/>
  <c r="BF165" i="1"/>
  <c r="BF164" i="1"/>
  <c r="BF163" i="1"/>
  <c r="BF162" i="1"/>
  <c r="BF161" i="1"/>
  <c r="BF160" i="1"/>
  <c r="BF159" i="1"/>
  <c r="BF158" i="1"/>
  <c r="BF157" i="1"/>
  <c r="BF156" i="1"/>
  <c r="BF155" i="1"/>
  <c r="BF154" i="1"/>
  <c r="BF153" i="1"/>
  <c r="BF152" i="1"/>
  <c r="BF151" i="1"/>
  <c r="BF150" i="1"/>
  <c r="BF149" i="1"/>
  <c r="BF148" i="1"/>
  <c r="BF147" i="1"/>
  <c r="BF146" i="1"/>
  <c r="BF145" i="1"/>
  <c r="BF144" i="1"/>
  <c r="BF143" i="1"/>
  <c r="BF142" i="1"/>
  <c r="BF141" i="1"/>
  <c r="BF140" i="1"/>
  <c r="BF139" i="1"/>
  <c r="BF138" i="1"/>
  <c r="BF137" i="1"/>
  <c r="BF136" i="1"/>
  <c r="BF135" i="1"/>
  <c r="BF134" i="1"/>
  <c r="BF133" i="1"/>
  <c r="BF132" i="1"/>
  <c r="BF131" i="1"/>
  <c r="BF130" i="1"/>
  <c r="BF129" i="1"/>
  <c r="BF128" i="1"/>
  <c r="BF127" i="1"/>
  <c r="BF126" i="1"/>
  <c r="BF125" i="1"/>
  <c r="BF124" i="1"/>
  <c r="BF123" i="1"/>
  <c r="BF122" i="1"/>
  <c r="BF121" i="1"/>
  <c r="BF120" i="1"/>
  <c r="BF119" i="1"/>
  <c r="BF118" i="1"/>
  <c r="BF117" i="1"/>
  <c r="BF116" i="1"/>
  <c r="BF115" i="1"/>
  <c r="BF114" i="1"/>
  <c r="BF113" i="1"/>
  <c r="BF112" i="1"/>
  <c r="BF111" i="1"/>
  <c r="BF110" i="1"/>
  <c r="BF109" i="1"/>
  <c r="BF108" i="1"/>
  <c r="BF107" i="1"/>
  <c r="BF106" i="1"/>
  <c r="BF105" i="1"/>
  <c r="BF104" i="1"/>
  <c r="BF103" i="1"/>
  <c r="BF102" i="1"/>
  <c r="BF101" i="1"/>
  <c r="BF100" i="1"/>
  <c r="BF99" i="1"/>
  <c r="BF98" i="1"/>
  <c r="BF97" i="1"/>
  <c r="BF96" i="1"/>
  <c r="BF95" i="1"/>
  <c r="BF94" i="1"/>
  <c r="BF93" i="1"/>
  <c r="BF92" i="1"/>
  <c r="BF91" i="1"/>
  <c r="BF90" i="1"/>
  <c r="BF89" i="1"/>
  <c r="BF88" i="1"/>
  <c r="BF87" i="1"/>
  <c r="BF86" i="1"/>
  <c r="BF85" i="1"/>
  <c r="BF84" i="1"/>
  <c r="BF83" i="1"/>
  <c r="BF82" i="1"/>
  <c r="BF81" i="1"/>
  <c r="BF80" i="1"/>
  <c r="BF79" i="1"/>
  <c r="BF78" i="1"/>
  <c r="BF77" i="1"/>
  <c r="BF76" i="1"/>
  <c r="BF75" i="1"/>
  <c r="BF74" i="1"/>
  <c r="BF73" i="1"/>
  <c r="BF72" i="1"/>
  <c r="BF71" i="1"/>
  <c r="BF70" i="1"/>
  <c r="BF69" i="1"/>
  <c r="BF68" i="1"/>
  <c r="BF67" i="1"/>
  <c r="BF66" i="1"/>
  <c r="BF65" i="1"/>
  <c r="BF64" i="1"/>
  <c r="BF63" i="1"/>
  <c r="BF62" i="1"/>
  <c r="BF61" i="1"/>
  <c r="BF60" i="1"/>
  <c r="BF59" i="1"/>
  <c r="BF58" i="1"/>
  <c r="BF57" i="1"/>
  <c r="BF56" i="1"/>
  <c r="BF55" i="1"/>
  <c r="BF54" i="1"/>
  <c r="BF53" i="1"/>
  <c r="BF52" i="1"/>
  <c r="BF51" i="1"/>
  <c r="BF50" i="1"/>
  <c r="BF49" i="1"/>
  <c r="BF48" i="1"/>
  <c r="BF47" i="1"/>
  <c r="BF46" i="1"/>
  <c r="BF45" i="1"/>
  <c r="BF44" i="1"/>
  <c r="BF43" i="1"/>
  <c r="BF42" i="1"/>
  <c r="BF41" i="1"/>
  <c r="BF40" i="1"/>
  <c r="BF39" i="1"/>
  <c r="BF38" i="1"/>
  <c r="BF37" i="1"/>
  <c r="BF36" i="1"/>
  <c r="BF35" i="1"/>
  <c r="BF34" i="1"/>
  <c r="BF33" i="1"/>
  <c r="BF32" i="1"/>
  <c r="BF31" i="1"/>
  <c r="BF30" i="1"/>
  <c r="BF29" i="1"/>
  <c r="BF28" i="1"/>
  <c r="BF27" i="1"/>
  <c r="BF26" i="1"/>
  <c r="BF25" i="1"/>
  <c r="BF24" i="1"/>
  <c r="BF23" i="1"/>
  <c r="BF22" i="1"/>
  <c r="BF20" i="1"/>
  <c r="BF19" i="1"/>
  <c r="BF18" i="1"/>
  <c r="BF17" i="1"/>
  <c r="BF16" i="1"/>
  <c r="BF15" i="1"/>
  <c r="BF14" i="1"/>
  <c r="BF13" i="1"/>
  <c r="BF12" i="1"/>
  <c r="BF11" i="1"/>
  <c r="BF10" i="1"/>
  <c r="BF9" i="1"/>
  <c r="BF8" i="1"/>
  <c r="BF7" i="1"/>
  <c r="BF6" i="1"/>
  <c r="BF5" i="1"/>
  <c r="BF4" i="1"/>
  <c r="N4" i="1"/>
  <c r="N5" i="1"/>
  <c r="N6" i="1"/>
  <c r="N7" i="1"/>
  <c r="N8" i="1"/>
  <c r="N9" i="1"/>
  <c r="N10" i="1"/>
  <c r="N11" i="1"/>
  <c r="N13" i="1"/>
  <c r="N14" i="1"/>
  <c r="N15" i="1"/>
  <c r="N16" i="1"/>
  <c r="N17" i="1"/>
  <c r="N18" i="1"/>
  <c r="N19" i="1"/>
  <c r="N20" i="1"/>
  <c r="BD994" i="1"/>
  <c r="BD993" i="1"/>
  <c r="BD992" i="1"/>
  <c r="BD991" i="1"/>
  <c r="BD990" i="1"/>
  <c r="BD989" i="1"/>
  <c r="BD988" i="1"/>
  <c r="BD987" i="1"/>
  <c r="BD986" i="1"/>
  <c r="BD985" i="1"/>
  <c r="BD984" i="1"/>
  <c r="BD983" i="1"/>
  <c r="BD982" i="1"/>
  <c r="BD981" i="1"/>
  <c r="BD980" i="1"/>
  <c r="BD979" i="1"/>
  <c r="BD978" i="1"/>
  <c r="BD977" i="1"/>
  <c r="BD976" i="1"/>
  <c r="BD975" i="1"/>
  <c r="BD974" i="1"/>
  <c r="BD973" i="1"/>
  <c r="BD972" i="1"/>
  <c r="BD971" i="1"/>
  <c r="BD970" i="1"/>
  <c r="BD969" i="1"/>
  <c r="BD968" i="1"/>
  <c r="BD967" i="1"/>
  <c r="BD966" i="1"/>
  <c r="BD965" i="1"/>
  <c r="BD964" i="1"/>
  <c r="BD963" i="1"/>
  <c r="BD962" i="1"/>
  <c r="BD961" i="1"/>
  <c r="BD960" i="1"/>
  <c r="BD959" i="1"/>
  <c r="BD958" i="1"/>
  <c r="BD957" i="1"/>
  <c r="BD956" i="1"/>
  <c r="BD955" i="1"/>
  <c r="BD954" i="1"/>
  <c r="BD953" i="1"/>
  <c r="BD952" i="1"/>
  <c r="BD951" i="1"/>
  <c r="BD950" i="1"/>
  <c r="BD949" i="1"/>
  <c r="BD948" i="1"/>
  <c r="BD947" i="1"/>
  <c r="BD946" i="1"/>
  <c r="BD945" i="1"/>
  <c r="BD944" i="1"/>
  <c r="BD943" i="1"/>
  <c r="BD942" i="1"/>
  <c r="BD941" i="1"/>
  <c r="BD940" i="1"/>
  <c r="BD939" i="1"/>
  <c r="BD938" i="1"/>
  <c r="BD937" i="1"/>
  <c r="BD936" i="1"/>
  <c r="BD935" i="1"/>
  <c r="BD934" i="1"/>
  <c r="BD933" i="1"/>
  <c r="BD932" i="1"/>
  <c r="BD931" i="1"/>
  <c r="BD930" i="1"/>
  <c r="BD929" i="1"/>
  <c r="BD928" i="1"/>
  <c r="BD927" i="1"/>
  <c r="BD926" i="1"/>
  <c r="BD925" i="1"/>
  <c r="BD924" i="1"/>
  <c r="BD923" i="1"/>
  <c r="BD922" i="1"/>
  <c r="BD921" i="1"/>
  <c r="BD920" i="1"/>
  <c r="BD919" i="1"/>
  <c r="BD918" i="1"/>
  <c r="BD917" i="1"/>
  <c r="BD916" i="1"/>
  <c r="BD915" i="1"/>
  <c r="BD914" i="1"/>
  <c r="BD913" i="1"/>
  <c r="BD912" i="1"/>
  <c r="BD911" i="1"/>
  <c r="BD910" i="1"/>
  <c r="BD909" i="1"/>
  <c r="BD908" i="1"/>
  <c r="BD907" i="1"/>
  <c r="BD906" i="1"/>
  <c r="BD905" i="1"/>
  <c r="BD904" i="1"/>
  <c r="BD903" i="1"/>
  <c r="BD902" i="1"/>
  <c r="BD901" i="1"/>
  <c r="BD900" i="1"/>
  <c r="BD899" i="1"/>
  <c r="BD898" i="1"/>
  <c r="BD897" i="1"/>
  <c r="BD896" i="1"/>
  <c r="BD895" i="1"/>
  <c r="BD894" i="1"/>
  <c r="BD893" i="1"/>
  <c r="BD892" i="1"/>
  <c r="BD891" i="1"/>
  <c r="BD890" i="1"/>
  <c r="BD889" i="1"/>
  <c r="BD888" i="1"/>
  <c r="BD887" i="1"/>
  <c r="BD886" i="1"/>
  <c r="BD885" i="1"/>
  <c r="BD884" i="1"/>
  <c r="BD883" i="1"/>
  <c r="BD882" i="1"/>
  <c r="BD881" i="1"/>
  <c r="BD880" i="1"/>
  <c r="BD879" i="1"/>
  <c r="BD878" i="1"/>
  <c r="BD877" i="1"/>
  <c r="BD876" i="1"/>
  <c r="BD875" i="1"/>
  <c r="BD874" i="1"/>
  <c r="BD873" i="1"/>
  <c r="BD872" i="1"/>
  <c r="BD871" i="1"/>
  <c r="BD870" i="1"/>
  <c r="BD869" i="1"/>
  <c r="BD868" i="1"/>
  <c r="BD867" i="1"/>
  <c r="BD866" i="1"/>
  <c r="BD865" i="1"/>
  <c r="BD864" i="1"/>
  <c r="BD863" i="1"/>
  <c r="BD862" i="1"/>
  <c r="BD861" i="1"/>
  <c r="BD860" i="1"/>
  <c r="BD859" i="1"/>
  <c r="BD858" i="1"/>
  <c r="BD857" i="1"/>
  <c r="BD856" i="1"/>
  <c r="BD855" i="1"/>
  <c r="BD854" i="1"/>
  <c r="BD853" i="1"/>
  <c r="BD852" i="1"/>
  <c r="BD851" i="1"/>
  <c r="BD850" i="1"/>
  <c r="BD849" i="1"/>
  <c r="BD848" i="1"/>
  <c r="BD847" i="1"/>
  <c r="BD846" i="1"/>
  <c r="BD845" i="1"/>
  <c r="BD844" i="1"/>
  <c r="BD843" i="1"/>
  <c r="BD842" i="1"/>
  <c r="BD841" i="1"/>
  <c r="BD840" i="1"/>
  <c r="BD839" i="1"/>
  <c r="BD838" i="1"/>
  <c r="BD837" i="1"/>
  <c r="BD836" i="1"/>
  <c r="BD835" i="1"/>
  <c r="BD834" i="1"/>
  <c r="BD833" i="1"/>
  <c r="BD832" i="1"/>
  <c r="BD831" i="1"/>
  <c r="BD830" i="1"/>
  <c r="BD829" i="1"/>
  <c r="BD828" i="1"/>
  <c r="BD827" i="1"/>
  <c r="BD826" i="1"/>
  <c r="BD825" i="1"/>
  <c r="BD824" i="1"/>
  <c r="BD823" i="1"/>
  <c r="BD822" i="1"/>
  <c r="BD821" i="1"/>
  <c r="BD820" i="1"/>
  <c r="BD819" i="1"/>
  <c r="BD818" i="1"/>
  <c r="BD817" i="1"/>
  <c r="BD816" i="1"/>
  <c r="BD815" i="1"/>
  <c r="BD814" i="1"/>
  <c r="BD813" i="1"/>
  <c r="BD812" i="1"/>
  <c r="BD811" i="1"/>
  <c r="BD810" i="1"/>
  <c r="BD809" i="1"/>
  <c r="BD808" i="1"/>
  <c r="BD807" i="1"/>
  <c r="BD806" i="1"/>
  <c r="BD805" i="1"/>
  <c r="BD804" i="1"/>
  <c r="BD803" i="1"/>
  <c r="BD802" i="1"/>
  <c r="BD801" i="1"/>
  <c r="BD800" i="1"/>
  <c r="BD799" i="1"/>
  <c r="BD798" i="1"/>
  <c r="BD797" i="1"/>
  <c r="BD796" i="1"/>
  <c r="BD795" i="1"/>
  <c r="BD794" i="1"/>
  <c r="BD793" i="1"/>
  <c r="BD792" i="1"/>
  <c r="BD791" i="1"/>
  <c r="BD790" i="1"/>
  <c r="BD789" i="1"/>
  <c r="BD788" i="1"/>
  <c r="BD787" i="1"/>
  <c r="BD786" i="1"/>
  <c r="BD785" i="1"/>
  <c r="BD784" i="1"/>
  <c r="BD783" i="1"/>
  <c r="BD782" i="1"/>
  <c r="BD781" i="1"/>
  <c r="BD780" i="1"/>
  <c r="BD779" i="1"/>
  <c r="BD778" i="1"/>
  <c r="BD777" i="1"/>
  <c r="BD776" i="1"/>
  <c r="BD775" i="1"/>
  <c r="BD774" i="1"/>
  <c r="BD773" i="1"/>
  <c r="BD772" i="1"/>
  <c r="BD771" i="1"/>
  <c r="BD770" i="1"/>
  <c r="BD769" i="1"/>
  <c r="BD768" i="1"/>
  <c r="BD767" i="1"/>
  <c r="BD766" i="1"/>
  <c r="BD765" i="1"/>
  <c r="BD764" i="1"/>
  <c r="BD763" i="1"/>
  <c r="BD762" i="1"/>
  <c r="BD761" i="1"/>
  <c r="BD760" i="1"/>
  <c r="BD759" i="1"/>
  <c r="BD758" i="1"/>
  <c r="BD757" i="1"/>
  <c r="BD756" i="1"/>
  <c r="BD755" i="1"/>
  <c r="BD754" i="1"/>
  <c r="BD753" i="1"/>
  <c r="BD752" i="1"/>
  <c r="BD751" i="1"/>
  <c r="BD750" i="1"/>
  <c r="BD749" i="1"/>
  <c r="BD748" i="1"/>
  <c r="BD747" i="1"/>
  <c r="BD746" i="1"/>
  <c r="BD745" i="1"/>
  <c r="BD744" i="1"/>
  <c r="BD743" i="1"/>
  <c r="BD742" i="1"/>
  <c r="BD741" i="1"/>
  <c r="BD740" i="1"/>
  <c r="BD739" i="1"/>
  <c r="BD738" i="1"/>
  <c r="BD737" i="1"/>
  <c r="BD736" i="1"/>
  <c r="BD735" i="1"/>
  <c r="BD734" i="1"/>
  <c r="BD733" i="1"/>
  <c r="BD732" i="1"/>
  <c r="BD731" i="1"/>
  <c r="BD730" i="1"/>
  <c r="BD729" i="1"/>
  <c r="BD728" i="1"/>
  <c r="BD727" i="1"/>
  <c r="BD726" i="1"/>
  <c r="BD725" i="1"/>
  <c r="BD724" i="1"/>
  <c r="BD723" i="1"/>
  <c r="BD722" i="1"/>
  <c r="BD721" i="1"/>
  <c r="BD720" i="1"/>
  <c r="BD719" i="1"/>
  <c r="BD718" i="1"/>
  <c r="BD717" i="1"/>
  <c r="BD716" i="1"/>
  <c r="BD715" i="1"/>
  <c r="BD714" i="1"/>
  <c r="BD713" i="1"/>
  <c r="BD712" i="1"/>
  <c r="BD711" i="1"/>
  <c r="BD710" i="1"/>
  <c r="BD709" i="1"/>
  <c r="BD708" i="1"/>
  <c r="BD707" i="1"/>
  <c r="BD706" i="1"/>
  <c r="BD705" i="1"/>
  <c r="BD704" i="1"/>
  <c r="BD703" i="1"/>
  <c r="BD702" i="1"/>
  <c r="BD701" i="1"/>
  <c r="BD700" i="1"/>
  <c r="BD699" i="1"/>
  <c r="BD698" i="1"/>
  <c r="BD697" i="1"/>
  <c r="BD696" i="1"/>
  <c r="BD695" i="1"/>
  <c r="BD694" i="1"/>
  <c r="BD693" i="1"/>
  <c r="BD692" i="1"/>
  <c r="BD691" i="1"/>
  <c r="BD690" i="1"/>
  <c r="BD689" i="1"/>
  <c r="BD688" i="1"/>
  <c r="BD687" i="1"/>
  <c r="BD686" i="1"/>
  <c r="BD685" i="1"/>
  <c r="BD684" i="1"/>
  <c r="BD683" i="1"/>
  <c r="BD682" i="1"/>
  <c r="BD681" i="1"/>
  <c r="BD680" i="1"/>
  <c r="BD679" i="1"/>
  <c r="BD678" i="1"/>
  <c r="BD677" i="1"/>
  <c r="BD676" i="1"/>
  <c r="BD675" i="1"/>
  <c r="BD674" i="1"/>
  <c r="BD673" i="1"/>
  <c r="BD672" i="1"/>
  <c r="BD671" i="1"/>
  <c r="BD670" i="1"/>
  <c r="BD669" i="1"/>
  <c r="BD668" i="1"/>
  <c r="BD667" i="1"/>
  <c r="BD666" i="1"/>
  <c r="BD665" i="1"/>
  <c r="BD664" i="1"/>
  <c r="BD663" i="1"/>
  <c r="BD662" i="1"/>
  <c r="BD661" i="1"/>
  <c r="BD660" i="1"/>
  <c r="BD659" i="1"/>
  <c r="BD658" i="1"/>
  <c r="BD657" i="1"/>
  <c r="BD656" i="1"/>
  <c r="BD655" i="1"/>
  <c r="BD654" i="1"/>
  <c r="BD653" i="1"/>
  <c r="BD652" i="1"/>
  <c r="BD651" i="1"/>
  <c r="BD650" i="1"/>
  <c r="BD649" i="1"/>
  <c r="BD648" i="1"/>
  <c r="BD647" i="1"/>
  <c r="BD646" i="1"/>
  <c r="BD645" i="1"/>
  <c r="BD644" i="1"/>
  <c r="BD643" i="1"/>
  <c r="BD642" i="1"/>
  <c r="BD641" i="1"/>
  <c r="BD640" i="1"/>
  <c r="BD639" i="1"/>
  <c r="BD638" i="1"/>
  <c r="BD637" i="1"/>
  <c r="BD636" i="1"/>
  <c r="BD635" i="1"/>
  <c r="BD634" i="1"/>
  <c r="BD633" i="1"/>
  <c r="BD632" i="1"/>
  <c r="BD631" i="1"/>
  <c r="BD630" i="1"/>
  <c r="BD629" i="1"/>
  <c r="BD628" i="1"/>
  <c r="BD627" i="1"/>
  <c r="BD626" i="1"/>
  <c r="BD625" i="1"/>
  <c r="BD624" i="1"/>
  <c r="BD623" i="1"/>
  <c r="BD622" i="1"/>
  <c r="BD621" i="1"/>
  <c r="BD620" i="1"/>
  <c r="BD619" i="1"/>
  <c r="BD618" i="1"/>
  <c r="BD617" i="1"/>
  <c r="BD616" i="1"/>
  <c r="BD615" i="1"/>
  <c r="BD614" i="1"/>
  <c r="BD613" i="1"/>
  <c r="BD612" i="1"/>
  <c r="BD611" i="1"/>
  <c r="BD610" i="1"/>
  <c r="BD609" i="1"/>
  <c r="BD608" i="1"/>
  <c r="BD607" i="1"/>
  <c r="BD606" i="1"/>
  <c r="BD605" i="1"/>
  <c r="BD604" i="1"/>
  <c r="BD603" i="1"/>
  <c r="BD602" i="1"/>
  <c r="BD601" i="1"/>
  <c r="BD600" i="1"/>
  <c r="BD599" i="1"/>
  <c r="BD598" i="1"/>
  <c r="BD597" i="1"/>
  <c r="BD596" i="1"/>
  <c r="BD595" i="1"/>
  <c r="BD594" i="1"/>
  <c r="BD593" i="1"/>
  <c r="BD592" i="1"/>
  <c r="BD591" i="1"/>
  <c r="BD590" i="1"/>
  <c r="BD589" i="1"/>
  <c r="BD588" i="1"/>
  <c r="BD587" i="1"/>
  <c r="BD586" i="1"/>
  <c r="BD585" i="1"/>
  <c r="BD584" i="1"/>
  <c r="BD583" i="1"/>
  <c r="BD582" i="1"/>
  <c r="BD581" i="1"/>
  <c r="BD580" i="1"/>
  <c r="BD579" i="1"/>
  <c r="BD578" i="1"/>
  <c r="BD577" i="1"/>
  <c r="BD576" i="1"/>
  <c r="BD575" i="1"/>
  <c r="BD574" i="1"/>
  <c r="BD573" i="1"/>
  <c r="BD572" i="1"/>
  <c r="BD571" i="1"/>
  <c r="BD570" i="1"/>
  <c r="BD569" i="1"/>
  <c r="BD568" i="1"/>
  <c r="BD567" i="1"/>
  <c r="BD566" i="1"/>
  <c r="BD565" i="1"/>
  <c r="BD564" i="1"/>
  <c r="BD563" i="1"/>
  <c r="BD562" i="1"/>
  <c r="BD561" i="1"/>
  <c r="BD560" i="1"/>
  <c r="BD559" i="1"/>
  <c r="BD558" i="1"/>
  <c r="BD557" i="1"/>
  <c r="BD556" i="1"/>
  <c r="BD555" i="1"/>
  <c r="BD554" i="1"/>
  <c r="BD553" i="1"/>
  <c r="BD552" i="1"/>
  <c r="BD551" i="1"/>
  <c r="BD550" i="1"/>
  <c r="BD549" i="1"/>
  <c r="BD548" i="1"/>
  <c r="BD547" i="1"/>
  <c r="BD546" i="1"/>
  <c r="BD545" i="1"/>
  <c r="BD544" i="1"/>
  <c r="BD543" i="1"/>
  <c r="BD542" i="1"/>
  <c r="BD541" i="1"/>
  <c r="BD540" i="1"/>
  <c r="BD539" i="1"/>
  <c r="BD538" i="1"/>
  <c r="BD537" i="1"/>
  <c r="BD536" i="1"/>
  <c r="BD535" i="1"/>
  <c r="BD534" i="1"/>
  <c r="BD533" i="1"/>
  <c r="BD532" i="1"/>
  <c r="BD531" i="1"/>
  <c r="BD530" i="1"/>
  <c r="BD529" i="1"/>
  <c r="BD528" i="1"/>
  <c r="BD527" i="1"/>
  <c r="BD526" i="1"/>
  <c r="BD525" i="1"/>
  <c r="BD524" i="1"/>
  <c r="BD523" i="1"/>
  <c r="BD522" i="1"/>
  <c r="BD521" i="1"/>
  <c r="BD520" i="1"/>
  <c r="BD519" i="1"/>
  <c r="BD518" i="1"/>
  <c r="BD517" i="1"/>
  <c r="BD516" i="1"/>
  <c r="BD515" i="1"/>
  <c r="BD514" i="1"/>
  <c r="BD513" i="1"/>
  <c r="BD512" i="1"/>
  <c r="BD511" i="1"/>
  <c r="BD510" i="1"/>
  <c r="BD509" i="1"/>
  <c r="BD508" i="1"/>
  <c r="BD507" i="1"/>
  <c r="BD506" i="1"/>
  <c r="BD505" i="1"/>
  <c r="BD504" i="1"/>
  <c r="BD503" i="1"/>
  <c r="BD502" i="1"/>
  <c r="BD501" i="1"/>
  <c r="BD500" i="1"/>
  <c r="BD499" i="1"/>
  <c r="BD498" i="1"/>
  <c r="BD497" i="1"/>
  <c r="BD496" i="1"/>
  <c r="BD495" i="1"/>
  <c r="BD494" i="1"/>
  <c r="BD493" i="1"/>
  <c r="BD492" i="1"/>
  <c r="BD491" i="1"/>
  <c r="BD490" i="1"/>
  <c r="BD489" i="1"/>
  <c r="BD488" i="1"/>
  <c r="BD487" i="1"/>
  <c r="BD486" i="1"/>
  <c r="BD485" i="1"/>
  <c r="BD484" i="1"/>
  <c r="BD483" i="1"/>
  <c r="BD482" i="1"/>
  <c r="BD481" i="1"/>
  <c r="BD480" i="1"/>
  <c r="BD479" i="1"/>
  <c r="BD478" i="1"/>
  <c r="BD477" i="1"/>
  <c r="BD476" i="1"/>
  <c r="BD475" i="1"/>
  <c r="BD474" i="1"/>
  <c r="BD473" i="1"/>
  <c r="BD472" i="1"/>
  <c r="BD471" i="1"/>
  <c r="BD470" i="1"/>
  <c r="BD469" i="1"/>
  <c r="BD468" i="1"/>
  <c r="BD467" i="1"/>
  <c r="BD466" i="1"/>
  <c r="BD465" i="1"/>
  <c r="BD464" i="1"/>
  <c r="BD463" i="1"/>
  <c r="BD462" i="1"/>
  <c r="BD461" i="1"/>
  <c r="BD460" i="1"/>
  <c r="BD459" i="1"/>
  <c r="BD458" i="1"/>
  <c r="BD457" i="1"/>
  <c r="BD456" i="1"/>
  <c r="BD455" i="1"/>
  <c r="BD454" i="1"/>
  <c r="BD453" i="1"/>
  <c r="BD452" i="1"/>
  <c r="BD451" i="1"/>
  <c r="BD450" i="1"/>
  <c r="BD449" i="1"/>
  <c r="BD448" i="1"/>
  <c r="BD447" i="1"/>
  <c r="BD446" i="1"/>
  <c r="BD445" i="1"/>
  <c r="BD444" i="1"/>
  <c r="BD443" i="1"/>
  <c r="BD442" i="1"/>
  <c r="BD441" i="1"/>
  <c r="BD440" i="1"/>
  <c r="BD439" i="1"/>
  <c r="BD438" i="1"/>
  <c r="BD437" i="1"/>
  <c r="BD436" i="1"/>
  <c r="BD435" i="1"/>
  <c r="BD434" i="1"/>
  <c r="BD433" i="1"/>
  <c r="BD432" i="1"/>
  <c r="BD431" i="1"/>
  <c r="BD430" i="1"/>
  <c r="BD429" i="1"/>
  <c r="BD428" i="1"/>
  <c r="BD427" i="1"/>
  <c r="BD426" i="1"/>
  <c r="BD425" i="1"/>
  <c r="BD424" i="1"/>
  <c r="BD423" i="1"/>
  <c r="BD422" i="1"/>
  <c r="BD421" i="1"/>
  <c r="BD420" i="1"/>
  <c r="BD419" i="1"/>
  <c r="BD418" i="1"/>
  <c r="BD417" i="1"/>
  <c r="BD416" i="1"/>
  <c r="BD415" i="1"/>
  <c r="BD414" i="1"/>
  <c r="BD413" i="1"/>
  <c r="BD412" i="1"/>
  <c r="BD411" i="1"/>
  <c r="BD410" i="1"/>
  <c r="BD409" i="1"/>
  <c r="BD408" i="1"/>
  <c r="BD407" i="1"/>
  <c r="BD406" i="1"/>
  <c r="BD405" i="1"/>
  <c r="BD404" i="1"/>
  <c r="BD403" i="1"/>
  <c r="BD402" i="1"/>
  <c r="BD401" i="1"/>
  <c r="BD400" i="1"/>
  <c r="BD399" i="1"/>
  <c r="BD398" i="1"/>
  <c r="BD397" i="1"/>
  <c r="BD396" i="1"/>
  <c r="BD395" i="1"/>
  <c r="BD394" i="1"/>
  <c r="BD393" i="1"/>
  <c r="BD392" i="1"/>
  <c r="BD391" i="1"/>
  <c r="BD390" i="1"/>
  <c r="BD389" i="1"/>
  <c r="BD388" i="1"/>
  <c r="BD387" i="1"/>
  <c r="BD386" i="1"/>
  <c r="BD385" i="1"/>
  <c r="BD384" i="1"/>
  <c r="BD383" i="1"/>
  <c r="BD382" i="1"/>
  <c r="BD381" i="1"/>
  <c r="BD380" i="1"/>
  <c r="BD379" i="1"/>
  <c r="BD378" i="1"/>
  <c r="BD377" i="1"/>
  <c r="BD376" i="1"/>
  <c r="BD375" i="1"/>
  <c r="BD374" i="1"/>
  <c r="BD373" i="1"/>
  <c r="BD372" i="1"/>
  <c r="BD371" i="1"/>
  <c r="BD370" i="1"/>
  <c r="BD369" i="1"/>
  <c r="BD368" i="1"/>
  <c r="BD367" i="1"/>
  <c r="BD366" i="1"/>
  <c r="BD365" i="1"/>
  <c r="BD364" i="1"/>
  <c r="BD363" i="1"/>
  <c r="BD362" i="1"/>
  <c r="BD361" i="1"/>
  <c r="BD360" i="1"/>
  <c r="BD359" i="1"/>
  <c r="BD358" i="1"/>
  <c r="BD357" i="1"/>
  <c r="BD356" i="1"/>
  <c r="BD355" i="1"/>
  <c r="BD354" i="1"/>
  <c r="BD353" i="1"/>
  <c r="BD352" i="1"/>
  <c r="BD351" i="1"/>
  <c r="BD350" i="1"/>
  <c r="BD349" i="1"/>
  <c r="BD348" i="1"/>
  <c r="BD347" i="1"/>
  <c r="BD346" i="1"/>
  <c r="BD345" i="1"/>
  <c r="BD344" i="1"/>
  <c r="BD343" i="1"/>
  <c r="BD342" i="1"/>
  <c r="BD341" i="1"/>
  <c r="BD340" i="1"/>
  <c r="BD339" i="1"/>
  <c r="BD338" i="1"/>
  <c r="BD337" i="1"/>
  <c r="BD336" i="1"/>
  <c r="BD335" i="1"/>
  <c r="BD334" i="1"/>
  <c r="BD333" i="1"/>
  <c r="BD332" i="1"/>
  <c r="BD331" i="1"/>
  <c r="BD330" i="1"/>
  <c r="BD329" i="1"/>
  <c r="BD328" i="1"/>
  <c r="BD327" i="1"/>
  <c r="BD326" i="1"/>
  <c r="BD325" i="1"/>
  <c r="BD324" i="1"/>
  <c r="BD323" i="1"/>
  <c r="BD322" i="1"/>
  <c r="BD321" i="1"/>
  <c r="BD320" i="1"/>
  <c r="BD319" i="1"/>
  <c r="BD318" i="1"/>
  <c r="BD317" i="1"/>
  <c r="BD316" i="1"/>
  <c r="BD315" i="1"/>
  <c r="BD314" i="1"/>
  <c r="BD313" i="1"/>
  <c r="BD312" i="1"/>
  <c r="BD311" i="1"/>
  <c r="BD310" i="1"/>
  <c r="BD309" i="1"/>
  <c r="BD308" i="1"/>
  <c r="BD307" i="1"/>
  <c r="BD306" i="1"/>
  <c r="BD305" i="1"/>
  <c r="BD304" i="1"/>
  <c r="BD303" i="1"/>
  <c r="BD302" i="1"/>
  <c r="BD301" i="1"/>
  <c r="BD300" i="1"/>
  <c r="BD299" i="1"/>
  <c r="BD298" i="1"/>
  <c r="BD297" i="1"/>
  <c r="BD296" i="1"/>
  <c r="BD295" i="1"/>
  <c r="BD294" i="1"/>
  <c r="BD293" i="1"/>
  <c r="BD292" i="1"/>
  <c r="BD291" i="1"/>
  <c r="BD290" i="1"/>
  <c r="BD289" i="1"/>
  <c r="BD288" i="1"/>
  <c r="BD287" i="1"/>
  <c r="BD286" i="1"/>
  <c r="BD285" i="1"/>
  <c r="BD284" i="1"/>
  <c r="BD283" i="1"/>
  <c r="BD282" i="1"/>
  <c r="BD281" i="1"/>
  <c r="BD280" i="1"/>
  <c r="BD279" i="1"/>
  <c r="BD278" i="1"/>
  <c r="BD277" i="1"/>
  <c r="BD195" i="1"/>
  <c r="BD196" i="1"/>
  <c r="BD197" i="1"/>
  <c r="BD198" i="1"/>
  <c r="BD199" i="1"/>
  <c r="BD200" i="1"/>
  <c r="BD201" i="1"/>
  <c r="BD202" i="1"/>
  <c r="BD203" i="1"/>
  <c r="BD204" i="1"/>
  <c r="BD205" i="1"/>
  <c r="BD206" i="1"/>
  <c r="BD207" i="1"/>
  <c r="BD208" i="1"/>
  <c r="BD209" i="1"/>
  <c r="BD210" i="1"/>
  <c r="BD211" i="1"/>
  <c r="BD212" i="1"/>
  <c r="BD213" i="1"/>
  <c r="BD214" i="1"/>
  <c r="BD215" i="1"/>
  <c r="BD216" i="1"/>
  <c r="BD217" i="1"/>
  <c r="BD218" i="1"/>
  <c r="BD219" i="1"/>
  <c r="BD220" i="1"/>
  <c r="BD221" i="1"/>
  <c r="BD222" i="1"/>
  <c r="BD223" i="1"/>
  <c r="BD224" i="1"/>
  <c r="BD225" i="1"/>
  <c r="BD226" i="1"/>
  <c r="BD227" i="1"/>
  <c r="BD228" i="1"/>
  <c r="BD229" i="1"/>
  <c r="BD230" i="1"/>
  <c r="BD231" i="1"/>
  <c r="BD232" i="1"/>
  <c r="BD233" i="1"/>
  <c r="BD234" i="1"/>
  <c r="BD235" i="1"/>
  <c r="BD236" i="1"/>
  <c r="BD237" i="1"/>
  <c r="BD238" i="1"/>
  <c r="BD239" i="1"/>
  <c r="BD240" i="1"/>
  <c r="BD241" i="1"/>
  <c r="BD242" i="1"/>
  <c r="BD243" i="1"/>
  <c r="BD244" i="1"/>
  <c r="BD245" i="1"/>
  <c r="BD246" i="1"/>
  <c r="BD247" i="1"/>
  <c r="BD248" i="1"/>
  <c r="BD249" i="1"/>
  <c r="BD250" i="1"/>
  <c r="BD251" i="1"/>
  <c r="BD252" i="1"/>
  <c r="BD253" i="1"/>
  <c r="BD254" i="1"/>
  <c r="BD255" i="1"/>
  <c r="BD256" i="1"/>
  <c r="BD257" i="1"/>
  <c r="BD258" i="1"/>
  <c r="BD259" i="1"/>
  <c r="BD260" i="1"/>
  <c r="BD261" i="1"/>
  <c r="BD262" i="1"/>
  <c r="BD263" i="1"/>
  <c r="BD264" i="1"/>
  <c r="BD265" i="1"/>
  <c r="BD266" i="1"/>
  <c r="BD267" i="1"/>
  <c r="BD268" i="1"/>
  <c r="BD269" i="1"/>
  <c r="BD270" i="1"/>
  <c r="BD271" i="1"/>
  <c r="BD272" i="1"/>
  <c r="BD273" i="1"/>
  <c r="BD274" i="1"/>
  <c r="BD275" i="1"/>
  <c r="BD276" i="1"/>
  <c r="BD19" i="1"/>
  <c r="BD18" i="1"/>
  <c r="BD17" i="1"/>
  <c r="BD16" i="1"/>
  <c r="BD15" i="1"/>
  <c r="BD14" i="1"/>
  <c r="BD13" i="1"/>
  <c r="BD12" i="1"/>
  <c r="AP12" i="1" s="1"/>
  <c r="BD11" i="1"/>
  <c r="BD10" i="1"/>
  <c r="BD9" i="1"/>
  <c r="BD8" i="1"/>
  <c r="BD7" i="1"/>
  <c r="BD6" i="1"/>
  <c r="BD5" i="1"/>
  <c r="BD194" i="1"/>
  <c r="BD193" i="1"/>
  <c r="BD192" i="1"/>
  <c r="BD191" i="1"/>
  <c r="BD190" i="1"/>
  <c r="BD189" i="1"/>
  <c r="BD188" i="1"/>
  <c r="BD187" i="1"/>
  <c r="BD186" i="1"/>
  <c r="BD185" i="1"/>
  <c r="BD184" i="1"/>
  <c r="BD183" i="1"/>
  <c r="BD182" i="1"/>
  <c r="BD181" i="1"/>
  <c r="BD180" i="1"/>
  <c r="BD179" i="1"/>
  <c r="BD178" i="1"/>
  <c r="BD177" i="1"/>
  <c r="BD176" i="1"/>
  <c r="BD175" i="1"/>
  <c r="BD174" i="1"/>
  <c r="BD173" i="1"/>
  <c r="BD172" i="1"/>
  <c r="BD171" i="1"/>
  <c r="BD170" i="1"/>
  <c r="BD169" i="1"/>
  <c r="BD168" i="1"/>
  <c r="BD167" i="1"/>
  <c r="BD166" i="1"/>
  <c r="BD165" i="1"/>
  <c r="BD164" i="1"/>
  <c r="BD163" i="1"/>
  <c r="BD162" i="1"/>
  <c r="BD161" i="1"/>
  <c r="BD160" i="1"/>
  <c r="BD159" i="1"/>
  <c r="BD158" i="1"/>
  <c r="BD157" i="1"/>
  <c r="BD156" i="1"/>
  <c r="BD155" i="1"/>
  <c r="BD154" i="1"/>
  <c r="BD153" i="1"/>
  <c r="BD152" i="1"/>
  <c r="BD151" i="1"/>
  <c r="BD150" i="1"/>
  <c r="BD149" i="1"/>
  <c r="BD148" i="1"/>
  <c r="BD147" i="1"/>
  <c r="BD146" i="1"/>
  <c r="BD145" i="1"/>
  <c r="BD144" i="1"/>
  <c r="BD143" i="1"/>
  <c r="BD142" i="1"/>
  <c r="BD141" i="1"/>
  <c r="BD140" i="1"/>
  <c r="BD139" i="1"/>
  <c r="BD138" i="1"/>
  <c r="BD137" i="1"/>
  <c r="BD136" i="1"/>
  <c r="BD135" i="1"/>
  <c r="BD134" i="1"/>
  <c r="BD133" i="1"/>
  <c r="BD132" i="1"/>
  <c r="BD131" i="1"/>
  <c r="BD130" i="1"/>
  <c r="BD129" i="1"/>
  <c r="BD128" i="1"/>
  <c r="BD127" i="1"/>
  <c r="BD126" i="1"/>
  <c r="BD125" i="1"/>
  <c r="BD124" i="1"/>
  <c r="BD123" i="1"/>
  <c r="BD122" i="1"/>
  <c r="BD121" i="1"/>
  <c r="BD120" i="1"/>
  <c r="BD119" i="1"/>
  <c r="BD118" i="1"/>
  <c r="BD117" i="1"/>
  <c r="BD116" i="1"/>
  <c r="BD115" i="1"/>
  <c r="BD114" i="1"/>
  <c r="BD113" i="1"/>
  <c r="BD112" i="1"/>
  <c r="BD111" i="1"/>
  <c r="BD110" i="1"/>
  <c r="BD109" i="1"/>
  <c r="BD108" i="1"/>
  <c r="BD107" i="1"/>
  <c r="BD106" i="1"/>
  <c r="BD105" i="1"/>
  <c r="BD104" i="1"/>
  <c r="BD103" i="1"/>
  <c r="BD102" i="1"/>
  <c r="BD101" i="1"/>
  <c r="BD100" i="1"/>
  <c r="BD99" i="1"/>
  <c r="BD98" i="1"/>
  <c r="BD97" i="1"/>
  <c r="BD96" i="1"/>
  <c r="BD95" i="1"/>
  <c r="BD94" i="1"/>
  <c r="BD93" i="1"/>
  <c r="BD92" i="1"/>
  <c r="BD91" i="1"/>
  <c r="BD90" i="1"/>
  <c r="BD89" i="1"/>
  <c r="BD88" i="1"/>
  <c r="BD87" i="1"/>
  <c r="BD86" i="1"/>
  <c r="BD85" i="1"/>
  <c r="BD84" i="1"/>
  <c r="BD83" i="1"/>
  <c r="BD82" i="1"/>
  <c r="AP82" i="1" s="1"/>
  <c r="BD81" i="1"/>
  <c r="BD80" i="1"/>
  <c r="BD79" i="1"/>
  <c r="BD78" i="1"/>
  <c r="BD77" i="1"/>
  <c r="BD76" i="1"/>
  <c r="BD75" i="1"/>
  <c r="BD74" i="1"/>
  <c r="AP74" i="1" s="1"/>
  <c r="BD73" i="1"/>
  <c r="BD72" i="1"/>
  <c r="BD71" i="1"/>
  <c r="BD70" i="1"/>
  <c r="BD69" i="1"/>
  <c r="BD68" i="1"/>
  <c r="AP68" i="1" s="1"/>
  <c r="BD67" i="1"/>
  <c r="BD66" i="1"/>
  <c r="AP66" i="1" s="1"/>
  <c r="BD65" i="1"/>
  <c r="BD64" i="1"/>
  <c r="BD63" i="1"/>
  <c r="BD62" i="1"/>
  <c r="BD61" i="1"/>
  <c r="BD60" i="1"/>
  <c r="AP60" i="1" s="1"/>
  <c r="BD59" i="1"/>
  <c r="BD58" i="1"/>
  <c r="AP58" i="1" s="1"/>
  <c r="BD57" i="1"/>
  <c r="BD56" i="1"/>
  <c r="BD55" i="1"/>
  <c r="BD54" i="1"/>
  <c r="BD53" i="1"/>
  <c r="BD52" i="1"/>
  <c r="BD51" i="1"/>
  <c r="BD50" i="1"/>
  <c r="AP50" i="1" s="1"/>
  <c r="BD49" i="1"/>
  <c r="BD48" i="1"/>
  <c r="BD47" i="1"/>
  <c r="BD46" i="1"/>
  <c r="BD45" i="1"/>
  <c r="BD44" i="1"/>
  <c r="BD43" i="1"/>
  <c r="BD42" i="1"/>
  <c r="AP42" i="1" s="1"/>
  <c r="BD41" i="1"/>
  <c r="BD40" i="1"/>
  <c r="BD39" i="1"/>
  <c r="BD38" i="1"/>
  <c r="BD37" i="1"/>
  <c r="BD36" i="1"/>
  <c r="BD35" i="1"/>
  <c r="AP35" i="1" s="1"/>
  <c r="BD34" i="1"/>
  <c r="AP34" i="1" s="1"/>
  <c r="BD33" i="1"/>
  <c r="BD32" i="1"/>
  <c r="BD31" i="1"/>
  <c r="BD30" i="1"/>
  <c r="BD29" i="1"/>
  <c r="BD28" i="1"/>
  <c r="BD27" i="1"/>
  <c r="AP27" i="1" s="1"/>
  <c r="BD26" i="1"/>
  <c r="AP26" i="1" s="1"/>
  <c r="BD25" i="1"/>
  <c r="BD24" i="1"/>
  <c r="BD23" i="1"/>
  <c r="BD22" i="1"/>
  <c r="BD20" i="1"/>
  <c r="U13" i="1"/>
  <c r="U12" i="1"/>
  <c r="U11" i="1"/>
  <c r="U10" i="1"/>
  <c r="BD4" i="1"/>
  <c r="AP4" i="1" s="1"/>
  <c r="M14" i="3"/>
  <c r="M15" i="2"/>
  <c r="M14" i="2"/>
  <c r="M13" i="2"/>
  <c r="M13" i="3"/>
  <c r="M12" i="3"/>
  <c r="M11" i="3"/>
  <c r="M9" i="3"/>
  <c r="M8" i="3"/>
  <c r="M7" i="3"/>
  <c r="M6" i="3"/>
  <c r="M5" i="3"/>
  <c r="M4" i="3"/>
  <c r="M3" i="3"/>
  <c r="M2" i="3"/>
  <c r="M11" i="2"/>
  <c r="M10" i="2"/>
  <c r="M9" i="2"/>
  <c r="M8" i="2"/>
  <c r="M7" i="2"/>
  <c r="M6" i="2"/>
  <c r="M5" i="2"/>
  <c r="M4" i="2"/>
  <c r="R18" i="2"/>
  <c r="Q19" i="2"/>
  <c r="P4" i="2"/>
  <c r="O5" i="2"/>
  <c r="O6" i="2"/>
  <c r="O4" i="2"/>
  <c r="F20" i="9" l="1"/>
  <c r="H20" i="9"/>
  <c r="G20" i="9"/>
  <c r="J20" i="9"/>
  <c r="I20" i="9"/>
  <c r="L20" i="9"/>
  <c r="K20" i="9"/>
  <c r="C20" i="9" s="1"/>
  <c r="N20" i="9"/>
  <c r="M20" i="9"/>
  <c r="P20" i="9"/>
  <c r="O20" i="9"/>
  <c r="F21" i="9"/>
  <c r="Q20" i="9"/>
  <c r="D20" i="9" s="1"/>
  <c r="H21" i="9"/>
  <c r="G21" i="9"/>
  <c r="J21" i="9"/>
  <c r="I21" i="9"/>
  <c r="L21" i="9"/>
  <c r="K21" i="9"/>
  <c r="C21" i="9" s="1"/>
  <c r="N21" i="9"/>
  <c r="M21" i="9"/>
  <c r="P21" i="9"/>
  <c r="O21" i="9"/>
  <c r="F22" i="9"/>
  <c r="Q21" i="9"/>
  <c r="D21" i="9" s="1"/>
  <c r="H22" i="9"/>
  <c r="G22" i="9"/>
  <c r="J22" i="9"/>
  <c r="I22" i="9"/>
  <c r="L22" i="9"/>
  <c r="K22" i="9"/>
  <c r="C22" i="9" s="1"/>
  <c r="N22" i="9"/>
  <c r="M22" i="9"/>
  <c r="P22" i="9"/>
  <c r="O22" i="9"/>
  <c r="F24" i="9"/>
  <c r="Q22" i="9"/>
  <c r="D22" i="9" s="1"/>
  <c r="G24" i="9"/>
  <c r="I24" i="9"/>
  <c r="L24" i="9"/>
  <c r="Q17" i="9" a="1"/>
  <c r="Q17" i="9" s="1"/>
  <c r="P17" i="9" a="1"/>
  <c r="P17" i="9" s="1"/>
  <c r="O17" i="9" a="1"/>
  <c r="O17" i="9" s="1"/>
  <c r="N17" i="9" a="1"/>
  <c r="N17" i="9" s="1"/>
  <c r="M17" i="9" a="1"/>
  <c r="M17" i="9" s="1"/>
  <c r="L17" i="9" a="1"/>
  <c r="L17" i="9" s="1"/>
  <c r="K17" i="9" a="1"/>
  <c r="K17" i="9" s="1"/>
  <c r="J17" i="9" a="1"/>
  <c r="J17" i="9" s="1"/>
  <c r="I17" i="9" a="1"/>
  <c r="I17" i="9" s="1"/>
  <c r="H17" i="9" a="1"/>
  <c r="H17" i="9" s="1"/>
  <c r="G17" i="9" a="1"/>
  <c r="G17" i="9" s="1"/>
  <c r="F17" i="9" a="1"/>
  <c r="F17" i="9" s="1"/>
  <c r="Q16" i="9" a="1"/>
  <c r="Q16" i="9" s="1"/>
  <c r="P16" i="9" a="1"/>
  <c r="P16" i="9" s="1"/>
  <c r="O16" i="9" a="1"/>
  <c r="O16" i="9" s="1"/>
  <c r="N16" i="9" a="1"/>
  <c r="N16" i="9" s="1"/>
  <c r="M16" i="9" a="1"/>
  <c r="M16" i="9" s="1"/>
  <c r="L16" i="9" a="1"/>
  <c r="L16" i="9" s="1"/>
  <c r="K16" i="9" a="1"/>
  <c r="K16" i="9" s="1"/>
  <c r="J16" i="9" a="1"/>
  <c r="J16" i="9" s="1"/>
  <c r="I16" i="9" a="1"/>
  <c r="I16" i="9" s="1"/>
  <c r="H16" i="9" a="1"/>
  <c r="H16" i="9" s="1"/>
  <c r="G16" i="9" a="1"/>
  <c r="G16" i="9" s="1"/>
  <c r="F16" i="9" a="1"/>
  <c r="F16" i="9" s="1"/>
  <c r="E18" i="9" a="1"/>
  <c r="E18" i="9" s="1"/>
  <c r="E19" i="9" a="1"/>
  <c r="E19" i="9" s="1"/>
  <c r="N24" i="9"/>
  <c r="M24" i="9"/>
  <c r="K24" i="9"/>
  <c r="H24" i="9"/>
  <c r="Q24" i="9"/>
  <c r="O24" i="9"/>
  <c r="J24" i="9"/>
  <c r="P24" i="9"/>
  <c r="J25" i="9"/>
  <c r="H25" i="9"/>
  <c r="G25" i="9"/>
  <c r="F25" i="9"/>
  <c r="L25" i="9"/>
  <c r="K25" i="9"/>
  <c r="I25" i="9"/>
  <c r="P25" i="9"/>
  <c r="O25" i="9"/>
  <c r="N25" i="9"/>
  <c r="M25" i="9"/>
  <c r="G26" i="9"/>
  <c r="F26" i="9"/>
  <c r="N26" i="9"/>
  <c r="M26" i="9"/>
  <c r="L26" i="9"/>
  <c r="Q25" i="9"/>
  <c r="K26" i="9"/>
  <c r="I26" i="9"/>
  <c r="H26" i="9"/>
  <c r="O26" i="9"/>
  <c r="I27" i="9"/>
  <c r="H27" i="9"/>
  <c r="G27" i="9"/>
  <c r="F27" i="9"/>
  <c r="J26" i="9"/>
  <c r="Q26" i="9"/>
  <c r="P26" i="9"/>
  <c r="J27" i="9"/>
  <c r="Q23" i="9"/>
  <c r="I23" i="9"/>
  <c r="Q27" i="9"/>
  <c r="P23" i="9"/>
  <c r="H23" i="9"/>
  <c r="P27" i="9"/>
  <c r="O23" i="9"/>
  <c r="G23" i="9"/>
  <c r="O27" i="9"/>
  <c r="N23" i="9"/>
  <c r="F23" i="9"/>
  <c r="N27" i="9"/>
  <c r="M23" i="9"/>
  <c r="M27" i="9"/>
  <c r="L23" i="9"/>
  <c r="L27" i="9"/>
  <c r="K23" i="9"/>
  <c r="K27" i="9"/>
  <c r="J23" i="9"/>
  <c r="W21" i="7"/>
  <c r="AX21" i="7" s="1"/>
  <c r="W20" i="7"/>
  <c r="AX20" i="7" s="1"/>
  <c r="W19" i="7"/>
  <c r="AX19" i="7" s="1"/>
  <c r="W18" i="7"/>
  <c r="AX18" i="7" s="1"/>
  <c r="W17" i="7"/>
  <c r="AX17" i="7" s="1"/>
  <c r="W16" i="7"/>
  <c r="AX16" i="7" s="1"/>
  <c r="W15" i="7"/>
  <c r="AX15" i="7" s="1"/>
  <c r="W14" i="7"/>
  <c r="AX14" i="7" s="1"/>
  <c r="W13" i="7"/>
  <c r="AX13" i="7" s="1"/>
  <c r="W12" i="7"/>
  <c r="AX12" i="7" s="1"/>
  <c r="W11" i="7"/>
  <c r="AX11" i="7" s="1"/>
  <c r="W10" i="7"/>
  <c r="AX10" i="7" s="1"/>
  <c r="W9" i="7"/>
  <c r="AX9" i="7" s="1"/>
  <c r="W8" i="7"/>
  <c r="AX8" i="7" s="1"/>
  <c r="W7" i="7"/>
  <c r="AX7" i="7" s="1"/>
  <c r="Q19" i="7"/>
  <c r="AR19" i="7" s="1"/>
  <c r="R19" i="7"/>
  <c r="AS19" i="7" s="1"/>
  <c r="U19" i="7"/>
  <c r="AV19" i="7" s="1"/>
  <c r="S20" i="7"/>
  <c r="AT20" i="7" s="1"/>
  <c r="Q21" i="7"/>
  <c r="AR21" i="7" s="1"/>
  <c r="S21" i="7"/>
  <c r="AT21" i="7" s="1"/>
  <c r="T20" i="7"/>
  <c r="AU20" i="7" s="1"/>
  <c r="I21" i="7"/>
  <c r="BA21" i="7" s="1"/>
  <c r="T19" i="7"/>
  <c r="AU19" i="7" s="1"/>
  <c r="P19" i="7"/>
  <c r="AQ19" i="7" s="1"/>
  <c r="Q20" i="7"/>
  <c r="AR20" i="7" s="1"/>
  <c r="T21" i="7"/>
  <c r="AU21" i="7" s="1"/>
  <c r="R20" i="7"/>
  <c r="AS20" i="7" s="1"/>
  <c r="U21" i="7"/>
  <c r="AV21" i="7" s="1"/>
  <c r="I19" i="7"/>
  <c r="BA19" i="7" s="1"/>
  <c r="S19" i="7"/>
  <c r="AT19" i="7" s="1"/>
  <c r="U20" i="7"/>
  <c r="AV20" i="7" s="1"/>
  <c r="O19" i="7"/>
  <c r="AP19" i="7" s="1"/>
  <c r="R21" i="7"/>
  <c r="AS21" i="7" s="1"/>
  <c r="I20" i="7"/>
  <c r="BA20" i="7" s="1"/>
  <c r="L19" i="7"/>
  <c r="AM19" i="7" s="1"/>
  <c r="P21" i="7"/>
  <c r="AQ21" i="7" s="1"/>
  <c r="N19" i="7"/>
  <c r="AO19" i="7" s="1"/>
  <c r="N20" i="7"/>
  <c r="AO20" i="7" s="1"/>
  <c r="M21" i="7"/>
  <c r="AN21" i="7" s="1"/>
  <c r="O20" i="7"/>
  <c r="AP20" i="7" s="1"/>
  <c r="N21" i="7"/>
  <c r="AO21" i="7" s="1"/>
  <c r="M20" i="7"/>
  <c r="AN20" i="7" s="1"/>
  <c r="P20" i="7"/>
  <c r="AQ20" i="7" s="1"/>
  <c r="O21" i="7"/>
  <c r="AP21" i="7" s="1"/>
  <c r="K21" i="7"/>
  <c r="AL21" i="7" s="1"/>
  <c r="L21" i="7"/>
  <c r="AM21" i="7" s="1"/>
  <c r="J19" i="7"/>
  <c r="AK19" i="7" s="1"/>
  <c r="K19" i="7"/>
  <c r="AL19" i="7" s="1"/>
  <c r="J21" i="7"/>
  <c r="AK21" i="7" s="1"/>
  <c r="J20" i="7"/>
  <c r="AK20" i="7" s="1"/>
  <c r="K20" i="7"/>
  <c r="AL20" i="7" s="1"/>
  <c r="L20" i="7"/>
  <c r="AM20" i="7" s="1"/>
  <c r="AP30" i="1"/>
  <c r="AP16" i="1"/>
  <c r="AP28" i="1"/>
  <c r="AP46" i="1"/>
  <c r="AP62" i="1"/>
  <c r="AP78" i="1"/>
  <c r="AP23" i="1"/>
  <c r="AP31" i="1"/>
  <c r="AP39" i="1"/>
  <c r="AP47" i="1"/>
  <c r="AP55" i="1"/>
  <c r="AP63" i="1"/>
  <c r="AP71" i="1"/>
  <c r="AP79" i="1"/>
  <c r="AP9" i="1"/>
  <c r="AP17" i="1"/>
  <c r="AP6" i="1"/>
  <c r="AP22" i="1"/>
  <c r="AP38" i="1"/>
  <c r="AP70" i="1"/>
  <c r="AP8" i="1"/>
  <c r="AP24" i="1"/>
  <c r="AP32" i="1"/>
  <c r="AP40" i="1"/>
  <c r="AP48" i="1"/>
  <c r="AP56" i="1"/>
  <c r="AP64" i="1"/>
  <c r="AP72" i="1"/>
  <c r="AP80" i="1"/>
  <c r="AP10" i="1"/>
  <c r="AP18" i="1"/>
  <c r="AP21" i="1"/>
  <c r="AP54" i="1"/>
  <c r="AP25" i="1"/>
  <c r="AP33" i="1"/>
  <c r="AP41" i="1"/>
  <c r="AP49" i="1"/>
  <c r="AP57" i="1"/>
  <c r="AP65" i="1"/>
  <c r="AP81" i="1"/>
  <c r="AP11" i="1"/>
  <c r="AP19" i="1"/>
  <c r="AP43" i="1"/>
  <c r="AP51" i="1"/>
  <c r="AP59" i="1"/>
  <c r="AP67" i="1"/>
  <c r="AP75" i="1"/>
  <c r="AP5" i="1"/>
  <c r="AP13" i="1"/>
  <c r="AP44" i="1"/>
  <c r="AP52" i="1"/>
  <c r="AP76" i="1"/>
  <c r="AP14" i="1"/>
  <c r="AP36" i="1"/>
  <c r="AP20" i="1"/>
  <c r="AP29" i="1"/>
  <c r="AP37" i="1"/>
  <c r="AP45" i="1"/>
  <c r="AP53" i="1"/>
  <c r="AP61" i="1"/>
  <c r="AP69" i="1"/>
  <c r="AP77" i="1"/>
  <c r="AP7" i="1"/>
  <c r="AP15" i="1"/>
  <c r="N76" i="1"/>
  <c r="N77" i="1"/>
  <c r="N79" i="1"/>
  <c r="N80" i="1"/>
  <c r="N82" i="1"/>
  <c r="N75" i="1"/>
  <c r="N7" i="7"/>
  <c r="AO7" i="7" s="1"/>
  <c r="Q7" i="7"/>
  <c r="AR7" i="7" s="1"/>
  <c r="P7" i="7"/>
  <c r="AQ7" i="7" s="1"/>
  <c r="U7" i="7"/>
  <c r="AV7" i="7" s="1"/>
  <c r="J7" i="7"/>
  <c r="AK7" i="7" s="1"/>
  <c r="R7" i="7"/>
  <c r="AS7" i="7" s="1"/>
  <c r="K7" i="7"/>
  <c r="AL7" i="7" s="1"/>
  <c r="S7" i="7"/>
  <c r="AT7" i="7" s="1"/>
  <c r="I7" i="7"/>
  <c r="BA7" i="7" s="1"/>
  <c r="L7" i="7"/>
  <c r="AM7" i="7" s="1"/>
  <c r="T7" i="7"/>
  <c r="AU7" i="7" s="1"/>
  <c r="M7" i="7"/>
  <c r="AN7" i="7" s="1"/>
  <c r="O7" i="7"/>
  <c r="AP7" i="7" s="1"/>
  <c r="M19" i="7"/>
  <c r="AN19" i="7" s="1"/>
  <c r="S18" i="7"/>
  <c r="AT18" i="7" s="1"/>
  <c r="L18" i="7"/>
  <c r="AM18" i="7" s="1"/>
  <c r="R18" i="7"/>
  <c r="AS18" i="7" s="1"/>
  <c r="M18" i="7"/>
  <c r="AN18" i="7" s="1"/>
  <c r="T18" i="7"/>
  <c r="AU18" i="7" s="1"/>
  <c r="O18" i="7"/>
  <c r="AP18" i="7" s="1"/>
  <c r="P18" i="7"/>
  <c r="AQ18" i="7" s="1"/>
  <c r="N18" i="7"/>
  <c r="AO18" i="7" s="1"/>
  <c r="U18" i="7"/>
  <c r="AV18" i="7" s="1"/>
  <c r="J18" i="7"/>
  <c r="AK18" i="7" s="1"/>
  <c r="Q18" i="7"/>
  <c r="AR18" i="7" s="1"/>
  <c r="K18" i="7"/>
  <c r="AL18" i="7" s="1"/>
  <c r="AZ74" i="1"/>
  <c r="P11" i="7"/>
  <c r="AQ11" i="7" s="1"/>
  <c r="J15" i="7"/>
  <c r="AK15" i="7" s="1"/>
  <c r="U9" i="7"/>
  <c r="AV9" i="7" s="1"/>
  <c r="N9" i="7"/>
  <c r="AO9" i="7" s="1"/>
  <c r="M10" i="7"/>
  <c r="AN10" i="7" s="1"/>
  <c r="M9" i="7"/>
  <c r="AN9" i="7" s="1"/>
  <c r="L8" i="7"/>
  <c r="AM8" i="7" s="1"/>
  <c r="O10" i="7"/>
  <c r="AP10" i="7" s="1"/>
  <c r="N12" i="7"/>
  <c r="AO12" i="7" s="1"/>
  <c r="P8" i="7"/>
  <c r="AQ8" i="7" s="1"/>
  <c r="J11" i="7"/>
  <c r="AK11" i="7" s="1"/>
  <c r="Q10" i="7"/>
  <c r="AR10" i="7" s="1"/>
  <c r="U8" i="7"/>
  <c r="AV8" i="7" s="1"/>
  <c r="K11" i="7"/>
  <c r="AL11" i="7" s="1"/>
  <c r="S10" i="7"/>
  <c r="AT10" i="7" s="1"/>
  <c r="T11" i="7"/>
  <c r="AU11" i="7" s="1"/>
  <c r="S12" i="7"/>
  <c r="AT12" i="7" s="1"/>
  <c r="L9" i="7"/>
  <c r="AM9" i="7" s="1"/>
  <c r="O11" i="7"/>
  <c r="AP11" i="7" s="1"/>
  <c r="P12" i="7"/>
  <c r="AQ12" i="7" s="1"/>
  <c r="J16" i="7"/>
  <c r="AK16" i="7" s="1"/>
  <c r="J10" i="7"/>
  <c r="AK10" i="7" s="1"/>
  <c r="K13" i="7"/>
  <c r="AL13" i="7" s="1"/>
  <c r="J12" i="7"/>
  <c r="AK12" i="7" s="1"/>
  <c r="K8" i="7"/>
  <c r="AL8" i="7" s="1"/>
  <c r="O8" i="7"/>
  <c r="AP8" i="7" s="1"/>
  <c r="P9" i="7"/>
  <c r="AQ9" i="7" s="1"/>
  <c r="U10" i="7"/>
  <c r="AV10" i="7" s="1"/>
  <c r="M12" i="7"/>
  <c r="AN12" i="7" s="1"/>
  <c r="T8" i="7"/>
  <c r="AU8" i="7" s="1"/>
  <c r="J9" i="7"/>
  <c r="AK9" i="7" s="1"/>
  <c r="K10" i="7"/>
  <c r="AL10" i="7" s="1"/>
  <c r="L11" i="7"/>
  <c r="AM11" i="7" s="1"/>
  <c r="O13" i="7"/>
  <c r="AP13" i="7" s="1"/>
  <c r="J8" i="7"/>
  <c r="AK8" i="7" s="1"/>
  <c r="K9" i="7"/>
  <c r="AL9" i="7" s="1"/>
  <c r="L10" i="7"/>
  <c r="AM10" i="7" s="1"/>
  <c r="M11" i="7"/>
  <c r="AN11" i="7" s="1"/>
  <c r="P13" i="7"/>
  <c r="AQ13" i="7" s="1"/>
  <c r="N8" i="7"/>
  <c r="AO8" i="7" s="1"/>
  <c r="J13" i="7"/>
  <c r="AK13" i="7" s="1"/>
  <c r="T15" i="7"/>
  <c r="AU15" i="7" s="1"/>
  <c r="M8" i="7"/>
  <c r="AN8" i="7" s="1"/>
  <c r="O9" i="7"/>
  <c r="AP9" i="7" s="1"/>
  <c r="P10" i="7"/>
  <c r="AQ10" i="7" s="1"/>
  <c r="Q8" i="7"/>
  <c r="AR8" i="7" s="1"/>
  <c r="K12" i="7"/>
  <c r="AL12" i="7" s="1"/>
  <c r="L13" i="7"/>
  <c r="AM13" i="7" s="1"/>
  <c r="N10" i="7"/>
  <c r="AO10" i="7" s="1"/>
  <c r="Q9" i="7"/>
  <c r="AR9" i="7" s="1"/>
  <c r="T10" i="7"/>
  <c r="AU10" i="7" s="1"/>
  <c r="Q13" i="7"/>
  <c r="AR13" i="7" s="1"/>
  <c r="K15" i="7"/>
  <c r="AL15" i="7" s="1"/>
  <c r="M16" i="7"/>
  <c r="AN16" i="7" s="1"/>
  <c r="L12" i="7"/>
  <c r="AM12" i="7" s="1"/>
  <c r="M13" i="7"/>
  <c r="AN13" i="7" s="1"/>
  <c r="N11" i="7"/>
  <c r="AO11" i="7" s="1"/>
  <c r="R9" i="7"/>
  <c r="AS9" i="7" s="1"/>
  <c r="Q11" i="7"/>
  <c r="AR11" i="7" s="1"/>
  <c r="T13" i="7"/>
  <c r="AU13" i="7" s="1"/>
  <c r="O15" i="7"/>
  <c r="AP15" i="7" s="1"/>
  <c r="J17" i="7"/>
  <c r="AK17" i="7" s="1"/>
  <c r="S9" i="7"/>
  <c r="AT9" i="7" s="1"/>
  <c r="R11" i="7"/>
  <c r="AS11" i="7" s="1"/>
  <c r="N15" i="7"/>
  <c r="AO15" i="7" s="1"/>
  <c r="O12" i="7"/>
  <c r="AP12" i="7" s="1"/>
  <c r="N13" i="7"/>
  <c r="AO13" i="7" s="1"/>
  <c r="T9" i="7"/>
  <c r="AU9" i="7" s="1"/>
  <c r="S11" i="7"/>
  <c r="AT11" i="7" s="1"/>
  <c r="J14" i="7"/>
  <c r="AK14" i="7" s="1"/>
  <c r="Q14" i="7"/>
  <c r="AR14" i="7" s="1"/>
  <c r="T16" i="7"/>
  <c r="AU16" i="7" s="1"/>
  <c r="K14" i="7"/>
  <c r="AL14" i="7" s="1"/>
  <c r="R14" i="7"/>
  <c r="AS14" i="7" s="1"/>
  <c r="U12" i="7"/>
  <c r="AV12" i="7" s="1"/>
  <c r="U13" i="7"/>
  <c r="AV13" i="7" s="1"/>
  <c r="R8" i="7"/>
  <c r="AS8" i="7" s="1"/>
  <c r="Q12" i="7"/>
  <c r="AR12" i="7" s="1"/>
  <c r="M14" i="7"/>
  <c r="AN14" i="7" s="1"/>
  <c r="T14" i="7"/>
  <c r="AU14" i="7" s="1"/>
  <c r="U11" i="7"/>
  <c r="AV11" i="7" s="1"/>
  <c r="S8" i="7"/>
  <c r="AT8" i="7" s="1"/>
  <c r="R10" i="7"/>
  <c r="AS10" i="7" s="1"/>
  <c r="R12" i="7"/>
  <c r="AS12" i="7" s="1"/>
  <c r="U14" i="7"/>
  <c r="AV14" i="7" s="1"/>
  <c r="K16" i="7"/>
  <c r="AL16" i="7" s="1"/>
  <c r="L17" i="7"/>
  <c r="AM17" i="7" s="1"/>
  <c r="L15" i="7"/>
  <c r="AM15" i="7" s="1"/>
  <c r="R16" i="7"/>
  <c r="AS16" i="7" s="1"/>
  <c r="U16" i="7"/>
  <c r="AV16" i="7" s="1"/>
  <c r="S15" i="7"/>
  <c r="AT15" i="7" s="1"/>
  <c r="Q16" i="7"/>
  <c r="AR16" i="7" s="1"/>
  <c r="U17" i="7"/>
  <c r="AV17" i="7" s="1"/>
  <c r="R15" i="7"/>
  <c r="AS15" i="7" s="1"/>
  <c r="U15" i="7"/>
  <c r="AV15" i="7" s="1"/>
  <c r="S13" i="7"/>
  <c r="AT13" i="7" s="1"/>
  <c r="O16" i="7"/>
  <c r="AP16" i="7" s="1"/>
  <c r="Q15" i="7"/>
  <c r="AR15" i="7" s="1"/>
  <c r="O14" i="7"/>
  <c r="AP14" i="7" s="1"/>
  <c r="R13" i="7"/>
  <c r="AS13" i="7" s="1"/>
  <c r="T17" i="7"/>
  <c r="AU17" i="7" s="1"/>
  <c r="O17" i="7"/>
  <c r="AP17" i="7" s="1"/>
  <c r="S17" i="7"/>
  <c r="AT17" i="7" s="1"/>
  <c r="S14" i="7"/>
  <c r="AT14" i="7" s="1"/>
  <c r="T12" i="7"/>
  <c r="AU12" i="7" s="1"/>
  <c r="R17" i="7"/>
  <c r="AS17" i="7" s="1"/>
  <c r="Q17" i="7"/>
  <c r="AR17" i="7" s="1"/>
  <c r="K17" i="7"/>
  <c r="AL17" i="7" s="1"/>
  <c r="N14" i="7"/>
  <c r="AO14" i="7" s="1"/>
  <c r="P16" i="7"/>
  <c r="AQ16" i="7" s="1"/>
  <c r="P14" i="7"/>
  <c r="AQ14" i="7" s="1"/>
  <c r="P17" i="7"/>
  <c r="AQ17" i="7" s="1"/>
  <c r="P15" i="7"/>
  <c r="AQ15" i="7" s="1"/>
  <c r="M17" i="7"/>
  <c r="AN17" i="7" s="1"/>
  <c r="L16" i="7"/>
  <c r="AM16" i="7" s="1"/>
  <c r="M15" i="7"/>
  <c r="AN15" i="7" s="1"/>
  <c r="L14" i="7"/>
  <c r="AM14" i="7" s="1"/>
  <c r="N17" i="7"/>
  <c r="AO17" i="7" s="1"/>
  <c r="N16" i="7"/>
  <c r="AO16" i="7" s="1"/>
  <c r="S16" i="7"/>
  <c r="AT16" i="7" s="1"/>
  <c r="I18" i="7"/>
  <c r="BA18" i="7" s="1"/>
  <c r="I17" i="7"/>
  <c r="BA17" i="7" s="1"/>
  <c r="I16" i="7"/>
  <c r="BA16" i="7" s="1"/>
  <c r="I15" i="7"/>
  <c r="BA15" i="7" s="1"/>
  <c r="I14" i="7"/>
  <c r="BA14" i="7" s="1"/>
  <c r="I13" i="7"/>
  <c r="BA13" i="7" s="1"/>
  <c r="I12" i="7"/>
  <c r="BA12" i="7" s="1"/>
  <c r="I11" i="7"/>
  <c r="BA11" i="7" s="1"/>
  <c r="I10" i="7"/>
  <c r="BA10" i="7" s="1"/>
  <c r="I9" i="7"/>
  <c r="BA9" i="7" s="1"/>
  <c r="I8" i="7"/>
  <c r="BA8" i="7" s="1"/>
  <c r="G7" i="9" l="1"/>
  <c r="F10" i="9"/>
  <c r="G10" i="9"/>
  <c r="K10" i="9"/>
  <c r="J10" i="9"/>
  <c r="M10" i="9"/>
  <c r="O10" i="9"/>
  <c r="I10" i="9"/>
  <c r="H10" i="9"/>
  <c r="Q10" i="9"/>
  <c r="N10" i="9"/>
  <c r="P10" i="9"/>
  <c r="L10" i="9"/>
  <c r="H7" i="9"/>
  <c r="O7" i="9"/>
  <c r="M7" i="9"/>
  <c r="I7" i="9"/>
  <c r="P7" i="9"/>
  <c r="N7" i="9"/>
  <c r="J7" i="9"/>
  <c r="L7" i="9"/>
  <c r="K7" i="9"/>
  <c r="Q7" i="9"/>
  <c r="C25" i="9"/>
  <c r="D25" i="9"/>
  <c r="D24" i="9"/>
  <c r="C24" i="9"/>
  <c r="K8" i="9"/>
  <c r="Q8" i="9"/>
  <c r="D26" i="9"/>
  <c r="C26" i="9"/>
  <c r="H8" i="9"/>
  <c r="P8" i="9"/>
  <c r="F7" i="9"/>
  <c r="M8" i="9"/>
  <c r="O8" i="9"/>
  <c r="L8" i="9"/>
  <c r="G8" i="9"/>
  <c r="D16" i="9"/>
  <c r="C16" i="9"/>
  <c r="J8" i="9"/>
  <c r="D27" i="9"/>
  <c r="C27" i="9"/>
  <c r="F8" i="9"/>
  <c r="D23" i="9"/>
  <c r="C23" i="9"/>
  <c r="N8" i="9"/>
  <c r="D17" i="9"/>
  <c r="C17" i="9"/>
  <c r="I8" i="9"/>
  <c r="D10" i="9" l="1"/>
  <c r="F15" i="9"/>
  <c r="F12" i="9"/>
  <c r="G5" i="9" s="1"/>
  <c r="F14" i="9"/>
  <c r="C10" i="9"/>
  <c r="D8" i="9"/>
  <c r="C8" i="9"/>
  <c r="D7" i="9"/>
  <c r="C7" i="9"/>
  <c r="D15" i="9" l="1"/>
  <c r="D12" i="9"/>
  <c r="D14" i="9"/>
  <c r="C12" i="9"/>
  <c r="C14" i="9"/>
  <c r="C15" i="9"/>
  <c r="G15" i="9"/>
  <c r="G14" i="9"/>
  <c r="G12" i="9"/>
  <c r="H5" i="9" s="1"/>
  <c r="H15" i="9" l="1"/>
  <c r="H12" i="9"/>
  <c r="I5" i="9" s="1"/>
  <c r="H14" i="9"/>
  <c r="I14" i="9" l="1"/>
  <c r="I15" i="9"/>
  <c r="I12" i="9"/>
  <c r="J5" i="9" s="1"/>
  <c r="J12" i="9" l="1"/>
  <c r="K5" i="9" s="1"/>
  <c r="J14" i="9"/>
  <c r="J15" i="9"/>
  <c r="K14" i="9" l="1"/>
  <c r="K15" i="9"/>
  <c r="K12" i="9"/>
  <c r="L5" i="9" s="1"/>
  <c r="L15" i="9" l="1"/>
  <c r="L14" i="9"/>
  <c r="L12" i="9"/>
  <c r="M5" i="9" s="1"/>
  <c r="M14" i="9" l="1"/>
  <c r="M12" i="9"/>
  <c r="N5" i="9" s="1"/>
  <c r="M15" i="9"/>
  <c r="N14" i="9" l="1"/>
  <c r="N15" i="9"/>
  <c r="N12" i="9"/>
  <c r="O5" i="9" s="1"/>
  <c r="O15" i="9" l="1"/>
  <c r="O14" i="9"/>
  <c r="O12" i="9"/>
  <c r="P5" i="9" s="1"/>
  <c r="P14" i="9" l="1"/>
  <c r="P15" i="9"/>
  <c r="P12" i="9"/>
  <c r="Q5" i="9" s="1"/>
  <c r="Q14" i="9" l="1"/>
  <c r="Q15" i="9"/>
  <c r="Q12" i="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<sst xmlns="http://schemas.openxmlformats.org/spreadsheetml/2006/main" count="1500" uniqueCount="525">
  <si>
    <t>Filial:</t>
  </si>
  <si>
    <t>Trujillo</t>
  </si>
  <si>
    <t>Datos del Grupo Actual</t>
  </si>
  <si>
    <t>Datos del Probacionista</t>
  </si>
  <si>
    <t>fórmula</t>
  </si>
  <si>
    <t>Primer grupo del año</t>
  </si>
  <si>
    <t>Propuesto</t>
  </si>
  <si>
    <t>Instructores</t>
  </si>
  <si>
    <t>NUEVO</t>
  </si>
  <si>
    <t>Nro.</t>
  </si>
  <si>
    <t>Curso</t>
  </si>
  <si>
    <t>Mes Inscrito</t>
  </si>
  <si>
    <t>Dia de clases Inscrito</t>
  </si>
  <si>
    <t>Horario Inscrito</t>
  </si>
  <si>
    <t>Fecha Inicio grupo</t>
  </si>
  <si>
    <t>Asistente del Grupo</t>
  </si>
  <si>
    <t>DNI / CE</t>
  </si>
  <si>
    <t>Nombres</t>
  </si>
  <si>
    <t>Apellidos</t>
  </si>
  <si>
    <t>Celular</t>
  </si>
  <si>
    <t>Correo</t>
  </si>
  <si>
    <t>Fecha de nac</t>
  </si>
  <si>
    <t>Edad</t>
  </si>
  <si>
    <t>Grupo</t>
  </si>
  <si>
    <t>Tipo Incrito</t>
  </si>
  <si>
    <t>Fecha Cambio Grupo</t>
  </si>
  <si>
    <t>Mes  
(1er grupo inscrito)</t>
  </si>
  <si>
    <t>Dia Clases
(1er grupo inscrito)</t>
  </si>
  <si>
    <t>Horario
(1er grupo inscrito)</t>
  </si>
  <si>
    <t>Fecha 3ra clase</t>
  </si>
  <si>
    <t>Fecha Finalización</t>
  </si>
  <si>
    <t>Ética</t>
  </si>
  <si>
    <t>Soc - FH</t>
  </si>
  <si>
    <t>sem 01</t>
  </si>
  <si>
    <t>sem 02</t>
  </si>
  <si>
    <t>sem 03</t>
  </si>
  <si>
    <t>sem 04</t>
  </si>
  <si>
    <t>sem 05</t>
  </si>
  <si>
    <t>sem 06</t>
  </si>
  <si>
    <t>sem 07</t>
  </si>
  <si>
    <t>sem 08</t>
  </si>
  <si>
    <t>sem 09</t>
  </si>
  <si>
    <t>sem 10</t>
  </si>
  <si>
    <t>sem 11</t>
  </si>
  <si>
    <t>sem 12</t>
  </si>
  <si>
    <t>sem 13</t>
  </si>
  <si>
    <t>sem 14</t>
  </si>
  <si>
    <t>sem 15</t>
  </si>
  <si>
    <t>sem 16</t>
  </si>
  <si>
    <t>Fecha Baja Probacionista</t>
  </si>
  <si>
    <t>Considerado en 3ra clase 
(regla automática)</t>
  </si>
  <si>
    <t>¿Finalizó el Curso?</t>
  </si>
  <si>
    <t>¿Pasó a miembro?</t>
  </si>
  <si>
    <t>Mes de Alta como miembro</t>
  </si>
  <si>
    <t>Motivo, en caso no pase a miembro o no concluya el curso</t>
  </si>
  <si>
    <t>Comentario adicional</t>
  </si>
  <si>
    <t>Fecha 1er mes como miembro</t>
  </si>
  <si>
    <t>¿Continúa como miembro al finalizar 1er mes?</t>
  </si>
  <si>
    <t>Fecha 2do mes como miembro</t>
  </si>
  <si>
    <t>¿Continúa como miembro al finalizar 2do mes?</t>
  </si>
  <si>
    <t>Fecha 3er fin mes</t>
  </si>
  <si>
    <t>¿Continúa como miembro al finalizar 3er mes?</t>
  </si>
  <si>
    <t>Expectativa</t>
  </si>
  <si>
    <t>Medio por el que se inscribio</t>
  </si>
  <si>
    <t>Uso Sistemas</t>
  </si>
  <si>
    <t>Llave grupo</t>
  </si>
  <si>
    <t>Curso2</t>
  </si>
  <si>
    <t>llave2</t>
  </si>
  <si>
    <t>¿Cambió de Grupo/Local?</t>
  </si>
  <si>
    <t>Fecha Alta 4ta o 8va sem.</t>
  </si>
  <si>
    <t>Es Alta a 4ta o 8va semana?</t>
  </si>
  <si>
    <t>Fecha Alta como miembro</t>
  </si>
  <si>
    <t>Conócete a ti mismo</t>
  </si>
  <si>
    <t>Enero</t>
  </si>
  <si>
    <t>Martes</t>
  </si>
  <si>
    <t>7:30 - 9:30 pm</t>
  </si>
  <si>
    <t>Lucero Alfaro</t>
  </si>
  <si>
    <t>18801425</t>
  </si>
  <si>
    <t>Katia</t>
  </si>
  <si>
    <t>Solano Castillo</t>
  </si>
  <si>
    <t>katiasolacas@gmail.com</t>
  </si>
  <si>
    <t>Amon I</t>
  </si>
  <si>
    <t>Inscrito Nuevo</t>
  </si>
  <si>
    <t>Pilar Mendez</t>
  </si>
  <si>
    <t>Richard Antunez</t>
  </si>
  <si>
    <t>P</t>
  </si>
  <si>
    <t>F</t>
  </si>
  <si>
    <t>Actividades</t>
  </si>
  <si>
    <t>Miércoles</t>
  </si>
  <si>
    <t>73840978</t>
  </si>
  <si>
    <t>Nadia</t>
  </si>
  <si>
    <t>Alva Solano</t>
  </si>
  <si>
    <t>nadialvasol@gmail.com</t>
  </si>
  <si>
    <t>Elizabeth Tejada</t>
  </si>
  <si>
    <t>Carlos Vargas</t>
  </si>
  <si>
    <t>71101161</t>
  </si>
  <si>
    <t>Muller André</t>
  </si>
  <si>
    <t>Benites Solorzano</t>
  </si>
  <si>
    <t>andre27smuller@gmail.com</t>
  </si>
  <si>
    <t>Nuth I</t>
  </si>
  <si>
    <t>74847052</t>
  </si>
  <si>
    <t>Carlos Josue</t>
  </si>
  <si>
    <t>Flores Ponce</t>
  </si>
  <si>
    <t>cp032221@gmail.com</t>
  </si>
  <si>
    <t>71274088</t>
  </si>
  <si>
    <t>Gian Paul</t>
  </si>
  <si>
    <t>Villacorta Chistama</t>
  </si>
  <si>
    <t>gian.villacorta2022@gmail.com</t>
  </si>
  <si>
    <t>18196924</t>
  </si>
  <si>
    <t>Jenny</t>
  </si>
  <si>
    <t>Moreno Mendez</t>
  </si>
  <si>
    <t>jennymaribel_26@hotmail.com</t>
  </si>
  <si>
    <t>43456560</t>
  </si>
  <si>
    <t>Elisa</t>
  </si>
  <si>
    <t>Flores Hernandez</t>
  </si>
  <si>
    <t>milaggritos7604@hotmail.com</t>
  </si>
  <si>
    <t>73859903</t>
  </si>
  <si>
    <t>Xiomara Valery</t>
  </si>
  <si>
    <t>Mendez Sanchez</t>
  </si>
  <si>
    <t>valems2534@gmail.com</t>
  </si>
  <si>
    <t>71802269</t>
  </si>
  <si>
    <t>Alexandra</t>
  </si>
  <si>
    <t>Ruiz Alfaro</t>
  </si>
  <si>
    <t>ale.ruiz.alf@outlook.com</t>
  </si>
  <si>
    <t>46540781</t>
  </si>
  <si>
    <t xml:space="preserve">Hector </t>
  </si>
  <si>
    <t>Uriol Diaz</t>
  </si>
  <si>
    <t>hector_3080@hotmail.com</t>
  </si>
  <si>
    <t>44435876</t>
  </si>
  <si>
    <t>Carlos Rody</t>
  </si>
  <si>
    <t>Laban Guevara</t>
  </si>
  <si>
    <t>carloscapricornio86@hotmail.com</t>
  </si>
  <si>
    <t>17934736</t>
  </si>
  <si>
    <t>Nelida</t>
  </si>
  <si>
    <t>Silva Sanchez</t>
  </si>
  <si>
    <t>n_charito_7@hotmail.com</t>
  </si>
  <si>
    <t>60877561</t>
  </si>
  <si>
    <t>Gabriela</t>
  </si>
  <si>
    <t>Chavarry Bustamante</t>
  </si>
  <si>
    <t>chag86809@gmail.com</t>
  </si>
  <si>
    <t>60799924</t>
  </si>
  <si>
    <t>Ronald Alejandro</t>
  </si>
  <si>
    <t>Quevedo Medina</t>
  </si>
  <si>
    <t>quevedomedinaronaldalejandro@gmail.com</t>
  </si>
  <si>
    <t>46624875</t>
  </si>
  <si>
    <t xml:space="preserve">Yulisa </t>
  </si>
  <si>
    <t>Vargas Acuña</t>
  </si>
  <si>
    <t>yulimva29@gmail.com</t>
  </si>
  <si>
    <t>40294111</t>
  </si>
  <si>
    <t xml:space="preserve">July </t>
  </si>
  <si>
    <t>Bustamante Sanchez</t>
  </si>
  <si>
    <t>18010854</t>
  </si>
  <si>
    <t>Jose Luis</t>
  </si>
  <si>
    <t>Chavarry Capristan</t>
  </si>
  <si>
    <t>joseluischavarry9@gmail.com</t>
  </si>
  <si>
    <t>71149326</t>
  </si>
  <si>
    <t>Joaquín Jose Manuel</t>
  </si>
  <si>
    <t>Catalán Murga</t>
  </si>
  <si>
    <t>joaquincatalanm@gmail.com</t>
  </si>
  <si>
    <t>18115340</t>
  </si>
  <si>
    <t>Monica Karina</t>
  </si>
  <si>
    <t>Guevara Vera</t>
  </si>
  <si>
    <t>cpcmonyka@hotmail.com</t>
  </si>
  <si>
    <t>73934539</t>
  </si>
  <si>
    <t>Jennifer</t>
  </si>
  <si>
    <t>Dalmau</t>
  </si>
  <si>
    <t>karidalmau@gmail.com</t>
  </si>
  <si>
    <t>70616871</t>
  </si>
  <si>
    <t>Esthefany</t>
  </si>
  <si>
    <t>Heras Valverde</t>
  </si>
  <si>
    <t>esthefanyheras30@gmail.com</t>
  </si>
  <si>
    <t>71732592</t>
  </si>
  <si>
    <t>Diana Lizeth</t>
  </si>
  <si>
    <t>Cruz Leon</t>
  </si>
  <si>
    <t>leon182015@gmail.com</t>
  </si>
  <si>
    <t>70709552</t>
  </si>
  <si>
    <t xml:space="preserve">Francisco Antonio </t>
  </si>
  <si>
    <t>Tarrillo Garcia</t>
  </si>
  <si>
    <t>fkng.ant@gmail.com</t>
  </si>
  <si>
    <t>75483102</t>
  </si>
  <si>
    <t>Pedro</t>
  </si>
  <si>
    <t>Churampi Machari</t>
  </si>
  <si>
    <t>juniorchma@gmail.com</t>
  </si>
  <si>
    <t>70702178</t>
  </si>
  <si>
    <t>Anghello Alexander</t>
  </si>
  <si>
    <t>Zeñas Calderon</t>
  </si>
  <si>
    <t>anghellozc@gmail.com</t>
  </si>
  <si>
    <t>47868788</t>
  </si>
  <si>
    <t>Kennyi</t>
  </si>
  <si>
    <t>Meregildo Mantilla</t>
  </si>
  <si>
    <t>kenyi200793@gmail.com</t>
  </si>
  <si>
    <t>N</t>
  </si>
  <si>
    <t>75628689</t>
  </si>
  <si>
    <t>Carlos Josemaria</t>
  </si>
  <si>
    <t>Silva Anton</t>
  </si>
  <si>
    <t>scarlosjosemaria@gmail.com</t>
  </si>
  <si>
    <t>18109327</t>
  </si>
  <si>
    <t xml:space="preserve">Carmen </t>
  </si>
  <si>
    <t>Castro Castrillo</t>
  </si>
  <si>
    <t>cmccastillo@gmail.com</t>
  </si>
  <si>
    <t>Febrero</t>
  </si>
  <si>
    <t>77388449</t>
  </si>
  <si>
    <t xml:space="preserve">Gabriela </t>
  </si>
  <si>
    <t>Cabrera Carranza</t>
  </si>
  <si>
    <t>gabriela.cabreracc@gmail.com</t>
  </si>
  <si>
    <t>Anubis I</t>
  </si>
  <si>
    <t>Patricia Arteaga</t>
  </si>
  <si>
    <t>75079666</t>
  </si>
  <si>
    <t>Ariana Yaneth</t>
  </si>
  <si>
    <t>Mitacc Rodriguez</t>
  </si>
  <si>
    <t>arianamitacc@gmail.com</t>
  </si>
  <si>
    <t>17959518</t>
  </si>
  <si>
    <t>Navarro Cáceres</t>
  </si>
  <si>
    <t>949695 554</t>
  </si>
  <si>
    <t>Williams Lian</t>
  </si>
  <si>
    <t>Delgado Vargas</t>
  </si>
  <si>
    <t>delgadolian1510@gmail.com</t>
  </si>
  <si>
    <t>72953658</t>
  </si>
  <si>
    <t>Renzo</t>
  </si>
  <si>
    <t>Saenz Murga</t>
  </si>
  <si>
    <t>renzo_saenzmurga@outlook.com</t>
  </si>
  <si>
    <t>47444633</t>
  </si>
  <si>
    <t>Carol Anais</t>
  </si>
  <si>
    <t>Sanchez Rodriguez</t>
  </si>
  <si>
    <t>ana_sr15@outlook.es</t>
  </si>
  <si>
    <t>Cambio de horario</t>
  </si>
  <si>
    <t>PROBACIONISTAS</t>
  </si>
  <si>
    <t>SEMESTRAL FILIAL</t>
  </si>
  <si>
    <t>ANUAL FILIAL</t>
  </si>
  <si>
    <t>Diciembre</t>
  </si>
  <si>
    <t>Marzo</t>
  </si>
  <si>
    <t>Abril</t>
  </si>
  <si>
    <t>Mayo</t>
  </si>
  <si>
    <t>Junio</t>
  </si>
  <si>
    <t>Julio</t>
  </si>
  <si>
    <t>Agosto</t>
  </si>
  <si>
    <t>Setiembre</t>
  </si>
  <si>
    <t>Octubre</t>
  </si>
  <si>
    <t>Noviembre</t>
  </si>
  <si>
    <t>Filial</t>
  </si>
  <si>
    <t>Probacionistas (RIMM 2025)</t>
  </si>
  <si>
    <t>Nº inscripciones al Probacionismo</t>
  </si>
  <si>
    <t>Nº de Probacionistas de menos de 28 años de edad</t>
  </si>
  <si>
    <r>
      <rPr>
        <b/>
        <sz val="10"/>
        <rFont val="Arial"/>
        <family val="2"/>
        <charset val="1"/>
      </rPr>
      <t xml:space="preserve">(+) ALTAS </t>
    </r>
    <r>
      <rPr>
        <sz val="10"/>
        <rFont val="Arial"/>
        <family val="2"/>
        <charset val="1"/>
      </rPr>
      <t xml:space="preserve">Probacionistas (después de 3a clase) </t>
    </r>
  </si>
  <si>
    <r>
      <rPr>
        <sz val="10"/>
        <rFont val="Arial"/>
        <family val="2"/>
        <charset val="1"/>
      </rPr>
      <t xml:space="preserve">(-) </t>
    </r>
    <r>
      <rPr>
        <b/>
        <sz val="10"/>
        <rFont val="Arial"/>
        <family val="2"/>
        <charset val="1"/>
      </rPr>
      <t>BAJAS/SALIDAS</t>
    </r>
    <r>
      <rPr>
        <sz val="10"/>
        <rFont val="Arial"/>
        <family val="2"/>
        <charset val="1"/>
      </rPr>
      <t xml:space="preserve"> de Probacionistas (Salieron de NA después de 3a clase)</t>
    </r>
  </si>
  <si>
    <t xml:space="preserve">*formula* Total de Probacionistas Actuales </t>
  </si>
  <si>
    <t>Nº Probas que pasaron a miembros</t>
  </si>
  <si>
    <t xml:space="preserve">    *fórmula* %  de traspaso a miembros</t>
  </si>
  <si>
    <t xml:space="preserve">   *fórmula* % de Probas que se fueron</t>
  </si>
  <si>
    <t>Nº de grupos de probacionismo</t>
  </si>
  <si>
    <t>Nº de grupos de probacionismo abiertos en el mes</t>
  </si>
  <si>
    <t>N° de instructores que dan clases de Probacionismo</t>
  </si>
  <si>
    <t xml:space="preserve">Medios por los que se inscribieron los probacionistas </t>
  </si>
  <si>
    <t>Por redes sociales y anuncios en Internet  (gratuitos o pagados)</t>
  </si>
  <si>
    <t>Por propaganda impresa y todo tipo (carteles, volantes, banner, etc.)</t>
  </si>
  <si>
    <t xml:space="preserve">Por contacto personal </t>
  </si>
  <si>
    <t>Por actividades de Tercer Círculo</t>
  </si>
  <si>
    <t>Por nuestras páginas Web</t>
  </si>
  <si>
    <t>Por Cursos Externos</t>
  </si>
  <si>
    <t>Por llamadas teléfónica</t>
  </si>
  <si>
    <t>Por mensaje de texto (Whatsapp, SMS)</t>
  </si>
  <si>
    <t>N°</t>
  </si>
  <si>
    <t>Instructor</t>
  </si>
  <si>
    <t>Valores de asistencia</t>
  </si>
  <si>
    <t>Descripción</t>
  </si>
  <si>
    <t>1°</t>
  </si>
  <si>
    <t>2°</t>
  </si>
  <si>
    <t>3°</t>
  </si>
  <si>
    <t>Concatenado</t>
  </si>
  <si>
    <t>Resultado</t>
  </si>
  <si>
    <t>Medios</t>
  </si>
  <si>
    <t>Nivel</t>
  </si>
  <si>
    <t>SI/NO</t>
  </si>
  <si>
    <t>Terminó</t>
  </si>
  <si>
    <t>Motivo</t>
  </si>
  <si>
    <t>Acción</t>
  </si>
  <si>
    <t>Tipo Inscrito</t>
  </si>
  <si>
    <t>Mes</t>
  </si>
  <si>
    <t>Ejemplos</t>
  </si>
  <si>
    <t>Fecha referencial Alta</t>
  </si>
  <si>
    <t>Presente</t>
  </si>
  <si>
    <t>Asistió</t>
  </si>
  <si>
    <t>Arequipa</t>
  </si>
  <si>
    <t>SI</t>
  </si>
  <si>
    <t>Cambió de Grupo / Local</t>
  </si>
  <si>
    <t>Desinterés</t>
  </si>
  <si>
    <t xml:space="preserve">El probacionista indica que los temas desarrollados no son de su interés. Se incribió con una expectativa diferente. Manifiesta alguna discrepancia ideológica con algún tema. La persona fue inscrita por otra persona interesada y no desea continuar. </t>
  </si>
  <si>
    <t>No llamar</t>
  </si>
  <si>
    <t>Lunes</t>
  </si>
  <si>
    <t>7:15 - 9:10</t>
  </si>
  <si>
    <t>9:30 a.m.- 12:30 p.m.</t>
  </si>
  <si>
    <t>Ene_2025</t>
  </si>
  <si>
    <t>Oratoria y Filosofía</t>
  </si>
  <si>
    <t>CH</t>
  </si>
  <si>
    <t>Contacto Personal</t>
  </si>
  <si>
    <t>Arequipa - Cerro Colorado</t>
  </si>
  <si>
    <t>1A</t>
  </si>
  <si>
    <t>NO</t>
  </si>
  <si>
    <t>Horarios</t>
  </si>
  <si>
    <t xml:space="preserve">Ya sea por trabajos, estudios o motivos personales, la persona no cuenta con el tiempo o disponibilidad para asistir a clases. </t>
  </si>
  <si>
    <t>Lunes y miércoles</t>
  </si>
  <si>
    <t>6:30 - 8:30</t>
  </si>
  <si>
    <t>3:30 - 6:30 p.m.</t>
  </si>
  <si>
    <t>Feb_2025</t>
  </si>
  <si>
    <t>Conócete a Ti Mismo y Oratoria</t>
  </si>
  <si>
    <t>Falta</t>
  </si>
  <si>
    <t>Cursos</t>
  </si>
  <si>
    <t>Arequipa - CU Yanahuara</t>
  </si>
  <si>
    <t>CU</t>
  </si>
  <si>
    <t>NO Aplica</t>
  </si>
  <si>
    <t>Nunca Asistió</t>
  </si>
  <si>
    <t>Viaje / Distancia</t>
  </si>
  <si>
    <t xml:space="preserve">La persona realiza un viaje de periodo largo. La persona se muda y la distancia con la escuela le impide continuar con sus clases. </t>
  </si>
  <si>
    <t>Pre-Inscrito</t>
  </si>
  <si>
    <t>Lunes - Miércoles</t>
  </si>
  <si>
    <t>Sábado</t>
  </si>
  <si>
    <t>7:15 - 9:10 p.m.</t>
  </si>
  <si>
    <t>Mar_2025</t>
  </si>
  <si>
    <t>Xexostris I</t>
  </si>
  <si>
    <t>No Inscrito</t>
  </si>
  <si>
    <t>No Asistió</t>
  </si>
  <si>
    <t>Llamadas</t>
  </si>
  <si>
    <t>Arequipa - Lambramani</t>
  </si>
  <si>
    <t>1B</t>
  </si>
  <si>
    <t> </t>
  </si>
  <si>
    <t>Económico</t>
  </si>
  <si>
    <t>La persona no tenía previsto un pago sostenido del curso a través del tiempo. La persona requiere orientar sus recursos económicos a otras necesidades. Su situación económica cambió y no puede continuar aportando aún con alguna facilidad.</t>
  </si>
  <si>
    <t>Recuperado otro año</t>
  </si>
  <si>
    <t>Jueves</t>
  </si>
  <si>
    <t>Abr_2025</t>
  </si>
  <si>
    <t>Amon II</t>
  </si>
  <si>
    <t>BAJA</t>
  </si>
  <si>
    <t>Baja</t>
  </si>
  <si>
    <t>Mensajes de texto</t>
  </si>
  <si>
    <t>Arequipa - Umacollo</t>
  </si>
  <si>
    <t>No responde / Abandono</t>
  </si>
  <si>
    <t xml:space="preserve">A pesar de diversos intentos la persona no responde a mensajes, llamadas, correos. / Los datos asociados son errados. La persona dice que va a retomar pero no lo concreta. </t>
  </si>
  <si>
    <t>Recuperado 2025</t>
  </si>
  <si>
    <t>May_2025</t>
  </si>
  <si>
    <t>Nuth II</t>
  </si>
  <si>
    <t>Cambió grupo</t>
  </si>
  <si>
    <t>Propag.Impresa</t>
  </si>
  <si>
    <t>Ayacucho</t>
  </si>
  <si>
    <t>Salud</t>
  </si>
  <si>
    <t xml:space="preserve">Indica que por problemas de salud no podrá continuar. Incluye Fallecimiento. </t>
  </si>
  <si>
    <t>Jun_2025</t>
  </si>
  <si>
    <t>Anubis II</t>
  </si>
  <si>
    <t>Redes sociales</t>
  </si>
  <si>
    <t>Ayacucho - CU Andres Avelino Caceres</t>
  </si>
  <si>
    <t>Mala experiencia</t>
  </si>
  <si>
    <t xml:space="preserve">La persona manifiesta que ha tenido una mala experiencia en Nueva Acrópolis, ya sea dentro o fuera del aula, o a través de personas o instituciones que le han recomendado retirarse. </t>
  </si>
  <si>
    <t>No insistir</t>
  </si>
  <si>
    <t>Jul_2025</t>
  </si>
  <si>
    <t>Xexostris II</t>
  </si>
  <si>
    <t>Web</t>
  </si>
  <si>
    <t>Ayacucho - CU Javier Perez de Cuellar 1</t>
  </si>
  <si>
    <t>Ago_2025</t>
  </si>
  <si>
    <t>Amon III</t>
  </si>
  <si>
    <t>Ayacucho - CU Javier Perez de Cuellar 2</t>
  </si>
  <si>
    <t>Septiembre</t>
  </si>
  <si>
    <t>Set_2025</t>
  </si>
  <si>
    <t>Nuth III</t>
  </si>
  <si>
    <t>CG</t>
  </si>
  <si>
    <t>Ayacucho - CU Nazarenas</t>
  </si>
  <si>
    <t>Oct_2025</t>
  </si>
  <si>
    <t>Anubis III</t>
  </si>
  <si>
    <t>Ayacucho - CU Valdelirios</t>
  </si>
  <si>
    <t>Nov_2025</t>
  </si>
  <si>
    <t>Xexostris III</t>
  </si>
  <si>
    <t>Ayacucho Norte</t>
  </si>
  <si>
    <t>Dic_2025</t>
  </si>
  <si>
    <t>Cajamarca</t>
  </si>
  <si>
    <t>Ene_2026</t>
  </si>
  <si>
    <t>CL</t>
  </si>
  <si>
    <t>Cajamarca - Centro Histórico</t>
  </si>
  <si>
    <t>Feb_2026</t>
  </si>
  <si>
    <t>Cajamarca - CU Baños del Inca</t>
  </si>
  <si>
    <t>Mar_2026</t>
  </si>
  <si>
    <t>Cajamarca - CU Miraflores</t>
  </si>
  <si>
    <t>Cajamarca - Norte</t>
  </si>
  <si>
    <t>Cerro de Pasco</t>
  </si>
  <si>
    <t>Chiclayo</t>
  </si>
  <si>
    <t>Cusco</t>
  </si>
  <si>
    <t>Cusco - CU Larapa</t>
  </si>
  <si>
    <t>Cusco - CU Los Incas 1</t>
  </si>
  <si>
    <t>Cusco - CU Los Incas 2</t>
  </si>
  <si>
    <t>Huancayo</t>
  </si>
  <si>
    <t>Huancayo - CU Constitución 1</t>
  </si>
  <si>
    <t>Huancayo - CU Constitución 2</t>
  </si>
  <si>
    <t>Huancayo - CU Continental</t>
  </si>
  <si>
    <t>Huancayo - CU Huancavelica</t>
  </si>
  <si>
    <t>Huancayo - CU La Merced</t>
  </si>
  <si>
    <t>Huancayo - CU La Rivera</t>
  </si>
  <si>
    <t>Huancayo - El Tambo</t>
  </si>
  <si>
    <t>Huancayo - Julio Sumar</t>
  </si>
  <si>
    <t>Huanuco</t>
  </si>
  <si>
    <t>Huánuco - CU Amarilis</t>
  </si>
  <si>
    <t>Huánuco - CU Mayro</t>
  </si>
  <si>
    <t>Huaraz</t>
  </si>
  <si>
    <t>Ica</t>
  </si>
  <si>
    <t>Ilo</t>
  </si>
  <si>
    <t>Ilo - CU Moquegua</t>
  </si>
  <si>
    <t>Iquitos</t>
  </si>
  <si>
    <t>Iquitos - CU 2 de mayo</t>
  </si>
  <si>
    <t>Juliaca</t>
  </si>
  <si>
    <t>Lima - Breña</t>
  </si>
  <si>
    <t>Lima - CU Miraflores</t>
  </si>
  <si>
    <t>Lima - CU Pershing</t>
  </si>
  <si>
    <t>Lima - Jesús María</t>
  </si>
  <si>
    <t>Lima - La Molina</t>
  </si>
  <si>
    <t>Lima - Pueblo Libre</t>
  </si>
  <si>
    <t>Lima - San Miguel</t>
  </si>
  <si>
    <t>Lima - Sede Central</t>
  </si>
  <si>
    <t>Pisco</t>
  </si>
  <si>
    <t>Pisco - CU Chincha</t>
  </si>
  <si>
    <t>Pucallpa</t>
  </si>
  <si>
    <t>Pucallpa - CU Raymondi</t>
  </si>
  <si>
    <t>Puno</t>
  </si>
  <si>
    <t>Tacna</t>
  </si>
  <si>
    <t>Tacna - Av. Ejercito</t>
  </si>
  <si>
    <t>Tacna - CU Ciudad Nueva</t>
  </si>
  <si>
    <t>Tacna - Gregorio Albarracin</t>
  </si>
  <si>
    <t>Tarapoto</t>
  </si>
  <si>
    <t>Trujillo - CU Chimbote</t>
  </si>
  <si>
    <t>Trujillo - CU Daniel Hoyle</t>
  </si>
  <si>
    <t>Trujillo - CU Servat</t>
  </si>
  <si>
    <t>Trujillo - La Merced</t>
  </si>
  <si>
    <t>Trujillo - La Noria</t>
  </si>
  <si>
    <t>Plantilla</t>
  </si>
  <si>
    <t>A partir de la celda A22 hasta A40. Se puede agregar fechas donde no hubo clases</t>
  </si>
  <si>
    <t>No modificar las fórmulas de esta tabla</t>
  </si>
  <si>
    <t>Semana inicial</t>
  </si>
  <si>
    <t>MES 1</t>
  </si>
  <si>
    <t>FERIADOS</t>
  </si>
  <si>
    <t>H</t>
  </si>
  <si>
    <t>Año Nuevo</t>
  </si>
  <si>
    <t>Jueves Santo</t>
  </si>
  <si>
    <t>Viernes Santo</t>
  </si>
  <si>
    <t>Día del Trabajo</t>
  </si>
  <si>
    <t>(en blanco)</t>
  </si>
  <si>
    <t>Batalla de Arica y Día de la Bandera</t>
  </si>
  <si>
    <t>San Pedro y San Pablo</t>
  </si>
  <si>
    <t>Día de la Fuerza Aérea del Perú</t>
  </si>
  <si>
    <t>Independencia del Perú</t>
  </si>
  <si>
    <t>Fiestas Patrias</t>
  </si>
  <si>
    <t>Batalla de Junín</t>
  </si>
  <si>
    <t>Santa Rosa de Lima</t>
  </si>
  <si>
    <t>Combate Naval de Angamos</t>
  </si>
  <si>
    <t>Día de Todos los Santos</t>
  </si>
  <si>
    <t>Día de la Inmaculada Concepción</t>
  </si>
  <si>
    <t>Batalla de Ayacucho</t>
  </si>
  <si>
    <t>Navidad</t>
  </si>
  <si>
    <t>(Todas)</t>
  </si>
  <si>
    <t>FALSO</t>
  </si>
  <si>
    <t xml:space="preserve">Tipo Inscrito </t>
  </si>
  <si>
    <t xml:space="preserve">Cant. Inscritos </t>
  </si>
  <si>
    <t>Pasaron a miembro</t>
  </si>
  <si>
    <t>Sem. 01</t>
  </si>
  <si>
    <t>Sem. 02</t>
  </si>
  <si>
    <t>Sem. 03</t>
  </si>
  <si>
    <t>Sem. 04</t>
  </si>
  <si>
    <t>Sem. 05</t>
  </si>
  <si>
    <t>Sem. 06</t>
  </si>
  <si>
    <t>Sem. 07</t>
  </si>
  <si>
    <t>Sem. 08</t>
  </si>
  <si>
    <t>Sem. 09</t>
  </si>
  <si>
    <t>Sem. 10</t>
  </si>
  <si>
    <t>Sem. 11</t>
  </si>
  <si>
    <t>Sem. 12</t>
  </si>
  <si>
    <t>Sem. 13</t>
  </si>
  <si>
    <t>Sem. 14</t>
  </si>
  <si>
    <t>Sem. 15</t>
  </si>
  <si>
    <t>Sem. 16</t>
  </si>
  <si>
    <t>Año Inscrito</t>
  </si>
  <si>
    <t>Cant. Inscritos</t>
  </si>
  <si>
    <t>I</t>
  </si>
  <si>
    <t>Trujillo-Enero-Martes-7:30 - 9:30 pm-45671-Inscrito Nuevo</t>
  </si>
  <si>
    <t>Trujillo-Enero-Miércoles-7:30 - 9:30 pm-45672-Inscrito Nuevo</t>
  </si>
  <si>
    <t>Trujillo-Febrero-Martes-7:30 - 9:30 pm-45699-Inscrito Nuevo</t>
  </si>
  <si>
    <t>Trujillo-Febrero-Martes-7:30 - 9:30 pm-45699-Cambio de horario</t>
  </si>
  <si>
    <t xml:space="preserve"> Cant. Inscritos</t>
  </si>
  <si>
    <t xml:space="preserve"> Pasaron a miembro</t>
  </si>
  <si>
    <t xml:space="preserve"> % pasaron a miembros</t>
  </si>
  <si>
    <t/>
  </si>
  <si>
    <t>Total general</t>
  </si>
  <si>
    <t>Asistencia por semana</t>
  </si>
  <si>
    <t xml:space="preserve"> Sem. 01</t>
  </si>
  <si>
    <t xml:space="preserve"> Sem. 02</t>
  </si>
  <si>
    <t xml:space="preserve"> Sem. 03</t>
  </si>
  <si>
    <t xml:space="preserve"> Sem. 04</t>
  </si>
  <si>
    <t xml:space="preserve"> Sem. 05</t>
  </si>
  <si>
    <t xml:space="preserve"> Sem. 06</t>
  </si>
  <si>
    <t xml:space="preserve"> Sem. 07</t>
  </si>
  <si>
    <t xml:space="preserve"> Sem. 08</t>
  </si>
  <si>
    <t xml:space="preserve"> Sem. 09</t>
  </si>
  <si>
    <t xml:space="preserve"> Sem. 10</t>
  </si>
  <si>
    <t xml:space="preserve"> Sem. 11</t>
  </si>
  <si>
    <t xml:space="preserve"> Sem. 12</t>
  </si>
  <si>
    <t>January</t>
  </si>
  <si>
    <t>February</t>
  </si>
  <si>
    <t>Horario</t>
  </si>
  <si>
    <t xml:space="preserve">Socioplítica </t>
  </si>
  <si>
    <t>Fecha Inicio</t>
  </si>
  <si>
    <t>Fecha Fin</t>
  </si>
  <si>
    <t>CONCATENADO</t>
  </si>
  <si>
    <t>miércoles 8 a 10</t>
  </si>
  <si>
    <t>sss</t>
  </si>
  <si>
    <t>Amanda Artiaga</t>
  </si>
  <si>
    <t>Reglas para obtener estos 2 indicadores</t>
  </si>
  <si>
    <t>1ra Sem</t>
  </si>
  <si>
    <t>2da Sem</t>
  </si>
  <si>
    <t>3ra Sem</t>
  </si>
  <si>
    <t>¿Considerado?</t>
  </si>
  <si>
    <t>Valores posibles en asistencia</t>
  </si>
  <si>
    <t>Amón I</t>
  </si>
  <si>
    <t>P = Presente</t>
  </si>
  <si>
    <t>F = Falta</t>
  </si>
  <si>
    <t>N = No inscrito aún (inscritos 2da, 3ra clase). Mismo comportamiento F</t>
  </si>
  <si>
    <t>CG = Cambio grupo (mismo comportamiento F)</t>
  </si>
  <si>
    <t>Probacionistas del mes que cumplen su 3ª clase</t>
  </si>
  <si>
    <t>Mes apertura</t>
  </si>
  <si>
    <t>Inscritos</t>
  </si>
  <si>
    <t>Prob 3ra clase</t>
  </si>
  <si>
    <t>Amón II</t>
  </si>
  <si>
    <t>Probacionistas actuales (después de la 3ª clase)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</si>
</sst>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dd/mm/yy"/>
    <numFmt numFmtId="165" formatCode="dd/mm/yyyy"/>
    <numFmt numFmtId="166" formatCode="dd\ mmm"/>
    <numFmt numFmtId="167" formatCode="_-* #,##0_-;\-* #,##0_-;_-* &quot;-&quot;??_-;_-@_-"/>
  </numFmts>
  <fonts count="62">
    <font>
      <sz val="11"/>
      <color theme="1"/>
      <name val="Calibri"/>
      <family val="2"/>
      <scheme val="minor"/>
    </font>
    <font>
      <sz val="11"/>
      <color theme="1"/>
      <name val="Calibri"/>
      <family val="2"/>
      <scheme val="minor"/>
    </font>
    <font>
      <sz val="11"/>
      <color theme="1"/>
      <name val="Calibri"/>
      <family val="2"/>
      <scheme val="minor"/>
    </font>
    <font>
      <sz val="10"/>
      <color theme="1"/>
      <name val="Calibri"/>
      <family val="2"/>
      <scheme val="minor"/>
    </font>
    <font>
      <sz val="8"/>
      <color theme="1"/>
      <name val="Calibri"/>
      <family val="2"/>
      <scheme val="minor"/>
    </font>
    <font>
      <b/>
      <sz val="10"/>
      <color rgb="FFFFFFFF"/>
      <name val="Arial"/>
      <family val="2"/>
    </font>
    <font>
      <sz val="10"/>
      <name val="Arial"/>
      <family val="2"/>
    </font>
    <font>
      <b/>
      <sz val="10"/>
      <name val="Arial"/>
      <family val="2"/>
    </font>
    <font>
      <sz val="10"/>
      <color rgb="FF009281"/>
      <name val="Arial"/>
      <family val="2"/>
    </font>
    <font>
      <sz val="10"/>
      <color rgb="FFFF0000"/>
      <name val="Arial"/>
      <family val="2"/>
    </font>
    <font>
      <b/>
      <sz val="12"/>
      <color rgb="FFC00000"/>
      <name val="Arial"/>
      <family val="2"/>
    </font>
    <font>
      <b/>
      <sz val="10"/>
      <color rgb="FFFFC000"/>
      <name val="Arial"/>
      <family val="2"/>
    </font>
    <font>
      <sz val="10"/>
      <color rgb="FFFFFF00"/>
      <name val="Arial"/>
      <family val="2"/>
    </font>
    <font>
      <b/>
      <sz val="14"/>
      <color theme="0"/>
      <name val="Arial"/>
      <family val="2"/>
    </font>
    <font>
      <sz val="10"/>
      <name val="Calibri"/>
      <family val="2"/>
      <scheme val="minor"/>
    </font>
    <font>
      <sz val="8"/>
      <name val="Calibri"/>
      <family val="2"/>
      <scheme val="minor"/>
    </font>
    <font>
      <b/>
      <sz val="11"/>
      <color theme="1"/>
      <name val="Calibri"/>
      <family val="2"/>
      <scheme val="minor"/>
    </font>
    <font>
      <b/>
      <sz val="10"/>
      <color theme="1"/>
      <name val="Calibri"/>
      <family val="2"/>
      <scheme val="minor"/>
    </font>
    <font>
      <sz val="6"/>
      <name val="Arial"/>
      <family val="2"/>
    </font>
    <font>
      <sz val="11"/>
      <color rgb="FFFF0000"/>
      <name val="Calibri"/>
      <family val="2"/>
      <scheme val="minor"/>
    </font>
    <font>
      <sz val="10"/>
      <color rgb="FF1E1E1E"/>
      <name val="Segoe UI"/>
      <family val="2"/>
    </font>
    <font>
      <sz val="9"/>
      <name val="Calibri"/>
      <family val="2"/>
      <scheme val="minor"/>
    </font>
    <font>
      <sz val="9"/>
      <color theme="1"/>
      <name val="Calibri"/>
      <family val="2"/>
      <scheme val="minor"/>
    </font>
    <font>
      <sz val="10"/>
      <color theme="1" tint="0.499984740745262"/>
      <name val="Calibri"/>
      <family val="2"/>
      <scheme val="minor"/>
    </font>
    <font>
      <sz val="8"/>
      <color rgb="FF000000"/>
      <name val="Calibri"/>
      <family val="2"/>
      <scheme val="minor"/>
    </font>
    <font>
      <sz val="9"/>
      <color rgb="FF000000"/>
      <name val="Calibri"/>
      <family val="2"/>
      <scheme val="minor"/>
    </font>
    <font>
      <sz val="10"/>
      <color rgb="FF000000"/>
      <name val="Calibri"/>
      <family val="2"/>
      <scheme val="minor"/>
    </font>
    <font>
      <b/>
      <sz val="10"/>
      <color theme="0"/>
      <name val="Calibri"/>
      <family val="2"/>
      <scheme val="minor"/>
    </font>
    <font>
      <b/>
      <sz val="8"/>
      <color theme="0"/>
      <name val="Calibri"/>
      <family val="2"/>
      <scheme val="minor"/>
    </font>
    <font>
      <sz val="11"/>
      <color rgb="FF000000"/>
      <name val="Calibri"/>
      <family val="2"/>
      <scheme val="minor"/>
    </font>
    <font>
      <b/>
      <sz val="11"/>
      <color rgb="FF000000"/>
      <name val="Calibri"/>
      <family val="2"/>
      <scheme val="minor"/>
    </font>
    <font>
      <b/>
      <sz val="9"/>
      <color theme="1"/>
      <name val="Calibri"/>
      <family val="2"/>
      <scheme val="minor"/>
    </font>
    <font>
      <sz val="8"/>
      <color theme="9" tint="-0.249977111117893"/>
      <name val="Calibri"/>
      <family val="2"/>
      <scheme val="minor"/>
    </font>
    <font>
      <sz val="8"/>
      <color theme="0"/>
      <name val="Arial"/>
      <family val="2"/>
    </font>
    <font>
      <sz val="8"/>
      <color theme="0" tint="-0.14999847407452621"/>
      <name val="Arial"/>
      <family val="2"/>
    </font>
    <font>
      <sz val="11"/>
      <color rgb="FF000000"/>
      <name val="Calibri"/>
      <family val="2"/>
    </font>
    <font>
      <b/>
      <sz val="14"/>
      <color rgb="FF000000"/>
      <name val="Calibri"/>
      <family val="2"/>
    </font>
    <font>
      <u/>
      <sz val="11"/>
      <color rgb="FF000000"/>
      <name val="Calibri"/>
      <family val="2"/>
    </font>
    <font>
      <sz val="8"/>
      <color rgb="FF000000"/>
      <name val="Calibri"/>
      <family val="2"/>
    </font>
    <font>
      <sz val="11"/>
      <color rgb="FFFF0000"/>
      <name val="Calibri"/>
      <family val="2"/>
    </font>
    <font>
      <b/>
      <sz val="11"/>
      <color rgb="FF000000"/>
      <name val="Calibri"/>
      <family val="2"/>
    </font>
    <font>
      <b/>
      <sz val="12"/>
      <color theme="0"/>
      <name val="Calibri"/>
      <family val="2"/>
      <scheme val="minor"/>
    </font>
    <font>
      <sz val="10"/>
      <name val="Calibri"/>
      <family val="2"/>
    </font>
    <font>
      <sz val="10"/>
      <color rgb="FF000000"/>
      <name val="Calibri"/>
      <family val="2"/>
    </font>
    <font>
      <b/>
      <sz val="16"/>
      <color theme="1"/>
      <name val="Calibri"/>
      <family val="2"/>
      <scheme val="minor"/>
    </font>
    <font>
      <b/>
      <sz val="10"/>
      <color rgb="FFFFFFFF"/>
      <name val="Calibri"/>
      <family val="2"/>
      <scheme val="minor"/>
    </font>
    <font>
      <b/>
      <sz val="10"/>
      <color rgb="FFFF0000"/>
      <name val="Calibri"/>
      <family val="2"/>
      <scheme val="minor"/>
    </font>
    <font>
      <sz val="9"/>
      <color rgb="FF000000"/>
      <name val="Calibri"/>
      <family val="2"/>
    </font>
    <font>
      <sz val="9"/>
      <name val="Arial"/>
      <family val="2"/>
    </font>
    <font>
      <sz val="7"/>
      <color theme="0" tint="-0.34998626667073579"/>
      <name val="Calibri"/>
      <family val="2"/>
      <scheme val="minor"/>
    </font>
    <font>
      <sz val="7"/>
      <color theme="1" tint="0.499984740745262"/>
      <name val="Calibri"/>
      <family val="2"/>
      <scheme val="minor"/>
    </font>
    <font>
      <b/>
      <sz val="9"/>
      <name val="Calibri"/>
      <family val="2"/>
      <scheme val="minor"/>
    </font>
    <font>
      <b/>
      <sz val="11"/>
      <color theme="0"/>
      <name val="Calibri"/>
      <family val="2"/>
      <scheme val="minor"/>
    </font>
    <font>
      <sz val="9"/>
      <color theme="0" tint="-0.14999847407452621"/>
      <name val="Calibri"/>
      <family val="2"/>
      <scheme val="minor"/>
    </font>
    <font>
      <b/>
      <sz val="11"/>
      <color rgb="FFFF0000"/>
      <name val="Calibri"/>
      <family val="2"/>
      <scheme val="minor"/>
    </font>
    <font>
      <b/>
      <sz val="14"/>
      <color theme="5" tint="-0.249977111117893"/>
      <name val="Calibri"/>
      <family val="2"/>
      <scheme val="minor"/>
    </font>
    <font>
      <b/>
      <sz val="9"/>
      <color rgb="FFFFFFFF"/>
      <name val="Arial"/>
      <family val="2"/>
    </font>
    <font>
      <b/>
      <sz val="10"/>
      <color rgb="FF009281"/>
      <name val="Arial"/>
      <family val="2"/>
    </font>
    <font>
      <sz val="10"/>
      <name val="Arial"/>
      <family val="2"/>
      <charset val="1"/>
    </font>
    <font>
      <b/>
      <sz val="10"/>
      <name val="Arial"/>
      <family val="2"/>
      <charset val="1"/>
    </font>
    <font>
      <sz val="7"/>
      <color theme="0" tint="-0.249977111117893"/>
      <name val="Calibri"/>
      <family val="2"/>
      <scheme val="minor"/>
    </font>
    <font>
      <b/>
      <sz val="9"/>
      <color rgb="FFFFFFFF"/>
      <name val="Arial"/>
    </font>
  </fonts>
  <fills count="28">
    <fill>
      <patternFill patternType="none"/>
    </fill>
    <fill>
      <patternFill patternType="gray125"/>
    </fill>
    <fill>
      <patternFill patternType="solid">
        <fgColor rgb="FF00453D"/>
        <bgColor rgb="FF000000"/>
      </patternFill>
    </fill>
    <fill>
      <patternFill patternType="solid">
        <fgColor rgb="FF009281"/>
        <bgColor rgb="FF000000"/>
      </patternFill>
    </fill>
    <fill>
      <patternFill patternType="solid">
        <fgColor rgb="FFD0CECE"/>
        <bgColor rgb="FF000000"/>
      </patternFill>
    </fill>
    <fill>
      <patternFill patternType="solid">
        <fgColor rgb="FF595959"/>
        <bgColor rgb="FF000000"/>
      </patternFill>
    </fill>
    <fill>
      <patternFill patternType="solid">
        <fgColor theme="9"/>
        <bgColor theme="9"/>
      </patternFill>
    </fill>
    <fill>
      <patternFill patternType="solid">
        <fgColor rgb="FF00FF0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C00000"/>
        <bgColor indexed="64"/>
      </patternFill>
    </fill>
    <fill>
      <patternFill patternType="solid">
        <fgColor theme="0" tint="-4.9989318521683403E-2"/>
        <bgColor indexed="64"/>
      </patternFill>
    </fill>
    <fill>
      <patternFill patternType="solid">
        <fgColor theme="5" tint="-0.249977111117893"/>
        <bgColor indexed="64"/>
      </patternFill>
    </fill>
    <fill>
      <patternFill patternType="solid">
        <fgColor rgb="FFF8CBAD"/>
        <bgColor rgb="FF000000"/>
      </patternFill>
    </fill>
    <fill>
      <patternFill patternType="solid">
        <fgColor rgb="FFFFFF00"/>
        <bgColor rgb="FF000000"/>
      </patternFill>
    </fill>
    <fill>
      <patternFill patternType="solid">
        <fgColor theme="9" tint="0.79998168889431442"/>
        <bgColor indexed="64"/>
      </patternFill>
    </fill>
    <fill>
      <patternFill patternType="solid">
        <fgColor theme="9" tint="-0.249977111117893"/>
        <bgColor indexed="64"/>
      </patternFill>
    </fill>
    <fill>
      <patternFill patternType="solid">
        <fgColor theme="0"/>
        <bgColor indexed="64"/>
      </patternFill>
    </fill>
    <fill>
      <patternFill patternType="solid">
        <fgColor theme="4" tint="0.79998168889431442"/>
        <bgColor indexed="64"/>
      </patternFill>
    </fill>
    <fill>
      <patternFill patternType="solid">
        <fgColor rgb="FFDDEBF7"/>
        <bgColor rgb="FF000000"/>
      </patternFill>
    </fill>
    <fill>
      <patternFill patternType="solid">
        <fgColor rgb="FFDDEBF7"/>
        <bgColor rgb="FFDDEBF7"/>
      </patternFill>
    </fill>
    <fill>
      <patternFill patternType="solid">
        <fgColor theme="9" tint="0.39997558519241921"/>
        <bgColor indexed="64"/>
      </patternFill>
    </fill>
    <fill>
      <patternFill patternType="solid">
        <fgColor rgb="FFC65911"/>
        <bgColor rgb="FF000000"/>
      </patternFill>
    </fill>
    <fill>
      <patternFill patternType="solid">
        <fgColor rgb="FFC00000"/>
        <bgColor theme="9"/>
      </patternFill>
    </fill>
    <fill>
      <patternFill patternType="solid">
        <fgColor rgb="FFFFFF66"/>
        <bgColor indexed="64"/>
      </patternFill>
    </fill>
    <fill>
      <patternFill patternType="solid">
        <fgColor theme="9" tint="-0.249977111117893"/>
        <bgColor rgb="FF4DB7CD"/>
      </patternFill>
    </fill>
    <fill>
      <patternFill patternType="solid">
        <fgColor rgb="FF92D050"/>
        <bgColor rgb="FF4DB7CD"/>
      </patternFill>
    </fill>
    <fill>
      <patternFill patternType="solid">
        <fgColor rgb="FFFFFF00"/>
        <bgColor indexed="64"/>
      </patternFill>
    </fill>
  </fills>
  <borders count="6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indexed="64"/>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right style="medium">
        <color indexed="64"/>
      </right>
      <top style="thin">
        <color rgb="FF000000"/>
      </top>
      <bottom style="medium">
        <color indexed="64"/>
      </bottom>
      <diagonal/>
    </border>
    <border>
      <left style="medium">
        <color indexed="64"/>
      </left>
      <right/>
      <top style="medium">
        <color indexed="64"/>
      </top>
      <bottom style="thin">
        <color indexed="64"/>
      </bottom>
      <diagonal/>
    </border>
    <border>
      <left style="thin">
        <color rgb="FF000000"/>
      </left>
      <right style="medium">
        <color indexed="64"/>
      </right>
      <top style="medium">
        <color indexed="64"/>
      </top>
      <bottom style="thin">
        <color rgb="FF000000"/>
      </bottom>
      <diagonal/>
    </border>
    <border>
      <left style="medium">
        <color indexed="64"/>
      </left>
      <right/>
      <top style="thin">
        <color indexed="64"/>
      </top>
      <bottom style="thin">
        <color indexed="64"/>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thin">
        <color rgb="FF000000"/>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bottom style="medium">
        <color indexed="64"/>
      </bottom>
      <diagonal/>
    </border>
    <border>
      <left/>
      <right/>
      <top style="thin">
        <color indexed="64"/>
      </top>
      <bottom style="thin">
        <color indexed="64"/>
      </bottom>
      <diagonal/>
    </border>
    <border>
      <left style="thin">
        <color rgb="FF000000"/>
      </left>
      <right style="thin">
        <color rgb="FF000000"/>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style="thin">
        <color theme="9"/>
      </top>
      <bottom/>
      <diagonal/>
    </border>
    <border>
      <left style="medium">
        <color indexed="64"/>
      </left>
      <right style="thin">
        <color rgb="FF000000"/>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bottom style="medium">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diagonal/>
    </border>
    <border>
      <left style="thin">
        <color rgb="FF000000"/>
      </left>
      <right/>
      <top style="thin">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8"/>
      </left>
      <right style="medium">
        <color indexed="8"/>
      </right>
      <top style="thin">
        <color indexed="8"/>
      </top>
      <bottom style="thin">
        <color indexed="8"/>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1" fontId="58" fillId="0" borderId="0"/>
  </cellStyleXfs>
  <cellXfs count="330">
    <xf numFmtId="0" fontId="0" fillId="0" borderId="0" xfId="0"/>
    <xf numFmtId="0" fontId="4" fillId="0" borderId="0" xfId="0" applyFont="1"/>
    <xf numFmtId="0" fontId="3" fillId="0" borderId="0" xfId="0" applyFont="1"/>
    <xf numFmtId="0" fontId="5" fillId="2" borderId="3" xfId="0" applyFont="1" applyFill="1" applyBorder="1" applyAlignment="1">
      <alignment horizontal="center"/>
    </xf>
    <xf numFmtId="0" fontId="7" fillId="3" borderId="5" xfId="0" applyFont="1" applyFill="1" applyBorder="1" applyAlignment="1">
      <alignment horizontal="center"/>
    </xf>
    <xf numFmtId="0" fontId="8" fillId="0" borderId="1" xfId="0" applyFont="1" applyBorder="1" applyAlignment="1">
      <alignment horizontal="center"/>
    </xf>
    <xf numFmtId="0" fontId="6" fillId="0" borderId="1" xfId="0" applyFont="1" applyBorder="1" applyAlignment="1">
      <alignment horizontal="center"/>
    </xf>
    <xf numFmtId="0" fontId="6" fillId="0" borderId="4" xfId="0" applyFont="1" applyBorder="1" applyAlignment="1">
      <alignment horizontal="left" indent="1"/>
    </xf>
    <xf numFmtId="9" fontId="8" fillId="3" borderId="3" xfId="0" applyNumberFormat="1" applyFont="1" applyFill="1" applyBorder="1" applyAlignment="1">
      <alignment horizontal="center"/>
    </xf>
    <xf numFmtId="0" fontId="7" fillId="0" borderId="4" xfId="0" applyFont="1" applyBorder="1" applyAlignment="1">
      <alignment horizontal="right"/>
    </xf>
    <xf numFmtId="0" fontId="9" fillId="0" borderId="1" xfId="0" applyFont="1" applyBorder="1" applyAlignment="1">
      <alignment horizontal="left" indent="1"/>
    </xf>
    <xf numFmtId="0" fontId="10" fillId="0" borderId="0" xfId="0" applyFont="1" applyAlignment="1">
      <alignment horizontal="center" vertical="center" wrapText="1"/>
    </xf>
    <xf numFmtId="0" fontId="6" fillId="0" borderId="0" xfId="0" applyFont="1" applyAlignment="1">
      <alignment horizontal="center" vertical="top" wrapText="1"/>
    </xf>
    <xf numFmtId="0" fontId="6" fillId="0" borderId="0" xfId="0" applyFont="1" applyAlignment="1">
      <alignment horizontal="left"/>
    </xf>
    <xf numFmtId="0" fontId="10" fillId="0" borderId="2" xfId="0" applyFont="1" applyBorder="1" applyAlignment="1">
      <alignment horizontal="center" vertical="center" wrapText="1"/>
    </xf>
    <xf numFmtId="0" fontId="7" fillId="0" borderId="2" xfId="0" applyFont="1" applyBorder="1" applyAlignment="1">
      <alignment horizontal="center" vertical="center" wrapText="1"/>
    </xf>
    <xf numFmtId="0" fontId="7" fillId="0" borderId="0" xfId="0" applyFont="1" applyAlignment="1">
      <alignment horizontal="left" vertical="center" wrapText="1"/>
    </xf>
    <xf numFmtId="0" fontId="12" fillId="0" borderId="0" xfId="0" applyFont="1" applyAlignment="1">
      <alignment horizontal="center" vertical="center"/>
    </xf>
    <xf numFmtId="0" fontId="13" fillId="5" borderId="6" xfId="0" applyFont="1" applyFill="1" applyBorder="1" applyAlignment="1">
      <alignment horizontal="left" vertical="center"/>
    </xf>
    <xf numFmtId="0" fontId="18" fillId="0" borderId="2" xfId="0" applyFont="1" applyBorder="1" applyAlignment="1">
      <alignment horizontal="center" vertical="center" wrapText="1"/>
    </xf>
    <xf numFmtId="0" fontId="0" fillId="7" borderId="0" xfId="0" applyFill="1"/>
    <xf numFmtId="0" fontId="19" fillId="0" borderId="0" xfId="0" applyFont="1"/>
    <xf numFmtId="0" fontId="20" fillId="0" borderId="0" xfId="0" applyFont="1"/>
    <xf numFmtId="0" fontId="6" fillId="7" borderId="3" xfId="0" applyFont="1" applyFill="1" applyBorder="1" applyAlignment="1">
      <alignment horizontal="center"/>
    </xf>
    <xf numFmtId="0" fontId="16" fillId="0" borderId="0" xfId="0" applyFont="1"/>
    <xf numFmtId="0" fontId="22" fillId="0" borderId="0" xfId="0" applyFont="1"/>
    <xf numFmtId="0" fontId="0" fillId="0" borderId="1" xfId="0" applyBorder="1"/>
    <xf numFmtId="0" fontId="0" fillId="7" borderId="1" xfId="0" applyFill="1" applyBorder="1"/>
    <xf numFmtId="0" fontId="23" fillId="0" borderId="0" xfId="0" applyFont="1"/>
    <xf numFmtId="0" fontId="21" fillId="0" borderId="10" xfId="0" applyFont="1" applyBorder="1"/>
    <xf numFmtId="0" fontId="14" fillId="0" borderId="10" xfId="0" applyFont="1" applyBorder="1"/>
    <xf numFmtId="0" fontId="24" fillId="0" borderId="0" xfId="0" applyFont="1"/>
    <xf numFmtId="0" fontId="2" fillId="0" borderId="0" xfId="0" applyFont="1" applyAlignment="1">
      <alignment horizontal="center" vertical="center" wrapText="1"/>
    </xf>
    <xf numFmtId="0" fontId="6" fillId="0" borderId="3" xfId="0" applyFont="1" applyBorder="1" applyAlignment="1">
      <alignment horizontal="left"/>
    </xf>
    <xf numFmtId="49" fontId="22" fillId="0" borderId="0" xfId="0" applyNumberFormat="1" applyFont="1"/>
    <xf numFmtId="0" fontId="22" fillId="0" borderId="10" xfId="0" applyFont="1" applyBorder="1"/>
    <xf numFmtId="0" fontId="5" fillId="2" borderId="3" xfId="0" applyFont="1" applyFill="1" applyBorder="1" applyAlignment="1">
      <alignment horizontal="center" vertical="center"/>
    </xf>
    <xf numFmtId="0" fontId="5" fillId="2" borderId="3" xfId="0" applyFont="1" applyFill="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21" fillId="0" borderId="10" xfId="0" applyFont="1" applyBorder="1" applyAlignment="1">
      <alignment horizontal="center" vertical="center"/>
    </xf>
    <xf numFmtId="0" fontId="22" fillId="0" borderId="0" xfId="0" applyFont="1" applyAlignment="1">
      <alignment horizontal="center" vertical="center"/>
    </xf>
    <xf numFmtId="0" fontId="27" fillId="10" borderId="0" xfId="0" applyFont="1" applyFill="1" applyAlignment="1">
      <alignment horizontal="center" vertical="center" wrapText="1"/>
    </xf>
    <xf numFmtId="49" fontId="21" fillId="0" borderId="10" xfId="0" applyNumberFormat="1" applyFont="1" applyBorder="1"/>
    <xf numFmtId="0" fontId="29" fillId="0" borderId="0" xfId="0" applyFont="1" applyAlignment="1">
      <alignment horizontal="center"/>
    </xf>
    <xf numFmtId="0" fontId="0" fillId="0" borderId="0" xfId="0" applyAlignment="1">
      <alignment horizontal="center"/>
    </xf>
    <xf numFmtId="14" fontId="21" fillId="0" borderId="10" xfId="0" applyNumberFormat="1" applyFont="1" applyBorder="1" applyAlignment="1">
      <alignment horizontal="center"/>
    </xf>
    <xf numFmtId="14" fontId="21" fillId="0" borderId="10" xfId="0" applyNumberFormat="1" applyFont="1" applyBorder="1" applyAlignment="1">
      <alignment horizontal="center" vertical="center"/>
    </xf>
    <xf numFmtId="49" fontId="31" fillId="0" borderId="11" xfId="0" applyNumberFormat="1" applyFont="1" applyBorder="1" applyAlignment="1">
      <alignment horizontal="center" vertical="center" wrapText="1"/>
    </xf>
    <xf numFmtId="0" fontId="31" fillId="0" borderId="11"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5" xfId="0" applyFont="1" applyBorder="1" applyAlignment="1">
      <alignment horizontal="left" vertical="center" wrapText="1"/>
    </xf>
    <xf numFmtId="0" fontId="11" fillId="0" borderId="16" xfId="0" applyFont="1" applyBorder="1" applyAlignment="1">
      <alignment horizontal="left" vertical="center" wrapText="1"/>
    </xf>
    <xf numFmtId="0" fontId="27" fillId="10" borderId="9" xfId="0" applyFont="1" applyFill="1" applyBorder="1" applyAlignment="1">
      <alignment horizontal="center" vertical="center" wrapText="1"/>
    </xf>
    <xf numFmtId="0" fontId="21" fillId="0" borderId="12" xfId="0" applyFont="1" applyBorder="1"/>
    <xf numFmtId="0" fontId="14" fillId="0" borderId="12" xfId="0" applyFont="1" applyBorder="1"/>
    <xf numFmtId="0" fontId="32" fillId="0" borderId="0" xfId="0" applyFont="1"/>
    <xf numFmtId="0" fontId="33" fillId="10" borderId="0" xfId="0" applyFont="1" applyFill="1" applyAlignment="1">
      <alignment horizontal="center" vertical="center"/>
    </xf>
    <xf numFmtId="0" fontId="34" fillId="0" borderId="0" xfId="0" applyFont="1" applyAlignment="1">
      <alignment horizontal="center" vertical="top" wrapText="1"/>
    </xf>
    <xf numFmtId="0" fontId="21" fillId="0" borderId="17" xfId="0" applyFont="1" applyBorder="1" applyAlignment="1">
      <alignment horizontal="center" vertical="center"/>
    </xf>
    <xf numFmtId="0" fontId="0" fillId="0" borderId="0" xfId="0" applyAlignment="1">
      <alignment horizontal="center" vertical="center" wrapText="1"/>
    </xf>
    <xf numFmtId="0" fontId="35" fillId="0" borderId="1" xfId="0" applyFont="1" applyBorder="1"/>
    <xf numFmtId="14" fontId="0" fillId="0" borderId="0" xfId="0" applyNumberFormat="1"/>
    <xf numFmtId="49" fontId="0" fillId="0" borderId="0" xfId="0" applyNumberFormat="1"/>
    <xf numFmtId="49" fontId="14" fillId="0" borderId="10" xfId="0" applyNumberFormat="1" applyFont="1" applyBorder="1"/>
    <xf numFmtId="0" fontId="1" fillId="0" borderId="0" xfId="0" applyFont="1" applyAlignment="1">
      <alignment horizontal="center" vertical="center" wrapText="1"/>
    </xf>
    <xf numFmtId="14" fontId="0" fillId="0" borderId="0" xfId="0" applyNumberFormat="1" applyAlignment="1">
      <alignment horizontal="center"/>
    </xf>
    <xf numFmtId="14" fontId="22" fillId="0" borderId="10" xfId="0" applyNumberFormat="1" applyFont="1" applyBorder="1" applyAlignment="1">
      <alignment horizontal="center"/>
    </xf>
    <xf numFmtId="0" fontId="21" fillId="0" borderId="10" xfId="0" applyFont="1" applyBorder="1" applyAlignment="1">
      <alignment horizontal="center"/>
    </xf>
    <xf numFmtId="0" fontId="21" fillId="0" borderId="12" xfId="0" applyFont="1" applyBorder="1" applyAlignment="1">
      <alignment horizontal="center"/>
    </xf>
    <xf numFmtId="14" fontId="22" fillId="0" borderId="18" xfId="0" applyNumberFormat="1" applyFont="1" applyBorder="1" applyAlignment="1">
      <alignment horizontal="center"/>
    </xf>
    <xf numFmtId="0" fontId="22" fillId="0" borderId="1" xfId="0" applyFont="1" applyBorder="1"/>
    <xf numFmtId="14" fontId="22" fillId="0" borderId="1" xfId="0" applyNumberFormat="1" applyFont="1" applyBorder="1" applyAlignment="1">
      <alignment horizontal="center"/>
    </xf>
    <xf numFmtId="0" fontId="27" fillId="12" borderId="7" xfId="0" applyFont="1" applyFill="1" applyBorder="1" applyAlignment="1">
      <alignment horizontal="center" vertical="center" wrapText="1"/>
    </xf>
    <xf numFmtId="49" fontId="27" fillId="12" borderId="7" xfId="0" applyNumberFormat="1" applyFont="1" applyFill="1" applyBorder="1" applyAlignment="1">
      <alignment horizontal="center" vertical="center" wrapText="1"/>
    </xf>
    <xf numFmtId="0" fontId="21" fillId="0" borderId="7" xfId="0" applyFont="1" applyBorder="1"/>
    <xf numFmtId="0" fontId="14" fillId="0" borderId="0" xfId="0" applyFont="1"/>
    <xf numFmtId="0" fontId="21" fillId="0" borderId="1" xfId="0" applyFont="1" applyBorder="1"/>
    <xf numFmtId="49" fontId="21" fillId="0" borderId="1" xfId="0" applyNumberFormat="1" applyFont="1" applyBorder="1"/>
    <xf numFmtId="0" fontId="6" fillId="0" borderId="1" xfId="0" applyFont="1" applyBorder="1" applyAlignment="1">
      <alignment horizontal="center" vertical="center"/>
    </xf>
    <xf numFmtId="0" fontId="6" fillId="0" borderId="3" xfId="0" applyFont="1" applyBorder="1" applyAlignment="1">
      <alignment horizontal="center" vertical="center"/>
    </xf>
    <xf numFmtId="0" fontId="22" fillId="0" borderId="0" xfId="0" applyFont="1" applyAlignment="1">
      <alignment horizontal="center"/>
    </xf>
    <xf numFmtId="0" fontId="35" fillId="0" borderId="0" xfId="0" applyFont="1"/>
    <xf numFmtId="0" fontId="36" fillId="0" borderId="0" xfId="0" applyFont="1"/>
    <xf numFmtId="0" fontId="35" fillId="0" borderId="0" xfId="0" applyFont="1" applyAlignment="1">
      <alignment wrapText="1"/>
    </xf>
    <xf numFmtId="0" fontId="35" fillId="13" borderId="3" xfId="0" applyFont="1" applyFill="1" applyBorder="1"/>
    <xf numFmtId="0" fontId="35" fillId="0" borderId="3" xfId="0" applyFont="1" applyBorder="1"/>
    <xf numFmtId="0" fontId="37" fillId="0" borderId="0" xfId="0" applyFont="1"/>
    <xf numFmtId="0" fontId="35" fillId="0" borderId="20" xfId="0" applyFont="1" applyBorder="1"/>
    <xf numFmtId="0" fontId="38" fillId="0" borderId="0" xfId="0" applyFont="1"/>
    <xf numFmtId="0" fontId="39" fillId="0" borderId="20" xfId="0" applyFont="1" applyBorder="1"/>
    <xf numFmtId="0" fontId="39" fillId="0" borderId="0" xfId="0" applyFont="1"/>
    <xf numFmtId="0" fontId="40" fillId="0" borderId="0" xfId="0" applyFont="1"/>
    <xf numFmtId="0" fontId="35" fillId="14" borderId="0" xfId="0" applyFont="1" applyFill="1"/>
    <xf numFmtId="0" fontId="39" fillId="14" borderId="20" xfId="0" applyFont="1" applyFill="1" applyBorder="1"/>
    <xf numFmtId="0" fontId="35" fillId="0" borderId="1" xfId="0" applyFont="1" applyBorder="1" applyAlignment="1">
      <alignment wrapText="1"/>
    </xf>
    <xf numFmtId="0" fontId="35" fillId="0" borderId="21" xfId="0" applyFont="1" applyBorder="1" applyAlignment="1">
      <alignment wrapText="1"/>
    </xf>
    <xf numFmtId="0" fontId="36" fillId="0" borderId="0" xfId="0" applyFont="1" applyAlignment="1">
      <alignment wrapText="1"/>
    </xf>
    <xf numFmtId="0" fontId="35" fillId="13" borderId="1" xfId="0" applyFont="1" applyFill="1" applyBorder="1" applyAlignment="1">
      <alignment wrapText="1"/>
    </xf>
    <xf numFmtId="0" fontId="35" fillId="0" borderId="20" xfId="0" applyFont="1" applyBorder="1" applyAlignment="1">
      <alignment wrapText="1"/>
    </xf>
    <xf numFmtId="0" fontId="37" fillId="0" borderId="0" xfId="0" applyFont="1" applyAlignment="1">
      <alignment wrapText="1"/>
    </xf>
    <xf numFmtId="0" fontId="35" fillId="0" borderId="3" xfId="0" applyFont="1" applyBorder="1" applyAlignment="1">
      <alignment wrapText="1"/>
    </xf>
    <xf numFmtId="0" fontId="35" fillId="0" borderId="0" xfId="0" applyFont="1" applyAlignment="1">
      <alignment horizontal="center" wrapText="1"/>
    </xf>
    <xf numFmtId="0" fontId="35" fillId="0" borderId="0" xfId="0" applyFont="1" applyAlignment="1">
      <alignment horizontal="center"/>
    </xf>
    <xf numFmtId="0" fontId="35" fillId="13" borderId="1" xfId="0" applyFont="1" applyFill="1" applyBorder="1" applyAlignment="1">
      <alignment horizontal="center" wrapText="1"/>
    </xf>
    <xf numFmtId="0" fontId="35" fillId="13" borderId="3" xfId="0" applyFont="1" applyFill="1" applyBorder="1" applyAlignment="1">
      <alignment horizontal="center"/>
    </xf>
    <xf numFmtId="0" fontId="35" fillId="0" borderId="20" xfId="0" applyFont="1" applyBorder="1" applyAlignment="1">
      <alignment horizontal="center" wrapText="1"/>
    </xf>
    <xf numFmtId="0" fontId="35" fillId="0" borderId="20" xfId="0" applyFont="1" applyBorder="1" applyAlignment="1">
      <alignment horizontal="center"/>
    </xf>
    <xf numFmtId="0" fontId="35" fillId="0" borderId="0" xfId="0" applyFont="1" applyAlignment="1">
      <alignment horizontal="left" vertical="top"/>
    </xf>
    <xf numFmtId="0" fontId="17" fillId="0" borderId="10" xfId="0" applyFont="1" applyBorder="1"/>
    <xf numFmtId="0" fontId="17" fillId="0" borderId="12" xfId="0" applyFont="1" applyBorder="1"/>
    <xf numFmtId="0" fontId="0" fillId="7" borderId="21" xfId="0" applyFill="1" applyBorder="1"/>
    <xf numFmtId="0" fontId="17" fillId="0" borderId="8" xfId="0" applyFont="1" applyBorder="1"/>
    <xf numFmtId="0" fontId="3" fillId="0" borderId="22" xfId="0" applyFont="1" applyBorder="1"/>
    <xf numFmtId="0" fontId="17" fillId="0" borderId="23" xfId="0" applyFont="1" applyBorder="1"/>
    <xf numFmtId="0" fontId="3" fillId="8" borderId="24" xfId="0" applyFont="1" applyFill="1" applyBorder="1"/>
    <xf numFmtId="0" fontId="3" fillId="8" borderId="25" xfId="0" applyFont="1" applyFill="1" applyBorder="1"/>
    <xf numFmtId="0" fontId="3" fillId="8" borderId="26" xfId="0" applyFont="1" applyFill="1" applyBorder="1"/>
    <xf numFmtId="0" fontId="3" fillId="8" borderId="27" xfId="0" applyFont="1" applyFill="1" applyBorder="1"/>
    <xf numFmtId="0" fontId="16" fillId="0" borderId="29" xfId="0" applyFont="1" applyBorder="1"/>
    <xf numFmtId="0" fontId="16" fillId="0" borderId="33" xfId="0" applyFont="1" applyBorder="1"/>
    <xf numFmtId="0" fontId="16" fillId="0" borderId="34" xfId="0" applyFont="1" applyBorder="1"/>
    <xf numFmtId="0" fontId="0" fillId="7" borderId="35" xfId="0" applyFill="1" applyBorder="1"/>
    <xf numFmtId="0" fontId="0" fillId="0" borderId="36" xfId="0" applyBorder="1"/>
    <xf numFmtId="0" fontId="0" fillId="7" borderId="24" xfId="0" applyFill="1" applyBorder="1"/>
    <xf numFmtId="0" fontId="0" fillId="0" borderId="37" xfId="0" applyBorder="1"/>
    <xf numFmtId="0" fontId="0" fillId="0" borderId="24" xfId="0" applyBorder="1"/>
    <xf numFmtId="0" fontId="19" fillId="0" borderId="37" xfId="0" applyFont="1" applyBorder="1"/>
    <xf numFmtId="0" fontId="16" fillId="0" borderId="37" xfId="0" applyFont="1" applyBorder="1"/>
    <xf numFmtId="0" fontId="3" fillId="0" borderId="26" xfId="0" applyFont="1" applyBorder="1"/>
    <xf numFmtId="0" fontId="3" fillId="0" borderId="38" xfId="0" applyFont="1" applyBorder="1"/>
    <xf numFmtId="0" fontId="19" fillId="0" borderId="39" xfId="0" applyFont="1" applyBorder="1"/>
    <xf numFmtId="0" fontId="16" fillId="0" borderId="40" xfId="0" applyFont="1" applyBorder="1"/>
    <xf numFmtId="0" fontId="17" fillId="0" borderId="41" xfId="0" applyFont="1" applyBorder="1"/>
    <xf numFmtId="0" fontId="17" fillId="0" borderId="42" xfId="0" applyFont="1" applyBorder="1"/>
    <xf numFmtId="0" fontId="0" fillId="0" borderId="37" xfId="0" applyBorder="1" applyAlignment="1">
      <alignment horizontal="center" vertical="center"/>
    </xf>
    <xf numFmtId="0" fontId="17" fillId="15" borderId="12" xfId="0" applyFont="1" applyFill="1" applyBorder="1"/>
    <xf numFmtId="0" fontId="0" fillId="0" borderId="39" xfId="0" applyBorder="1" applyAlignment="1">
      <alignment horizontal="center" vertical="center"/>
    </xf>
    <xf numFmtId="0" fontId="3" fillId="0" borderId="10" xfId="0" applyFont="1" applyBorder="1" applyAlignment="1">
      <alignment vertical="top"/>
    </xf>
    <xf numFmtId="0" fontId="22" fillId="0" borderId="1" xfId="0" applyFont="1" applyBorder="1" applyAlignment="1">
      <alignment vertical="top" wrapText="1"/>
    </xf>
    <xf numFmtId="0" fontId="22" fillId="0" borderId="38" xfId="0" applyFont="1" applyBorder="1" applyAlignment="1">
      <alignment vertical="top" wrapText="1"/>
    </xf>
    <xf numFmtId="0" fontId="22" fillId="0" borderId="24" xfId="0" applyFont="1" applyBorder="1" applyAlignment="1">
      <alignment horizontal="left" vertical="top" wrapText="1"/>
    </xf>
    <xf numFmtId="0" fontId="22" fillId="0" borderId="26" xfId="0" applyFont="1" applyBorder="1" applyAlignment="1">
      <alignment horizontal="left" vertical="top" wrapText="1"/>
    </xf>
    <xf numFmtId="0" fontId="21" fillId="17" borderId="7" xfId="0" applyFont="1" applyFill="1" applyBorder="1"/>
    <xf numFmtId="0" fontId="14" fillId="17" borderId="10" xfId="0" applyFont="1" applyFill="1" applyBorder="1"/>
    <xf numFmtId="0" fontId="21" fillId="17" borderId="10" xfId="0" applyFont="1" applyFill="1" applyBorder="1"/>
    <xf numFmtId="49" fontId="14" fillId="17" borderId="10" xfId="0" applyNumberFormat="1" applyFont="1" applyFill="1" applyBorder="1"/>
    <xf numFmtId="49" fontId="21" fillId="17" borderId="10" xfId="0" applyNumberFormat="1" applyFont="1" applyFill="1" applyBorder="1"/>
    <xf numFmtId="14" fontId="21" fillId="17" borderId="10" xfId="0" applyNumberFormat="1" applyFont="1" applyFill="1" applyBorder="1" applyAlignment="1">
      <alignment horizontal="center" vertical="center"/>
    </xf>
    <xf numFmtId="0" fontId="21" fillId="17" borderId="10" xfId="0" applyFont="1" applyFill="1" applyBorder="1" applyAlignment="1">
      <alignment horizontal="center"/>
    </xf>
    <xf numFmtId="0" fontId="21" fillId="17" borderId="10" xfId="0" applyFont="1" applyFill="1" applyBorder="1" applyAlignment="1">
      <alignment horizontal="left"/>
    </xf>
    <xf numFmtId="164" fontId="21" fillId="0" borderId="10" xfId="0" applyNumberFormat="1" applyFont="1" applyBorder="1" applyAlignment="1">
      <alignment horizontal="center"/>
    </xf>
    <xf numFmtId="164" fontId="22" fillId="0" borderId="10" xfId="0" applyNumberFormat="1" applyFont="1" applyBorder="1" applyAlignment="1">
      <alignment horizontal="center"/>
    </xf>
    <xf numFmtId="0" fontId="14" fillId="11" borderId="7" xfId="0" applyFont="1" applyFill="1" applyBorder="1"/>
    <xf numFmtId="0" fontId="14" fillId="0" borderId="10" xfId="0" applyFont="1" applyBorder="1" applyAlignment="1">
      <alignment horizontal="center" vertical="center"/>
    </xf>
    <xf numFmtId="0" fontId="3" fillId="8" borderId="25" xfId="0" quotePrefix="1" applyFont="1" applyFill="1" applyBorder="1"/>
    <xf numFmtId="0" fontId="28" fillId="6" borderId="7" xfId="0" applyFont="1" applyFill="1" applyBorder="1" applyAlignment="1">
      <alignment horizontal="left" vertical="center" wrapText="1"/>
    </xf>
    <xf numFmtId="0" fontId="3" fillId="18" borderId="8" xfId="0" applyFont="1" applyFill="1" applyBorder="1"/>
    <xf numFmtId="0" fontId="17" fillId="18" borderId="43" xfId="0" applyFont="1" applyFill="1" applyBorder="1"/>
    <xf numFmtId="0" fontId="17" fillId="18" borderId="44" xfId="0" applyFont="1" applyFill="1" applyBorder="1"/>
    <xf numFmtId="0" fontId="17" fillId="18" borderId="45" xfId="0" applyFont="1" applyFill="1" applyBorder="1"/>
    <xf numFmtId="49" fontId="22" fillId="0" borderId="0" xfId="0" applyNumberFormat="1" applyFont="1" applyAlignment="1">
      <alignment horizontal="center"/>
    </xf>
    <xf numFmtId="49" fontId="21" fillId="0" borderId="10" xfId="0" applyNumberFormat="1" applyFont="1" applyBorder="1" applyAlignment="1">
      <alignment horizontal="center"/>
    </xf>
    <xf numFmtId="49" fontId="21" fillId="17" borderId="10" xfId="0" applyNumberFormat="1" applyFont="1" applyFill="1" applyBorder="1" applyAlignment="1">
      <alignment horizontal="center"/>
    </xf>
    <xf numFmtId="49" fontId="6" fillId="0" borderId="4" xfId="0" applyNumberFormat="1" applyFont="1" applyBorder="1" applyAlignment="1">
      <alignment horizontal="left" indent="1"/>
    </xf>
    <xf numFmtId="49" fontId="9" fillId="0" borderId="1" xfId="0" applyNumberFormat="1" applyFont="1" applyBorder="1" applyAlignment="1">
      <alignment horizontal="left" indent="1"/>
    </xf>
    <xf numFmtId="0" fontId="21" fillId="17" borderId="12" xfId="0" applyFont="1" applyFill="1" applyBorder="1" applyAlignment="1">
      <alignment horizontal="center"/>
    </xf>
    <xf numFmtId="0" fontId="22" fillId="0" borderId="48" xfId="0" applyFont="1" applyBorder="1"/>
    <xf numFmtId="0" fontId="22" fillId="0" borderId="13" xfId="0" applyFont="1" applyBorder="1"/>
    <xf numFmtId="14" fontId="14" fillId="17" borderId="13" xfId="0" applyNumberFormat="1" applyFont="1" applyFill="1" applyBorder="1" applyAlignment="1">
      <alignment horizontal="center"/>
    </xf>
    <xf numFmtId="0" fontId="40" fillId="20" borderId="0" xfId="0" applyFont="1" applyFill="1"/>
    <xf numFmtId="0" fontId="40" fillId="20" borderId="10" xfId="0" applyFont="1" applyFill="1" applyBorder="1" applyAlignment="1">
      <alignment horizontal="center"/>
    </xf>
    <xf numFmtId="0" fontId="40" fillId="21" borderId="0" xfId="0" applyFont="1" applyFill="1"/>
    <xf numFmtId="0" fontId="40" fillId="21" borderId="10" xfId="0" applyFont="1" applyFill="1" applyBorder="1" applyAlignment="1">
      <alignment horizontal="center"/>
    </xf>
    <xf numFmtId="0" fontId="3" fillId="18" borderId="12" xfId="0" applyFont="1" applyFill="1" applyBorder="1"/>
    <xf numFmtId="0" fontId="35" fillId="0" borderId="49" xfId="0" applyFont="1" applyBorder="1" applyAlignment="1">
      <alignment horizontal="center"/>
    </xf>
    <xf numFmtId="0" fontId="3" fillId="8" borderId="12" xfId="0" applyFont="1" applyFill="1" applyBorder="1"/>
    <xf numFmtId="0" fontId="35" fillId="0" borderId="49" xfId="0" applyFont="1" applyBorder="1" applyAlignment="1">
      <alignment horizontal="center" vertical="center"/>
    </xf>
    <xf numFmtId="0" fontId="35" fillId="0" borderId="18" xfId="0" applyFont="1" applyBorder="1" applyAlignment="1">
      <alignment horizontal="center"/>
    </xf>
    <xf numFmtId="0" fontId="3" fillId="0" borderId="18" xfId="0" applyFont="1" applyBorder="1" applyAlignment="1">
      <alignment horizontal="center" vertical="center"/>
    </xf>
    <xf numFmtId="0" fontId="3" fillId="18" borderId="10" xfId="0" applyFont="1" applyFill="1" applyBorder="1"/>
    <xf numFmtId="0" fontId="3" fillId="8" borderId="10" xfId="0" applyFont="1" applyFill="1" applyBorder="1"/>
    <xf numFmtId="0" fontId="0" fillId="9" borderId="0" xfId="0" applyFill="1"/>
    <xf numFmtId="0" fontId="44" fillId="0" borderId="0" xfId="0" applyFont="1"/>
    <xf numFmtId="0" fontId="0" fillId="0" borderId="0" xfId="0" pivotButton="1"/>
    <xf numFmtId="0" fontId="0" fillId="0" borderId="11" xfId="0" applyBorder="1"/>
    <xf numFmtId="0" fontId="16" fillId="0" borderId="7" xfId="0" applyFont="1" applyBorder="1"/>
    <xf numFmtId="0" fontId="16" fillId="0" borderId="50" xfId="0" applyFont="1" applyBorder="1"/>
    <xf numFmtId="0" fontId="16" fillId="0" borderId="51" xfId="0" applyFont="1" applyBorder="1"/>
    <xf numFmtId="0" fontId="0" fillId="0" borderId="52" xfId="0" applyBorder="1"/>
    <xf numFmtId="0" fontId="0" fillId="0" borderId="53" xfId="0" applyBorder="1"/>
    <xf numFmtId="0" fontId="0" fillId="0" borderId="2" xfId="0" applyBorder="1"/>
    <xf numFmtId="0" fontId="0" fillId="0" borderId="20" xfId="0" applyBorder="1"/>
    <xf numFmtId="14" fontId="0" fillId="0" borderId="2" xfId="0" applyNumberFormat="1" applyBorder="1"/>
    <xf numFmtId="0" fontId="45" fillId="22" borderId="54" xfId="0" applyFont="1" applyFill="1" applyBorder="1" applyAlignment="1">
      <alignment horizontal="center" vertical="center" wrapText="1"/>
    </xf>
    <xf numFmtId="0" fontId="46" fillId="14" borderId="0" xfId="0" applyFont="1" applyFill="1" applyAlignment="1">
      <alignment horizontal="center"/>
    </xf>
    <xf numFmtId="49" fontId="27" fillId="12" borderId="10" xfId="0" applyNumberFormat="1" applyFont="1" applyFill="1" applyBorder="1" applyAlignment="1">
      <alignment horizontal="center" vertical="center" wrapText="1"/>
    </xf>
    <xf numFmtId="0" fontId="45" fillId="22" borderId="10" xfId="0" applyFont="1" applyFill="1" applyBorder="1" applyAlignment="1">
      <alignment horizontal="center" vertical="center" wrapText="1"/>
    </xf>
    <xf numFmtId="49" fontId="27" fillId="12" borderId="50" xfId="0" applyNumberFormat="1" applyFont="1" applyFill="1" applyBorder="1" applyAlignment="1">
      <alignment horizontal="center" vertical="center" wrapText="1"/>
    </xf>
    <xf numFmtId="0" fontId="21" fillId="0" borderId="18" xfId="0" applyFont="1" applyBorder="1" applyAlignment="1">
      <alignment horizontal="center" vertical="center"/>
    </xf>
    <xf numFmtId="0" fontId="27" fillId="12" borderId="50" xfId="0" applyFont="1" applyFill="1" applyBorder="1" applyAlignment="1">
      <alignment horizontal="center" vertical="center" wrapText="1"/>
    </xf>
    <xf numFmtId="0" fontId="21" fillId="0" borderId="18" xfId="0" applyFont="1" applyBorder="1"/>
    <xf numFmtId="0" fontId="27" fillId="23" borderId="9" xfId="0" applyFont="1" applyFill="1" applyBorder="1" applyAlignment="1">
      <alignment horizontal="center" vertical="center" wrapText="1"/>
    </xf>
    <xf numFmtId="0" fontId="16" fillId="7" borderId="0" xfId="0" applyFont="1" applyFill="1"/>
    <xf numFmtId="9" fontId="0" fillId="0" borderId="0" xfId="0" applyNumberFormat="1"/>
    <xf numFmtId="14" fontId="21" fillId="17" borderId="10" xfId="0" applyNumberFormat="1" applyFont="1" applyFill="1" applyBorder="1" applyAlignment="1">
      <alignment horizontal="center"/>
    </xf>
    <xf numFmtId="0" fontId="3" fillId="8" borderId="3" xfId="0" applyFont="1" applyFill="1" applyBorder="1"/>
    <xf numFmtId="0" fontId="3" fillId="18" borderId="7" xfId="0" applyFont="1" applyFill="1" applyBorder="1"/>
    <xf numFmtId="14" fontId="14" fillId="0" borderId="12" xfId="0" applyNumberFormat="1" applyFont="1" applyBorder="1"/>
    <xf numFmtId="0" fontId="31" fillId="0" borderId="21" xfId="0" applyFont="1" applyBorder="1" applyAlignment="1">
      <alignment horizontal="center" vertical="center" wrapText="1"/>
    </xf>
    <xf numFmtId="0" fontId="31" fillId="0" borderId="0" xfId="0" applyFont="1" applyAlignment="1">
      <alignment horizontal="center"/>
    </xf>
    <xf numFmtId="49" fontId="27" fillId="12" borderId="11" xfId="0" applyNumberFormat="1" applyFont="1" applyFill="1" applyBorder="1" applyAlignment="1">
      <alignment horizontal="center" vertical="center" wrapText="1"/>
    </xf>
    <xf numFmtId="0" fontId="41" fillId="16" borderId="0" xfId="0" applyFont="1" applyFill="1" applyAlignment="1">
      <alignment horizontal="center"/>
    </xf>
    <xf numFmtId="0" fontId="17" fillId="0" borderId="56" xfId="0" applyFont="1" applyBorder="1"/>
    <xf numFmtId="0" fontId="42" fillId="19" borderId="57" xfId="0" applyFont="1" applyFill="1" applyBorder="1"/>
    <xf numFmtId="0" fontId="42" fillId="19" borderId="58" xfId="0" applyFont="1" applyFill="1" applyBorder="1"/>
    <xf numFmtId="0" fontId="43" fillId="19" borderId="58" xfId="0" applyFont="1" applyFill="1" applyBorder="1"/>
    <xf numFmtId="0" fontId="43" fillId="19" borderId="59" xfId="0" applyFont="1" applyFill="1" applyBorder="1"/>
    <xf numFmtId="0" fontId="38" fillId="0" borderId="1" xfId="0" applyFont="1" applyBorder="1"/>
    <xf numFmtId="0" fontId="38" fillId="0" borderId="3" xfId="0" applyFont="1" applyBorder="1"/>
    <xf numFmtId="0" fontId="38" fillId="0" borderId="21" xfId="0" applyFont="1" applyBorder="1"/>
    <xf numFmtId="0" fontId="38" fillId="0" borderId="20" xfId="0" applyFont="1" applyBorder="1"/>
    <xf numFmtId="0" fontId="31" fillId="0" borderId="28" xfId="0" applyFont="1" applyBorder="1"/>
    <xf numFmtId="0" fontId="31" fillId="0" borderId="29" xfId="0" applyFont="1" applyBorder="1"/>
    <xf numFmtId="0" fontId="47" fillId="0" borderId="30" xfId="0" applyFont="1" applyBorder="1"/>
    <xf numFmtId="0" fontId="22" fillId="0" borderId="31" xfId="0" applyFont="1" applyBorder="1" applyAlignment="1">
      <alignment horizontal="center"/>
    </xf>
    <xf numFmtId="0" fontId="22" fillId="0" borderId="31" xfId="0" applyFont="1" applyBorder="1"/>
    <xf numFmtId="0" fontId="47" fillId="0" borderId="55" xfId="0" applyFont="1" applyBorder="1"/>
    <xf numFmtId="0" fontId="22" fillId="0" borderId="32" xfId="0" applyFont="1" applyBorder="1"/>
    <xf numFmtId="0" fontId="48" fillId="0" borderId="10" xfId="0" applyFont="1" applyBorder="1" applyAlignment="1">
      <alignment horizontal="left"/>
    </xf>
    <xf numFmtId="0" fontId="14" fillId="0" borderId="7" xfId="0" applyFont="1" applyBorder="1"/>
    <xf numFmtId="0" fontId="14" fillId="0" borderId="46" xfId="0" applyFont="1" applyBorder="1"/>
    <xf numFmtId="14" fontId="49" fillId="9" borderId="0" xfId="0" applyNumberFormat="1" applyFont="1" applyFill="1"/>
    <xf numFmtId="0" fontId="50" fillId="9" borderId="0" xfId="0" applyFont="1" applyFill="1"/>
    <xf numFmtId="0" fontId="21" fillId="0" borderId="60" xfId="0" applyFont="1" applyBorder="1"/>
    <xf numFmtId="0" fontId="21" fillId="0" borderId="61" xfId="0" applyFont="1" applyBorder="1"/>
    <xf numFmtId="0" fontId="14" fillId="0" borderId="60" xfId="0" applyFont="1" applyBorder="1"/>
    <xf numFmtId="0" fontId="21" fillId="11" borderId="18" xfId="0" applyFont="1" applyFill="1" applyBorder="1" applyAlignment="1">
      <alignment horizontal="center"/>
    </xf>
    <xf numFmtId="0" fontId="21" fillId="11" borderId="10" xfId="0" applyFont="1" applyFill="1" applyBorder="1" applyAlignment="1">
      <alignment horizontal="center"/>
    </xf>
    <xf numFmtId="14" fontId="25" fillId="11" borderId="1" xfId="0" applyNumberFormat="1" applyFont="1" applyFill="1" applyBorder="1" applyAlignment="1">
      <alignment horizontal="center"/>
    </xf>
    <xf numFmtId="14" fontId="21" fillId="11" borderId="13" xfId="0" applyNumberFormat="1" applyFont="1" applyFill="1" applyBorder="1" applyAlignment="1">
      <alignment horizontal="center"/>
    </xf>
    <xf numFmtId="14" fontId="26" fillId="11" borderId="1" xfId="0" applyNumberFormat="1" applyFont="1" applyFill="1" applyBorder="1" applyAlignment="1">
      <alignment horizontal="center"/>
    </xf>
    <xf numFmtId="14" fontId="26" fillId="11" borderId="10" xfId="0" applyNumberFormat="1" applyFont="1" applyFill="1" applyBorder="1" applyAlignment="1">
      <alignment horizontal="center"/>
    </xf>
    <xf numFmtId="14" fontId="21" fillId="11" borderId="10" xfId="0" applyNumberFormat="1" applyFont="1" applyFill="1" applyBorder="1" applyAlignment="1">
      <alignment horizontal="center"/>
    </xf>
    <xf numFmtId="14" fontId="26" fillId="11" borderId="18" xfId="0" applyNumberFormat="1" applyFont="1" applyFill="1" applyBorder="1" applyAlignment="1">
      <alignment horizontal="center"/>
    </xf>
    <xf numFmtId="0" fontId="25" fillId="11" borderId="8" xfId="0" applyFont="1" applyFill="1" applyBorder="1"/>
    <xf numFmtId="14" fontId="21" fillId="11" borderId="12" xfId="0" applyNumberFormat="1" applyFont="1" applyFill="1" applyBorder="1" applyAlignment="1">
      <alignment horizontal="center"/>
    </xf>
    <xf numFmtId="14" fontId="14" fillId="11" borderId="12" xfId="0" applyNumberFormat="1" applyFont="1" applyFill="1" applyBorder="1" applyAlignment="1">
      <alignment horizontal="center"/>
    </xf>
    <xf numFmtId="14" fontId="21" fillId="11" borderId="10" xfId="0" applyNumberFormat="1" applyFont="1" applyFill="1" applyBorder="1" applyAlignment="1">
      <alignment horizontal="center" vertical="center"/>
    </xf>
    <xf numFmtId="14" fontId="21" fillId="11" borderId="17" xfId="0" applyNumberFormat="1" applyFont="1" applyFill="1" applyBorder="1" applyAlignment="1">
      <alignment horizontal="center" vertical="center"/>
    </xf>
    <xf numFmtId="0" fontId="49" fillId="9" borderId="0" xfId="0" applyFont="1" applyFill="1"/>
    <xf numFmtId="0" fontId="49" fillId="11" borderId="0" xfId="0" applyFont="1" applyFill="1"/>
    <xf numFmtId="0" fontId="49" fillId="11" borderId="0" xfId="0" applyFont="1" applyFill="1" applyAlignment="1">
      <alignment horizontal="center"/>
    </xf>
    <xf numFmtId="0" fontId="22" fillId="11" borderId="51" xfId="0" applyFont="1" applyFill="1" applyBorder="1" applyAlignment="1">
      <alignment horizontal="center"/>
    </xf>
    <xf numFmtId="0" fontId="22" fillId="11" borderId="0" xfId="0" applyFont="1" applyFill="1" applyAlignment="1">
      <alignment horizontal="center"/>
    </xf>
    <xf numFmtId="0" fontId="24" fillId="11" borderId="0" xfId="0" applyFont="1" applyFill="1" applyAlignment="1">
      <alignment horizontal="center"/>
    </xf>
    <xf numFmtId="0" fontId="4" fillId="11" borderId="0" xfId="0" applyFont="1" applyFill="1" applyAlignment="1">
      <alignment horizontal="center"/>
    </xf>
    <xf numFmtId="0" fontId="21" fillId="0" borderId="19" xfId="0" applyFont="1" applyBorder="1" applyAlignment="1">
      <alignment horizontal="center"/>
    </xf>
    <xf numFmtId="14" fontId="21" fillId="0" borderId="18" xfId="0" applyNumberFormat="1" applyFont="1" applyBorder="1" applyAlignment="1">
      <alignment horizontal="center" vertical="center"/>
    </xf>
    <xf numFmtId="14" fontId="22" fillId="0" borderId="10" xfId="0" applyNumberFormat="1" applyFont="1" applyBorder="1" applyAlignment="1">
      <alignment horizontal="center" vertical="center"/>
    </xf>
    <xf numFmtId="49" fontId="21" fillId="0" borderId="18" xfId="0" applyNumberFormat="1" applyFont="1" applyBorder="1"/>
    <xf numFmtId="0" fontId="21" fillId="0" borderId="17" xfId="0" applyFont="1" applyBorder="1"/>
    <xf numFmtId="49" fontId="21" fillId="0" borderId="12" xfId="0" applyNumberFormat="1" applyFont="1" applyBorder="1"/>
    <xf numFmtId="14" fontId="21" fillId="0" borderId="13" xfId="0" applyNumberFormat="1" applyFont="1" applyBorder="1" applyAlignment="1">
      <alignment horizontal="center" vertical="center"/>
    </xf>
    <xf numFmtId="0" fontId="51" fillId="0" borderId="10" xfId="0" applyFont="1" applyBorder="1"/>
    <xf numFmtId="0" fontId="28" fillId="6" borderId="7" xfId="0" applyFont="1" applyFill="1" applyBorder="1" applyAlignment="1">
      <alignment horizontal="left" vertical="center"/>
    </xf>
    <xf numFmtId="0" fontId="27" fillId="16" borderId="0" xfId="0" applyFont="1" applyFill="1"/>
    <xf numFmtId="0" fontId="3" fillId="24" borderId="1" xfId="0" applyFont="1" applyFill="1" applyBorder="1"/>
    <xf numFmtId="0" fontId="22" fillId="24" borderId="10" xfId="0" applyFont="1" applyFill="1" applyBorder="1"/>
    <xf numFmtId="0" fontId="22" fillId="24" borderId="17" xfId="0" applyFont="1" applyFill="1" applyBorder="1"/>
    <xf numFmtId="0" fontId="3" fillId="24" borderId="10" xfId="0" applyFont="1" applyFill="1" applyBorder="1"/>
    <xf numFmtId="0" fontId="3" fillId="24" borderId="17" xfId="0" applyFont="1" applyFill="1" applyBorder="1"/>
    <xf numFmtId="0" fontId="43" fillId="24" borderId="1" xfId="0" applyFont="1" applyFill="1" applyBorder="1"/>
    <xf numFmtId="0" fontId="17" fillId="17" borderId="1" xfId="0" applyFont="1" applyFill="1" applyBorder="1"/>
    <xf numFmtId="15" fontId="0" fillId="24" borderId="1" xfId="0" applyNumberFormat="1" applyFill="1" applyBorder="1"/>
    <xf numFmtId="0" fontId="0" fillId="24" borderId="1" xfId="0" applyFill="1" applyBorder="1"/>
    <xf numFmtId="0" fontId="3" fillId="8" borderId="4" xfId="0" applyFont="1" applyFill="1" applyBorder="1"/>
    <xf numFmtId="0" fontId="3" fillId="8" borderId="47" xfId="0" applyFont="1" applyFill="1" applyBorder="1"/>
    <xf numFmtId="0" fontId="53" fillId="0" borderId="0" xfId="0" applyFont="1"/>
    <xf numFmtId="0" fontId="52" fillId="16" borderId="0" xfId="0" applyFont="1" applyFill="1"/>
    <xf numFmtId="0" fontId="52" fillId="0" borderId="0" xfId="0" applyFont="1"/>
    <xf numFmtId="0" fontId="56" fillId="25" borderId="0" xfId="0" applyFont="1" applyFill="1" applyAlignment="1">
      <alignment horizontal="center" vertical="center" wrapText="1"/>
    </xf>
    <xf numFmtId="0" fontId="56" fillId="26" borderId="0" xfId="0" applyFont="1" applyFill="1" applyAlignment="1">
      <alignment horizontal="center" vertical="center" wrapText="1"/>
    </xf>
    <xf numFmtId="14" fontId="35" fillId="0" borderId="0" xfId="0" applyNumberFormat="1" applyFont="1" applyAlignment="1">
      <alignment horizontal="left"/>
    </xf>
    <xf numFmtId="0" fontId="1" fillId="0" borderId="0" xfId="0" applyFont="1"/>
    <xf numFmtId="14" fontId="22" fillId="0" borderId="0" xfId="0" applyNumberFormat="1" applyFont="1"/>
    <xf numFmtId="14" fontId="53" fillId="0" borderId="0" xfId="0" applyNumberFormat="1" applyFont="1"/>
    <xf numFmtId="166" fontId="22" fillId="11" borderId="0" xfId="0" applyNumberFormat="1" applyFont="1" applyFill="1" applyAlignment="1">
      <alignment horizontal="center" vertical="center"/>
    </xf>
    <xf numFmtId="165" fontId="35" fillId="0" borderId="0" xfId="0" applyNumberFormat="1" applyFont="1" applyAlignment="1">
      <alignment horizontal="left"/>
    </xf>
    <xf numFmtId="0" fontId="17" fillId="27" borderId="1" xfId="0" applyFont="1" applyFill="1" applyBorder="1"/>
    <xf numFmtId="14" fontId="3" fillId="24" borderId="1" xfId="0" applyNumberFormat="1" applyFont="1" applyFill="1" applyBorder="1"/>
    <xf numFmtId="0" fontId="7" fillId="4" borderId="4" xfId="0" applyFont="1" applyFill="1" applyBorder="1" applyAlignment="1">
      <alignment horizontal="right" indent="1"/>
    </xf>
    <xf numFmtId="0" fontId="57" fillId="15" borderId="1" xfId="0" applyFont="1" applyFill="1" applyBorder="1" applyAlignment="1">
      <alignment horizontal="center"/>
    </xf>
    <xf numFmtId="0" fontId="6" fillId="0" borderId="3" xfId="0" applyFont="1" applyBorder="1" applyAlignment="1">
      <alignment horizontal="center"/>
    </xf>
    <xf numFmtId="0" fontId="6" fillId="0" borderId="1" xfId="0" applyFont="1" applyBorder="1" applyAlignment="1">
      <alignment horizontal="right" indent="1"/>
    </xf>
    <xf numFmtId="43" fontId="5" fillId="2" borderId="3" xfId="1" applyFont="1" applyFill="1" applyBorder="1" applyAlignment="1">
      <alignment horizontal="center"/>
    </xf>
    <xf numFmtId="1" fontId="59" fillId="0" borderId="68" xfId="3" applyFont="1" applyBorder="1" applyAlignment="1">
      <alignment horizontal="right" vertical="center"/>
    </xf>
    <xf numFmtId="1" fontId="58" fillId="0" borderId="68" xfId="3" applyBorder="1" applyAlignment="1">
      <alignment horizontal="right" vertical="center"/>
    </xf>
    <xf numFmtId="1" fontId="6" fillId="0" borderId="0" xfId="3" applyFont="1" applyAlignment="1">
      <alignment horizontal="right" vertical="center"/>
    </xf>
    <xf numFmtId="9" fontId="7" fillId="3" borderId="5" xfId="2" applyFont="1" applyFill="1" applyBorder="1" applyAlignment="1">
      <alignment horizontal="center"/>
    </xf>
    <xf numFmtId="9" fontId="6" fillId="0" borderId="3" xfId="2" applyFont="1" applyFill="1" applyBorder="1" applyAlignment="1">
      <alignment horizontal="center"/>
    </xf>
    <xf numFmtId="167" fontId="5" fillId="2" borderId="3" xfId="1" applyNumberFormat="1" applyFont="1" applyFill="1" applyBorder="1" applyAlignment="1">
      <alignment horizontal="center"/>
    </xf>
    <xf numFmtId="1" fontId="58" fillId="0" borderId="0" xfId="3" applyAlignment="1">
      <alignment horizontal="right" vertical="center" wrapText="1"/>
    </xf>
    <xf numFmtId="0" fontId="22" fillId="0" borderId="0" xfId="0" pivotButton="1" applyFont="1"/>
    <xf numFmtId="0" fontId="5" fillId="0" borderId="3" xfId="0" applyFont="1" applyBorder="1" applyAlignment="1">
      <alignment horizontal="center"/>
    </xf>
    <xf numFmtId="0" fontId="7" fillId="0" borderId="5" xfId="0" applyFont="1" applyBorder="1" applyAlignment="1">
      <alignment horizontal="center"/>
    </xf>
    <xf numFmtId="165" fontId="14" fillId="11" borderId="0" xfId="0" applyNumberFormat="1" applyFont="1" applyFill="1" applyAlignment="1">
      <alignment horizontal="center"/>
    </xf>
    <xf numFmtId="0" fontId="60" fillId="11" borderId="0" xfId="0" applyFont="1" applyFill="1" applyAlignment="1">
      <alignment horizontal="center"/>
    </xf>
    <xf numFmtId="165" fontId="60" fillId="11" borderId="0" xfId="0" applyNumberFormat="1" applyFont="1" applyFill="1" applyAlignment="1">
      <alignment horizontal="center"/>
    </xf>
    <xf numFmtId="0" fontId="61" fillId="25" borderId="0" xfId="0" applyFont="1" applyFill="1" applyAlignment="1">
      <alignment horizontal="center" vertical="center" wrapText="1"/>
    </xf>
    <xf numFmtId="0" fontId="16" fillId="0" borderId="8" xfId="0" applyFont="1" applyBorder="1" applyAlignment="1">
      <alignment horizontal="center"/>
    </xf>
    <xf numFmtId="0" fontId="16" fillId="0" borderId="3" xfId="0" applyFont="1" applyBorder="1" applyAlignment="1">
      <alignment horizontal="center"/>
    </xf>
    <xf numFmtId="0" fontId="16" fillId="0" borderId="10" xfId="0" applyFont="1" applyBorder="1" applyAlignment="1">
      <alignment horizontal="center"/>
    </xf>
    <xf numFmtId="0" fontId="31" fillId="0" borderId="1" xfId="0" applyFont="1" applyBorder="1" applyAlignment="1">
      <alignment horizontal="center"/>
    </xf>
    <xf numFmtId="14" fontId="16" fillId="0" borderId="1" xfId="0" applyNumberFormat="1" applyFont="1" applyBorder="1" applyAlignment="1">
      <alignment horizontal="center"/>
    </xf>
    <xf numFmtId="49" fontId="30" fillId="0" borderId="62" xfId="0" applyNumberFormat="1" applyFont="1" applyBorder="1" applyAlignment="1">
      <alignment horizontal="center"/>
    </xf>
    <xf numFmtId="49" fontId="30" fillId="0" borderId="50" xfId="0" applyNumberFormat="1" applyFont="1" applyBorder="1" applyAlignment="1">
      <alignment horizontal="center"/>
    </xf>
    <xf numFmtId="0" fontId="6" fillId="0" borderId="0" xfId="0" applyFont="1" applyAlignment="1">
      <alignment horizontal="left"/>
    </xf>
    <xf numFmtId="0" fontId="54" fillId="0" borderId="22" xfId="0" applyFont="1" applyBorder="1" applyAlignment="1">
      <alignment horizontal="center" wrapText="1"/>
    </xf>
    <xf numFmtId="0" fontId="54" fillId="0" borderId="63" xfId="0" applyFont="1" applyBorder="1" applyAlignment="1">
      <alignment horizontal="center" wrapText="1"/>
    </xf>
    <xf numFmtId="0" fontId="54" fillId="0" borderId="67" xfId="0" applyFont="1" applyBorder="1" applyAlignment="1">
      <alignment horizontal="center" wrapText="1"/>
    </xf>
    <xf numFmtId="0" fontId="54" fillId="0" borderId="59" xfId="0" applyFont="1" applyBorder="1" applyAlignment="1">
      <alignment horizontal="center" wrapText="1"/>
    </xf>
    <xf numFmtId="0" fontId="55" fillId="0" borderId="64" xfId="0" applyFont="1" applyBorder="1" applyAlignment="1">
      <alignment horizontal="center"/>
    </xf>
    <xf numFmtId="0" fontId="55" fillId="0" borderId="65" xfId="0" applyFont="1" applyBorder="1" applyAlignment="1">
      <alignment horizontal="center"/>
    </xf>
    <xf numFmtId="0" fontId="55" fillId="0" borderId="66" xfId="0" applyFont="1" applyBorder="1" applyAlignment="1">
      <alignment horizontal="center"/>
    </xf>
    <xf numFmtId="0" fontId="56" fillId="25" borderId="0" xfId="0" applyFont="1" applyFill="1" applyAlignment="1">
      <alignment horizontal="center" vertical="center"/>
    </xf>
    <xf numFmtId="0" fontId="56" fillId="0" borderId="0" xfId="0" applyFont="1" applyAlignment="1">
      <alignment horizontal="center" vertical="center"/>
    </xf>
    <xf numFmtId="0" fontId="0" fillId="0" borderId="0" xfId="0" applyNumberFormat="1"/>
    <xf numFmtId="0" fontId="0" fillId="0" borderId="0" xfId="0" applyAlignment="1"/>
  </cellXfs>
  <cellStyles count="4">
    <cellStyle name="Millares" xfId="1" builtinId="3"/>
    <cellStyle name="Normal" xfId="0" builtinId="0"/>
    <cellStyle name="Normal_Bilmens98 2 2" xfId="3" xr:uid="{705A9299-EB3E-416E-9F2E-05A8911D2428}"/>
    <cellStyle name="Porcentaje" xfId="2" builtinId="5"/>
  </cellStyles>
  <dxfs count="102">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rgb="FF000000"/>
        <name val="Calibri"/>
        <family val="2"/>
        <scheme val="none"/>
      </font>
      <numFmt numFmtId="165" formatCode="dd/mm/yyyy"/>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0"/>
        <color auto="1"/>
        <name val="Calibri"/>
        <scheme val="minor"/>
      </font>
      <numFmt numFmtId="165"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65"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65"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4.9989318521683403E-2"/>
        </patternFill>
      </fill>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0.14999847407452621"/>
        </patternFill>
      </fill>
    </dxf>
    <dxf>
      <font>
        <b val="0"/>
        <i val="0"/>
        <strike val="0"/>
        <condense val="0"/>
        <extend val="0"/>
        <outline val="0"/>
        <shadow val="0"/>
        <u val="none"/>
        <vertAlign val="baseline"/>
        <sz val="7"/>
        <color theme="1" tint="0.499984740745262"/>
        <name val="Calibri"/>
        <family val="2"/>
        <scheme val="minor"/>
      </font>
      <numFmt numFmtId="0" formatCode="General"/>
      <fill>
        <patternFill patternType="solid">
          <fgColor indexed="64"/>
          <bgColor theme="0" tint="-0.14999847407452621"/>
        </patternFill>
      </fill>
    </dxf>
    <dxf>
      <font>
        <b val="0"/>
        <i val="0"/>
        <strike val="0"/>
        <condense val="0"/>
        <extend val="0"/>
        <outline val="0"/>
        <shadow val="0"/>
        <u val="none"/>
        <vertAlign val="baseline"/>
        <sz val="7"/>
        <color theme="0" tint="-0.34998626667073579"/>
        <name val="Calibri"/>
        <family val="2"/>
        <scheme val="minor"/>
      </font>
      <numFmt numFmtId="168" formatCode="d/m/yyyy"/>
      <fill>
        <patternFill patternType="solid">
          <fgColor indexed="64"/>
          <bgColor theme="0" tint="-0.14999847407452621"/>
        </patternFill>
      </fill>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9"/>
        <color auto="1"/>
        <name val="Calibri"/>
        <scheme val="minor"/>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19" formatCode="m/d/yyyy"/>
      <fill>
        <patternFill patternType="solid">
          <fgColor indexed="64"/>
          <bgColor theme="0" tint="-4.9989318521683403E-2"/>
        </patternFill>
      </fill>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numFmt numFmtId="19" formatCode="m/d/yyyy"/>
      <fill>
        <patternFill patternType="solid">
          <fgColor indexed="64"/>
          <bgColor theme="0" tint="-4.9989318521683403E-2"/>
        </patternFill>
      </fill>
      <alignment horizontal="center"/>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10"/>
        <color auto="1"/>
        <name val="Calibri"/>
        <family val="2"/>
        <scheme val="minor"/>
      </font>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family val="2"/>
        <scheme val="minor"/>
      </font>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numFmt numFmtId="0" formatCode="General"/>
      <fill>
        <patternFill patternType="none">
          <fgColor indexed="64"/>
          <bgColor theme="0" tint="-4.9989318521683403E-2"/>
        </patternFill>
      </fill>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family val="2"/>
        <scheme val="minor"/>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alignment horizontal="center" vertical="center"/>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alignment horizontal="center" vertical="center"/>
      <border diagonalUp="0" diagonalDown="0" outline="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Calibri"/>
        <scheme val="minor"/>
      </font>
      <numFmt numFmtId="0" formatCode="General"/>
      <fill>
        <patternFill patternType="solid">
          <fgColor indexed="64"/>
          <bgColor theme="0" tint="-4.9989318521683403E-2"/>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family val="2"/>
        <scheme val="minor"/>
      </font>
      <fill>
        <patternFill patternType="solid">
          <fgColor indexed="64"/>
          <bgColor theme="0" tint="-4.9989318521683403E-2"/>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19" formatCode="m/d/yyyy"/>
      <fill>
        <patternFill patternType="solid">
          <fgColor indexed="64"/>
          <bgColor theme="0" tint="-4.9989318521683403E-2"/>
        </patternFill>
      </fill>
      <alignment horizontal="center"/>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Calibri"/>
        <scheme val="minor"/>
      </font>
      <numFmt numFmtId="19" formatCode="m/d/yyyy"/>
      <fill>
        <patternFill patternType="solid">
          <fgColor indexed="64"/>
          <bgColor theme="0" tint="-4.9989318521683403E-2"/>
        </patternFill>
      </fill>
      <alignment horizontal="center"/>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theme="1"/>
        <name val="Calibri"/>
        <scheme val="minor"/>
      </font>
      <numFmt numFmtId="164"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Calibri"/>
        <scheme val="minor"/>
      </font>
      <numFmt numFmtId="164"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Calibri"/>
        <scheme val="minor"/>
      </font>
      <numFmt numFmtId="164"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numFmt numFmtId="164" formatCode="dd/mm/yy"/>
      <alignment horizontal="center" textRotation="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solid">
          <fgColor indexed="64"/>
          <bgColor theme="2" tint="-9.9978637043366805E-2"/>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strike val="0"/>
        <outline val="0"/>
        <shadow val="0"/>
        <u val="none"/>
        <vertAlign val="baseline"/>
        <sz val="10"/>
        <color auto="1"/>
        <name val="Calibri"/>
        <scheme val="minor"/>
      </font>
      <numFmt numFmtId="168" formatCode="d/m/yyyy"/>
      <fill>
        <patternFill patternType="solid">
          <fgColor indexed="64"/>
          <bgColor theme="2" tint="-9.9978637043366805E-2"/>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0" formatCode="General"/>
      <fill>
        <patternFill patternType="solid">
          <fgColor indexed="64"/>
          <bgColor theme="0" tint="-4.9989318521683403E-2"/>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19" formatCode="m/d/yyyy"/>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fill>
        <patternFill patternType="none">
          <fgColor indexed="64"/>
          <bgColor auto="1"/>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30" formatCode="@"/>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30" formatCode="@"/>
      <fill>
        <patternFill patternType="none">
          <fgColor indexed="64"/>
          <bgColor theme="0" tint="-4.9989318521683403E-2"/>
        </patternFill>
      </fill>
      <alignment horizontal="center"/>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numFmt numFmtId="165" formatCode="dd/mm/yyyy"/>
      <fill>
        <patternFill patternType="none">
          <fgColor indexed="64"/>
          <bgColor theme="0" tint="-4.9989318521683403E-2"/>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numFmt numFmtId="30" formatCode="@"/>
      <fill>
        <patternFill patternType="solid">
          <fgColor indexed="64"/>
          <bgColor theme="0" tint="-0.14999847407452621"/>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numFmt numFmtId="30" formatCode="@"/>
      <fill>
        <patternFill patternType="solid">
          <fgColor indexed="64"/>
          <bgColor theme="0" tint="-0.14999847407452621"/>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solid">
          <fgColor indexed="64"/>
          <bgColor theme="0" tint="-0.14999847407452621"/>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fill>
        <patternFill patternType="none">
          <fgColor indexed="64"/>
          <bgColor theme="0" tint="-4.9989318521683403E-2"/>
        </patternFill>
      </fill>
      <alignment horizontal="center" textRotation="0" indent="0" justifyLastLine="0" shrinkToFit="0" readingOrder="0"/>
      <border diagonalUp="0" diagonalDown="0" outline="0">
        <left style="thin">
          <color rgb="FF000000"/>
        </left>
        <right style="thin">
          <color rgb="FF000000"/>
        </right>
        <top style="thin">
          <color rgb="FF000000"/>
        </top>
        <bottom style="thin">
          <color rgb="FF000000"/>
        </bottom>
      </border>
    </dxf>
    <dxf>
      <border outline="0">
        <left style="thin">
          <color indexed="64"/>
        </left>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dxf>
    <dxf>
      <font>
        <b/>
        <i val="0"/>
        <strike val="0"/>
        <condense val="0"/>
        <extend val="0"/>
        <outline val="0"/>
        <shadow val="0"/>
        <u val="none"/>
        <vertAlign val="baseline"/>
        <sz val="10"/>
        <color theme="0"/>
        <name val="Calibri"/>
        <scheme val="minor"/>
      </font>
      <fill>
        <patternFill patternType="solid">
          <fgColor theme="9"/>
          <bgColor theme="9"/>
        </patternFill>
      </fill>
      <alignment horizontal="center" vertical="center" wrapText="1"/>
      <border diagonalUp="0" diagonalDown="0">
        <left style="thin">
          <color indexed="64"/>
        </left>
        <right style="thin">
          <color indexed="64"/>
        </right>
        <top/>
        <bottom/>
      </border>
    </dxf>
    <dxf>
      <font>
        <b/>
        <i val="0"/>
        <color theme="9" tint="-0.24994659260841701"/>
      </font>
      <fill>
        <patternFill patternType="none">
          <bgColor auto="1"/>
        </patternFill>
      </fill>
    </dxf>
    <dxf>
      <fill>
        <patternFill>
          <bgColor rgb="FF92D050"/>
        </patternFill>
      </fill>
    </dxf>
    <dxf>
      <fill>
        <patternFill>
          <bgColor rgb="FFFFFF66"/>
        </patternFill>
      </fill>
    </dxf>
    <dxf>
      <fill>
        <patternFill>
          <bgColor theme="0" tint="-0.14996795556505021"/>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ont>
        <color rgb="FF9C5700"/>
      </font>
      <fill>
        <patternFill>
          <bgColor rgb="FFFFEB9C"/>
        </patternFill>
      </fill>
    </dxf>
    <dxf>
      <fill>
        <patternFill>
          <bgColor rgb="FFFFC7CE"/>
        </patternFill>
      </fill>
    </dxf>
    <dxf>
      <font>
        <color rgb="FF9C0006"/>
      </font>
      <fill>
        <patternFill>
          <bgColor rgb="FFFFC7CE"/>
        </patternFill>
      </fill>
    </dxf>
    <dxf>
      <numFmt numFmtId="13" formatCode="0%"/>
    </dxf>
    <dxf>
      <font>
        <b/>
        <sz val="9"/>
        <color rgb="FFFFFFFF"/>
        <name val="Arial"/>
        <scheme val="none"/>
      </font>
      <fill>
        <patternFill patternType="solid">
          <fgColor rgb="FF4DB7CD"/>
          <bgColor rgb="FF4DB7CD"/>
        </patternFill>
      </fill>
      <alignment horizontal="center" vertical="center" wrapText="1"/>
    </dxf>
    <dxf>
      <fill>
        <patternFill>
          <bgColor theme="9" tint="-0.249977111117893"/>
        </patternFill>
      </fill>
    </dxf>
    <dxf>
      <font>
        <sz val="9"/>
      </font>
    </dxf>
    <dxf>
      <font>
        <sz val="9"/>
      </font>
    </dxf>
    <dxf>
      <font>
        <sz val="9"/>
      </font>
    </dxf>
    <dxf>
      <font>
        <sz val="9"/>
      </font>
    </dxf>
    <dxf>
      <font>
        <sz val="9"/>
      </font>
    </dxf>
    <dxf>
      <font>
        <sz val="9"/>
      </font>
    </dxf>
    <dxf>
      <font>
        <sz val="9"/>
      </font>
    </dxf>
  </dxfs>
  <tableStyles count="0" defaultTableStyle="TableStyleMedium2" defaultPivotStyle="PivotStyleLight16"/>
  <colors>
    <mruColors>
      <color rgb="FF9D5CF2"/>
      <color rgb="FF00FF00"/>
      <color rgb="FFFFFF66"/>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2.xml"/><Relationship Id="rId18" Type="http://schemas.microsoft.com/office/2007/relationships/slicerCache" Target="slicerCaches/slicerCache7.xml"/><Relationship Id="rId26" Type="http://schemas.microsoft.com/office/2007/relationships/slicerCache" Target="slicerCaches/slicerCache15.xml"/><Relationship Id="rId3" Type="http://schemas.openxmlformats.org/officeDocument/2006/relationships/worksheet" Target="worksheets/sheet3.xml"/><Relationship Id="rId21" Type="http://schemas.microsoft.com/office/2007/relationships/slicerCache" Target="slicerCaches/slicerCache10.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5" Type="http://schemas.microsoft.com/office/2007/relationships/slicerCache" Target="slicerCaches/slicerCache14.xml"/><Relationship Id="rId2" Type="http://schemas.openxmlformats.org/officeDocument/2006/relationships/worksheet" Target="worksheets/sheet2.xml"/><Relationship Id="rId16" Type="http://schemas.microsoft.com/office/2007/relationships/slicerCache" Target="slicerCaches/slicerCache5.xml"/><Relationship Id="rId20" Type="http://schemas.microsoft.com/office/2007/relationships/slicerCache" Target="slicerCaches/slicerCache9.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24" Type="http://schemas.microsoft.com/office/2007/relationships/slicerCache" Target="slicerCaches/slicerCache13.xml"/><Relationship Id="rId32" Type="http://schemas.openxmlformats.org/officeDocument/2006/relationships/customXml" Target="../customXml/item1.xml"/><Relationship Id="rId5" Type="http://schemas.openxmlformats.org/officeDocument/2006/relationships/worksheet" Target="worksheets/sheet5.xml"/><Relationship Id="rId15" Type="http://schemas.microsoft.com/office/2007/relationships/slicerCache" Target="slicerCaches/slicerCache4.xml"/><Relationship Id="rId23" Type="http://schemas.microsoft.com/office/2007/relationships/slicerCache" Target="slicerCaches/slicerCache12.xml"/><Relationship Id="rId28" Type="http://schemas.openxmlformats.org/officeDocument/2006/relationships/styles" Target="styles.xml"/><Relationship Id="rId10" Type="http://schemas.openxmlformats.org/officeDocument/2006/relationships/pivotCacheDefinition" Target="pivotCache/pivotCacheDefinition3.xml"/><Relationship Id="rId19" Type="http://schemas.microsoft.com/office/2007/relationships/slicerCache" Target="slicerCaches/slicerCache8.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07/relationships/slicerCache" Target="slicerCaches/slicerCache3.xml"/><Relationship Id="rId22" Type="http://schemas.microsoft.com/office/2007/relationships/slicerCache" Target="slicerCaches/slicerCache11.xml"/><Relationship Id="rId27" Type="http://schemas.openxmlformats.org/officeDocument/2006/relationships/theme" Target="theme/theme1.xml"/><Relationship Id="rId30"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Trujillo.xlsx]Gráficos_!TablaDinámica3</c:name>
    <c:fmtId val="23"/>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s-PE" sz="1800" b="1" i="0" u="none" strike="noStrike" kern="1200" spc="0" baseline="0">
                <a:solidFill>
                  <a:sysClr val="windowText" lastClr="000000">
                    <a:lumMod val="65000"/>
                    <a:lumOff val="35000"/>
                  </a:sysClr>
                </a:solidFill>
              </a:rPr>
              <a:t>Asistencia de probacionistas por semana</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s-PE"/>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Gráficos_!$BP$103</c:f>
              <c:strCache>
                <c:ptCount val="1"/>
                <c:pt idx="0">
                  <c:v> Sem. 01</c:v>
                </c:pt>
              </c:strCache>
            </c:strRef>
          </c:tx>
          <c:spPr>
            <a:solidFill>
              <a:schemeClr val="accent6">
                <a:tint val="4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Gráficos_!$BK$104:$BO$110</c:f>
              <c:multiLvlStrCache>
                <c:ptCount val="6"/>
                <c:lvl>
                  <c:pt idx="1">
                    <c:v>Richard Antunez</c:v>
                  </c:pt>
                  <c:pt idx="2">
                    <c:v>Carlos Vargas</c:v>
                  </c:pt>
                  <c:pt idx="3">
                    <c:v>Carlos Vargas</c:v>
                  </c:pt>
                  <c:pt idx="4">
                    <c:v>Carlos Vargas</c:v>
                  </c:pt>
                  <c:pt idx="5">
                    <c:v>Carlos Vargas</c:v>
                  </c:pt>
                </c:lvl>
                <c:lvl>
                  <c:pt idx="1">
                    <c:v>Pilar Mendez</c:v>
                  </c:pt>
                  <c:pt idx="2">
                    <c:v>Elizabeth Tejada</c:v>
                  </c:pt>
                  <c:pt idx="3">
                    <c:v>Elizabeth Tejada</c:v>
                  </c:pt>
                  <c:pt idx="4">
                    <c:v>Patricia Arteaga</c:v>
                  </c:pt>
                  <c:pt idx="5">
                    <c:v>Patricia Arteaga</c:v>
                  </c:pt>
                </c:lvl>
                <c:lvl>
                  <c:pt idx="1">
                    <c:v>Inscrito Nuevo</c:v>
                  </c:pt>
                  <c:pt idx="3">
                    <c:v>Inscrito Nuevo</c:v>
                  </c:pt>
                  <c:pt idx="4">
                    <c:v>Inscrito Nuevo</c:v>
                  </c:pt>
                  <c:pt idx="5">
                    <c:v>Cambio de horario</c:v>
                  </c:pt>
                </c:lvl>
                <c:lvl>
                  <c:pt idx="1">
                    <c:v>January</c:v>
                  </c:pt>
                  <c:pt idx="3">
                    <c:v>January</c:v>
                  </c:pt>
                  <c:pt idx="4">
                    <c:v>February</c:v>
                  </c:pt>
                </c:lvl>
                <c:lvl>
                  <c:pt idx="1">
                    <c:v>1/14/2025</c:v>
                  </c:pt>
                  <c:pt idx="3">
                    <c:v>1/15/2025</c:v>
                  </c:pt>
                  <c:pt idx="4">
                    <c:v>2/11/2025</c:v>
                  </c:pt>
                </c:lvl>
              </c:multiLvlStrCache>
            </c:multiLvlStrRef>
          </c:cat>
          <c:val>
            <c:numRef>
              <c:f>Gráficos_!$BP$104:$BP$110</c:f>
              <c:numCache>
                <c:formatCode>General</c:formatCode>
                <c:ptCount val="6"/>
                <c:pt idx="0">
                  <c:v>0</c:v>
                </c:pt>
                <c:pt idx="1">
                  <c:v>8</c:v>
                </c:pt>
                <c:pt idx="2">
                  <c:v>8</c:v>
                </c:pt>
                <c:pt idx="3">
                  <c:v>14</c:v>
                </c:pt>
                <c:pt idx="4">
                  <c:v>4</c:v>
                </c:pt>
                <c:pt idx="5">
                  <c:v>1</c:v>
                </c:pt>
              </c:numCache>
            </c:numRef>
          </c:val>
          <c:extLst>
            <c:ext xmlns:c16="http://schemas.microsoft.com/office/drawing/2014/chart" uri="{C3380CC4-5D6E-409C-BE32-E72D297353CC}">
              <c16:uniqueId val="{00000000-7227-4DE9-91FE-91BC2B492E0B}"/>
            </c:ext>
          </c:extLst>
        </c:ser>
        <c:ser>
          <c:idx val="1"/>
          <c:order val="1"/>
          <c:tx>
            <c:strRef>
              <c:f>Gráficos_!$BQ$103</c:f>
              <c:strCache>
                <c:ptCount val="1"/>
                <c:pt idx="0">
                  <c:v> Sem. 02</c:v>
                </c:pt>
              </c:strCache>
            </c:strRef>
          </c:tx>
          <c:spPr>
            <a:solidFill>
              <a:schemeClr val="accent6">
                <a:tint val="5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Gráficos_!$BK$104:$BO$110</c:f>
              <c:multiLvlStrCache>
                <c:ptCount val="6"/>
                <c:lvl>
                  <c:pt idx="1">
                    <c:v>Richard Antunez</c:v>
                  </c:pt>
                  <c:pt idx="2">
                    <c:v>Carlos Vargas</c:v>
                  </c:pt>
                  <c:pt idx="3">
                    <c:v>Carlos Vargas</c:v>
                  </c:pt>
                  <c:pt idx="4">
                    <c:v>Carlos Vargas</c:v>
                  </c:pt>
                  <c:pt idx="5">
                    <c:v>Carlos Vargas</c:v>
                  </c:pt>
                </c:lvl>
                <c:lvl>
                  <c:pt idx="1">
                    <c:v>Pilar Mendez</c:v>
                  </c:pt>
                  <c:pt idx="2">
                    <c:v>Elizabeth Tejada</c:v>
                  </c:pt>
                  <c:pt idx="3">
                    <c:v>Elizabeth Tejada</c:v>
                  </c:pt>
                  <c:pt idx="4">
                    <c:v>Patricia Arteaga</c:v>
                  </c:pt>
                  <c:pt idx="5">
                    <c:v>Patricia Arteaga</c:v>
                  </c:pt>
                </c:lvl>
                <c:lvl>
                  <c:pt idx="1">
                    <c:v>Inscrito Nuevo</c:v>
                  </c:pt>
                  <c:pt idx="3">
                    <c:v>Inscrito Nuevo</c:v>
                  </c:pt>
                  <c:pt idx="4">
                    <c:v>Inscrito Nuevo</c:v>
                  </c:pt>
                  <c:pt idx="5">
                    <c:v>Cambio de horario</c:v>
                  </c:pt>
                </c:lvl>
                <c:lvl>
                  <c:pt idx="1">
                    <c:v>January</c:v>
                  </c:pt>
                  <c:pt idx="3">
                    <c:v>January</c:v>
                  </c:pt>
                  <c:pt idx="4">
                    <c:v>February</c:v>
                  </c:pt>
                </c:lvl>
                <c:lvl>
                  <c:pt idx="1">
                    <c:v>1/14/2025</c:v>
                  </c:pt>
                  <c:pt idx="3">
                    <c:v>1/15/2025</c:v>
                  </c:pt>
                  <c:pt idx="4">
                    <c:v>2/11/2025</c:v>
                  </c:pt>
                </c:lvl>
              </c:multiLvlStrCache>
            </c:multiLvlStrRef>
          </c:cat>
          <c:val>
            <c:numRef>
              <c:f>Gráficos_!$BQ$104:$BQ$110</c:f>
              <c:numCache>
                <c:formatCode>General</c:formatCode>
                <c:ptCount val="6"/>
                <c:pt idx="0">
                  <c:v>0</c:v>
                </c:pt>
                <c:pt idx="1">
                  <c:v>10</c:v>
                </c:pt>
                <c:pt idx="2">
                  <c:v>10</c:v>
                </c:pt>
                <c:pt idx="3">
                  <c:v>16</c:v>
                </c:pt>
                <c:pt idx="4">
                  <c:v>4</c:v>
                </c:pt>
                <c:pt idx="5">
                  <c:v>1</c:v>
                </c:pt>
              </c:numCache>
            </c:numRef>
          </c:val>
          <c:extLst>
            <c:ext xmlns:c16="http://schemas.microsoft.com/office/drawing/2014/chart" uri="{C3380CC4-5D6E-409C-BE32-E72D297353CC}">
              <c16:uniqueId val="{00000001-7227-4DE9-91FE-91BC2B492E0B}"/>
            </c:ext>
          </c:extLst>
        </c:ser>
        <c:ser>
          <c:idx val="2"/>
          <c:order val="2"/>
          <c:tx>
            <c:strRef>
              <c:f>Gráficos_!$BR$103</c:f>
              <c:strCache>
                <c:ptCount val="1"/>
                <c:pt idx="0">
                  <c:v> Sem. 03</c:v>
                </c:pt>
              </c:strCache>
            </c:strRef>
          </c:tx>
          <c:spPr>
            <a:solidFill>
              <a:schemeClr val="accent6">
                <a:tint val="6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Gráficos_!$BK$104:$BO$110</c:f>
              <c:multiLvlStrCache>
                <c:ptCount val="6"/>
                <c:lvl>
                  <c:pt idx="1">
                    <c:v>Richard Antunez</c:v>
                  </c:pt>
                  <c:pt idx="2">
                    <c:v>Carlos Vargas</c:v>
                  </c:pt>
                  <c:pt idx="3">
                    <c:v>Carlos Vargas</c:v>
                  </c:pt>
                  <c:pt idx="4">
                    <c:v>Carlos Vargas</c:v>
                  </c:pt>
                  <c:pt idx="5">
                    <c:v>Carlos Vargas</c:v>
                  </c:pt>
                </c:lvl>
                <c:lvl>
                  <c:pt idx="1">
                    <c:v>Pilar Mendez</c:v>
                  </c:pt>
                  <c:pt idx="2">
                    <c:v>Elizabeth Tejada</c:v>
                  </c:pt>
                  <c:pt idx="3">
                    <c:v>Elizabeth Tejada</c:v>
                  </c:pt>
                  <c:pt idx="4">
                    <c:v>Patricia Arteaga</c:v>
                  </c:pt>
                  <c:pt idx="5">
                    <c:v>Patricia Arteaga</c:v>
                  </c:pt>
                </c:lvl>
                <c:lvl>
                  <c:pt idx="1">
                    <c:v>Inscrito Nuevo</c:v>
                  </c:pt>
                  <c:pt idx="3">
                    <c:v>Inscrito Nuevo</c:v>
                  </c:pt>
                  <c:pt idx="4">
                    <c:v>Inscrito Nuevo</c:v>
                  </c:pt>
                  <c:pt idx="5">
                    <c:v>Cambio de horario</c:v>
                  </c:pt>
                </c:lvl>
                <c:lvl>
                  <c:pt idx="1">
                    <c:v>January</c:v>
                  </c:pt>
                  <c:pt idx="3">
                    <c:v>January</c:v>
                  </c:pt>
                  <c:pt idx="4">
                    <c:v>February</c:v>
                  </c:pt>
                </c:lvl>
                <c:lvl>
                  <c:pt idx="1">
                    <c:v>1/14/2025</c:v>
                  </c:pt>
                  <c:pt idx="3">
                    <c:v>1/15/2025</c:v>
                  </c:pt>
                  <c:pt idx="4">
                    <c:v>2/11/2025</c:v>
                  </c:pt>
                </c:lvl>
              </c:multiLvlStrCache>
            </c:multiLvlStrRef>
          </c:cat>
          <c:val>
            <c:numRef>
              <c:f>Gráficos_!$BR$104:$BR$110</c:f>
              <c:numCache>
                <c:formatCode>General</c:formatCode>
                <c:ptCount val="6"/>
                <c:pt idx="0">
                  <c:v>0</c:v>
                </c:pt>
                <c:pt idx="1">
                  <c:v>4</c:v>
                </c:pt>
                <c:pt idx="2">
                  <c:v>4</c:v>
                </c:pt>
                <c:pt idx="3">
                  <c:v>12</c:v>
                </c:pt>
                <c:pt idx="4">
                  <c:v>5</c:v>
                </c:pt>
                <c:pt idx="5">
                  <c:v>1</c:v>
                </c:pt>
              </c:numCache>
            </c:numRef>
          </c:val>
          <c:extLst>
            <c:ext xmlns:c16="http://schemas.microsoft.com/office/drawing/2014/chart" uri="{C3380CC4-5D6E-409C-BE32-E72D297353CC}">
              <c16:uniqueId val="{00000002-7227-4DE9-91FE-91BC2B492E0B}"/>
            </c:ext>
          </c:extLst>
        </c:ser>
        <c:ser>
          <c:idx val="3"/>
          <c:order val="3"/>
          <c:tx>
            <c:strRef>
              <c:f>Gráficos_!$BS$103</c:f>
              <c:strCache>
                <c:ptCount val="1"/>
                <c:pt idx="0">
                  <c:v> Sem. 04</c:v>
                </c:pt>
              </c:strCache>
            </c:strRef>
          </c:tx>
          <c:spPr>
            <a:solidFill>
              <a:schemeClr val="accent6">
                <a:tint val="7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Gráficos_!$BK$104:$BO$110</c:f>
              <c:multiLvlStrCache>
                <c:ptCount val="6"/>
                <c:lvl>
                  <c:pt idx="1">
                    <c:v>Richard Antunez</c:v>
                  </c:pt>
                  <c:pt idx="2">
                    <c:v>Carlos Vargas</c:v>
                  </c:pt>
                  <c:pt idx="3">
                    <c:v>Carlos Vargas</c:v>
                  </c:pt>
                  <c:pt idx="4">
                    <c:v>Carlos Vargas</c:v>
                  </c:pt>
                  <c:pt idx="5">
                    <c:v>Carlos Vargas</c:v>
                  </c:pt>
                </c:lvl>
                <c:lvl>
                  <c:pt idx="1">
                    <c:v>Pilar Mendez</c:v>
                  </c:pt>
                  <c:pt idx="2">
                    <c:v>Elizabeth Tejada</c:v>
                  </c:pt>
                  <c:pt idx="3">
                    <c:v>Elizabeth Tejada</c:v>
                  </c:pt>
                  <c:pt idx="4">
                    <c:v>Patricia Arteaga</c:v>
                  </c:pt>
                  <c:pt idx="5">
                    <c:v>Patricia Arteaga</c:v>
                  </c:pt>
                </c:lvl>
                <c:lvl>
                  <c:pt idx="1">
                    <c:v>Inscrito Nuevo</c:v>
                  </c:pt>
                  <c:pt idx="3">
                    <c:v>Inscrito Nuevo</c:v>
                  </c:pt>
                  <c:pt idx="4">
                    <c:v>Inscrito Nuevo</c:v>
                  </c:pt>
                  <c:pt idx="5">
                    <c:v>Cambio de horario</c:v>
                  </c:pt>
                </c:lvl>
                <c:lvl>
                  <c:pt idx="1">
                    <c:v>January</c:v>
                  </c:pt>
                  <c:pt idx="3">
                    <c:v>January</c:v>
                  </c:pt>
                  <c:pt idx="4">
                    <c:v>February</c:v>
                  </c:pt>
                </c:lvl>
                <c:lvl>
                  <c:pt idx="1">
                    <c:v>1/14/2025</c:v>
                  </c:pt>
                  <c:pt idx="3">
                    <c:v>1/15/2025</c:v>
                  </c:pt>
                  <c:pt idx="4">
                    <c:v>2/11/2025</c:v>
                  </c:pt>
                </c:lvl>
              </c:multiLvlStrCache>
            </c:multiLvlStrRef>
          </c:cat>
          <c:val>
            <c:numRef>
              <c:f>Gráficos_!$BS$104:$BS$110</c:f>
              <c:numCache>
                <c:formatCode>General</c:formatCode>
                <c:ptCount val="6"/>
                <c:pt idx="0">
                  <c:v>0</c:v>
                </c:pt>
                <c:pt idx="1">
                  <c:v>6</c:v>
                </c:pt>
                <c:pt idx="2">
                  <c:v>6</c:v>
                </c:pt>
                <c:pt idx="3">
                  <c:v>13</c:v>
                </c:pt>
                <c:pt idx="4">
                  <c:v>5</c:v>
                </c:pt>
                <c:pt idx="5">
                  <c:v>1</c:v>
                </c:pt>
              </c:numCache>
            </c:numRef>
          </c:val>
          <c:extLst>
            <c:ext xmlns:c16="http://schemas.microsoft.com/office/drawing/2014/chart" uri="{C3380CC4-5D6E-409C-BE32-E72D297353CC}">
              <c16:uniqueId val="{00000003-7227-4DE9-91FE-91BC2B492E0B}"/>
            </c:ext>
          </c:extLst>
        </c:ser>
        <c:ser>
          <c:idx val="4"/>
          <c:order val="4"/>
          <c:tx>
            <c:strRef>
              <c:f>Gráficos_!$BT$103</c:f>
              <c:strCache>
                <c:ptCount val="1"/>
                <c:pt idx="0">
                  <c:v> Sem. 05</c:v>
                </c:pt>
              </c:strCache>
            </c:strRef>
          </c:tx>
          <c:spPr>
            <a:solidFill>
              <a:schemeClr val="accent6">
                <a:tint val="8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Gráficos_!$BK$104:$BO$110</c:f>
              <c:multiLvlStrCache>
                <c:ptCount val="6"/>
                <c:lvl>
                  <c:pt idx="1">
                    <c:v>Richard Antunez</c:v>
                  </c:pt>
                  <c:pt idx="2">
                    <c:v>Carlos Vargas</c:v>
                  </c:pt>
                  <c:pt idx="3">
                    <c:v>Carlos Vargas</c:v>
                  </c:pt>
                  <c:pt idx="4">
                    <c:v>Carlos Vargas</c:v>
                  </c:pt>
                  <c:pt idx="5">
                    <c:v>Carlos Vargas</c:v>
                  </c:pt>
                </c:lvl>
                <c:lvl>
                  <c:pt idx="1">
                    <c:v>Pilar Mendez</c:v>
                  </c:pt>
                  <c:pt idx="2">
                    <c:v>Elizabeth Tejada</c:v>
                  </c:pt>
                  <c:pt idx="3">
                    <c:v>Elizabeth Tejada</c:v>
                  </c:pt>
                  <c:pt idx="4">
                    <c:v>Patricia Arteaga</c:v>
                  </c:pt>
                  <c:pt idx="5">
                    <c:v>Patricia Arteaga</c:v>
                  </c:pt>
                </c:lvl>
                <c:lvl>
                  <c:pt idx="1">
                    <c:v>Inscrito Nuevo</c:v>
                  </c:pt>
                  <c:pt idx="3">
                    <c:v>Inscrito Nuevo</c:v>
                  </c:pt>
                  <c:pt idx="4">
                    <c:v>Inscrito Nuevo</c:v>
                  </c:pt>
                  <c:pt idx="5">
                    <c:v>Cambio de horario</c:v>
                  </c:pt>
                </c:lvl>
                <c:lvl>
                  <c:pt idx="1">
                    <c:v>January</c:v>
                  </c:pt>
                  <c:pt idx="3">
                    <c:v>January</c:v>
                  </c:pt>
                  <c:pt idx="4">
                    <c:v>February</c:v>
                  </c:pt>
                </c:lvl>
                <c:lvl>
                  <c:pt idx="1">
                    <c:v>1/14/2025</c:v>
                  </c:pt>
                  <c:pt idx="3">
                    <c:v>1/15/2025</c:v>
                  </c:pt>
                  <c:pt idx="4">
                    <c:v>2/11/2025</c:v>
                  </c:pt>
                </c:lvl>
              </c:multiLvlStrCache>
            </c:multiLvlStrRef>
          </c:cat>
          <c:val>
            <c:numRef>
              <c:f>Gráficos_!$BT$104:$BT$110</c:f>
              <c:numCache>
                <c:formatCode>General</c:formatCode>
                <c:ptCount val="6"/>
                <c:pt idx="0">
                  <c:v>0</c:v>
                </c:pt>
                <c:pt idx="1">
                  <c:v>5</c:v>
                </c:pt>
                <c:pt idx="2">
                  <c:v>5</c:v>
                </c:pt>
                <c:pt idx="3">
                  <c:v>11</c:v>
                </c:pt>
                <c:pt idx="4">
                  <c:v>0</c:v>
                </c:pt>
                <c:pt idx="5">
                  <c:v>0</c:v>
                </c:pt>
              </c:numCache>
            </c:numRef>
          </c:val>
          <c:extLst>
            <c:ext xmlns:c16="http://schemas.microsoft.com/office/drawing/2014/chart" uri="{C3380CC4-5D6E-409C-BE32-E72D297353CC}">
              <c16:uniqueId val="{00000004-7227-4DE9-91FE-91BC2B492E0B}"/>
            </c:ext>
          </c:extLst>
        </c:ser>
        <c:ser>
          <c:idx val="5"/>
          <c:order val="5"/>
          <c:tx>
            <c:strRef>
              <c:f>Gráficos_!$BU$103</c:f>
              <c:strCache>
                <c:ptCount val="1"/>
                <c:pt idx="0">
                  <c:v> Sem. 06</c:v>
                </c:pt>
              </c:strCache>
            </c:strRef>
          </c:tx>
          <c:spPr>
            <a:solidFill>
              <a:schemeClr val="accent6">
                <a:tint val="9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Gráficos_!$BK$104:$BO$110</c:f>
              <c:multiLvlStrCache>
                <c:ptCount val="6"/>
                <c:lvl>
                  <c:pt idx="1">
                    <c:v>Richard Antunez</c:v>
                  </c:pt>
                  <c:pt idx="2">
                    <c:v>Carlos Vargas</c:v>
                  </c:pt>
                  <c:pt idx="3">
                    <c:v>Carlos Vargas</c:v>
                  </c:pt>
                  <c:pt idx="4">
                    <c:v>Carlos Vargas</c:v>
                  </c:pt>
                  <c:pt idx="5">
                    <c:v>Carlos Vargas</c:v>
                  </c:pt>
                </c:lvl>
                <c:lvl>
                  <c:pt idx="1">
                    <c:v>Pilar Mendez</c:v>
                  </c:pt>
                  <c:pt idx="2">
                    <c:v>Elizabeth Tejada</c:v>
                  </c:pt>
                  <c:pt idx="3">
                    <c:v>Elizabeth Tejada</c:v>
                  </c:pt>
                  <c:pt idx="4">
                    <c:v>Patricia Arteaga</c:v>
                  </c:pt>
                  <c:pt idx="5">
                    <c:v>Patricia Arteaga</c:v>
                  </c:pt>
                </c:lvl>
                <c:lvl>
                  <c:pt idx="1">
                    <c:v>Inscrito Nuevo</c:v>
                  </c:pt>
                  <c:pt idx="3">
                    <c:v>Inscrito Nuevo</c:v>
                  </c:pt>
                  <c:pt idx="4">
                    <c:v>Inscrito Nuevo</c:v>
                  </c:pt>
                  <c:pt idx="5">
                    <c:v>Cambio de horario</c:v>
                  </c:pt>
                </c:lvl>
                <c:lvl>
                  <c:pt idx="1">
                    <c:v>January</c:v>
                  </c:pt>
                  <c:pt idx="3">
                    <c:v>January</c:v>
                  </c:pt>
                  <c:pt idx="4">
                    <c:v>February</c:v>
                  </c:pt>
                </c:lvl>
                <c:lvl>
                  <c:pt idx="1">
                    <c:v>1/14/2025</c:v>
                  </c:pt>
                  <c:pt idx="3">
                    <c:v>1/15/2025</c:v>
                  </c:pt>
                  <c:pt idx="4">
                    <c:v>2/11/2025</c:v>
                  </c:pt>
                </c:lvl>
              </c:multiLvlStrCache>
            </c:multiLvlStrRef>
          </c:cat>
          <c:val>
            <c:numRef>
              <c:f>Gráficos_!$BU$104:$BU$110</c:f>
              <c:numCache>
                <c:formatCode>General</c:formatCode>
                <c:ptCount val="6"/>
                <c:pt idx="0">
                  <c:v>0</c:v>
                </c:pt>
                <c:pt idx="1">
                  <c:v>6</c:v>
                </c:pt>
                <c:pt idx="2">
                  <c:v>6</c:v>
                </c:pt>
                <c:pt idx="3">
                  <c:v>10</c:v>
                </c:pt>
                <c:pt idx="4">
                  <c:v>0</c:v>
                </c:pt>
                <c:pt idx="5">
                  <c:v>0</c:v>
                </c:pt>
              </c:numCache>
            </c:numRef>
          </c:val>
          <c:extLst>
            <c:ext xmlns:c16="http://schemas.microsoft.com/office/drawing/2014/chart" uri="{C3380CC4-5D6E-409C-BE32-E72D297353CC}">
              <c16:uniqueId val="{00000005-7227-4DE9-91FE-91BC2B492E0B}"/>
            </c:ext>
          </c:extLst>
        </c:ser>
        <c:ser>
          <c:idx val="6"/>
          <c:order val="6"/>
          <c:tx>
            <c:strRef>
              <c:f>Gráficos_!$BV$103</c:f>
              <c:strCache>
                <c:ptCount val="1"/>
                <c:pt idx="0">
                  <c:v> Sem. 07</c:v>
                </c:pt>
              </c:strCache>
            </c:strRef>
          </c:tx>
          <c:spPr>
            <a:solidFill>
              <a:schemeClr val="accent6">
                <a:shade val="9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Gráficos_!$BK$104:$BO$110</c:f>
              <c:multiLvlStrCache>
                <c:ptCount val="6"/>
                <c:lvl>
                  <c:pt idx="1">
                    <c:v>Richard Antunez</c:v>
                  </c:pt>
                  <c:pt idx="2">
                    <c:v>Carlos Vargas</c:v>
                  </c:pt>
                  <c:pt idx="3">
                    <c:v>Carlos Vargas</c:v>
                  </c:pt>
                  <c:pt idx="4">
                    <c:v>Carlos Vargas</c:v>
                  </c:pt>
                  <c:pt idx="5">
                    <c:v>Carlos Vargas</c:v>
                  </c:pt>
                </c:lvl>
                <c:lvl>
                  <c:pt idx="1">
                    <c:v>Pilar Mendez</c:v>
                  </c:pt>
                  <c:pt idx="2">
                    <c:v>Elizabeth Tejada</c:v>
                  </c:pt>
                  <c:pt idx="3">
                    <c:v>Elizabeth Tejada</c:v>
                  </c:pt>
                  <c:pt idx="4">
                    <c:v>Patricia Arteaga</c:v>
                  </c:pt>
                  <c:pt idx="5">
                    <c:v>Patricia Arteaga</c:v>
                  </c:pt>
                </c:lvl>
                <c:lvl>
                  <c:pt idx="1">
                    <c:v>Inscrito Nuevo</c:v>
                  </c:pt>
                  <c:pt idx="3">
                    <c:v>Inscrito Nuevo</c:v>
                  </c:pt>
                  <c:pt idx="4">
                    <c:v>Inscrito Nuevo</c:v>
                  </c:pt>
                  <c:pt idx="5">
                    <c:v>Cambio de horario</c:v>
                  </c:pt>
                </c:lvl>
                <c:lvl>
                  <c:pt idx="1">
                    <c:v>January</c:v>
                  </c:pt>
                  <c:pt idx="3">
                    <c:v>January</c:v>
                  </c:pt>
                  <c:pt idx="4">
                    <c:v>February</c:v>
                  </c:pt>
                </c:lvl>
                <c:lvl>
                  <c:pt idx="1">
                    <c:v>1/14/2025</c:v>
                  </c:pt>
                  <c:pt idx="3">
                    <c:v>1/15/2025</c:v>
                  </c:pt>
                  <c:pt idx="4">
                    <c:v>2/11/2025</c:v>
                  </c:pt>
                </c:lvl>
              </c:multiLvlStrCache>
            </c:multiLvlStrRef>
          </c:cat>
          <c:val>
            <c:numRef>
              <c:f>Gráficos_!$BV$104:$BV$110</c:f>
              <c:numCache>
                <c:formatCode>General</c:formatCode>
                <c:ptCount val="6"/>
                <c:pt idx="0">
                  <c:v>0</c:v>
                </c:pt>
                <c:pt idx="1">
                  <c:v>2</c:v>
                </c:pt>
                <c:pt idx="2">
                  <c:v>2</c:v>
                </c:pt>
                <c:pt idx="3">
                  <c:v>12</c:v>
                </c:pt>
                <c:pt idx="4">
                  <c:v>0</c:v>
                </c:pt>
                <c:pt idx="5">
                  <c:v>0</c:v>
                </c:pt>
              </c:numCache>
            </c:numRef>
          </c:val>
          <c:extLst>
            <c:ext xmlns:c16="http://schemas.microsoft.com/office/drawing/2014/chart" uri="{C3380CC4-5D6E-409C-BE32-E72D297353CC}">
              <c16:uniqueId val="{00000006-7227-4DE9-91FE-91BC2B492E0B}"/>
            </c:ext>
          </c:extLst>
        </c:ser>
        <c:ser>
          <c:idx val="7"/>
          <c:order val="7"/>
          <c:tx>
            <c:strRef>
              <c:f>Gráficos_!$BW$103</c:f>
              <c:strCache>
                <c:ptCount val="1"/>
                <c:pt idx="0">
                  <c:v> Sem. 08</c:v>
                </c:pt>
              </c:strCache>
            </c:strRef>
          </c:tx>
          <c:spPr>
            <a:solidFill>
              <a:schemeClr val="accent6">
                <a:shade val="8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Gráficos_!$BK$104:$BO$110</c:f>
              <c:multiLvlStrCache>
                <c:ptCount val="6"/>
                <c:lvl>
                  <c:pt idx="1">
                    <c:v>Richard Antunez</c:v>
                  </c:pt>
                  <c:pt idx="2">
                    <c:v>Carlos Vargas</c:v>
                  </c:pt>
                  <c:pt idx="3">
                    <c:v>Carlos Vargas</c:v>
                  </c:pt>
                  <c:pt idx="4">
                    <c:v>Carlos Vargas</c:v>
                  </c:pt>
                  <c:pt idx="5">
                    <c:v>Carlos Vargas</c:v>
                  </c:pt>
                </c:lvl>
                <c:lvl>
                  <c:pt idx="1">
                    <c:v>Pilar Mendez</c:v>
                  </c:pt>
                  <c:pt idx="2">
                    <c:v>Elizabeth Tejada</c:v>
                  </c:pt>
                  <c:pt idx="3">
                    <c:v>Elizabeth Tejada</c:v>
                  </c:pt>
                  <c:pt idx="4">
                    <c:v>Patricia Arteaga</c:v>
                  </c:pt>
                  <c:pt idx="5">
                    <c:v>Patricia Arteaga</c:v>
                  </c:pt>
                </c:lvl>
                <c:lvl>
                  <c:pt idx="1">
                    <c:v>Inscrito Nuevo</c:v>
                  </c:pt>
                  <c:pt idx="3">
                    <c:v>Inscrito Nuevo</c:v>
                  </c:pt>
                  <c:pt idx="4">
                    <c:v>Inscrito Nuevo</c:v>
                  </c:pt>
                  <c:pt idx="5">
                    <c:v>Cambio de horario</c:v>
                  </c:pt>
                </c:lvl>
                <c:lvl>
                  <c:pt idx="1">
                    <c:v>January</c:v>
                  </c:pt>
                  <c:pt idx="3">
                    <c:v>January</c:v>
                  </c:pt>
                  <c:pt idx="4">
                    <c:v>February</c:v>
                  </c:pt>
                </c:lvl>
                <c:lvl>
                  <c:pt idx="1">
                    <c:v>1/14/2025</c:v>
                  </c:pt>
                  <c:pt idx="3">
                    <c:v>1/15/2025</c:v>
                  </c:pt>
                  <c:pt idx="4">
                    <c:v>2/11/2025</c:v>
                  </c:pt>
                </c:lvl>
              </c:multiLvlStrCache>
            </c:multiLvlStrRef>
          </c:cat>
          <c:val>
            <c:numRef>
              <c:f>Gráficos_!$BW$104:$BW$110</c:f>
              <c:numCache>
                <c:formatCode>General</c:formatCode>
                <c:ptCount val="6"/>
                <c:pt idx="0">
                  <c:v>0</c:v>
                </c:pt>
                <c:pt idx="1">
                  <c:v>2</c:v>
                </c:pt>
                <c:pt idx="2">
                  <c:v>2</c:v>
                </c:pt>
                <c:pt idx="3">
                  <c:v>7</c:v>
                </c:pt>
                <c:pt idx="4">
                  <c:v>0</c:v>
                </c:pt>
                <c:pt idx="5">
                  <c:v>0</c:v>
                </c:pt>
              </c:numCache>
            </c:numRef>
          </c:val>
          <c:extLst>
            <c:ext xmlns:c16="http://schemas.microsoft.com/office/drawing/2014/chart" uri="{C3380CC4-5D6E-409C-BE32-E72D297353CC}">
              <c16:uniqueId val="{00000007-7227-4DE9-91FE-91BC2B492E0B}"/>
            </c:ext>
          </c:extLst>
        </c:ser>
        <c:ser>
          <c:idx val="8"/>
          <c:order val="8"/>
          <c:tx>
            <c:strRef>
              <c:f>Gráficos_!$BX$103</c:f>
              <c:strCache>
                <c:ptCount val="1"/>
                <c:pt idx="0">
                  <c:v> Sem. 09</c:v>
                </c:pt>
              </c:strCache>
            </c:strRef>
          </c:tx>
          <c:spPr>
            <a:solidFill>
              <a:schemeClr val="accent6">
                <a:shade val="7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Gráficos_!$BK$104:$BO$110</c:f>
              <c:multiLvlStrCache>
                <c:ptCount val="6"/>
                <c:lvl>
                  <c:pt idx="1">
                    <c:v>Richard Antunez</c:v>
                  </c:pt>
                  <c:pt idx="2">
                    <c:v>Carlos Vargas</c:v>
                  </c:pt>
                  <c:pt idx="3">
                    <c:v>Carlos Vargas</c:v>
                  </c:pt>
                  <c:pt idx="4">
                    <c:v>Carlos Vargas</c:v>
                  </c:pt>
                  <c:pt idx="5">
                    <c:v>Carlos Vargas</c:v>
                  </c:pt>
                </c:lvl>
                <c:lvl>
                  <c:pt idx="1">
                    <c:v>Pilar Mendez</c:v>
                  </c:pt>
                  <c:pt idx="2">
                    <c:v>Elizabeth Tejada</c:v>
                  </c:pt>
                  <c:pt idx="3">
                    <c:v>Elizabeth Tejada</c:v>
                  </c:pt>
                  <c:pt idx="4">
                    <c:v>Patricia Arteaga</c:v>
                  </c:pt>
                  <c:pt idx="5">
                    <c:v>Patricia Arteaga</c:v>
                  </c:pt>
                </c:lvl>
                <c:lvl>
                  <c:pt idx="1">
                    <c:v>Inscrito Nuevo</c:v>
                  </c:pt>
                  <c:pt idx="3">
                    <c:v>Inscrito Nuevo</c:v>
                  </c:pt>
                  <c:pt idx="4">
                    <c:v>Inscrito Nuevo</c:v>
                  </c:pt>
                  <c:pt idx="5">
                    <c:v>Cambio de horario</c:v>
                  </c:pt>
                </c:lvl>
                <c:lvl>
                  <c:pt idx="1">
                    <c:v>January</c:v>
                  </c:pt>
                  <c:pt idx="3">
                    <c:v>January</c:v>
                  </c:pt>
                  <c:pt idx="4">
                    <c:v>February</c:v>
                  </c:pt>
                </c:lvl>
                <c:lvl>
                  <c:pt idx="1">
                    <c:v>1/14/2025</c:v>
                  </c:pt>
                  <c:pt idx="3">
                    <c:v>1/15/2025</c:v>
                  </c:pt>
                  <c:pt idx="4">
                    <c:v>2/11/2025</c:v>
                  </c:pt>
                </c:lvl>
              </c:multiLvlStrCache>
            </c:multiLvlStrRef>
          </c:cat>
          <c:val>
            <c:numRef>
              <c:f>Gráficos_!$BX$104:$BX$110</c:f>
              <c:numCache>
                <c:formatCode>General</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8-7227-4DE9-91FE-91BC2B492E0B}"/>
            </c:ext>
          </c:extLst>
        </c:ser>
        <c:ser>
          <c:idx val="9"/>
          <c:order val="9"/>
          <c:tx>
            <c:strRef>
              <c:f>Gráficos_!$BY$103</c:f>
              <c:strCache>
                <c:ptCount val="1"/>
                <c:pt idx="0">
                  <c:v> Sem. 10</c:v>
                </c:pt>
              </c:strCache>
            </c:strRef>
          </c:tx>
          <c:spPr>
            <a:solidFill>
              <a:schemeClr val="accent6">
                <a:shade val="6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Gráficos_!$BK$104:$BO$110</c:f>
              <c:multiLvlStrCache>
                <c:ptCount val="6"/>
                <c:lvl>
                  <c:pt idx="1">
                    <c:v>Richard Antunez</c:v>
                  </c:pt>
                  <c:pt idx="2">
                    <c:v>Carlos Vargas</c:v>
                  </c:pt>
                  <c:pt idx="3">
                    <c:v>Carlos Vargas</c:v>
                  </c:pt>
                  <c:pt idx="4">
                    <c:v>Carlos Vargas</c:v>
                  </c:pt>
                  <c:pt idx="5">
                    <c:v>Carlos Vargas</c:v>
                  </c:pt>
                </c:lvl>
                <c:lvl>
                  <c:pt idx="1">
                    <c:v>Pilar Mendez</c:v>
                  </c:pt>
                  <c:pt idx="2">
                    <c:v>Elizabeth Tejada</c:v>
                  </c:pt>
                  <c:pt idx="3">
                    <c:v>Elizabeth Tejada</c:v>
                  </c:pt>
                  <c:pt idx="4">
                    <c:v>Patricia Arteaga</c:v>
                  </c:pt>
                  <c:pt idx="5">
                    <c:v>Patricia Arteaga</c:v>
                  </c:pt>
                </c:lvl>
                <c:lvl>
                  <c:pt idx="1">
                    <c:v>Inscrito Nuevo</c:v>
                  </c:pt>
                  <c:pt idx="3">
                    <c:v>Inscrito Nuevo</c:v>
                  </c:pt>
                  <c:pt idx="4">
                    <c:v>Inscrito Nuevo</c:v>
                  </c:pt>
                  <c:pt idx="5">
                    <c:v>Cambio de horario</c:v>
                  </c:pt>
                </c:lvl>
                <c:lvl>
                  <c:pt idx="1">
                    <c:v>January</c:v>
                  </c:pt>
                  <c:pt idx="3">
                    <c:v>January</c:v>
                  </c:pt>
                  <c:pt idx="4">
                    <c:v>February</c:v>
                  </c:pt>
                </c:lvl>
                <c:lvl>
                  <c:pt idx="1">
                    <c:v>1/14/2025</c:v>
                  </c:pt>
                  <c:pt idx="3">
                    <c:v>1/15/2025</c:v>
                  </c:pt>
                  <c:pt idx="4">
                    <c:v>2/11/2025</c:v>
                  </c:pt>
                </c:lvl>
              </c:multiLvlStrCache>
            </c:multiLvlStrRef>
          </c:cat>
          <c:val>
            <c:numRef>
              <c:f>Gráficos_!$BY$104:$BY$110</c:f>
              <c:numCache>
                <c:formatCode>General</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9-7227-4DE9-91FE-91BC2B492E0B}"/>
            </c:ext>
          </c:extLst>
        </c:ser>
        <c:ser>
          <c:idx val="10"/>
          <c:order val="10"/>
          <c:tx>
            <c:strRef>
              <c:f>Gráficos_!$BZ$103</c:f>
              <c:strCache>
                <c:ptCount val="1"/>
                <c:pt idx="0">
                  <c:v> Sem. 11</c:v>
                </c:pt>
              </c:strCache>
            </c:strRef>
          </c:tx>
          <c:spPr>
            <a:solidFill>
              <a:schemeClr val="accent6">
                <a:shade val="5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Gráficos_!$BK$104:$BO$110</c:f>
              <c:multiLvlStrCache>
                <c:ptCount val="6"/>
                <c:lvl>
                  <c:pt idx="1">
                    <c:v>Richard Antunez</c:v>
                  </c:pt>
                  <c:pt idx="2">
                    <c:v>Carlos Vargas</c:v>
                  </c:pt>
                  <c:pt idx="3">
                    <c:v>Carlos Vargas</c:v>
                  </c:pt>
                  <c:pt idx="4">
                    <c:v>Carlos Vargas</c:v>
                  </c:pt>
                  <c:pt idx="5">
                    <c:v>Carlos Vargas</c:v>
                  </c:pt>
                </c:lvl>
                <c:lvl>
                  <c:pt idx="1">
                    <c:v>Pilar Mendez</c:v>
                  </c:pt>
                  <c:pt idx="2">
                    <c:v>Elizabeth Tejada</c:v>
                  </c:pt>
                  <c:pt idx="3">
                    <c:v>Elizabeth Tejada</c:v>
                  </c:pt>
                  <c:pt idx="4">
                    <c:v>Patricia Arteaga</c:v>
                  </c:pt>
                  <c:pt idx="5">
                    <c:v>Patricia Arteaga</c:v>
                  </c:pt>
                </c:lvl>
                <c:lvl>
                  <c:pt idx="1">
                    <c:v>Inscrito Nuevo</c:v>
                  </c:pt>
                  <c:pt idx="3">
                    <c:v>Inscrito Nuevo</c:v>
                  </c:pt>
                  <c:pt idx="4">
                    <c:v>Inscrito Nuevo</c:v>
                  </c:pt>
                  <c:pt idx="5">
                    <c:v>Cambio de horario</c:v>
                  </c:pt>
                </c:lvl>
                <c:lvl>
                  <c:pt idx="1">
                    <c:v>January</c:v>
                  </c:pt>
                  <c:pt idx="3">
                    <c:v>January</c:v>
                  </c:pt>
                  <c:pt idx="4">
                    <c:v>February</c:v>
                  </c:pt>
                </c:lvl>
                <c:lvl>
                  <c:pt idx="1">
                    <c:v>1/14/2025</c:v>
                  </c:pt>
                  <c:pt idx="3">
                    <c:v>1/15/2025</c:v>
                  </c:pt>
                  <c:pt idx="4">
                    <c:v>2/11/2025</c:v>
                  </c:pt>
                </c:lvl>
              </c:multiLvlStrCache>
            </c:multiLvlStrRef>
          </c:cat>
          <c:val>
            <c:numRef>
              <c:f>Gráficos_!$BZ$104:$BZ$110</c:f>
              <c:numCache>
                <c:formatCode>General</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A-7227-4DE9-91FE-91BC2B492E0B}"/>
            </c:ext>
          </c:extLst>
        </c:ser>
        <c:ser>
          <c:idx val="11"/>
          <c:order val="11"/>
          <c:tx>
            <c:strRef>
              <c:f>Gráficos_!$CA$103</c:f>
              <c:strCache>
                <c:ptCount val="1"/>
                <c:pt idx="0">
                  <c:v> Sem. 12</c:v>
                </c:pt>
              </c:strCache>
            </c:strRef>
          </c:tx>
          <c:spPr>
            <a:solidFill>
              <a:schemeClr val="accent6">
                <a:shade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Gráficos_!$BK$104:$BO$110</c:f>
              <c:multiLvlStrCache>
                <c:ptCount val="6"/>
                <c:lvl>
                  <c:pt idx="1">
                    <c:v>Richard Antunez</c:v>
                  </c:pt>
                  <c:pt idx="2">
                    <c:v>Carlos Vargas</c:v>
                  </c:pt>
                  <c:pt idx="3">
                    <c:v>Carlos Vargas</c:v>
                  </c:pt>
                  <c:pt idx="4">
                    <c:v>Carlos Vargas</c:v>
                  </c:pt>
                  <c:pt idx="5">
                    <c:v>Carlos Vargas</c:v>
                  </c:pt>
                </c:lvl>
                <c:lvl>
                  <c:pt idx="1">
                    <c:v>Pilar Mendez</c:v>
                  </c:pt>
                  <c:pt idx="2">
                    <c:v>Elizabeth Tejada</c:v>
                  </c:pt>
                  <c:pt idx="3">
                    <c:v>Elizabeth Tejada</c:v>
                  </c:pt>
                  <c:pt idx="4">
                    <c:v>Patricia Arteaga</c:v>
                  </c:pt>
                  <c:pt idx="5">
                    <c:v>Patricia Arteaga</c:v>
                  </c:pt>
                </c:lvl>
                <c:lvl>
                  <c:pt idx="1">
                    <c:v>Inscrito Nuevo</c:v>
                  </c:pt>
                  <c:pt idx="3">
                    <c:v>Inscrito Nuevo</c:v>
                  </c:pt>
                  <c:pt idx="4">
                    <c:v>Inscrito Nuevo</c:v>
                  </c:pt>
                  <c:pt idx="5">
                    <c:v>Cambio de horario</c:v>
                  </c:pt>
                </c:lvl>
                <c:lvl>
                  <c:pt idx="1">
                    <c:v>January</c:v>
                  </c:pt>
                  <c:pt idx="3">
                    <c:v>January</c:v>
                  </c:pt>
                  <c:pt idx="4">
                    <c:v>February</c:v>
                  </c:pt>
                </c:lvl>
                <c:lvl>
                  <c:pt idx="1">
                    <c:v>1/14/2025</c:v>
                  </c:pt>
                  <c:pt idx="3">
                    <c:v>1/15/2025</c:v>
                  </c:pt>
                  <c:pt idx="4">
                    <c:v>2/11/2025</c:v>
                  </c:pt>
                </c:lvl>
              </c:multiLvlStrCache>
            </c:multiLvlStrRef>
          </c:cat>
          <c:val>
            <c:numRef>
              <c:f>Gráficos_!$CA$104:$CA$110</c:f>
              <c:numCache>
                <c:formatCode>General</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B-7227-4DE9-91FE-91BC2B492E0B}"/>
            </c:ext>
          </c:extLst>
        </c:ser>
        <c:dLbls>
          <c:showLegendKey val="0"/>
          <c:showVal val="0"/>
          <c:showCatName val="0"/>
          <c:showSerName val="0"/>
          <c:showPercent val="0"/>
          <c:showBubbleSize val="0"/>
        </c:dLbls>
        <c:gapWidth val="75"/>
        <c:overlap val="-25"/>
        <c:axId val="1638608368"/>
        <c:axId val="460224448"/>
      </c:barChart>
      <c:catAx>
        <c:axId val="1638608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s-PE"/>
          </a:p>
        </c:txPr>
        <c:crossAx val="460224448"/>
        <c:crosses val="autoZero"/>
        <c:auto val="1"/>
        <c:lblAlgn val="ctr"/>
        <c:lblOffset val="100"/>
        <c:noMultiLvlLbl val="0"/>
      </c:catAx>
      <c:valAx>
        <c:axId val="460224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1638608368"/>
        <c:crosses val="autoZero"/>
        <c:crossBetween val="between"/>
      </c:valAx>
      <c:spPr>
        <a:noFill/>
        <a:ln>
          <a:noFill/>
        </a:ln>
        <a:effectLst/>
      </c:spPr>
    </c:plotArea>
    <c:legend>
      <c:legendPos val="b"/>
      <c:layout>
        <c:manualLayout>
          <c:xMode val="edge"/>
          <c:yMode val="edge"/>
          <c:x val="0.30470535690726419"/>
          <c:y val="0.85389838214525693"/>
          <c:w val="0.34130878155310418"/>
          <c:h val="8.023670329405042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Trujillo.xlsx]Gráficos_!TablaDinámica4</c:name>
    <c:fmtId val="9"/>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sz="1800" b="1" i="0" u="none" strike="noStrike" kern="1200" baseline="0">
                <a:solidFill>
                  <a:sysClr val="windowText" lastClr="000000">
                    <a:lumMod val="65000"/>
                    <a:lumOff val="35000"/>
                  </a:sysClr>
                </a:solidFill>
              </a:rPr>
              <a:t>Total de Probacionistas por Grupo </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s-PE"/>
        </a:p>
      </c:txPr>
    </c:title>
    <c:autoTitleDeleted val="0"/>
    <c:pivotFmts>
      <c:pivotFmt>
        <c:idx val="0"/>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Gráficos_!$BG$7</c:f>
              <c:strCache>
                <c:ptCount val="1"/>
                <c:pt idx="0">
                  <c:v>Total</c:v>
                </c:pt>
              </c:strCache>
            </c:strRef>
          </c:tx>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Gráficos_!$BB$8:$BF$12</c:f>
              <c:multiLvlStrCache>
                <c:ptCount val="5"/>
                <c:lvl>
                  <c:pt idx="0">
                    <c:v>Richard Antunez</c:v>
                  </c:pt>
                  <c:pt idx="1">
                    <c:v>Carlos Vargas</c:v>
                  </c:pt>
                  <c:pt idx="2">
                    <c:v>Carlos Vargas</c:v>
                  </c:pt>
                  <c:pt idx="3">
                    <c:v>Carlos Vargas</c:v>
                  </c:pt>
                  <c:pt idx="4">
                    <c:v>Carlos Vargas</c:v>
                  </c:pt>
                </c:lvl>
                <c:lvl>
                  <c:pt idx="0">
                    <c:v>Pilar Mendez</c:v>
                  </c:pt>
                  <c:pt idx="1">
                    <c:v>Elizabeth Tejada</c:v>
                  </c:pt>
                  <c:pt idx="2">
                    <c:v>Elizabeth Tejada</c:v>
                  </c:pt>
                  <c:pt idx="3">
                    <c:v>Patricia Arteaga</c:v>
                  </c:pt>
                  <c:pt idx="4">
                    <c:v>Patricia Arteaga</c:v>
                  </c:pt>
                </c:lvl>
                <c:lvl>
                  <c:pt idx="0">
                    <c:v>Inscrito Nuevo</c:v>
                  </c:pt>
                  <c:pt idx="2">
                    <c:v>Inscrito Nuevo</c:v>
                  </c:pt>
                  <c:pt idx="3">
                    <c:v>Inscrito Nuevo</c:v>
                  </c:pt>
                  <c:pt idx="4">
                    <c:v>Cambio de horario</c:v>
                  </c:pt>
                </c:lvl>
                <c:lvl>
                  <c:pt idx="0">
                    <c:v>Conócete a ti mismo</c:v>
                  </c:pt>
                  <c:pt idx="2">
                    <c:v>Conócete a ti mismo</c:v>
                  </c:pt>
                  <c:pt idx="3">
                    <c:v>Conócete a ti mismo</c:v>
                  </c:pt>
                </c:lvl>
                <c:lvl>
                  <c:pt idx="0">
                    <c:v>1/14/2025</c:v>
                  </c:pt>
                  <c:pt idx="2">
                    <c:v>1/15/2025</c:v>
                  </c:pt>
                  <c:pt idx="3">
                    <c:v>2/11/2025</c:v>
                  </c:pt>
                </c:lvl>
              </c:multiLvlStrCache>
            </c:multiLvlStrRef>
          </c:cat>
          <c:val>
            <c:numRef>
              <c:f>Gráficos_!$BG$8:$BG$12</c:f>
              <c:numCache>
                <c:formatCode>General</c:formatCode>
                <c:ptCount val="5"/>
                <c:pt idx="0">
                  <c:v>10</c:v>
                </c:pt>
                <c:pt idx="1">
                  <c:v>1</c:v>
                </c:pt>
                <c:pt idx="2">
                  <c:v>17</c:v>
                </c:pt>
                <c:pt idx="3">
                  <c:v>6</c:v>
                </c:pt>
                <c:pt idx="4">
                  <c:v>1</c:v>
                </c:pt>
              </c:numCache>
            </c:numRef>
          </c:val>
          <c:extLst>
            <c:ext xmlns:c16="http://schemas.microsoft.com/office/drawing/2014/chart" uri="{C3380CC4-5D6E-409C-BE32-E72D297353CC}">
              <c16:uniqueId val="{00000000-BE21-4BE6-9AB0-D5006CB1978A}"/>
            </c:ext>
          </c:extLst>
        </c:ser>
        <c:dLbls>
          <c:dLblPos val="inEnd"/>
          <c:showLegendKey val="0"/>
          <c:showVal val="1"/>
          <c:showCatName val="0"/>
          <c:showSerName val="0"/>
          <c:showPercent val="0"/>
          <c:showBubbleSize val="0"/>
        </c:dLbls>
        <c:gapWidth val="41"/>
        <c:axId val="65526032"/>
        <c:axId val="1240652480"/>
      </c:barChart>
      <c:catAx>
        <c:axId val="655260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s-PE"/>
          </a:p>
        </c:txPr>
        <c:crossAx val="1240652480"/>
        <c:crosses val="autoZero"/>
        <c:auto val="1"/>
        <c:lblAlgn val="ctr"/>
        <c:lblOffset val="100"/>
        <c:noMultiLvlLbl val="0"/>
      </c:catAx>
      <c:valAx>
        <c:axId val="1240652480"/>
        <c:scaling>
          <c:orientation val="minMax"/>
        </c:scaling>
        <c:delete val="1"/>
        <c:axPos val="l"/>
        <c:title>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PE"/>
            </a:p>
          </c:txPr>
        </c:title>
        <c:numFmt formatCode="General" sourceLinked="1"/>
        <c:majorTickMark val="none"/>
        <c:minorTickMark val="none"/>
        <c:tickLblPos val="nextTo"/>
        <c:crossAx val="65526032"/>
        <c:crosses val="autoZero"/>
        <c:crossBetween val="between"/>
      </c:valAx>
      <c:dTable>
        <c:showHorzBorder val="1"/>
        <c:showVertBorder val="1"/>
        <c:showOutline val="1"/>
        <c:showKeys val="1"/>
        <c:spPr>
          <a:noFill/>
          <a:ln w="9525">
            <a:solidFill>
              <a:schemeClr val="dk1">
                <a:lumMod val="15000"/>
                <a:lumOff val="85000"/>
              </a:schemeClr>
            </a:solidFill>
          </a:ln>
          <a:effectLst/>
        </c:spPr>
        <c:txPr>
          <a:bodyPr rot="0" spcFirstLastPara="1" vertOverflow="ellipsis" vert="horz" wrap="square" anchor="ctr" anchorCtr="1"/>
          <a:lstStyle/>
          <a:p>
            <a:pPr rtl="0">
              <a:defRPr sz="1200" b="1" i="0" u="none" strike="noStrike" kern="1200" baseline="0">
                <a:solidFill>
                  <a:schemeClr val="dk1">
                    <a:lumMod val="65000"/>
                    <a:lumOff val="35000"/>
                  </a:schemeClr>
                </a:solidFill>
                <a:latin typeface="+mn-lt"/>
                <a:ea typeface="+mn-ea"/>
                <a:cs typeface="+mn-cs"/>
              </a:defRPr>
            </a:pPr>
            <a:endParaRPr lang="es-PE"/>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Trujillo.xlsx]Gráficos_!TablaDinámica34</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PE" sz="1800" b="1"/>
              <a:t>% y cantidad de Probacionistas que pasaron a miembros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PE"/>
        </a:p>
      </c:txPr>
    </c:title>
    <c:autoTitleDeleted val="0"/>
    <c:pivotFmts>
      <c:pivotFmt>
        <c:idx val="0"/>
        <c:spPr>
          <a:solidFill>
            <a:sysClr val="window" lastClr="FFFFFF">
              <a:lumMod val="95000"/>
            </a:sys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Gráficos_!$CP$44</c:f>
              <c:strCache>
                <c:ptCount val="1"/>
                <c:pt idx="0">
                  <c:v> Cant. Inscritos</c:v>
                </c:pt>
              </c:strCache>
            </c:strRef>
          </c:tx>
          <c:spPr>
            <a:solidFill>
              <a:sysClr val="window" lastClr="FFFFFF">
                <a:lumMod val="95000"/>
              </a:sys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Gráficos_!$CM$45:$CO$51</c:f>
              <c:multiLvlStrCache>
                <c:ptCount val="6"/>
                <c:lvl>
                  <c:pt idx="1">
                    <c:v>Inscrito Nuevo</c:v>
                  </c:pt>
                  <c:pt idx="2">
                    <c:v>Inscrito Nuevo</c:v>
                  </c:pt>
                  <c:pt idx="3">
                    <c:v>Inscrito Nuevo</c:v>
                  </c:pt>
                  <c:pt idx="4">
                    <c:v>Cambio de horario</c:v>
                  </c:pt>
                  <c:pt idx="5">
                    <c:v>(en blanco)</c:v>
                  </c:pt>
                </c:lvl>
                <c:lvl>
                  <c:pt idx="1">
                    <c:v>Trujillo-Enero-Martes-7:30 - 9:30 pm-45671-Inscrito Nuevo</c:v>
                  </c:pt>
                  <c:pt idx="2">
                    <c:v>Trujillo-Enero-Miércoles-7:30 - 9:30 pm-45672-Inscrito Nuevo</c:v>
                  </c:pt>
                  <c:pt idx="3">
                    <c:v>Trujillo-Febrero-Martes-7:30 - 9:30 pm-45699-Inscrito Nuevo</c:v>
                  </c:pt>
                  <c:pt idx="4">
                    <c:v>Trujillo-Febrero-Martes-7:30 - 9:30 pm-45699-Cambio de horario</c:v>
                  </c:pt>
                  <c:pt idx="5">
                    <c:v>(en blanco)</c:v>
                  </c:pt>
                </c:lvl>
                <c:lvl>
                  <c:pt idx="1">
                    <c:v>1/14/2025</c:v>
                  </c:pt>
                  <c:pt idx="2">
                    <c:v>1/15/2025</c:v>
                  </c:pt>
                  <c:pt idx="3">
                    <c:v>2/11/2025</c:v>
                  </c:pt>
                  <c:pt idx="5">
                    <c:v>(en blanco)</c:v>
                  </c:pt>
                </c:lvl>
              </c:multiLvlStrCache>
            </c:multiLvlStrRef>
          </c:cat>
          <c:val>
            <c:numRef>
              <c:f>Gráficos_!$CP$45:$CP$51</c:f>
              <c:numCache>
                <c:formatCode>General</c:formatCode>
                <c:ptCount val="6"/>
                <c:pt idx="0">
                  <c:v>0</c:v>
                </c:pt>
                <c:pt idx="1">
                  <c:v>11</c:v>
                </c:pt>
                <c:pt idx="2">
                  <c:v>17</c:v>
                </c:pt>
                <c:pt idx="3">
                  <c:v>6</c:v>
                </c:pt>
                <c:pt idx="4">
                  <c:v>1</c:v>
                </c:pt>
              </c:numCache>
            </c:numRef>
          </c:val>
          <c:extLst>
            <c:ext xmlns:c16="http://schemas.microsoft.com/office/drawing/2014/chart" uri="{C3380CC4-5D6E-409C-BE32-E72D297353CC}">
              <c16:uniqueId val="{00000000-85AB-43CD-B803-66FDE1CF189B}"/>
            </c:ext>
          </c:extLst>
        </c:ser>
        <c:ser>
          <c:idx val="1"/>
          <c:order val="1"/>
          <c:tx>
            <c:strRef>
              <c:f>Gráficos_!$CQ$44</c:f>
              <c:strCache>
                <c:ptCount val="1"/>
                <c:pt idx="0">
                  <c:v> Pasaron a miembro</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Gráficos_!$CM$45:$CO$51</c:f>
              <c:multiLvlStrCache>
                <c:ptCount val="6"/>
                <c:lvl>
                  <c:pt idx="1">
                    <c:v>Inscrito Nuevo</c:v>
                  </c:pt>
                  <c:pt idx="2">
                    <c:v>Inscrito Nuevo</c:v>
                  </c:pt>
                  <c:pt idx="3">
                    <c:v>Inscrito Nuevo</c:v>
                  </c:pt>
                  <c:pt idx="4">
                    <c:v>Cambio de horario</c:v>
                  </c:pt>
                  <c:pt idx="5">
                    <c:v>(en blanco)</c:v>
                  </c:pt>
                </c:lvl>
                <c:lvl>
                  <c:pt idx="1">
                    <c:v>Trujillo-Enero-Martes-7:30 - 9:30 pm-45671-Inscrito Nuevo</c:v>
                  </c:pt>
                  <c:pt idx="2">
                    <c:v>Trujillo-Enero-Miércoles-7:30 - 9:30 pm-45672-Inscrito Nuevo</c:v>
                  </c:pt>
                  <c:pt idx="3">
                    <c:v>Trujillo-Febrero-Martes-7:30 - 9:30 pm-45699-Inscrito Nuevo</c:v>
                  </c:pt>
                  <c:pt idx="4">
                    <c:v>Trujillo-Febrero-Martes-7:30 - 9:30 pm-45699-Cambio de horario</c:v>
                  </c:pt>
                  <c:pt idx="5">
                    <c:v>(en blanco)</c:v>
                  </c:pt>
                </c:lvl>
                <c:lvl>
                  <c:pt idx="1">
                    <c:v>1/14/2025</c:v>
                  </c:pt>
                  <c:pt idx="2">
                    <c:v>1/15/2025</c:v>
                  </c:pt>
                  <c:pt idx="3">
                    <c:v>2/11/2025</c:v>
                  </c:pt>
                  <c:pt idx="5">
                    <c:v>(en blanco)</c:v>
                  </c:pt>
                </c:lvl>
              </c:multiLvlStrCache>
            </c:multiLvlStrRef>
          </c:cat>
          <c:val>
            <c:numRef>
              <c:f>Gráficos_!$CQ$45:$CQ$51</c:f>
              <c:numCache>
                <c:formatCode>General</c:formatCode>
                <c:ptCount val="6"/>
                <c:pt idx="0">
                  <c:v>0</c:v>
                </c:pt>
                <c:pt idx="1">
                  <c:v>0</c:v>
                </c:pt>
                <c:pt idx="2">
                  <c:v>0</c:v>
                </c:pt>
                <c:pt idx="3">
                  <c:v>0</c:v>
                </c:pt>
                <c:pt idx="4">
                  <c:v>0</c:v>
                </c:pt>
              </c:numCache>
            </c:numRef>
          </c:val>
          <c:extLst>
            <c:ext xmlns:c16="http://schemas.microsoft.com/office/drawing/2014/chart" uri="{C3380CC4-5D6E-409C-BE32-E72D297353CC}">
              <c16:uniqueId val="{00000001-85AB-43CD-B803-66FDE1CF189B}"/>
            </c:ext>
          </c:extLst>
        </c:ser>
        <c:ser>
          <c:idx val="2"/>
          <c:order val="2"/>
          <c:tx>
            <c:strRef>
              <c:f>Gráficos_!$CR$44</c:f>
              <c:strCache>
                <c:ptCount val="1"/>
                <c:pt idx="0">
                  <c:v> % pasaron a miembros</c:v>
                </c:pt>
              </c:strCache>
            </c:strRef>
          </c:tx>
          <c:spPr>
            <a:solidFill>
              <a:schemeClr val="accent6">
                <a:shade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Gráficos_!$CM$45:$CO$51</c:f>
              <c:multiLvlStrCache>
                <c:ptCount val="6"/>
                <c:lvl>
                  <c:pt idx="1">
                    <c:v>Inscrito Nuevo</c:v>
                  </c:pt>
                  <c:pt idx="2">
                    <c:v>Inscrito Nuevo</c:v>
                  </c:pt>
                  <c:pt idx="3">
                    <c:v>Inscrito Nuevo</c:v>
                  </c:pt>
                  <c:pt idx="4">
                    <c:v>Cambio de horario</c:v>
                  </c:pt>
                  <c:pt idx="5">
                    <c:v>(en blanco)</c:v>
                  </c:pt>
                </c:lvl>
                <c:lvl>
                  <c:pt idx="1">
                    <c:v>Trujillo-Enero-Martes-7:30 - 9:30 pm-45671-Inscrito Nuevo</c:v>
                  </c:pt>
                  <c:pt idx="2">
                    <c:v>Trujillo-Enero-Miércoles-7:30 - 9:30 pm-45672-Inscrito Nuevo</c:v>
                  </c:pt>
                  <c:pt idx="3">
                    <c:v>Trujillo-Febrero-Martes-7:30 - 9:30 pm-45699-Inscrito Nuevo</c:v>
                  </c:pt>
                  <c:pt idx="4">
                    <c:v>Trujillo-Febrero-Martes-7:30 - 9:30 pm-45699-Cambio de horario</c:v>
                  </c:pt>
                  <c:pt idx="5">
                    <c:v>(en blanco)</c:v>
                  </c:pt>
                </c:lvl>
                <c:lvl>
                  <c:pt idx="1">
                    <c:v>1/14/2025</c:v>
                  </c:pt>
                  <c:pt idx="2">
                    <c:v>1/15/2025</c:v>
                  </c:pt>
                  <c:pt idx="3">
                    <c:v>2/11/2025</c:v>
                  </c:pt>
                  <c:pt idx="5">
                    <c:v>(en blanco)</c:v>
                  </c:pt>
                </c:lvl>
              </c:multiLvlStrCache>
            </c:multiLvlStrRef>
          </c:cat>
          <c:val>
            <c:numRef>
              <c:f>Gráficos_!$CR$45:$CR$51</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2-85AB-43CD-B803-66FDE1CF189B}"/>
            </c:ext>
          </c:extLst>
        </c:ser>
        <c:dLbls>
          <c:showLegendKey val="0"/>
          <c:showVal val="0"/>
          <c:showCatName val="0"/>
          <c:showSerName val="0"/>
          <c:showPercent val="0"/>
          <c:showBubbleSize val="0"/>
        </c:dLbls>
        <c:gapWidth val="150"/>
        <c:overlap val="100"/>
        <c:axId val="257460736"/>
        <c:axId val="426922784"/>
      </c:barChart>
      <c:catAx>
        <c:axId val="257460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PE"/>
          </a:p>
        </c:txPr>
        <c:crossAx val="426922784"/>
        <c:crosses val="autoZero"/>
        <c:auto val="1"/>
        <c:lblAlgn val="ctr"/>
        <c:lblOffset val="100"/>
        <c:noMultiLvlLbl val="0"/>
      </c:catAx>
      <c:valAx>
        <c:axId val="426922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257460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6">
  <a:schemeClr val="accent6"/>
</cs:colorStyle>
</file>

<file path=xl/charts/colors2.xml><?xml version="1.0" encoding="utf-8"?>
<cs:colorStyle xmlns:cs="http://schemas.microsoft.com/office/drawing/2012/chartStyle" xmlns:a="http://schemas.openxmlformats.org/drawingml/2006/main" meth="withinLinearReversed" id="26">
  <a:schemeClr val="accent6"/>
</cs:colorStyle>
</file>

<file path=xl/charts/colors3.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66</xdr:col>
      <xdr:colOff>498596</xdr:colOff>
      <xdr:row>56</xdr:row>
      <xdr:rowOff>99061</xdr:rowOff>
    </xdr:from>
    <xdr:to>
      <xdr:col>71</xdr:col>
      <xdr:colOff>731279</xdr:colOff>
      <xdr:row>64</xdr:row>
      <xdr:rowOff>45720</xdr:rowOff>
    </xdr:to>
    <mc:AlternateContent xmlns:mc="http://schemas.openxmlformats.org/markup-compatibility/2006" xmlns:a14="http://schemas.microsoft.com/office/drawing/2010/main">
      <mc:Choice Requires="a14">
        <xdr:graphicFrame macro="">
          <xdr:nvGraphicFramePr>
            <xdr:cNvPr id="2" name="Fecha Inicio grupo 3">
              <a:extLst>
                <a:ext uri="{FF2B5EF4-FFF2-40B4-BE49-F238E27FC236}">
                  <a16:creationId xmlns:a16="http://schemas.microsoft.com/office/drawing/2014/main" id="{5FEC2709-EAA2-4008-ACF8-6AEC39413B63}"/>
                </a:ext>
              </a:extLst>
            </xdr:cNvPr>
            <xdr:cNvGraphicFramePr/>
          </xdr:nvGraphicFramePr>
          <xdr:xfrm>
            <a:off x="0" y="0"/>
            <a:ext cx="0" cy="0"/>
          </xdr:xfrm>
          <a:graphic>
            <a:graphicData uri="http://schemas.microsoft.com/office/drawing/2010/slicer">
              <sle:slicer xmlns:sle="http://schemas.microsoft.com/office/drawing/2010/slicer" name="Fecha Inicio grupo 3"/>
            </a:graphicData>
          </a:graphic>
        </xdr:graphicFrame>
      </mc:Choice>
      <mc:Fallback xmlns="">
        <xdr:sp macro="" textlink="">
          <xdr:nvSpPr>
            <xdr:cNvPr id="0" name=""/>
            <xdr:cNvSpPr>
              <a:spLocks noTextEdit="1"/>
            </xdr:cNvSpPr>
          </xdr:nvSpPr>
          <xdr:spPr>
            <a:xfrm>
              <a:off x="8834876" y="10340341"/>
              <a:ext cx="4195082" cy="140969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63</xdr:col>
      <xdr:colOff>621908</xdr:colOff>
      <xdr:row>56</xdr:row>
      <xdr:rowOff>99061</xdr:rowOff>
    </xdr:from>
    <xdr:to>
      <xdr:col>65</xdr:col>
      <xdr:colOff>481209</xdr:colOff>
      <xdr:row>64</xdr:row>
      <xdr:rowOff>0</xdr:rowOff>
    </xdr:to>
    <mc:AlternateContent xmlns:mc="http://schemas.openxmlformats.org/markup-compatibility/2006" xmlns:a14="http://schemas.microsoft.com/office/drawing/2010/main">
      <mc:Choice Requires="a14">
        <xdr:graphicFrame macro="">
          <xdr:nvGraphicFramePr>
            <xdr:cNvPr id="3" name="Mes Inscrito 5">
              <a:extLst>
                <a:ext uri="{FF2B5EF4-FFF2-40B4-BE49-F238E27FC236}">
                  <a16:creationId xmlns:a16="http://schemas.microsoft.com/office/drawing/2014/main" id="{98B9B243-DC64-4798-9936-FAD43F179FBA}"/>
                </a:ext>
                <a:ext uri="{147F2762-F138-4A5C-976F-8EAC2B608ADB}">
                  <a16:predDERef xmlns:a16="http://schemas.microsoft.com/office/drawing/2014/main" pred="{C158F0AE-6BE7-4740-AD11-1507EFE3958D}"/>
                </a:ext>
              </a:extLst>
            </xdr:cNvPr>
            <xdr:cNvGraphicFramePr/>
          </xdr:nvGraphicFramePr>
          <xdr:xfrm>
            <a:off x="0" y="0"/>
            <a:ext cx="0" cy="0"/>
          </xdr:xfrm>
          <a:graphic>
            <a:graphicData uri="http://schemas.microsoft.com/office/drawing/2010/slicer">
              <sle:slicer xmlns:sle="http://schemas.microsoft.com/office/drawing/2010/slicer" name="Mes Inscrito 5"/>
            </a:graphicData>
          </a:graphic>
        </xdr:graphicFrame>
      </mc:Choice>
      <mc:Fallback xmlns="">
        <xdr:sp macro="" textlink="">
          <xdr:nvSpPr>
            <xdr:cNvPr id="0" name=""/>
            <xdr:cNvSpPr>
              <a:spLocks noTextEdit="1"/>
            </xdr:cNvSpPr>
          </xdr:nvSpPr>
          <xdr:spPr>
            <a:xfrm>
              <a:off x="5331068" y="10340341"/>
              <a:ext cx="2724421" cy="13639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72</xdr:col>
      <xdr:colOff>718185</xdr:colOff>
      <xdr:row>56</xdr:row>
      <xdr:rowOff>99061</xdr:rowOff>
    </xdr:from>
    <xdr:to>
      <xdr:col>77</xdr:col>
      <xdr:colOff>188140</xdr:colOff>
      <xdr:row>62</xdr:row>
      <xdr:rowOff>175260</xdr:rowOff>
    </xdr:to>
    <mc:AlternateContent xmlns:mc="http://schemas.openxmlformats.org/markup-compatibility/2006" xmlns:a14="http://schemas.microsoft.com/office/drawing/2010/main">
      <mc:Choice Requires="a14">
        <xdr:graphicFrame macro="">
          <xdr:nvGraphicFramePr>
            <xdr:cNvPr id="4" name="Tipo Incrito 2">
              <a:extLst>
                <a:ext uri="{FF2B5EF4-FFF2-40B4-BE49-F238E27FC236}">
                  <a16:creationId xmlns:a16="http://schemas.microsoft.com/office/drawing/2014/main" id="{B9086CA7-B18D-4BFF-B6E1-A28C57CC0C95}"/>
                </a:ext>
                <a:ext uri="{147F2762-F138-4A5C-976F-8EAC2B608ADB}">
                  <a16:predDERef xmlns:a16="http://schemas.microsoft.com/office/drawing/2014/main" pred="{1EB67FB2-4F81-4F9F-A147-9C7FA9B97F9B}"/>
                </a:ext>
              </a:extLst>
            </xdr:cNvPr>
            <xdr:cNvGraphicFramePr/>
          </xdr:nvGraphicFramePr>
          <xdr:xfrm>
            <a:off x="0" y="0"/>
            <a:ext cx="0" cy="0"/>
          </xdr:xfrm>
          <a:graphic>
            <a:graphicData uri="http://schemas.microsoft.com/office/drawing/2010/slicer">
              <sle:slicer xmlns:sle="http://schemas.microsoft.com/office/drawing/2010/slicer" name="Tipo Incrito 2"/>
            </a:graphicData>
          </a:graphic>
        </xdr:graphicFrame>
      </mc:Choice>
      <mc:Fallback xmlns="">
        <xdr:sp macro="" textlink="">
          <xdr:nvSpPr>
            <xdr:cNvPr id="0" name=""/>
            <xdr:cNvSpPr>
              <a:spLocks noTextEdit="1"/>
            </xdr:cNvSpPr>
          </xdr:nvSpPr>
          <xdr:spPr>
            <a:xfrm>
              <a:off x="13809345" y="10340341"/>
              <a:ext cx="3310436" cy="11734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61</xdr:col>
      <xdr:colOff>314960</xdr:colOff>
      <xdr:row>56</xdr:row>
      <xdr:rowOff>99061</xdr:rowOff>
    </xdr:from>
    <xdr:to>
      <xdr:col>62</xdr:col>
      <xdr:colOff>939800</xdr:colOff>
      <xdr:row>63</xdr:row>
      <xdr:rowOff>106680</xdr:rowOff>
    </xdr:to>
    <mc:AlternateContent xmlns:mc="http://schemas.openxmlformats.org/markup-compatibility/2006" xmlns:a14="http://schemas.microsoft.com/office/drawing/2010/main">
      <mc:Choice Requires="a14">
        <xdr:graphicFrame macro="">
          <xdr:nvGraphicFramePr>
            <xdr:cNvPr id="5" name="Curso 3">
              <a:extLst>
                <a:ext uri="{FF2B5EF4-FFF2-40B4-BE49-F238E27FC236}">
                  <a16:creationId xmlns:a16="http://schemas.microsoft.com/office/drawing/2014/main" id="{B6352298-F17E-4717-B488-631B1C75E756}"/>
                </a:ext>
              </a:extLst>
            </xdr:cNvPr>
            <xdr:cNvGraphicFramePr/>
          </xdr:nvGraphicFramePr>
          <xdr:xfrm>
            <a:off x="0" y="0"/>
            <a:ext cx="0" cy="0"/>
          </xdr:xfrm>
          <a:graphic>
            <a:graphicData uri="http://schemas.microsoft.com/office/drawing/2010/slicer">
              <sle:slicer xmlns:sle="http://schemas.microsoft.com/office/drawing/2010/slicer" name="Curso 3"/>
            </a:graphicData>
          </a:graphic>
        </xdr:graphicFrame>
      </mc:Choice>
      <mc:Fallback xmlns="">
        <xdr:sp macro="" textlink="">
          <xdr:nvSpPr>
            <xdr:cNvPr id="0" name=""/>
            <xdr:cNvSpPr>
              <a:spLocks noTextEdit="1"/>
            </xdr:cNvSpPr>
          </xdr:nvSpPr>
          <xdr:spPr>
            <a:xfrm>
              <a:off x="2722880" y="10340341"/>
              <a:ext cx="1828801" cy="12877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61</xdr:col>
      <xdr:colOff>177800</xdr:colOff>
      <xdr:row>68</xdr:row>
      <xdr:rowOff>35560</xdr:rowOff>
    </xdr:from>
    <xdr:to>
      <xdr:col>87</xdr:col>
      <xdr:colOff>38100</xdr:colOff>
      <xdr:row>96</xdr:row>
      <xdr:rowOff>27940</xdr:rowOff>
    </xdr:to>
    <xdr:graphicFrame macro="">
      <xdr:nvGraphicFramePr>
        <xdr:cNvPr id="6" name="Gráfico 5">
          <a:extLst>
            <a:ext uri="{FF2B5EF4-FFF2-40B4-BE49-F238E27FC236}">
              <a16:creationId xmlns:a16="http://schemas.microsoft.com/office/drawing/2014/main" id="{51306A35-B7EE-4711-8781-E85DE2F07349}"/>
            </a:ext>
            <a:ext uri="{147F2762-F138-4A5C-976F-8EAC2B608ADB}">
              <a16:predDERef xmlns:a16="http://schemas.microsoft.com/office/drawing/2014/main" pred="{B6352298-F17E-4717-B488-631B1C75E7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61</xdr:col>
      <xdr:colOff>358775</xdr:colOff>
      <xdr:row>11</xdr:row>
      <xdr:rowOff>117475</xdr:rowOff>
    </xdr:from>
    <xdr:to>
      <xdr:col>87</xdr:col>
      <xdr:colOff>130175</xdr:colOff>
      <xdr:row>42</xdr:row>
      <xdr:rowOff>53975</xdr:rowOff>
    </xdr:to>
    <xdr:graphicFrame macro="">
      <xdr:nvGraphicFramePr>
        <xdr:cNvPr id="7" name="Gráfico 6">
          <a:extLst>
            <a:ext uri="{FF2B5EF4-FFF2-40B4-BE49-F238E27FC236}">
              <a16:creationId xmlns:a16="http://schemas.microsoft.com/office/drawing/2014/main" id="{CEF057F4-91B1-4320-8FA2-CBC291CD9C33}"/>
            </a:ext>
            <a:ext uri="{147F2762-F138-4A5C-976F-8EAC2B608ADB}">
              <a16:predDERef xmlns:a16="http://schemas.microsoft.com/office/drawing/2014/main" pred="{51306A35-B7EE-4711-8781-E85DE2F073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63</xdr:col>
      <xdr:colOff>930584</xdr:colOff>
      <xdr:row>1</xdr:row>
      <xdr:rowOff>0</xdr:rowOff>
    </xdr:from>
    <xdr:to>
      <xdr:col>66</xdr:col>
      <xdr:colOff>13643</xdr:colOff>
      <xdr:row>8</xdr:row>
      <xdr:rowOff>101599</xdr:rowOff>
    </xdr:to>
    <mc:AlternateContent xmlns:mc="http://schemas.openxmlformats.org/markup-compatibility/2006" xmlns:a14="http://schemas.microsoft.com/office/drawing/2010/main">
      <mc:Choice Requires="a14">
        <xdr:graphicFrame macro="">
          <xdr:nvGraphicFramePr>
            <xdr:cNvPr id="8" name="Mes Inscrito 3">
              <a:extLst>
                <a:ext uri="{FF2B5EF4-FFF2-40B4-BE49-F238E27FC236}">
                  <a16:creationId xmlns:a16="http://schemas.microsoft.com/office/drawing/2014/main" id="{5BC168C9-E91A-47AA-AC39-6B621E336E66}"/>
                </a:ext>
              </a:extLst>
            </xdr:cNvPr>
            <xdr:cNvGraphicFramePr/>
          </xdr:nvGraphicFramePr>
          <xdr:xfrm>
            <a:off x="0" y="0"/>
            <a:ext cx="0" cy="0"/>
          </xdr:xfrm>
          <a:graphic>
            <a:graphicData uri="http://schemas.microsoft.com/office/drawing/2010/slicer">
              <sle:slicer xmlns:sle="http://schemas.microsoft.com/office/drawing/2010/slicer" name="Mes Inscrito 3"/>
            </a:graphicData>
          </a:graphic>
        </xdr:graphicFrame>
      </mc:Choice>
      <mc:Fallback xmlns="">
        <xdr:sp macro="" textlink="">
          <xdr:nvSpPr>
            <xdr:cNvPr id="0" name=""/>
            <xdr:cNvSpPr>
              <a:spLocks noTextEdit="1"/>
            </xdr:cNvSpPr>
          </xdr:nvSpPr>
          <xdr:spPr>
            <a:xfrm>
              <a:off x="65765898" y="185057"/>
              <a:ext cx="2686231" cy="139699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72</xdr:col>
      <xdr:colOff>180631</xdr:colOff>
      <xdr:row>1</xdr:row>
      <xdr:rowOff>1</xdr:rowOff>
    </xdr:from>
    <xdr:to>
      <xdr:col>75</xdr:col>
      <xdr:colOff>269894</xdr:colOff>
      <xdr:row>9</xdr:row>
      <xdr:rowOff>109221</xdr:rowOff>
    </xdr:to>
    <mc:AlternateContent xmlns:mc="http://schemas.openxmlformats.org/markup-compatibility/2006" xmlns:a14="http://schemas.microsoft.com/office/drawing/2010/main">
      <mc:Choice Requires="a14">
        <xdr:graphicFrame macro="">
          <xdr:nvGraphicFramePr>
            <xdr:cNvPr id="9" name="Dia de clases Inscrito 2">
              <a:extLst>
                <a:ext uri="{FF2B5EF4-FFF2-40B4-BE49-F238E27FC236}">
                  <a16:creationId xmlns:a16="http://schemas.microsoft.com/office/drawing/2014/main" id="{AD966A14-B871-4755-8B49-B7E2C1BD11A6}"/>
                </a:ext>
              </a:extLst>
            </xdr:cNvPr>
            <xdr:cNvGraphicFramePr/>
          </xdr:nvGraphicFramePr>
          <xdr:xfrm>
            <a:off x="0" y="0"/>
            <a:ext cx="0" cy="0"/>
          </xdr:xfrm>
          <a:graphic>
            <a:graphicData uri="http://schemas.microsoft.com/office/drawing/2010/slicer">
              <sle:slicer xmlns:sle="http://schemas.microsoft.com/office/drawing/2010/slicer" name="Dia de clases Inscrito 2"/>
            </a:graphicData>
          </a:graphic>
        </xdr:graphicFrame>
      </mc:Choice>
      <mc:Fallback xmlns="">
        <xdr:sp macro="" textlink="">
          <xdr:nvSpPr>
            <xdr:cNvPr id="0" name=""/>
            <xdr:cNvSpPr>
              <a:spLocks noTextEdit="1"/>
            </xdr:cNvSpPr>
          </xdr:nvSpPr>
          <xdr:spPr>
            <a:xfrm>
              <a:off x="13271791" y="182881"/>
              <a:ext cx="2436223" cy="157226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76</xdr:col>
      <xdr:colOff>212418</xdr:colOff>
      <xdr:row>1</xdr:row>
      <xdr:rowOff>1</xdr:rowOff>
    </xdr:from>
    <xdr:to>
      <xdr:col>80</xdr:col>
      <xdr:colOff>26997</xdr:colOff>
      <xdr:row>9</xdr:row>
      <xdr:rowOff>58421</xdr:rowOff>
    </xdr:to>
    <mc:AlternateContent xmlns:mc="http://schemas.openxmlformats.org/markup-compatibility/2006" xmlns:a14="http://schemas.microsoft.com/office/drawing/2010/main">
      <mc:Choice Requires="a14">
        <xdr:graphicFrame macro="">
          <xdr:nvGraphicFramePr>
            <xdr:cNvPr id="10" name="Horario Inscrito 2">
              <a:extLst>
                <a:ext uri="{FF2B5EF4-FFF2-40B4-BE49-F238E27FC236}">
                  <a16:creationId xmlns:a16="http://schemas.microsoft.com/office/drawing/2014/main" id="{58E4E3FF-9860-414F-87EB-ABD36D56785F}"/>
                </a:ext>
              </a:extLst>
            </xdr:cNvPr>
            <xdr:cNvGraphicFramePr/>
          </xdr:nvGraphicFramePr>
          <xdr:xfrm>
            <a:off x="0" y="0"/>
            <a:ext cx="0" cy="0"/>
          </xdr:xfrm>
          <a:graphic>
            <a:graphicData uri="http://schemas.microsoft.com/office/drawing/2010/slicer">
              <sle:slicer xmlns:sle="http://schemas.microsoft.com/office/drawing/2010/slicer" name="Horario Inscrito 2"/>
            </a:graphicData>
          </a:graphic>
        </xdr:graphicFrame>
      </mc:Choice>
      <mc:Fallback xmlns="">
        <xdr:sp macro="" textlink="">
          <xdr:nvSpPr>
            <xdr:cNvPr id="0" name=""/>
            <xdr:cNvSpPr>
              <a:spLocks noTextEdit="1"/>
            </xdr:cNvSpPr>
          </xdr:nvSpPr>
          <xdr:spPr>
            <a:xfrm>
              <a:off x="16382058" y="182881"/>
              <a:ext cx="2923539" cy="152146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66</xdr:col>
      <xdr:colOff>382887</xdr:colOff>
      <xdr:row>1</xdr:row>
      <xdr:rowOff>1</xdr:rowOff>
    </xdr:from>
    <xdr:to>
      <xdr:col>71</xdr:col>
      <xdr:colOff>299068</xdr:colOff>
      <xdr:row>9</xdr:row>
      <xdr:rowOff>91441</xdr:rowOff>
    </xdr:to>
    <mc:AlternateContent xmlns:mc="http://schemas.openxmlformats.org/markup-compatibility/2006" xmlns:a14="http://schemas.microsoft.com/office/drawing/2010/main">
      <mc:Choice Requires="a14">
        <xdr:graphicFrame macro="">
          <xdr:nvGraphicFramePr>
            <xdr:cNvPr id="11" name="Fecha Inicio grupo 4">
              <a:extLst>
                <a:ext uri="{FF2B5EF4-FFF2-40B4-BE49-F238E27FC236}">
                  <a16:creationId xmlns:a16="http://schemas.microsoft.com/office/drawing/2014/main" id="{AD4F5B56-0C9D-400E-AA45-D4045CBED9AC}"/>
                </a:ext>
              </a:extLst>
            </xdr:cNvPr>
            <xdr:cNvGraphicFramePr/>
          </xdr:nvGraphicFramePr>
          <xdr:xfrm>
            <a:off x="0" y="0"/>
            <a:ext cx="0" cy="0"/>
          </xdr:xfrm>
          <a:graphic>
            <a:graphicData uri="http://schemas.microsoft.com/office/drawing/2010/slicer">
              <sle:slicer xmlns:sle="http://schemas.microsoft.com/office/drawing/2010/slicer" name="Fecha Inicio grupo 4"/>
            </a:graphicData>
          </a:graphic>
        </xdr:graphicFrame>
      </mc:Choice>
      <mc:Fallback xmlns="">
        <xdr:sp macro="" textlink="">
          <xdr:nvSpPr>
            <xdr:cNvPr id="0" name=""/>
            <xdr:cNvSpPr>
              <a:spLocks noTextEdit="1"/>
            </xdr:cNvSpPr>
          </xdr:nvSpPr>
          <xdr:spPr>
            <a:xfrm>
              <a:off x="8719167" y="182881"/>
              <a:ext cx="3878580" cy="155448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80</xdr:col>
      <xdr:colOff>701040</xdr:colOff>
      <xdr:row>1</xdr:row>
      <xdr:rowOff>1</xdr:rowOff>
    </xdr:from>
    <xdr:to>
      <xdr:col>87</xdr:col>
      <xdr:colOff>104140</xdr:colOff>
      <xdr:row>9</xdr:row>
      <xdr:rowOff>1</xdr:rowOff>
    </xdr:to>
    <mc:AlternateContent xmlns:mc="http://schemas.openxmlformats.org/markup-compatibility/2006" xmlns:a14="http://schemas.microsoft.com/office/drawing/2010/main">
      <mc:Choice Requires="a14">
        <xdr:graphicFrame macro="">
          <xdr:nvGraphicFramePr>
            <xdr:cNvPr id="12" name="Tipo Inscrito  2">
              <a:extLst>
                <a:ext uri="{FF2B5EF4-FFF2-40B4-BE49-F238E27FC236}">
                  <a16:creationId xmlns:a16="http://schemas.microsoft.com/office/drawing/2014/main" id="{B457DC21-4BF7-4806-99B7-FB0BFAF643B0}"/>
                </a:ext>
              </a:extLst>
            </xdr:cNvPr>
            <xdr:cNvGraphicFramePr/>
          </xdr:nvGraphicFramePr>
          <xdr:xfrm>
            <a:off x="0" y="0"/>
            <a:ext cx="0" cy="0"/>
          </xdr:xfrm>
          <a:graphic>
            <a:graphicData uri="http://schemas.microsoft.com/office/drawing/2010/slicer">
              <sle:slicer xmlns:sle="http://schemas.microsoft.com/office/drawing/2010/slicer" name="Tipo Inscrito  2"/>
            </a:graphicData>
          </a:graphic>
        </xdr:graphicFrame>
      </mc:Choice>
      <mc:Fallback xmlns="">
        <xdr:sp macro="" textlink="">
          <xdr:nvSpPr>
            <xdr:cNvPr id="0" name=""/>
            <xdr:cNvSpPr>
              <a:spLocks noTextEdit="1"/>
            </xdr:cNvSpPr>
          </xdr:nvSpPr>
          <xdr:spPr>
            <a:xfrm>
              <a:off x="19979640" y="182881"/>
              <a:ext cx="4950460" cy="146304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61</xdr:col>
      <xdr:colOff>330200</xdr:colOff>
      <xdr:row>1</xdr:row>
      <xdr:rowOff>0</xdr:rowOff>
    </xdr:from>
    <xdr:to>
      <xdr:col>63</xdr:col>
      <xdr:colOff>711199</xdr:colOff>
      <xdr:row>8</xdr:row>
      <xdr:rowOff>126999</xdr:rowOff>
    </xdr:to>
    <mc:AlternateContent xmlns:mc="http://schemas.openxmlformats.org/markup-compatibility/2006" xmlns:a14="http://schemas.microsoft.com/office/drawing/2010/main">
      <mc:Choice Requires="a14">
        <xdr:graphicFrame macro="">
          <xdr:nvGraphicFramePr>
            <xdr:cNvPr id="13" name="Curso 4">
              <a:extLst>
                <a:ext uri="{FF2B5EF4-FFF2-40B4-BE49-F238E27FC236}">
                  <a16:creationId xmlns:a16="http://schemas.microsoft.com/office/drawing/2014/main" id="{C2EBBD38-3063-4200-8B38-3B4CC914540D}"/>
                </a:ext>
              </a:extLst>
            </xdr:cNvPr>
            <xdr:cNvGraphicFramePr/>
          </xdr:nvGraphicFramePr>
          <xdr:xfrm>
            <a:off x="0" y="0"/>
            <a:ext cx="0" cy="0"/>
          </xdr:xfrm>
          <a:graphic>
            <a:graphicData uri="http://schemas.microsoft.com/office/drawing/2010/slicer">
              <sle:slicer xmlns:sle="http://schemas.microsoft.com/office/drawing/2010/slicer" name="Curso 4"/>
            </a:graphicData>
          </a:graphic>
        </xdr:graphicFrame>
      </mc:Choice>
      <mc:Fallback xmlns="">
        <xdr:sp macro="" textlink="">
          <xdr:nvSpPr>
            <xdr:cNvPr id="0" name=""/>
            <xdr:cNvSpPr>
              <a:spLocks noTextEdit="1"/>
            </xdr:cNvSpPr>
          </xdr:nvSpPr>
          <xdr:spPr>
            <a:xfrm>
              <a:off x="2847340" y="182881"/>
              <a:ext cx="1826260" cy="103124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91</xdr:col>
      <xdr:colOff>1334407</xdr:colOff>
      <xdr:row>1</xdr:row>
      <xdr:rowOff>94707</xdr:rowOff>
    </xdr:from>
    <xdr:to>
      <xdr:col>97</xdr:col>
      <xdr:colOff>402227</xdr:colOff>
      <xdr:row>8</xdr:row>
      <xdr:rowOff>109946</xdr:rowOff>
    </xdr:to>
    <mc:AlternateContent xmlns:mc="http://schemas.openxmlformats.org/markup-compatibility/2006" xmlns:a14="http://schemas.microsoft.com/office/drawing/2010/main">
      <mc:Choice Requires="a14">
        <xdr:graphicFrame macro="">
          <xdr:nvGraphicFramePr>
            <xdr:cNvPr id="15" name="Fecha Inicio grupo 1">
              <a:extLst>
                <a:ext uri="{FF2B5EF4-FFF2-40B4-BE49-F238E27FC236}">
                  <a16:creationId xmlns:a16="http://schemas.microsoft.com/office/drawing/2014/main" id="{FBE3AEF8-7241-4786-87F6-91229FB8C995}"/>
                </a:ext>
              </a:extLst>
            </xdr:cNvPr>
            <xdr:cNvGraphicFramePr/>
          </xdr:nvGraphicFramePr>
          <xdr:xfrm>
            <a:off x="0" y="0"/>
            <a:ext cx="0" cy="0"/>
          </xdr:xfrm>
          <a:graphic>
            <a:graphicData uri="http://schemas.microsoft.com/office/drawing/2010/slicer">
              <sle:slicer xmlns:sle="http://schemas.microsoft.com/office/drawing/2010/slicer" name="Fecha Inicio grupo 1"/>
            </a:graphicData>
          </a:graphic>
        </xdr:graphicFrame>
      </mc:Choice>
      <mc:Fallback xmlns="">
        <xdr:sp macro="" textlink="">
          <xdr:nvSpPr>
            <xdr:cNvPr id="0" name=""/>
            <xdr:cNvSpPr>
              <a:spLocks noTextEdit="1"/>
            </xdr:cNvSpPr>
          </xdr:nvSpPr>
          <xdr:spPr>
            <a:xfrm>
              <a:off x="89878807" y="279764"/>
              <a:ext cx="4521563" cy="131063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104</xdr:col>
      <xdr:colOff>566057</xdr:colOff>
      <xdr:row>1</xdr:row>
      <xdr:rowOff>94707</xdr:rowOff>
    </xdr:from>
    <xdr:to>
      <xdr:col>108</xdr:col>
      <xdr:colOff>171993</xdr:colOff>
      <xdr:row>9</xdr:row>
      <xdr:rowOff>173446</xdr:rowOff>
    </xdr:to>
    <mc:AlternateContent xmlns:mc="http://schemas.openxmlformats.org/markup-compatibility/2006" xmlns:a14="http://schemas.microsoft.com/office/drawing/2010/main">
      <mc:Choice Requires="a14">
        <xdr:graphicFrame macro="">
          <xdr:nvGraphicFramePr>
            <xdr:cNvPr id="16" name="Tipo Incrito">
              <a:extLst>
                <a:ext uri="{FF2B5EF4-FFF2-40B4-BE49-F238E27FC236}">
                  <a16:creationId xmlns:a16="http://schemas.microsoft.com/office/drawing/2014/main" id="{6258205D-0FC7-4369-8FFF-01507DFB2B7D}"/>
                </a:ext>
              </a:extLst>
            </xdr:cNvPr>
            <xdr:cNvGraphicFramePr/>
          </xdr:nvGraphicFramePr>
          <xdr:xfrm>
            <a:off x="0" y="0"/>
            <a:ext cx="0" cy="0"/>
          </xdr:xfrm>
          <a:graphic>
            <a:graphicData uri="http://schemas.microsoft.com/office/drawing/2010/slicer">
              <sle:slicer xmlns:sle="http://schemas.microsoft.com/office/drawing/2010/slicer" name="Tipo Incrito"/>
            </a:graphicData>
          </a:graphic>
        </xdr:graphicFrame>
      </mc:Choice>
      <mc:Fallback xmlns="">
        <xdr:sp macro="" textlink="">
          <xdr:nvSpPr>
            <xdr:cNvPr id="0" name=""/>
            <xdr:cNvSpPr>
              <a:spLocks noTextEdit="1"/>
            </xdr:cNvSpPr>
          </xdr:nvSpPr>
          <xdr:spPr>
            <a:xfrm>
              <a:off x="98907600" y="279764"/>
              <a:ext cx="2087880" cy="1559196"/>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100</xdr:col>
      <xdr:colOff>385535</xdr:colOff>
      <xdr:row>1</xdr:row>
      <xdr:rowOff>94707</xdr:rowOff>
    </xdr:from>
    <xdr:to>
      <xdr:col>104</xdr:col>
      <xdr:colOff>309335</xdr:colOff>
      <xdr:row>9</xdr:row>
      <xdr:rowOff>82006</xdr:rowOff>
    </xdr:to>
    <mc:AlternateContent xmlns:mc="http://schemas.openxmlformats.org/markup-compatibility/2006" xmlns:a14="http://schemas.microsoft.com/office/drawing/2010/main">
      <mc:Choice Requires="a14">
        <xdr:graphicFrame macro="">
          <xdr:nvGraphicFramePr>
            <xdr:cNvPr id="17" name="Mes Inscrito 2">
              <a:extLst>
                <a:ext uri="{FF2B5EF4-FFF2-40B4-BE49-F238E27FC236}">
                  <a16:creationId xmlns:a16="http://schemas.microsoft.com/office/drawing/2014/main" id="{542836B5-AF92-4D6B-B630-124787CFCC32}"/>
                </a:ext>
              </a:extLst>
            </xdr:cNvPr>
            <xdr:cNvGraphicFramePr/>
          </xdr:nvGraphicFramePr>
          <xdr:xfrm>
            <a:off x="0" y="0"/>
            <a:ext cx="0" cy="0"/>
          </xdr:xfrm>
          <a:graphic>
            <a:graphicData uri="http://schemas.microsoft.com/office/drawing/2010/slicer">
              <sle:slicer xmlns:sle="http://schemas.microsoft.com/office/drawing/2010/slicer" name="Mes Inscrito 2"/>
            </a:graphicData>
          </a:graphic>
        </xdr:graphicFrame>
      </mc:Choice>
      <mc:Fallback xmlns="">
        <xdr:sp macro="" textlink="">
          <xdr:nvSpPr>
            <xdr:cNvPr id="0" name=""/>
            <xdr:cNvSpPr>
              <a:spLocks noTextEdit="1"/>
            </xdr:cNvSpPr>
          </xdr:nvSpPr>
          <xdr:spPr>
            <a:xfrm>
              <a:off x="96245135" y="279764"/>
              <a:ext cx="2405743" cy="1467756"/>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90</xdr:col>
      <xdr:colOff>76200</xdr:colOff>
      <xdr:row>1</xdr:row>
      <xdr:rowOff>94707</xdr:rowOff>
    </xdr:from>
    <xdr:to>
      <xdr:col>91</xdr:col>
      <xdr:colOff>1077686</xdr:colOff>
      <xdr:row>9</xdr:row>
      <xdr:rowOff>3267</xdr:rowOff>
    </xdr:to>
    <mc:AlternateContent xmlns:mc="http://schemas.openxmlformats.org/markup-compatibility/2006" xmlns:a14="http://schemas.microsoft.com/office/drawing/2010/main">
      <mc:Choice Requires="a14">
        <xdr:graphicFrame macro="">
          <xdr:nvGraphicFramePr>
            <xdr:cNvPr id="18" name="Curso 5">
              <a:extLst>
                <a:ext uri="{FF2B5EF4-FFF2-40B4-BE49-F238E27FC236}">
                  <a16:creationId xmlns:a16="http://schemas.microsoft.com/office/drawing/2014/main" id="{B20E5B55-BAE3-48BC-A0FF-182C0873681C}"/>
                </a:ext>
              </a:extLst>
            </xdr:cNvPr>
            <xdr:cNvGraphicFramePr/>
          </xdr:nvGraphicFramePr>
          <xdr:xfrm>
            <a:off x="0" y="0"/>
            <a:ext cx="0" cy="0"/>
          </xdr:xfrm>
          <a:graphic>
            <a:graphicData uri="http://schemas.microsoft.com/office/drawing/2010/slicer">
              <sle:slicer xmlns:sle="http://schemas.microsoft.com/office/drawing/2010/slicer" name="Curso 5"/>
            </a:graphicData>
          </a:graphic>
        </xdr:graphicFrame>
      </mc:Choice>
      <mc:Fallback xmlns="">
        <xdr:sp macro="" textlink="">
          <xdr:nvSpPr>
            <xdr:cNvPr id="0" name=""/>
            <xdr:cNvSpPr>
              <a:spLocks noTextEdit="1"/>
            </xdr:cNvSpPr>
          </xdr:nvSpPr>
          <xdr:spPr>
            <a:xfrm>
              <a:off x="87172800" y="279764"/>
              <a:ext cx="2449286" cy="1389017"/>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89</xdr:col>
      <xdr:colOff>728982</xdr:colOff>
      <xdr:row>10</xdr:row>
      <xdr:rowOff>96520</xdr:rowOff>
    </xdr:from>
    <xdr:to>
      <xdr:col>108</xdr:col>
      <xdr:colOff>163285</xdr:colOff>
      <xdr:row>41</xdr:row>
      <xdr:rowOff>63500</xdr:rowOff>
    </xdr:to>
    <xdr:graphicFrame macro="">
      <xdr:nvGraphicFramePr>
        <xdr:cNvPr id="19" name="Gráfico 18">
          <a:extLst>
            <a:ext uri="{FF2B5EF4-FFF2-40B4-BE49-F238E27FC236}">
              <a16:creationId xmlns:a16="http://schemas.microsoft.com/office/drawing/2014/main" id="{B1D50C49-50FA-BD33-8BE5-6EA98C83E7B9}"/>
            </a:ext>
            <a:ext uri="{147F2762-F138-4A5C-976F-8EAC2B608ADB}">
              <a16:predDERef xmlns:a16="http://schemas.microsoft.com/office/drawing/2014/main" pred="{B20E5B55-BAE3-48BC-A0FF-182C087368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98</xdr:col>
      <xdr:colOff>38462</xdr:colOff>
      <xdr:row>1</xdr:row>
      <xdr:rowOff>94707</xdr:rowOff>
    </xdr:from>
    <xdr:to>
      <xdr:col>100</xdr:col>
      <xdr:colOff>128815</xdr:colOff>
      <xdr:row>7</xdr:row>
      <xdr:rowOff>170906</xdr:rowOff>
    </xdr:to>
    <mc:AlternateContent xmlns:mc="http://schemas.openxmlformats.org/markup-compatibility/2006" xmlns:a14="http://schemas.microsoft.com/office/drawing/2010/main">
      <mc:Choice Requires="a14">
        <xdr:graphicFrame macro="">
          <xdr:nvGraphicFramePr>
            <xdr:cNvPr id="14" name="Año Inscrito">
              <a:extLst>
                <a:ext uri="{FF2B5EF4-FFF2-40B4-BE49-F238E27FC236}">
                  <a16:creationId xmlns:a16="http://schemas.microsoft.com/office/drawing/2014/main" id="{853B6279-FF3D-DF3C-6A9F-5E9ECE7D2E60}"/>
                </a:ext>
              </a:extLst>
            </xdr:cNvPr>
            <xdr:cNvGraphicFramePr/>
          </xdr:nvGraphicFramePr>
          <xdr:xfrm>
            <a:off x="0" y="0"/>
            <a:ext cx="0" cy="0"/>
          </xdr:xfrm>
          <a:graphic>
            <a:graphicData uri="http://schemas.microsoft.com/office/drawing/2010/slicer">
              <sle:slicer xmlns:sle="http://schemas.microsoft.com/office/drawing/2010/slicer" name="Año Inscrito"/>
            </a:graphicData>
          </a:graphic>
        </xdr:graphicFrame>
      </mc:Choice>
      <mc:Fallback xmlns="">
        <xdr:sp macro="" textlink="">
          <xdr:nvSpPr>
            <xdr:cNvPr id="0" name=""/>
            <xdr:cNvSpPr>
              <a:spLocks noTextEdit="1"/>
            </xdr:cNvSpPr>
          </xdr:nvSpPr>
          <xdr:spPr>
            <a:xfrm>
              <a:off x="94657091" y="279764"/>
              <a:ext cx="1331323" cy="1186542"/>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17</xdr:col>
      <xdr:colOff>141884</xdr:colOff>
      <xdr:row>0</xdr:row>
      <xdr:rowOff>55245</xdr:rowOff>
    </xdr:from>
    <xdr:to>
      <xdr:col>24</xdr:col>
      <xdr:colOff>761610</xdr:colOff>
      <xdr:row>16</xdr:row>
      <xdr:rowOff>3933</xdr:rowOff>
    </xdr:to>
    <xdr:pic>
      <xdr:nvPicPr>
        <xdr:cNvPr id="2" name="Imagen 1">
          <a:extLst>
            <a:ext uri="{FF2B5EF4-FFF2-40B4-BE49-F238E27FC236}">
              <a16:creationId xmlns:a16="http://schemas.microsoft.com/office/drawing/2014/main" id="{3F240CE3-985C-D619-17EA-CBAD1CAB7EFA}"/>
            </a:ext>
          </a:extLst>
        </xdr:cNvPr>
        <xdr:cNvPicPr>
          <a:picLocks noChangeAspect="1"/>
        </xdr:cNvPicPr>
      </xdr:nvPicPr>
      <xdr:blipFill>
        <a:blip xmlns:r="http://schemas.openxmlformats.org/officeDocument/2006/relationships" r:embed="rId1"/>
        <a:stretch>
          <a:fillRect/>
        </a:stretch>
      </xdr:blipFill>
      <xdr:spPr>
        <a:xfrm>
          <a:off x="11648084" y="55245"/>
          <a:ext cx="5953726" cy="2844288"/>
        </a:xfrm>
        <a:prstGeom prst="rect">
          <a:avLst/>
        </a:prstGeom>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sta 1" id="{86EF2F21-3060-44FF-BFD9-F18AE0760E5F}">
    <nsvFilter filterId="{00000000-0009-0000-0100-000001000000}" ref="A3:BK1099" tableId="1"/>
  </namedSheetView>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sta 1" id="{E2109DE1-8181-493B-862A-233F6A9C87E0}"/>
</namedSheetView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7.928640162034" createdVersion="8" refreshedVersion="8" minRefreshableVersion="3" recordCount="1096" xr:uid="{DF98248B-F611-4D63-8D53-48C0B1B855EC}">
  <cacheSource type="worksheet">
    <worksheetSource name="Tabla1[[Curso]:[¿Cambió de Grupo/Local?]]"/>
  </cacheSource>
  <cacheFields count="61">
    <cacheField name="Curso" numFmtId="0">
      <sharedItems containsBlank="1" count="4">
        <s v="Conócete a ti mismo"/>
        <m/>
        <s v="Oratoria y Filosofía" u="1"/>
        <s v="Conócete a Ti Mismo y Oratoria" u="1"/>
      </sharedItems>
    </cacheField>
    <cacheField name="Mes Inscrito" numFmtId="0">
      <sharedItems containsBlank="1" count="10">
        <s v="Enero"/>
        <s v="Febrero"/>
        <m/>
        <s v="Abril" u="1"/>
        <s v="Mayo" u="1"/>
        <s v="Junio" u="1"/>
        <s v="Julio" u="1"/>
        <s v="Septiembre" u="1"/>
        <s v="Octubre" u="1"/>
        <s v="Noviembre" u="1"/>
      </sharedItems>
    </cacheField>
    <cacheField name="Dia de clases Inscrito" numFmtId="49">
      <sharedItems containsBlank="1" count="8">
        <s v="Martes"/>
        <s v="Miércoles"/>
        <m/>
        <s v="lunes" u="1"/>
        <s v="Lunes - Miércoles" u="1"/>
        <s v="Martes - Jueves" u="1"/>
        <s v="Jueves" u="1"/>
        <s v="sábado" u="1"/>
      </sharedItems>
    </cacheField>
    <cacheField name="Horario Inscrito" numFmtId="49">
      <sharedItems containsBlank="1" count="6">
        <s v="7:30 - 9:30 pm"/>
        <m/>
        <s v="7-9pm" u="1"/>
        <s v="6:30 - 8:30" u="1"/>
        <s v="4:00 - 5:50" u="1"/>
        <s v="7:30 a 9:30 p.m." u="1"/>
      </sharedItems>
    </cacheField>
    <cacheField name="Fecha Inicio grupo" numFmtId="14">
      <sharedItems containsNonDate="0" containsDate="1" containsString="0" containsBlank="1" minDate="2024-01-15T00:00:00" maxDate="2025-02-12T00:00:00" count="18">
        <d v="2025-01-14T00:00:00"/>
        <d v="2025-01-15T00:00:00"/>
        <d v="2025-02-11T00:00:00"/>
        <m/>
        <d v="2025-01-13T00:00:00" u="1"/>
        <d v="2025-01-10T00:00:00" u="1"/>
        <d v="2024-01-15T00:00:00" u="1"/>
        <d v="2024-01-16T00:00:00" u="1"/>
        <d v="2024-02-06T00:00:00" u="1"/>
        <d v="2024-04-24T00:00:00" u="1"/>
        <d v="2024-05-21T00:00:00" u="1"/>
        <d v="2024-06-19T00:00:00" u="1"/>
        <d v="2024-07-17T00:00:00" u="1"/>
        <d v="2024-09-16T00:00:00" u="1"/>
        <d v="2024-10-10T00:00:00" u="1"/>
        <d v="2024-11-06T00:00:00" u="1"/>
        <d v="2024-11-05T00:00:00" u="1"/>
        <d v="2025-01-18T00:00:00" u="1"/>
      </sharedItems>
      <fieldGroup par="60"/>
    </cacheField>
    <cacheField name="Asistente del Grupo" numFmtId="14">
      <sharedItems containsBlank="1"/>
    </cacheField>
    <cacheField name="DNI / CE" numFmtId="49">
      <sharedItems containsBlank="1"/>
    </cacheField>
    <cacheField name="Nombres" numFmtId="0">
      <sharedItems containsBlank="1"/>
    </cacheField>
    <cacheField name="Apellidos" numFmtId="0">
      <sharedItems containsBlank="1"/>
    </cacheField>
    <cacheField name="Celular" numFmtId="0">
      <sharedItems containsBlank="1" containsMixedTypes="1" containsNumber="1" containsInteger="1" minValue="901137401" maxValue="995052698"/>
    </cacheField>
    <cacheField name="Correo" numFmtId="0">
      <sharedItems containsBlank="1"/>
    </cacheField>
    <cacheField name="Fecha de nac" numFmtId="14">
      <sharedItems containsNonDate="0" containsDate="1" containsString="0" containsBlank="1" minDate="1956-10-01T00:00:00" maxDate="2009-10-02T00:00:00"/>
    </cacheField>
    <cacheField name="Edad" numFmtId="0">
      <sharedItems containsMixedTypes="1" containsNumber="1" containsInteger="1" minValue="15" maxValue="68"/>
    </cacheField>
    <cacheField name="Grupo" numFmtId="0">
      <sharedItems containsBlank="1"/>
    </cacheField>
    <cacheField name="Tipo Incrito" numFmtId="0">
      <sharedItems containsBlank="1" count="5">
        <s v="Inscrito Nuevo"/>
        <s v="Cambio de horario"/>
        <m/>
        <s v="Recuperado 2024" u="1"/>
        <s v="Recuperado otro año" u="1"/>
      </sharedItems>
    </cacheField>
    <cacheField name="Fecha Cambio Grupo" numFmtId="0">
      <sharedItems containsNonDate="0" containsDate="1" containsString="0" containsBlank="1" minDate="2025-02-11T00:00:00" maxDate="2025-02-12T00:00:00"/>
    </cacheField>
    <cacheField name="Mes  _x000a_(1er grupo inscrito)" numFmtId="0">
      <sharedItems containsNonDate="0" containsString="0" containsBlank="1"/>
    </cacheField>
    <cacheField name="Dia Clases_x000a_(1er grupo inscrito)" numFmtId="0">
      <sharedItems containsNonDate="0" containsString="0" containsBlank="1"/>
    </cacheField>
    <cacheField name="Horario_x000a_(1er grupo inscrito)" numFmtId="0">
      <sharedItems containsNonDate="0" containsString="0" containsBlank="1"/>
    </cacheField>
    <cacheField name="Fecha 3ra clase" numFmtId="14">
      <sharedItems containsDate="1" containsMixedTypes="1" minDate="2025-01-28T00:00:00" maxDate="2025-02-26T00:00:00"/>
    </cacheField>
    <cacheField name="Fecha Finalización" numFmtId="14">
      <sharedItems containsDate="1" containsMixedTypes="1" minDate="2025-02-11T00:00:00" maxDate="2025-05-12T00:00:00"/>
    </cacheField>
    <cacheField name="Ética" numFmtId="0">
      <sharedItems containsBlank="1" count="10">
        <s v="Pilar Mendez"/>
        <s v="Elizabeth Tejada"/>
        <s v="Patricia Arteaga"/>
        <m/>
        <s v="Erick" u="1"/>
        <s v="Rosmery Ruiz Cuarez " u="1"/>
        <s v="Yeni R. Arce Prado" u="1"/>
        <s v="Erick F. Meza Macedo" u="1"/>
        <s v="Daniel J. CHico Vallejo" u="1"/>
        <s v="Angélica del C." u="1"/>
      </sharedItems>
    </cacheField>
    <cacheField name="Soc - FH" numFmtId="0">
      <sharedItems containsBlank="1" count="9">
        <s v="Richard Antunez"/>
        <s v="Carlos Vargas"/>
        <m/>
        <s v="Pedro" u="1"/>
        <s v="Rosmery Ruiz Cuarez " u="1"/>
        <s v="Daniel J. CHico Vallejo" u="1"/>
        <s v="Erick F. Meza Macedo" u="1"/>
        <s v="Yeni R. Arce Prado" u="1"/>
        <s v="Silvia AyL" u="1"/>
      </sharedItems>
    </cacheField>
    <cacheField name="sem 01" numFmtId="0">
      <sharedItems containsBlank="1"/>
    </cacheField>
    <cacheField name="sem 02" numFmtId="0">
      <sharedItems containsBlank="1"/>
    </cacheField>
    <cacheField name="sem 03" numFmtId="0">
      <sharedItems containsBlank="1"/>
    </cacheField>
    <cacheField name="sem 04" numFmtId="0">
      <sharedItems containsBlank="1"/>
    </cacheField>
    <cacheField name="sem 05" numFmtId="0">
      <sharedItems containsBlank="1"/>
    </cacheField>
    <cacheField name="sem 06" numFmtId="0">
      <sharedItems containsBlank="1"/>
    </cacheField>
    <cacheField name="sem 07" numFmtId="0">
      <sharedItems containsBlank="1"/>
    </cacheField>
    <cacheField name="sem 08" numFmtId="0">
      <sharedItems containsBlank="1"/>
    </cacheField>
    <cacheField name="sem 09" numFmtId="0">
      <sharedItems containsNonDate="0" containsString="0" containsBlank="1"/>
    </cacheField>
    <cacheField name="sem 10" numFmtId="0">
      <sharedItems containsNonDate="0" containsString="0" containsBlank="1"/>
    </cacheField>
    <cacheField name="sem 11" numFmtId="0">
      <sharedItems containsNonDate="0" containsString="0" containsBlank="1"/>
    </cacheField>
    <cacheField name="sem 12" numFmtId="0">
      <sharedItems containsNonDate="0" containsString="0" containsBlank="1"/>
    </cacheField>
    <cacheField name="sem 13" numFmtId="0">
      <sharedItems containsNonDate="0" containsString="0" containsBlank="1"/>
    </cacheField>
    <cacheField name="sem 14" numFmtId="0">
      <sharedItems containsNonDate="0" containsString="0" containsBlank="1"/>
    </cacheField>
    <cacheField name="sem 15" numFmtId="0">
      <sharedItems containsNonDate="0" containsString="0" containsBlank="1"/>
    </cacheField>
    <cacheField name="sem 16" numFmtId="0">
      <sharedItems containsNonDate="0" containsString="0" containsBlank="1"/>
    </cacheField>
    <cacheField name="Fecha Baja Probacionista" numFmtId="0">
      <sharedItems containsNonDate="0" containsString="0" containsBlank="1"/>
    </cacheField>
    <cacheField name="Considerado en 3ra clase _x000a_(regla automática)" numFmtId="0">
      <sharedItems/>
    </cacheField>
    <cacheField name="¿Finalizó el Curso?" numFmtId="0">
      <sharedItems containsNonDate="0" containsString="0" containsBlank="1"/>
    </cacheField>
    <cacheField name="¿Pasó a miembro?" numFmtId="0">
      <sharedItems containsNonDate="0" containsString="0" containsBlank="1"/>
    </cacheField>
    <cacheField name="Mes de Alta como miembro" numFmtId="0">
      <sharedItems containsNonDate="0" containsString="0" containsBlank="1"/>
    </cacheField>
    <cacheField name="Motivo, en caso no pase a miembro o no concluya el curso" numFmtId="0">
      <sharedItems containsNonDate="0" containsString="0" containsBlank="1"/>
    </cacheField>
    <cacheField name="Comentario adicional" numFmtId="0">
      <sharedItems containsBlank="1"/>
    </cacheField>
    <cacheField name="Fecha 1er mes como miembro" numFmtId="0">
      <sharedItems containsNonDate="0" containsString="0" containsBlank="1"/>
    </cacheField>
    <cacheField name="¿Continúa como miembro al finalizar 1er mes?" numFmtId="0">
      <sharedItems containsNonDate="0" containsString="0" containsBlank="1"/>
    </cacheField>
    <cacheField name="Fecha 2do mes como miembro" numFmtId="14">
      <sharedItems containsDate="1" containsMixedTypes="1" minDate="2025-04-30T00:00:00" maxDate="2025-08-01T00:00:00"/>
    </cacheField>
    <cacheField name="¿Continúa como miembro al finalizar 2do mes?" numFmtId="0">
      <sharedItems containsNonDate="0" containsString="0" containsBlank="1"/>
    </cacheField>
    <cacheField name="Fecha 3er fin mes" numFmtId="14">
      <sharedItems containsDate="1" containsMixedTypes="1" minDate="2025-05-31T00:00:00" maxDate="2025-09-01T00:00:00"/>
    </cacheField>
    <cacheField name="¿Continúa como miembro al finalizar 3er mes?" numFmtId="0">
      <sharedItems containsNonDate="0" containsString="0" containsBlank="1"/>
    </cacheField>
    <cacheField name="Expectativa" numFmtId="0">
      <sharedItems containsNonDate="0" containsString="0" containsBlank="1"/>
    </cacheField>
    <cacheField name="Medio por el que se inscribio" numFmtId="0">
      <sharedItems containsBlank="1"/>
    </cacheField>
    <cacheField name="Uso Sistemas" numFmtId="14">
      <sharedItems/>
    </cacheField>
    <cacheField name="Llave grupo" numFmtId="0">
      <sharedItems/>
    </cacheField>
    <cacheField name="Curso2" numFmtId="0">
      <sharedItems/>
    </cacheField>
    <cacheField name="llave2" numFmtId="0">
      <sharedItems count="26">
        <s v="Trujillo-Enero-Martes-7:30 - 9:30 pm-45671-Inscrito Nuevo"/>
        <s v="Trujillo-Enero-Miércoles-7:30 - 9:30 pm-45672-Inscrito Nuevo"/>
        <s v="Trujillo-Febrero-Martes-7:30 - 9:30 pm-45699-Inscrito Nuevo"/>
        <s v="Trujillo-Febrero-Martes-7:30 - 9:30 pm-45699-Cambio de horario"/>
        <s v=""/>
        <s v="Trujillo-Febrero-Martes-7:30 - 9:30 pm-45699-" u="1"/>
        <s v="Trujillo-Enero-Martes-7:30 - 9:30 pm-45672-Inscrito Nuevo" u="1"/>
        <s v="Trujillo-Enero-Martes-7:30 - 9:30 pm-45671-" u="1"/>
        <s v="Trujillo-Enero-Miércoles-7:30 - 9:30 pm-45672-" u="1"/>
        <s v="Trujillo-Enero-Martes-7:30 - 9:30 pm-45670-Inscrito Nuevo" u="1"/>
        <s v="Plantilla-Enero-lunes-7-9pm-45667-Inscrito Nuevo" u="1"/>
        <s v="Plantilla-Enero-Lunes - Miércoles-6:30 - 8:30-45306-Inscrito Nuevo" u="1"/>
        <s v="Plantilla-Enero-Martes - Jueves-6:30 - 8:30-45307-Inscrito Nuevo" u="1"/>
        <s v="Plantilla-Febrero-Martes - Jueves-4:00 - 5:50-45328-Inscrito Nuevo" u="1"/>
        <s v="Plantilla-Abril-Lunes - Miércoles-6:30 - 8:30-45406-Inscrito Nuevo" u="1"/>
        <s v="Plantilla-Mayo-Martes-6:30 - 8:30-45433-Inscrito Nuevo" u="1"/>
        <s v="Plantilla-Junio-Lunes - Miércoles-6:30 - 8:30-45462-Inscrito Nuevo" u="1"/>
        <s v="Plantilla-Julio-Lunes - Miércoles-6:30 - 8:30-45490-Inscrito Nuevo" u="1"/>
        <s v="Plantilla-Septiembre-Lunes - Miércoles-6:30 - 8:30-45551-Inscrito Nuevo" u="1"/>
        <s v="Plantilla-Octubre-Jueves-6:30 - 8:30-45575-Inscrito Nuevo" u="1"/>
        <s v="Plantilla-Noviembre-Lunes - Miércoles-6:30 - 8:30-45602-Inscrito Nuevo" u="1"/>
        <s v="Plantilla-Noviembre-martes-7:30 a 9:30 p.m.-45601-Inscrito Nuevo" u="1"/>
        <s v="Plantilla-Noviembre-martes-7:30 a 9:30 p.m.-45601-Recuperado 2024" u="1"/>
        <s v="Plantilla-Enero-miércoles-7:30 a 9:30 p.m.-45672-Recuperado otro año" u="1"/>
        <s v="Plantilla-Enero-sábado-7:30 a 9:30 p.m.-45672-Recuperado otro año" u="1"/>
        <s v="Plantilla-Enero-sábado-7:30 a 9:30 p.m.-45675-Recuperado otro año" u="1"/>
      </sharedItems>
    </cacheField>
    <cacheField name="¿Cambió de Grupo/Local?" numFmtId="0">
      <sharedItems count="3">
        <b v="0"/>
        <s v=""/>
        <b v="1" u="1"/>
      </sharedItems>
    </cacheField>
    <cacheField name="Días (Fecha Inicio grupo)" numFmtId="0" databaseField="0">
      <fieldGroup base="4">
        <rangePr groupBy="days" startDate="2025-01-14T00:00:00" endDate="2025-02-12T00:00:00"/>
        <groupItems count="368">
          <s v="&lt;1/14/2025"/>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2/12/2025"/>
        </groupItems>
      </fieldGroup>
    </cacheField>
    <cacheField name="Meses (Fecha Inicio grupo)" numFmtId="0" databaseField="0">
      <fieldGroup base="4">
        <rangePr groupBy="months" startDate="2025-01-14T00:00:00" endDate="2025-02-12T00:00:00"/>
        <groupItems count="14">
          <s v="&lt;1/14/2025"/>
          <s v="Jan"/>
          <s v="Feb"/>
          <s v="Mar"/>
          <s v="Apr"/>
          <s v="May"/>
          <s v="Jun"/>
          <s v="Jul"/>
          <s v="Aug"/>
          <s v="Sep"/>
          <s v="Oct"/>
          <s v="Nov"/>
          <s v="Dec"/>
          <s v="&gt;2/12/2025"/>
        </groupItems>
      </fieldGroup>
    </cacheField>
  </cacheFields>
  <extLst>
    <ext xmlns:x14="http://schemas.microsoft.com/office/spreadsheetml/2009/9/main" uri="{725AE2AE-9491-48be-B2B4-4EB974FC3084}">
      <x14:pivotCacheDefinition pivotCacheId="195428607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7.928640162034" createdVersion="8" refreshedVersion="8" minRefreshableVersion="3" recordCount="144" xr:uid="{B6B3588D-8425-4E45-AA0B-BAE5D918F905}">
  <cacheSource type="worksheet">
    <worksheetSource ref="AA6:BA150" sheet="Gráficos_"/>
  </cacheSource>
  <cacheFields count="27">
    <cacheField name="Llave grupo" numFmtId="0">
      <sharedItems/>
    </cacheField>
    <cacheField name="Curso" numFmtId="0">
      <sharedItems count="4">
        <s v="Conócete a ti mismo"/>
        <s v=""/>
        <s v="Oratoria y Filosofía" u="1"/>
        <s v="Conócete a Ti Mismo y Oratoria" u="1"/>
      </sharedItems>
    </cacheField>
    <cacheField name="Fecha Inicio grupo" numFmtId="0">
      <sharedItems containsDate="1" containsMixedTypes="1" minDate="2024-01-15T00:00:00" maxDate="2025-02-12T00:00:00" count="17">
        <d v="2025-01-14T00:00:00"/>
        <d v="2025-01-15T00:00:00"/>
        <d v="2025-02-11T00:00:00"/>
        <s v=""/>
        <d v="2025-01-13T00:00:00" u="1"/>
        <d v="2025-01-10T00:00:00" u="1"/>
        <d v="2024-01-15T00:00:00" u="1"/>
        <d v="2024-01-16T00:00:00" u="1"/>
        <d v="2024-02-06T00:00:00" u="1"/>
        <d v="2024-04-24T00:00:00" u="1"/>
        <d v="2024-05-21T00:00:00" u="1"/>
        <d v="2024-06-19T00:00:00" u="1"/>
        <d v="2024-07-17T00:00:00" u="1"/>
        <d v="2024-09-16T00:00:00" u="1"/>
        <d v="2024-10-10T00:00:00" u="1"/>
        <d v="2024-11-05T00:00:00" u="1"/>
        <d v="2024-11-06T00:00:00" u="1"/>
      </sharedItems>
    </cacheField>
    <cacheField name="Mes Inscrito" numFmtId="0">
      <sharedItems count="12">
        <s v="January"/>
        <s v="February"/>
        <s v=""/>
        <s v="Enero" u="1"/>
        <s v="Febrero" u="1"/>
        <s v="Abril" u="1"/>
        <s v="Mayo" u="1"/>
        <s v="Junio" u="1"/>
        <s v="Julio" u="1"/>
        <s v="Setiembre" u="1"/>
        <s v="Octubre" u="1"/>
        <s v="Noviembre" u="1"/>
      </sharedItems>
    </cacheField>
    <cacheField name="Año Inscrito" numFmtId="0">
      <sharedItems containsBlank="1"/>
    </cacheField>
    <cacheField name="Tipo Incrito" numFmtId="0">
      <sharedItems count="5">
        <s v="Inscrito Nuevo"/>
        <s v="Cambio de horario"/>
        <s v=""/>
        <s v="Recuperado 2024" u="1"/>
        <s v="Recuperado otro año" u="1"/>
      </sharedItems>
    </cacheField>
    <cacheField name="Ética" numFmtId="0">
      <sharedItems count="10">
        <s v="Pilar Mendez"/>
        <s v="Elizabeth Tejada"/>
        <s v="Patricia Arteaga"/>
        <s v=""/>
        <s v="Erick" u="1"/>
        <s v="Rosmery Ruiz Cuarez " u="1"/>
        <s v="Yeni R. Arce Prado" u="1"/>
        <s v="Erick F. Meza Macedo" u="1"/>
        <s v="Daniel J. CHico Vallejo" u="1"/>
        <s v="Angélica del C." u="1"/>
      </sharedItems>
    </cacheField>
    <cacheField name="Soc - FH" numFmtId="0">
      <sharedItems count="9">
        <s v="Richard Antunez"/>
        <s v="Carlos Vargas"/>
        <s v=""/>
        <s v="Pedro" u="1"/>
        <s v="Rosmery Ruiz Cuarez " u="1"/>
        <s v="Daniel J. CHico Vallejo" u="1"/>
        <s v="Erick F. Meza Macedo" u="1"/>
        <s v="Yeni R. Arce Prado" u="1"/>
        <s v="Silvia AyL" u="1"/>
      </sharedItems>
    </cacheField>
    <cacheField name="Cant. Inscritos" numFmtId="0">
      <sharedItems containsMixedTypes="1" containsNumber="1" containsInteger="1" minValue="1" maxValue="17"/>
    </cacheField>
    <cacheField name="I" numFmtId="0">
      <sharedItems containsNonDate="0" containsString="0" containsBlank="1"/>
    </cacheField>
    <cacheField name="Sem. 01" numFmtId="0">
      <sharedItems containsMixedTypes="1" containsNumber="1" containsInteger="1" minValue="1" maxValue="14"/>
    </cacheField>
    <cacheField name="Sem. 02" numFmtId="0">
      <sharedItems containsMixedTypes="1" containsNumber="1" containsInteger="1" minValue="1" maxValue="16"/>
    </cacheField>
    <cacheField name="Sem. 03" numFmtId="0">
      <sharedItems containsMixedTypes="1" containsNumber="1" containsInteger="1" minValue="1" maxValue="12"/>
    </cacheField>
    <cacheField name="Sem. 04" numFmtId="0">
      <sharedItems containsMixedTypes="1" containsNumber="1" containsInteger="1" minValue="1" maxValue="13"/>
    </cacheField>
    <cacheField name="Sem. 05" numFmtId="0">
      <sharedItems containsMixedTypes="1" containsNumber="1" containsInteger="1" minValue="0" maxValue="11"/>
    </cacheField>
    <cacheField name="Sem. 06" numFmtId="0">
      <sharedItems containsMixedTypes="1" containsNumber="1" containsInteger="1" minValue="0" maxValue="10"/>
    </cacheField>
    <cacheField name="Sem. 07" numFmtId="0">
      <sharedItems containsMixedTypes="1" containsNumber="1" containsInteger="1" minValue="0" maxValue="12"/>
    </cacheField>
    <cacheField name="Sem. 08" numFmtId="0">
      <sharedItems containsMixedTypes="1" containsNumber="1" containsInteger="1" minValue="0" maxValue="7"/>
    </cacheField>
    <cacheField name="Sem. 09" numFmtId="0">
      <sharedItems containsMixedTypes="1" containsNumber="1" containsInteger="1" minValue="0" maxValue="0"/>
    </cacheField>
    <cacheField name="Sem. 10" numFmtId="0">
      <sharedItems containsMixedTypes="1" containsNumber="1" containsInteger="1" minValue="0" maxValue="0"/>
    </cacheField>
    <cacheField name="Sem. 11" numFmtId="0">
      <sharedItems containsMixedTypes="1" containsNumber="1" containsInteger="1" minValue="0" maxValue="0"/>
    </cacheField>
    <cacheField name="Sem. 12" numFmtId="0">
      <sharedItems containsMixedTypes="1" containsNumber="1" containsInteger="1" minValue="0" maxValue="0"/>
    </cacheField>
    <cacheField name="Sem. 13" numFmtId="0">
      <sharedItems containsBlank="1" containsMixedTypes="1" containsNumber="1" containsInteger="1" minValue="0" maxValue="0"/>
    </cacheField>
    <cacheField name="Sem. 14" numFmtId="0">
      <sharedItems containsBlank="1" containsMixedTypes="1" containsNumber="1" containsInteger="1" minValue="0" maxValue="0"/>
    </cacheField>
    <cacheField name="Sem. 15" numFmtId="0">
      <sharedItems containsBlank="1" containsMixedTypes="1" containsNumber="1" containsInteger="1" minValue="0" maxValue="0"/>
    </cacheField>
    <cacheField name="Sem. 16" numFmtId="0">
      <sharedItems containsBlank="1" containsMixedTypes="1" containsNumber="1" containsInteger="1" minValue="0" maxValue="0"/>
    </cacheField>
    <cacheField name="Pasaron a miembro" numFmtId="0">
      <sharedItems containsMixedTypes="1" containsNumber="1" containsInteger="1" minValue="0" maxValue="0"/>
    </cacheField>
  </cacheFields>
  <extLst>
    <ext xmlns:x14="http://schemas.microsoft.com/office/spreadsheetml/2009/9/main" uri="{725AE2AE-9491-48be-B2B4-4EB974FC3084}">
      <x14:pivotCacheDefinition pivotCacheId="696074493"/>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7.928640162034" createdVersion="8" refreshedVersion="8" minRefreshableVersion="3" recordCount="145" xr:uid="{93666501-035A-4BA4-919B-725BD873B673}">
  <cacheSource type="worksheet">
    <worksheetSource ref="AA6:BA200" sheet="Gráficos_"/>
  </cacheSource>
  <cacheFields count="28">
    <cacheField name="Llave grupo" numFmtId="0">
      <sharedItems containsBlank="1" count="41">
        <s v="Trujillo-Enero-Martes-7:30 - 9:30 pm-45671-Inscrito Nuevo"/>
        <s v="Trujillo-Enero-Miércoles-7:30 - 9:30 pm-45672-Inscrito Nuevo"/>
        <s v="Trujillo-Febrero-Martes-7:30 - 9:30 pm-45699-Inscrito Nuevo"/>
        <s v="Trujillo-Febrero-Martes-7:30 - 9:30 pm-45699-Cambio de horario"/>
        <s v=""/>
        <m/>
        <s v="Trujillo-Febrero-Martes-7:30 - 9:30 pm-45699-" u="1"/>
        <s v="Trujillo-Enero-Martes-7:30 - 9:30 pm-45672-Inscrito Nuevo" u="1"/>
        <s v="Trujillo-Enero-Martes-7:30 - 9:30 pm-45671-" u="1"/>
        <s v="Trujillo-Enero-Miércoles-7:30 - 9:30 pm-45672-" u="1"/>
        <s v="Trujillo-Enero-Martes-7:30 - 9:30 pm-45670-Inscrito Nuevo" u="1"/>
        <s v="Plantilla-Enero-lunes-7-9pm-45667-Inscrito Nuevo" u="1"/>
        <s v="Plantilla-Enero-Lunes - Miércoles-6:30 - 8:30-45306-Inscrito Nuevo" u="1"/>
        <s v="Plantilla-Enero-Martes - Jueves-6:30 - 8:30-45307-Inscrito Nuevo" u="1"/>
        <s v="Plantilla-Febrero-Martes - Jueves-4:00 - 5:50-45328-Inscrito Nuevo" u="1"/>
        <s v="Plantilla-Abril-Lunes - Miércoles-6:30 - 8:30-45406-Inscrito Nuevo" u="1"/>
        <s v="Plantilla-Mayo-Martes-6:30 - 8:30-45433-Inscrito Nuevo" u="1"/>
        <s v="Plantilla-Junio-Lunes - Miércoles-6:30 - 8:30-45462-Inscrito Nuevo" u="1"/>
        <s v="Plantilla-Julio-Lunes - Miércoles-6:30 - 8:30-45490-Inscrito Nuevo" u="1"/>
        <s v="Plantilla-Septiembre-Lunes - Miércoles-6:30 - 8:30-45551-Inscrito Nuevo" u="1"/>
        <s v="Plantilla-Octubre-Jueves-6:30 - 8:30-45575-Inscrito Nuevo" u="1"/>
        <s v="Plantilla-Noviembre-martes-7:30 a 9:30 p.m.-45601-Inscrito Nuevo" u="1"/>
        <s v="Plantilla-Noviembre-martes-7:30 a 9:30 p.m.-45601-Recuperado 2024" u="1"/>
        <s v="Plantilla-Noviembre-Lunes - Miércoles-6:30 - 8:30-45602-Inscrito Nuevo" u="1"/>
        <s v="Plantilla-Enero-miércoles-7:30 a 9:30 p.m.-45672-Recuperado otro año" u="1"/>
        <s v="Plantilla-Enero-sábado-7:30 a 9:30 p.m.-45672-Recuperado otro año" u="1"/>
        <s v="Ayacucho Norte-Enero-Lunes - Miércoles-6:30 - 8:30-45306-Inscrito Nuevo" u="1"/>
        <s v="Ayacucho Norte-Enero-Martes - Jueves-6:30 - 8:30-45307-Inscrito Nuevo" u="1"/>
        <s v="Ayacucho Norte-Febrero-Martes - Jueves-4:00 - 5:50-45328-Inscrito Nuevo" u="1"/>
        <s v="Ayacucho Norte-Abril-Lunes - Miércoles-6:30 - 8:30-45406-Inscrito Nuevo" u="1"/>
        <s v="Ayacucho Norte-Mayo-Martes-6:30 - 8:30-45433-Inscrito Nuevo" u="1"/>
        <s v="Ayacucho Norte-Junio-Lunes - Miércoles-6:30 - 8:30-45462-Inscrito Nuevo" u="1"/>
        <s v="Ayacucho Norte-Julio-Lunes - Miércoles-6:30 - 8:30-45490-Inscrito Nuevo" u="1"/>
        <s v="Ayacucho Norte-Septiembre-Lunes - Miércoles-6:30 - 8:30-45551-Inscrito Nuevo" u="1"/>
        <s v="Ayacucho Norte-Octubre-Jueves-6:30 - 8:30-45575-Inscrito Nuevo" u="1"/>
        <s v="Ayacucho Norte-Noviembre-Lunes - Miércoles-6:30 - 8:30-45602-Inscrito Nuevo" u="1"/>
        <s v="Ayacucho Norte-Junio-Lunes - Miércoles-6:30 - 8:30-45461-Inscrito Nuevo" u="1"/>
        <s v="Ayacucho Norte-Julio-Lunes - Miércoles-6:30 - 8:31-45490-Inscrito Nuevo" u="1"/>
        <s v="Ayacucho Norte-Julio-Lunes - Miércoles-6:30 - 8:32-45490-Inscrito Nuevo" u="1"/>
        <s v="Ayacucho Norte-Julio-Lunes - Miércoles-6:30 - 8:33-45490-Inscrito Nuevo" u="1"/>
        <s v="Ayacucho Norte-Julio-Lunes - Miércoles-6:30 - 8:34-45490-Inscrito Nuevo" u="1"/>
      </sharedItems>
    </cacheField>
    <cacheField name="Curso" numFmtId="0">
      <sharedItems containsBlank="1" count="6">
        <s v="Conócete a ti mismo"/>
        <s v=""/>
        <m/>
        <s v="Oratoria y Filosofía" u="1"/>
        <s v="Conócete a Ti Mismo y Oratoria" u="1"/>
        <s v="(blank)" u="1"/>
      </sharedItems>
    </cacheField>
    <cacheField name="Fecha Inicio grupo" numFmtId="0">
      <sharedItems containsDate="1" containsBlank="1" containsMixedTypes="1" minDate="2024-01-15T00:00:00" maxDate="2025-02-12T00:00:00" count="20">
        <d v="2025-01-14T00:00:00"/>
        <d v="2025-01-15T00:00:00"/>
        <d v="2025-02-11T00:00:00"/>
        <s v=""/>
        <m/>
        <d v="2025-01-13T00:00:00" u="1"/>
        <d v="2025-01-10T00:00:00" u="1"/>
        <d v="2024-01-15T00:00:00" u="1"/>
        <d v="2024-01-16T00:00:00" u="1"/>
        <d v="2024-02-06T00:00:00" u="1"/>
        <d v="2024-04-24T00:00:00" u="1"/>
        <d v="2024-05-21T00:00:00" u="1"/>
        <d v="2024-06-19T00:00:00" u="1"/>
        <d v="2024-07-17T00:00:00" u="1"/>
        <d v="2024-09-16T00:00:00" u="1"/>
        <d v="2024-10-10T00:00:00" u="1"/>
        <d v="2024-11-05T00:00:00" u="1"/>
        <d v="2024-11-06T00:00:00" u="1"/>
        <s v="(blank)" u="1"/>
        <d v="2024-06-18T00:00:00" u="1"/>
      </sharedItems>
    </cacheField>
    <cacheField name="Mes Inscrito" numFmtId="0">
      <sharedItems containsBlank="1" count="22">
        <s v="January"/>
        <s v="February"/>
        <s v=""/>
        <m/>
        <s v="Enero" u="1"/>
        <s v="Febrero" u="1"/>
        <s v="Abril" u="1"/>
        <s v="Mayo" u="1"/>
        <s v="Junio" u="1"/>
        <s v="Julio" u="1"/>
        <s v="Setiembre" u="1"/>
        <s v="Octubre" u="1"/>
        <s v="Noviembre" u="1"/>
        <s v="(blank)" u="1"/>
        <s v="septiembre" u="1"/>
        <s v="April" u="1"/>
        <s v="May" u="1"/>
        <s v="June" u="1"/>
        <s v="July" u="1"/>
        <s v="September" u="1"/>
        <s v="October" u="1"/>
        <s v="November" u="1"/>
      </sharedItems>
    </cacheField>
    <cacheField name="Año Inscrito" numFmtId="0">
      <sharedItems containsBlank="1" count="4">
        <s v="2025"/>
        <s v=""/>
        <m/>
        <s v="2024" u="1"/>
      </sharedItems>
    </cacheField>
    <cacheField name="Tipo Incrito" numFmtId="0">
      <sharedItems containsBlank="1" count="7">
        <s v="Inscrito Nuevo"/>
        <s v="Cambio de horario"/>
        <s v=""/>
        <m/>
        <s v="Recuperado 2024" u="1"/>
        <s v="Recuperado otro año" u="1"/>
        <s v="(blank)" u="1"/>
      </sharedItems>
    </cacheField>
    <cacheField name="Ética" numFmtId="0">
      <sharedItems containsBlank="1"/>
    </cacheField>
    <cacheField name="Soc - FH" numFmtId="0">
      <sharedItems containsBlank="1"/>
    </cacheField>
    <cacheField name="Cant. Inscritos" numFmtId="0">
      <sharedItems containsBlank="1" containsMixedTypes="1" containsNumber="1" containsInteger="1" minValue="1" maxValue="17"/>
    </cacheField>
    <cacheField name="I" numFmtId="0">
      <sharedItems containsNonDate="0" containsString="0" containsBlank="1"/>
    </cacheField>
    <cacheField name="Sem. 01" numFmtId="0">
      <sharedItems containsBlank="1" containsMixedTypes="1" containsNumber="1" containsInteger="1" minValue="1" maxValue="14"/>
    </cacheField>
    <cacheField name="Sem. 02" numFmtId="0">
      <sharedItems containsBlank="1" containsMixedTypes="1" containsNumber="1" containsInteger="1" minValue="1" maxValue="16"/>
    </cacheField>
    <cacheField name="Sem. 03" numFmtId="0">
      <sharedItems containsBlank="1" containsMixedTypes="1" containsNumber="1" containsInteger="1" minValue="1" maxValue="12"/>
    </cacheField>
    <cacheField name="Sem. 04" numFmtId="0">
      <sharedItems containsBlank="1" containsMixedTypes="1" containsNumber="1" containsInteger="1" minValue="1" maxValue="13"/>
    </cacheField>
    <cacheField name="Sem. 05" numFmtId="0">
      <sharedItems containsBlank="1" containsMixedTypes="1" containsNumber="1" containsInteger="1" minValue="0" maxValue="11"/>
    </cacheField>
    <cacheField name="Sem. 06" numFmtId="0">
      <sharedItems containsBlank="1" containsMixedTypes="1" containsNumber="1" containsInteger="1" minValue="0" maxValue="10"/>
    </cacheField>
    <cacheField name="Sem. 07" numFmtId="0">
      <sharedItems containsBlank="1" containsMixedTypes="1" containsNumber="1" containsInteger="1" minValue="0" maxValue="12"/>
    </cacheField>
    <cacheField name="Sem. 08" numFmtId="0">
      <sharedItems containsBlank="1" containsMixedTypes="1" containsNumber="1" containsInteger="1" minValue="0" maxValue="7"/>
    </cacheField>
    <cacheField name="Sem. 09" numFmtId="0">
      <sharedItems containsBlank="1" containsMixedTypes="1" containsNumber="1" containsInteger="1" minValue="0" maxValue="0"/>
    </cacheField>
    <cacheField name="Sem. 10" numFmtId="0">
      <sharedItems containsBlank="1" containsMixedTypes="1" containsNumber="1" containsInteger="1" minValue="0" maxValue="0"/>
    </cacheField>
    <cacheField name="Sem. 11" numFmtId="0">
      <sharedItems containsBlank="1" containsMixedTypes="1" containsNumber="1" containsInteger="1" minValue="0" maxValue="0"/>
    </cacheField>
    <cacheField name="Sem. 12" numFmtId="0">
      <sharedItems containsBlank="1" containsMixedTypes="1" containsNumber="1" containsInteger="1" minValue="0" maxValue="0"/>
    </cacheField>
    <cacheField name="Sem. 13" numFmtId="0">
      <sharedItems containsBlank="1" containsMixedTypes="1" containsNumber="1" containsInteger="1" minValue="0" maxValue="0"/>
    </cacheField>
    <cacheField name="Sem. 14" numFmtId="0">
      <sharedItems containsBlank="1" containsMixedTypes="1" containsNumber="1" containsInteger="1" minValue="0" maxValue="0"/>
    </cacheField>
    <cacheField name="Sem. 15" numFmtId="0">
      <sharedItems containsBlank="1" containsMixedTypes="1" containsNumber="1" containsInteger="1" minValue="0" maxValue="0"/>
    </cacheField>
    <cacheField name="Sem. 16" numFmtId="0">
      <sharedItems containsBlank="1" containsMixedTypes="1" containsNumber="1" containsInteger="1" minValue="0" maxValue="0"/>
    </cacheField>
    <cacheField name="Pasaron a miembro" numFmtId="0">
      <sharedItems containsBlank="1" containsMixedTypes="1" containsNumber="1" containsInteger="1" minValue="0" maxValue="0"/>
    </cacheField>
    <cacheField name="% pasaron" numFmtId="0" formula="'Pasaron a miembro'/'Cant. Inscritos'" databaseField="0"/>
  </cacheFields>
  <extLst>
    <ext xmlns:x14="http://schemas.microsoft.com/office/spreadsheetml/2009/9/main" uri="{725AE2AE-9491-48be-B2B4-4EB974FC3084}">
      <x14:pivotCacheDefinition pivotCacheId="1019063283"/>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7.928640509257" createdVersion="8" refreshedVersion="8" minRefreshableVersion="3" recordCount="1096" xr:uid="{22D7808A-BA7C-498E-A6E0-9072896B916E}">
  <cacheSource type="worksheet">
    <worksheetSource name="Tabla1[[Curso]:[Fecha Alta como miembro]]"/>
  </cacheSource>
  <cacheFields count="64">
    <cacheField name="Curso" numFmtId="0">
      <sharedItems containsBlank="1"/>
    </cacheField>
    <cacheField name="Mes Inscrito" numFmtId="0">
      <sharedItems containsBlank="1"/>
    </cacheField>
    <cacheField name="Dia de clases Inscrito" numFmtId="49">
      <sharedItems containsBlank="1"/>
    </cacheField>
    <cacheField name="Horario Inscrito" numFmtId="49">
      <sharedItems containsBlank="1" count="2">
        <s v="7:30 - 9:30 pm"/>
        <m/>
      </sharedItems>
    </cacheField>
    <cacheField name="Fecha Inicio grupo" numFmtId="14">
      <sharedItems containsNonDate="0" containsDate="1" containsString="0" containsBlank="1" minDate="2025-01-14T00:00:00" maxDate="2025-02-12T00:00:00" count="4">
        <d v="2025-01-14T00:00:00"/>
        <d v="2025-01-15T00:00:00"/>
        <d v="2025-02-11T00:00:00"/>
        <m/>
      </sharedItems>
      <fieldGroup par="63"/>
    </cacheField>
    <cacheField name="Asistente del Grupo" numFmtId="14">
      <sharedItems containsBlank="1"/>
    </cacheField>
    <cacheField name="DNI / CE" numFmtId="49">
      <sharedItems containsBlank="1"/>
    </cacheField>
    <cacheField name="Nombres" numFmtId="0">
      <sharedItems containsBlank="1"/>
    </cacheField>
    <cacheField name="Apellidos" numFmtId="0">
      <sharedItems containsBlank="1"/>
    </cacheField>
    <cacheField name="Celular" numFmtId="0">
      <sharedItems containsBlank="1" containsMixedTypes="1" containsNumber="1" containsInteger="1" minValue="901137401" maxValue="995052698"/>
    </cacheField>
    <cacheField name="Correo" numFmtId="0">
      <sharedItems containsBlank="1"/>
    </cacheField>
    <cacheField name="Fecha de nac" numFmtId="14">
      <sharedItems containsNonDate="0" containsDate="1" containsString="0" containsBlank="1" minDate="1956-10-01T00:00:00" maxDate="2009-10-02T00:00:00"/>
    </cacheField>
    <cacheField name="Edad" numFmtId="0">
      <sharedItems containsMixedTypes="1" containsNumber="1" containsInteger="1" minValue="15" maxValue="68"/>
    </cacheField>
    <cacheField name="Grupo" numFmtId="0">
      <sharedItems containsBlank="1"/>
    </cacheField>
    <cacheField name="Tipo Incrito" numFmtId="0">
      <sharedItems containsBlank="1"/>
    </cacheField>
    <cacheField name="Fecha Cambio Grupo" numFmtId="0">
      <sharedItems containsNonDate="0" containsDate="1" containsString="0" containsBlank="1" minDate="2025-02-11T00:00:00" maxDate="2025-02-12T00:00:00"/>
    </cacheField>
    <cacheField name="Mes  _x000a_(1er grupo inscrito)" numFmtId="0">
      <sharedItems containsNonDate="0" containsString="0" containsBlank="1"/>
    </cacheField>
    <cacheField name="Dia Clases_x000a_(1er grupo inscrito)" numFmtId="0">
      <sharedItems containsNonDate="0" containsString="0" containsBlank="1"/>
    </cacheField>
    <cacheField name="Horario_x000a_(1er grupo inscrito)" numFmtId="0">
      <sharedItems containsNonDate="0" containsString="0" containsBlank="1"/>
    </cacheField>
    <cacheField name="Fecha 3ra clase" numFmtId="14">
      <sharedItems containsDate="1" containsMixedTypes="1" minDate="2025-01-28T00:00:00" maxDate="2025-02-26T00:00:00"/>
    </cacheField>
    <cacheField name="Fecha Finalización" numFmtId="14">
      <sharedItems containsDate="1" containsMixedTypes="1" minDate="2025-02-11T00:00:00" maxDate="2025-05-12T00:00:00"/>
    </cacheField>
    <cacheField name="Ética" numFmtId="0">
      <sharedItems containsBlank="1"/>
    </cacheField>
    <cacheField name="Soc - FH" numFmtId="0">
      <sharedItems containsBlank="1"/>
    </cacheField>
    <cacheField name="sem 01" numFmtId="0">
      <sharedItems containsBlank="1"/>
    </cacheField>
    <cacheField name="sem 02" numFmtId="0">
      <sharedItems containsBlank="1"/>
    </cacheField>
    <cacheField name="sem 03" numFmtId="0">
      <sharedItems containsBlank="1"/>
    </cacheField>
    <cacheField name="sem 04" numFmtId="0">
      <sharedItems containsBlank="1"/>
    </cacheField>
    <cacheField name="sem 05" numFmtId="0">
      <sharedItems containsBlank="1"/>
    </cacheField>
    <cacheField name="sem 06" numFmtId="0">
      <sharedItems containsBlank="1"/>
    </cacheField>
    <cacheField name="sem 07" numFmtId="0">
      <sharedItems containsBlank="1"/>
    </cacheField>
    <cacheField name="sem 08" numFmtId="0">
      <sharedItems containsBlank="1"/>
    </cacheField>
    <cacheField name="sem 09" numFmtId="0">
      <sharedItems containsNonDate="0" containsString="0" containsBlank="1"/>
    </cacheField>
    <cacheField name="sem 10" numFmtId="0">
      <sharedItems containsNonDate="0" containsString="0" containsBlank="1"/>
    </cacheField>
    <cacheField name="sem 11" numFmtId="0">
      <sharedItems containsNonDate="0" containsString="0" containsBlank="1"/>
    </cacheField>
    <cacheField name="sem 12" numFmtId="0">
      <sharedItems containsNonDate="0" containsString="0" containsBlank="1"/>
    </cacheField>
    <cacheField name="sem 13" numFmtId="0">
      <sharedItems containsNonDate="0" containsString="0" containsBlank="1"/>
    </cacheField>
    <cacheField name="sem 14" numFmtId="0">
      <sharedItems containsNonDate="0" containsString="0" containsBlank="1"/>
    </cacheField>
    <cacheField name="sem 15" numFmtId="0">
      <sharedItems containsNonDate="0" containsString="0" containsBlank="1"/>
    </cacheField>
    <cacheField name="sem 16" numFmtId="0">
      <sharedItems containsNonDate="0" containsString="0" containsBlank="1"/>
    </cacheField>
    <cacheField name="Fecha Baja Probacionista" numFmtId="0">
      <sharedItems containsNonDate="0" containsString="0" containsBlank="1"/>
    </cacheField>
    <cacheField name="Considerado en 3ra clase _x000a_(regla automática)" numFmtId="0">
      <sharedItems/>
    </cacheField>
    <cacheField name="¿Finalizó el Curso?" numFmtId="0">
      <sharedItems containsNonDate="0" containsString="0" containsBlank="1"/>
    </cacheField>
    <cacheField name="¿Pasó a miembro?" numFmtId="0">
      <sharedItems containsNonDate="0" containsString="0" containsBlank="1"/>
    </cacheField>
    <cacheField name="Mes de Alta como miembro" numFmtId="0">
      <sharedItems containsNonDate="0" containsString="0" containsBlank="1"/>
    </cacheField>
    <cacheField name="Motivo, en caso no pase a miembro o no concluya el curso" numFmtId="0">
      <sharedItems containsNonDate="0" containsString="0" containsBlank="1"/>
    </cacheField>
    <cacheField name="Comentario adicional" numFmtId="0">
      <sharedItems containsBlank="1"/>
    </cacheField>
    <cacheField name="Fecha 1er mes como miembro" numFmtId="0">
      <sharedItems containsNonDate="0" containsString="0" containsBlank="1"/>
    </cacheField>
    <cacheField name="¿Continúa como miembro al finalizar 1er mes?" numFmtId="0">
      <sharedItems containsNonDate="0" containsString="0" containsBlank="1"/>
    </cacheField>
    <cacheField name="Fecha 2do mes como miembro" numFmtId="14">
      <sharedItems containsDate="1" containsMixedTypes="1" minDate="2025-04-30T00:00:00" maxDate="2025-08-01T00:00:00"/>
    </cacheField>
    <cacheField name="¿Continúa como miembro al finalizar 2do mes?" numFmtId="0">
      <sharedItems containsNonDate="0" containsString="0" containsBlank="1"/>
    </cacheField>
    <cacheField name="Fecha 3er fin mes" numFmtId="14">
      <sharedItems containsDate="1" containsMixedTypes="1" minDate="2025-05-31T00:00:00" maxDate="2025-09-01T00:00:00"/>
    </cacheField>
    <cacheField name="¿Continúa como miembro al finalizar 3er mes?" numFmtId="0">
      <sharedItems containsNonDate="0" containsString="0" containsBlank="1"/>
    </cacheField>
    <cacheField name="Expectativa" numFmtId="0">
      <sharedItems containsNonDate="0" containsString="0" containsBlank="1"/>
    </cacheField>
    <cacheField name="Medio por el que se inscribio" numFmtId="0">
      <sharedItems containsBlank="1"/>
    </cacheField>
    <cacheField name="Uso Sistemas" numFmtId="14">
      <sharedItems/>
    </cacheField>
    <cacheField name="Llave grupo" numFmtId="0">
      <sharedItems/>
    </cacheField>
    <cacheField name="Curso2" numFmtId="0">
      <sharedItems/>
    </cacheField>
    <cacheField name="llave2" numFmtId="0">
      <sharedItems/>
    </cacheField>
    <cacheField name="¿Cambió de Grupo/Local?" numFmtId="0">
      <sharedItems/>
    </cacheField>
    <cacheField name="Fecha Alta 4ta o 8va sem." numFmtId="165">
      <sharedItems containsDate="1" containsMixedTypes="1" minDate="2025-02-04T00:00:00" maxDate="2025-03-05T00:00:00"/>
    </cacheField>
    <cacheField name="Es Alta a 4ta o 8va semana?" numFmtId="165">
      <sharedItems/>
    </cacheField>
    <cacheField name="Fecha Alta como miembro" numFmtId="165">
      <sharedItems/>
    </cacheField>
    <cacheField name="Días (Fecha Inicio grupo)" numFmtId="0" databaseField="0">
      <fieldGroup base="4">
        <rangePr groupBy="days" startDate="2025-01-14T00:00:00" endDate="2025-02-12T00:00:00"/>
        <groupItems count="368">
          <s v="&lt;1/14/2025"/>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2/12/2025"/>
        </groupItems>
      </fieldGroup>
    </cacheField>
    <cacheField name="Meses (Fecha Inicio grupo)" numFmtId="0" databaseField="0">
      <fieldGroup base="4">
        <rangePr groupBy="months" startDate="2025-01-14T00:00:00" endDate="2025-02-12T00:00:00"/>
        <groupItems count="14">
          <s v="&lt;1/14/2025"/>
          <s v="Jan"/>
          <s v="Feb"/>
          <s v="Mar"/>
          <s v="Apr"/>
          <s v="May"/>
          <s v="Jun"/>
          <s v="Jul"/>
          <s v="Aug"/>
          <s v="Sep"/>
          <s v="Oct"/>
          <s v="Nov"/>
          <s v="Dec"/>
          <s v="&gt;2/12/2025"/>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6">
  <r>
    <x v="0"/>
    <x v="0"/>
    <x v="0"/>
    <x v="0"/>
    <x v="0"/>
    <s v="Lucero Alfaro"/>
    <s v="18801425"/>
    <s v="Katia"/>
    <s v="Solano Castillo"/>
    <n v="971594906"/>
    <s v="katiasolacas@gmail.com"/>
    <d v="1977-05-18T00:00:00"/>
    <n v="47"/>
    <s v="Amon I"/>
    <x v="0"/>
    <m/>
    <m/>
    <m/>
    <m/>
    <d v="2025-01-28T00:00:00"/>
    <d v="2025-04-14T00:00:00"/>
    <x v="0"/>
    <x v="0"/>
    <s v="P"/>
    <s v="P"/>
    <s v="F"/>
    <s v="P"/>
    <s v="P"/>
    <s v="F"/>
    <s v="P"/>
    <s v="P"/>
    <m/>
    <m/>
    <m/>
    <m/>
    <m/>
    <m/>
    <m/>
    <m/>
    <m/>
    <s v="Asistió"/>
    <m/>
    <m/>
    <m/>
    <m/>
    <m/>
    <m/>
    <m/>
    <d v="2025-06-30T00:00:00"/>
    <m/>
    <d v="2025-07-31T00:00:00"/>
    <m/>
    <m/>
    <s v="Actividades"/>
    <s v="PPF"/>
    <s v="Trujillo-Enero-Martes-7:30-9:30pm-45671"/>
    <s v="Conócete a ti mismo"/>
    <x v="0"/>
    <x v="0"/>
  </r>
  <r>
    <x v="0"/>
    <x v="0"/>
    <x v="1"/>
    <x v="0"/>
    <x v="1"/>
    <s v="Lucero Alfaro"/>
    <s v="73840978"/>
    <s v="Nadia"/>
    <s v="Alva Solano"/>
    <n v="970844906"/>
    <s v="nadialvasol@gmail.com"/>
    <d v="2009-10-01T00:00:00"/>
    <n v="15"/>
    <s v="Amon I"/>
    <x v="0"/>
    <m/>
    <m/>
    <m/>
    <m/>
    <d v="2025-01-29T00:00:00"/>
    <d v="2025-04-15T00:00:00"/>
    <x v="1"/>
    <x v="1"/>
    <s v="P"/>
    <s v="P"/>
    <s v="P"/>
    <s v="P"/>
    <s v="P"/>
    <s v="P"/>
    <s v="P"/>
    <s v="P"/>
    <m/>
    <m/>
    <m/>
    <m/>
    <m/>
    <m/>
    <m/>
    <m/>
    <m/>
    <s v="Asistió"/>
    <m/>
    <m/>
    <m/>
    <m/>
    <m/>
    <m/>
    <m/>
    <d v="2025-06-30T00:00:00"/>
    <m/>
    <d v="2025-07-31T00:00:00"/>
    <m/>
    <m/>
    <m/>
    <s v="PPP"/>
    <s v="Trujillo-Enero-Miércoles-7:30-9:30pm-45672"/>
    <s v="Conócete a ti mismo"/>
    <x v="1"/>
    <x v="0"/>
  </r>
  <r>
    <x v="0"/>
    <x v="0"/>
    <x v="1"/>
    <x v="0"/>
    <x v="1"/>
    <s v="Lucero Alfaro"/>
    <s v="71101161"/>
    <s v="Muller André"/>
    <s v="Benites Solorzano"/>
    <n v="987152503"/>
    <s v="andre27smuller@gmail.com"/>
    <d v="2003-01-27T00:00:00"/>
    <n v="22"/>
    <s v="Nuth I"/>
    <x v="0"/>
    <m/>
    <m/>
    <m/>
    <m/>
    <d v="2025-01-29T00:00:00"/>
    <d v="2025-04-15T00:00:00"/>
    <x v="1"/>
    <x v="1"/>
    <s v="P"/>
    <s v="P"/>
    <s v="P"/>
    <s v="P"/>
    <s v="P"/>
    <s v="P"/>
    <s v="P"/>
    <s v="P"/>
    <m/>
    <m/>
    <m/>
    <m/>
    <m/>
    <m/>
    <m/>
    <m/>
    <m/>
    <s v="Asistió"/>
    <m/>
    <m/>
    <m/>
    <m/>
    <m/>
    <m/>
    <m/>
    <d v="2025-06-30T00:00:00"/>
    <m/>
    <d v="2025-07-31T00:00:00"/>
    <m/>
    <m/>
    <m/>
    <s v="PPP"/>
    <s v="Trujillo-Enero-Miércoles-7:30-9:30pm-45672"/>
    <s v="Conócete a ti mismo"/>
    <x v="1"/>
    <x v="0"/>
  </r>
  <r>
    <x v="0"/>
    <x v="0"/>
    <x v="0"/>
    <x v="0"/>
    <x v="0"/>
    <s v="Lucero Alfaro"/>
    <s v="74847052"/>
    <s v="Carlos Josue"/>
    <s v="Flores Ponce"/>
    <n v="943637537"/>
    <s v="cp032221@gmail.com"/>
    <d v="2004-02-21T00:00:00"/>
    <n v="21"/>
    <s v="Amon I"/>
    <x v="0"/>
    <m/>
    <m/>
    <m/>
    <m/>
    <d v="2025-01-28T00:00:00"/>
    <d v="2025-04-14T00:00:00"/>
    <x v="0"/>
    <x v="0"/>
    <s v="P"/>
    <s v="P"/>
    <s v="F"/>
    <s v="P"/>
    <s v="P"/>
    <s v="P"/>
    <s v="P"/>
    <s v="F"/>
    <m/>
    <m/>
    <m/>
    <m/>
    <m/>
    <m/>
    <m/>
    <m/>
    <m/>
    <s v="Asistió"/>
    <m/>
    <m/>
    <m/>
    <m/>
    <m/>
    <m/>
    <m/>
    <d v="2025-06-30T00:00:00"/>
    <m/>
    <d v="2025-07-31T00:00:00"/>
    <m/>
    <m/>
    <m/>
    <s v="PPF"/>
    <s v="Trujillo-Enero-Martes-7:30-9:30pm-45671"/>
    <s v="Conócete a ti mismo"/>
    <x v="0"/>
    <x v="0"/>
  </r>
  <r>
    <x v="0"/>
    <x v="0"/>
    <x v="0"/>
    <x v="0"/>
    <x v="0"/>
    <s v="Lucero Alfaro"/>
    <s v="71274088"/>
    <s v="Gian Paul"/>
    <s v="Villacorta Chistama"/>
    <n v="950430145"/>
    <s v="gian.villacorta2022@gmail.com"/>
    <d v="1994-06-02T00:00:00"/>
    <n v="30"/>
    <s v="Amon I"/>
    <x v="0"/>
    <m/>
    <m/>
    <m/>
    <m/>
    <d v="2025-01-28T00:00:00"/>
    <d v="2025-04-14T00:00:00"/>
    <x v="0"/>
    <x v="0"/>
    <s v="P"/>
    <s v="P"/>
    <s v="F"/>
    <s v="P"/>
    <s v="P"/>
    <s v="P"/>
    <s v="F"/>
    <s v="F"/>
    <m/>
    <m/>
    <m/>
    <m/>
    <m/>
    <m/>
    <m/>
    <m/>
    <m/>
    <s v="Asistió"/>
    <m/>
    <m/>
    <m/>
    <m/>
    <m/>
    <m/>
    <m/>
    <d v="2025-06-30T00:00:00"/>
    <m/>
    <d v="2025-07-31T00:00:00"/>
    <m/>
    <m/>
    <m/>
    <s v="PPF"/>
    <s v="Trujillo-Enero-Martes-7:30-9:30pm-45671"/>
    <s v="Conócete a ti mismo"/>
    <x v="0"/>
    <x v="0"/>
  </r>
  <r>
    <x v="0"/>
    <x v="0"/>
    <x v="0"/>
    <x v="0"/>
    <x v="0"/>
    <s v="Lucero Alfaro"/>
    <s v="18196924"/>
    <s v="Jenny"/>
    <s v="Moreno Mendez"/>
    <n v="947929284"/>
    <s v="jennymaribel_26@hotmail.com"/>
    <d v="1976-08-26T00:00:00"/>
    <n v="48"/>
    <s v="Amon I"/>
    <x v="0"/>
    <m/>
    <m/>
    <m/>
    <m/>
    <d v="2025-01-28T00:00:00"/>
    <d v="2025-04-14T00:00:00"/>
    <x v="0"/>
    <x v="0"/>
    <s v="P"/>
    <s v="P"/>
    <s v="F"/>
    <s v="F"/>
    <s v="F"/>
    <s v="F"/>
    <s v="F"/>
    <s v="F"/>
    <m/>
    <m/>
    <m/>
    <m/>
    <m/>
    <m/>
    <m/>
    <m/>
    <m/>
    <s v="Asistió"/>
    <m/>
    <m/>
    <m/>
    <m/>
    <m/>
    <m/>
    <m/>
    <d v="2025-06-30T00:00:00"/>
    <m/>
    <d v="2025-07-31T00:00:00"/>
    <m/>
    <m/>
    <m/>
    <s v="PPF"/>
    <s v="Trujillo-Enero-Martes-7:30-9:30pm-45671"/>
    <s v="Conócete a ti mismo"/>
    <x v="0"/>
    <x v="0"/>
  </r>
  <r>
    <x v="0"/>
    <x v="0"/>
    <x v="0"/>
    <x v="0"/>
    <x v="0"/>
    <s v="Lucero Alfaro"/>
    <s v="43456560"/>
    <s v="Elisa"/>
    <s v="Flores Hernandez"/>
    <n v="952310464"/>
    <s v="milaggritos7604@hotmail.com"/>
    <d v="1986-02-26T00:00:00"/>
    <n v="39"/>
    <s v="Amon I"/>
    <x v="0"/>
    <m/>
    <m/>
    <m/>
    <m/>
    <d v="2025-01-28T00:00:00"/>
    <d v="2025-04-14T00:00:00"/>
    <x v="0"/>
    <x v="0"/>
    <s v="P"/>
    <s v="P"/>
    <s v="P"/>
    <s v="P"/>
    <s v="P"/>
    <s v="P"/>
    <s v="F"/>
    <s v="P"/>
    <m/>
    <m/>
    <m/>
    <m/>
    <m/>
    <m/>
    <m/>
    <m/>
    <m/>
    <s v="Asistió"/>
    <m/>
    <m/>
    <m/>
    <m/>
    <m/>
    <m/>
    <m/>
    <d v="2025-06-30T00:00:00"/>
    <m/>
    <d v="2025-07-31T00:00:00"/>
    <m/>
    <m/>
    <m/>
    <s v="PPP"/>
    <s v="Trujillo-Enero-Martes-7:30-9:30pm-45671"/>
    <s v="Conócete a ti mismo"/>
    <x v="0"/>
    <x v="0"/>
  </r>
  <r>
    <x v="0"/>
    <x v="0"/>
    <x v="0"/>
    <x v="0"/>
    <x v="0"/>
    <s v="Lucero Alfaro"/>
    <s v="73859903"/>
    <s v="Xiomara Valery"/>
    <s v="Mendez Sanchez"/>
    <n v="974821858"/>
    <s v="valems2534@gmail.com"/>
    <d v="2003-12-11T00:00:00"/>
    <n v="21"/>
    <s v="Amon I"/>
    <x v="0"/>
    <m/>
    <m/>
    <m/>
    <m/>
    <d v="2025-01-28T00:00:00"/>
    <d v="2025-04-14T00:00:00"/>
    <x v="0"/>
    <x v="0"/>
    <s v="F"/>
    <s v="P"/>
    <s v="P"/>
    <s v="F"/>
    <s v="F"/>
    <s v="P"/>
    <s v="F"/>
    <s v="F"/>
    <m/>
    <m/>
    <m/>
    <m/>
    <m/>
    <m/>
    <m/>
    <m/>
    <m/>
    <s v="Asistió"/>
    <m/>
    <m/>
    <m/>
    <m/>
    <m/>
    <m/>
    <m/>
    <d v="2025-06-30T00:00:00"/>
    <m/>
    <d v="2025-07-31T00:00:00"/>
    <m/>
    <m/>
    <m/>
    <s v="FPP"/>
    <s v="Trujillo-Enero-Martes-7:30-9:30pm-45671"/>
    <s v="Conócete a ti mismo"/>
    <x v="0"/>
    <x v="0"/>
  </r>
  <r>
    <x v="0"/>
    <x v="0"/>
    <x v="1"/>
    <x v="0"/>
    <x v="1"/>
    <s v="Lucero Alfaro"/>
    <s v="71802269"/>
    <s v="Alexandra"/>
    <s v="Ruiz Alfaro"/>
    <n v="963890269"/>
    <s v="ale.ruiz.alf@outlook.com"/>
    <d v="2001-12-13T00:00:00"/>
    <n v="23"/>
    <s v="Amon I"/>
    <x v="0"/>
    <m/>
    <m/>
    <m/>
    <m/>
    <d v="2025-01-29T00:00:00"/>
    <d v="2025-04-15T00:00:00"/>
    <x v="1"/>
    <x v="1"/>
    <s v="P"/>
    <s v="P"/>
    <s v="P"/>
    <s v="P"/>
    <s v="P"/>
    <s v="P"/>
    <s v="P"/>
    <s v="P"/>
    <m/>
    <m/>
    <m/>
    <m/>
    <m/>
    <m/>
    <m/>
    <m/>
    <m/>
    <s v="Asistió"/>
    <m/>
    <m/>
    <m/>
    <m/>
    <m/>
    <m/>
    <m/>
    <d v="2025-06-30T00:00:00"/>
    <m/>
    <d v="2025-07-31T00:00:00"/>
    <m/>
    <m/>
    <m/>
    <s v="PPP"/>
    <s v="Trujillo-Enero-Miércoles-7:30-9:30pm-45672"/>
    <s v="Conócete a ti mismo"/>
    <x v="1"/>
    <x v="0"/>
  </r>
  <r>
    <x v="0"/>
    <x v="0"/>
    <x v="0"/>
    <x v="0"/>
    <x v="0"/>
    <s v="Lucero Alfaro"/>
    <s v="46540781"/>
    <s v="Hector "/>
    <s v="Uriol Diaz"/>
    <n v="943205076"/>
    <s v="hector_3080@hotmail.com"/>
    <d v="1990-08-30T00:00:00"/>
    <n v="34"/>
    <s v="Amon I"/>
    <x v="0"/>
    <m/>
    <m/>
    <m/>
    <m/>
    <d v="2025-01-28T00:00:00"/>
    <d v="2025-04-14T00:00:00"/>
    <x v="0"/>
    <x v="0"/>
    <s v="F"/>
    <s v="F"/>
    <s v="F"/>
    <s v="F"/>
    <s v="F"/>
    <s v="F"/>
    <s v="F"/>
    <s v="F"/>
    <m/>
    <m/>
    <m/>
    <m/>
    <m/>
    <m/>
    <m/>
    <m/>
    <m/>
    <s v="No Asistió"/>
    <m/>
    <m/>
    <m/>
    <m/>
    <m/>
    <m/>
    <m/>
    <d v="2025-06-30T00:00:00"/>
    <m/>
    <d v="2025-07-31T00:00:00"/>
    <m/>
    <m/>
    <m/>
    <s v="FFF"/>
    <s v="Trujillo-Enero-Martes-7:30-9:30pm-45671"/>
    <s v="Conócete a ti mismo"/>
    <x v="0"/>
    <x v="0"/>
  </r>
  <r>
    <x v="0"/>
    <x v="0"/>
    <x v="0"/>
    <x v="0"/>
    <x v="0"/>
    <s v="Lucero Alfaro"/>
    <s v="44435876"/>
    <s v="Carlos Rody"/>
    <s v="Laban Guevara"/>
    <n v="930654668"/>
    <s v="carloscapricornio86@hotmail.com"/>
    <d v="1986-03-05T00:00:00"/>
    <n v="39"/>
    <s v="Amon I"/>
    <x v="0"/>
    <m/>
    <m/>
    <m/>
    <m/>
    <d v="2025-01-28T00:00:00"/>
    <d v="2025-04-14T00:00:00"/>
    <x v="0"/>
    <x v="0"/>
    <s v="P"/>
    <s v="P"/>
    <s v="F"/>
    <s v="F"/>
    <s v="P"/>
    <s v="F"/>
    <s v="F"/>
    <s v="F"/>
    <m/>
    <m/>
    <m/>
    <m/>
    <m/>
    <m/>
    <m/>
    <m/>
    <m/>
    <s v="Asistió"/>
    <m/>
    <m/>
    <m/>
    <m/>
    <m/>
    <m/>
    <m/>
    <d v="2025-06-30T00:00:00"/>
    <m/>
    <d v="2025-07-31T00:00:00"/>
    <m/>
    <m/>
    <m/>
    <s v="PPF"/>
    <s v="Trujillo-Enero-Martes-7:30-9:30pm-45671"/>
    <s v="Conócete a ti mismo"/>
    <x v="0"/>
    <x v="0"/>
  </r>
  <r>
    <x v="0"/>
    <x v="0"/>
    <x v="0"/>
    <x v="0"/>
    <x v="0"/>
    <s v="Lucero Alfaro"/>
    <s v="17934736"/>
    <s v="Nelida"/>
    <s v="Silva Sanchez"/>
    <n v="928392164"/>
    <s v="n_charito_7@hotmail.com"/>
    <d v="1956-10-01T00:00:00"/>
    <n v="68"/>
    <s v="Amon I"/>
    <x v="0"/>
    <m/>
    <m/>
    <m/>
    <m/>
    <d v="2025-01-28T00:00:00"/>
    <d v="2025-04-14T00:00:00"/>
    <x v="0"/>
    <x v="0"/>
    <s v="P"/>
    <s v="P"/>
    <s v="P"/>
    <s v="P"/>
    <s v="F"/>
    <s v="F"/>
    <s v="F"/>
    <s v="F"/>
    <m/>
    <m/>
    <m/>
    <m/>
    <m/>
    <m/>
    <m/>
    <m/>
    <m/>
    <s v="Asistió"/>
    <m/>
    <m/>
    <m/>
    <m/>
    <m/>
    <m/>
    <m/>
    <d v="2025-06-30T00:00:00"/>
    <m/>
    <d v="2025-07-31T00:00:00"/>
    <m/>
    <m/>
    <m/>
    <s v="PPP"/>
    <s v="Trujillo-Enero-Martes-7:30-9:30pm-45671"/>
    <s v="Conócete a ti mismo"/>
    <x v="0"/>
    <x v="0"/>
  </r>
  <r>
    <x v="0"/>
    <x v="0"/>
    <x v="0"/>
    <x v="0"/>
    <x v="0"/>
    <s v="Lucero Alfaro"/>
    <s v="60877561"/>
    <s v="Gabriela"/>
    <s v="Chavarry Bustamante"/>
    <n v="912050622"/>
    <s v="chag86809@gmail.com"/>
    <d v="2006-11-02T00:00:00"/>
    <n v="18"/>
    <s v="Nuth I"/>
    <x v="0"/>
    <m/>
    <m/>
    <m/>
    <m/>
    <d v="2025-01-28T00:00:00"/>
    <d v="2025-04-14T00:00:00"/>
    <x v="1"/>
    <x v="1"/>
    <s v="P"/>
    <s v="P"/>
    <s v="F"/>
    <s v="F"/>
    <s v="F"/>
    <s v="P"/>
    <s v="F"/>
    <s v="F"/>
    <m/>
    <m/>
    <m/>
    <m/>
    <m/>
    <m/>
    <m/>
    <m/>
    <m/>
    <s v="Asistió"/>
    <m/>
    <m/>
    <m/>
    <m/>
    <m/>
    <m/>
    <m/>
    <d v="2025-06-30T00:00:00"/>
    <m/>
    <d v="2025-07-31T00:00:00"/>
    <m/>
    <m/>
    <m/>
    <s v="PPF"/>
    <s v="Trujillo-Enero-Martes-7:30-9:30pm-45671"/>
    <s v="Conócete a ti mismo"/>
    <x v="0"/>
    <x v="0"/>
  </r>
  <r>
    <x v="0"/>
    <x v="0"/>
    <x v="1"/>
    <x v="0"/>
    <x v="1"/>
    <s v="Lucero Alfaro"/>
    <s v="60799924"/>
    <s v="Ronald Alejandro"/>
    <s v="Quevedo Medina"/>
    <n v="924334831"/>
    <s v="quevedomedinaronaldalejandro@gmail.com"/>
    <d v="2006-08-21T00:00:00"/>
    <n v="18"/>
    <s v="Nuth I"/>
    <x v="0"/>
    <m/>
    <m/>
    <m/>
    <m/>
    <d v="2025-01-29T00:00:00"/>
    <d v="2025-04-15T00:00:00"/>
    <x v="1"/>
    <x v="1"/>
    <s v="P"/>
    <s v="F"/>
    <s v="F"/>
    <s v="F"/>
    <s v="F"/>
    <s v="F"/>
    <s v="F"/>
    <s v="F"/>
    <m/>
    <m/>
    <m/>
    <m/>
    <m/>
    <m/>
    <m/>
    <m/>
    <m/>
    <s v="No Asistió"/>
    <m/>
    <m/>
    <m/>
    <m/>
    <m/>
    <m/>
    <m/>
    <d v="2025-06-30T00:00:00"/>
    <m/>
    <d v="2025-07-31T00:00:00"/>
    <m/>
    <m/>
    <m/>
    <s v="PFF"/>
    <s v="Trujillo-Enero-Miércoles-7:30-9:30pm-45672"/>
    <s v="Conócete a ti mismo"/>
    <x v="1"/>
    <x v="0"/>
  </r>
  <r>
    <x v="0"/>
    <x v="0"/>
    <x v="1"/>
    <x v="0"/>
    <x v="1"/>
    <s v="Lucero Alfaro"/>
    <s v="46624875"/>
    <s v="Yulisa "/>
    <s v="Vargas Acuña"/>
    <n v="938181372"/>
    <s v="yulimva29@gmail.com"/>
    <d v="1990-03-02T00:00:00"/>
    <n v="35"/>
    <s v="Nuth I"/>
    <x v="0"/>
    <m/>
    <m/>
    <m/>
    <m/>
    <d v="2025-01-29T00:00:00"/>
    <d v="2025-04-15T00:00:00"/>
    <x v="1"/>
    <x v="1"/>
    <s v="P"/>
    <s v="P"/>
    <s v="F"/>
    <s v="P"/>
    <s v="P"/>
    <s v="P"/>
    <s v="P"/>
    <s v="F"/>
    <m/>
    <m/>
    <m/>
    <m/>
    <m/>
    <m/>
    <m/>
    <m/>
    <m/>
    <s v="Asistió"/>
    <m/>
    <m/>
    <m/>
    <m/>
    <m/>
    <m/>
    <m/>
    <d v="2025-06-30T00:00:00"/>
    <m/>
    <d v="2025-07-31T00:00:00"/>
    <m/>
    <m/>
    <m/>
    <s v="PPF"/>
    <s v="Trujillo-Enero-Miércoles-7:30-9:30pm-45672"/>
    <s v="Conócete a ti mismo"/>
    <x v="1"/>
    <x v="0"/>
  </r>
  <r>
    <x v="0"/>
    <x v="0"/>
    <x v="1"/>
    <x v="0"/>
    <x v="1"/>
    <s v="Lucero Alfaro"/>
    <s v="40294111"/>
    <s v="July "/>
    <s v="Bustamante Sanchez"/>
    <n v="979184630"/>
    <m/>
    <d v="1979-08-07T00:00:00"/>
    <n v="45"/>
    <s v="Nuth I"/>
    <x v="0"/>
    <m/>
    <m/>
    <m/>
    <m/>
    <d v="2025-01-29T00:00:00"/>
    <d v="2025-04-15T00:00:00"/>
    <x v="1"/>
    <x v="1"/>
    <s v="P"/>
    <s v="P"/>
    <s v="F"/>
    <s v="P"/>
    <s v="P"/>
    <s v="F"/>
    <s v="P"/>
    <s v="F"/>
    <m/>
    <m/>
    <m/>
    <m/>
    <m/>
    <m/>
    <m/>
    <m/>
    <m/>
    <s v="Asistió"/>
    <m/>
    <m/>
    <m/>
    <m/>
    <m/>
    <m/>
    <m/>
    <d v="2025-06-30T00:00:00"/>
    <m/>
    <d v="2025-07-31T00:00:00"/>
    <m/>
    <m/>
    <m/>
    <s v="PPF"/>
    <s v="Trujillo-Enero-Miércoles-7:30-9:30pm-45672"/>
    <s v="Conócete a ti mismo"/>
    <x v="1"/>
    <x v="0"/>
  </r>
  <r>
    <x v="0"/>
    <x v="0"/>
    <x v="1"/>
    <x v="0"/>
    <x v="1"/>
    <s v="Lucero Alfaro"/>
    <s v="18010854"/>
    <s v="Jose Luis"/>
    <s v="Chavarry Capristan"/>
    <n v="937455193"/>
    <s v="joseluischavarry9@gmail.com"/>
    <d v="1972-01-09T00:00:00"/>
    <n v="53"/>
    <s v="Nuth I"/>
    <x v="0"/>
    <m/>
    <m/>
    <m/>
    <m/>
    <d v="2025-01-29T00:00:00"/>
    <d v="2025-04-15T00:00:00"/>
    <x v="1"/>
    <x v="1"/>
    <s v="P"/>
    <s v="P"/>
    <s v="F"/>
    <s v="P"/>
    <s v="P"/>
    <s v="P"/>
    <s v="P"/>
    <s v="F"/>
    <m/>
    <m/>
    <m/>
    <m/>
    <m/>
    <m/>
    <m/>
    <m/>
    <m/>
    <s v="Asistió"/>
    <m/>
    <m/>
    <m/>
    <m/>
    <m/>
    <m/>
    <m/>
    <d v="2025-06-30T00:00:00"/>
    <m/>
    <d v="2025-07-31T00:00:00"/>
    <m/>
    <m/>
    <m/>
    <s v="PPF"/>
    <s v="Trujillo-Enero-Miércoles-7:30-9:30pm-45672"/>
    <s v="Conócete a ti mismo"/>
    <x v="1"/>
    <x v="0"/>
  </r>
  <r>
    <x v="0"/>
    <x v="0"/>
    <x v="1"/>
    <x v="0"/>
    <x v="1"/>
    <s v="Lucero Alfaro"/>
    <s v="71149326"/>
    <s v="Joaquín Jose Manuel"/>
    <s v="Catalán Murga"/>
    <n v="902735362"/>
    <s v="joaquincatalanm@gmail.com"/>
    <d v="2007-12-20T00:00:00"/>
    <n v="17"/>
    <s v="Nuth I"/>
    <x v="0"/>
    <m/>
    <m/>
    <m/>
    <m/>
    <d v="2025-01-29T00:00:00"/>
    <d v="2025-04-15T00:00:00"/>
    <x v="1"/>
    <x v="1"/>
    <s v="P"/>
    <s v="P"/>
    <s v="P"/>
    <s v="P"/>
    <s v="P"/>
    <s v="P"/>
    <s v="P"/>
    <s v="P"/>
    <m/>
    <m/>
    <m/>
    <m/>
    <m/>
    <m/>
    <m/>
    <m/>
    <m/>
    <s v="Asistió"/>
    <m/>
    <m/>
    <m/>
    <m/>
    <m/>
    <m/>
    <m/>
    <d v="2025-06-30T00:00:00"/>
    <m/>
    <d v="2025-07-31T00:00:00"/>
    <m/>
    <m/>
    <m/>
    <s v="PPP"/>
    <s v="Trujillo-Enero-Miércoles-7:30-9:30pm-45672"/>
    <s v="Conócete a ti mismo"/>
    <x v="1"/>
    <x v="0"/>
  </r>
  <r>
    <x v="0"/>
    <x v="0"/>
    <x v="1"/>
    <x v="0"/>
    <x v="1"/>
    <s v="Lucero Alfaro"/>
    <s v="18115340"/>
    <s v="Monica Karina"/>
    <s v="Guevara Vera"/>
    <n v="946016170"/>
    <s v="cpcmonyka@hotmail.com"/>
    <d v="1971-09-04T00:00:00"/>
    <n v="53"/>
    <s v="Nuth I"/>
    <x v="0"/>
    <m/>
    <m/>
    <m/>
    <m/>
    <d v="2025-01-29T00:00:00"/>
    <d v="2025-04-15T00:00:00"/>
    <x v="1"/>
    <x v="1"/>
    <s v="P"/>
    <s v="P"/>
    <s v="P"/>
    <s v="F"/>
    <s v="P"/>
    <s v="P"/>
    <s v="P"/>
    <s v="F"/>
    <m/>
    <m/>
    <m/>
    <m/>
    <m/>
    <m/>
    <m/>
    <m/>
    <m/>
    <s v="Asistió"/>
    <m/>
    <m/>
    <m/>
    <m/>
    <m/>
    <m/>
    <m/>
    <d v="2025-06-30T00:00:00"/>
    <m/>
    <d v="2025-07-31T00:00:00"/>
    <m/>
    <m/>
    <m/>
    <s v="PPP"/>
    <s v="Trujillo-Enero-Miércoles-7:30-9:30pm-45672"/>
    <s v="Conócete a ti mismo"/>
    <x v="1"/>
    <x v="0"/>
  </r>
  <r>
    <x v="0"/>
    <x v="0"/>
    <x v="1"/>
    <x v="0"/>
    <x v="1"/>
    <s v="Lucero Alfaro"/>
    <s v="73934539"/>
    <s v="Jennifer"/>
    <s v="Dalmau"/>
    <n v="992294142"/>
    <s v="karidalmau@gmail.com"/>
    <d v="2005-08-20T00:00:00"/>
    <n v="19"/>
    <s v="Nuth I"/>
    <x v="0"/>
    <m/>
    <m/>
    <m/>
    <m/>
    <d v="2025-01-29T00:00:00"/>
    <d v="2025-04-15T00:00:00"/>
    <x v="1"/>
    <x v="1"/>
    <s v="P"/>
    <s v="P"/>
    <s v="P"/>
    <s v="P"/>
    <s v="P"/>
    <s v="P"/>
    <s v="P"/>
    <s v="P"/>
    <m/>
    <m/>
    <m/>
    <m/>
    <m/>
    <m/>
    <m/>
    <m/>
    <m/>
    <s v="Asistió"/>
    <m/>
    <m/>
    <m/>
    <m/>
    <m/>
    <m/>
    <m/>
    <d v="2025-06-30T00:00:00"/>
    <m/>
    <d v="2025-07-31T00:00:00"/>
    <m/>
    <m/>
    <m/>
    <s v="PPP"/>
    <s v="Trujillo-Enero-Miércoles-7:30-9:30pm-45672"/>
    <s v="Conócete a ti mismo"/>
    <x v="1"/>
    <x v="0"/>
  </r>
  <r>
    <x v="0"/>
    <x v="0"/>
    <x v="1"/>
    <x v="0"/>
    <x v="1"/>
    <s v="Lucero Alfaro"/>
    <s v="70616871"/>
    <s v="Esthefany"/>
    <s v="Heras Valverde"/>
    <n v="901137401"/>
    <s v="esthefanyheras30@gmail.com"/>
    <d v="2001-09-30T00:00:00"/>
    <n v="23"/>
    <s v="Nuth I"/>
    <x v="0"/>
    <m/>
    <m/>
    <m/>
    <m/>
    <d v="2025-01-29T00:00:00"/>
    <d v="2025-04-15T00:00:00"/>
    <x v="1"/>
    <x v="1"/>
    <s v="P"/>
    <s v="P"/>
    <s v="P"/>
    <s v="P"/>
    <s v="P"/>
    <s v="F"/>
    <s v="F"/>
    <s v="F"/>
    <m/>
    <m/>
    <m/>
    <m/>
    <m/>
    <m/>
    <m/>
    <m/>
    <m/>
    <s v="Asistió"/>
    <m/>
    <m/>
    <m/>
    <m/>
    <m/>
    <m/>
    <m/>
    <d v="2025-06-30T00:00:00"/>
    <m/>
    <d v="2025-07-31T00:00:00"/>
    <m/>
    <m/>
    <m/>
    <s v="PPP"/>
    <s v="Trujillo-Enero-Miércoles-7:30-9:30pm-45672"/>
    <s v="Conócete a ti mismo"/>
    <x v="1"/>
    <x v="0"/>
  </r>
  <r>
    <x v="0"/>
    <x v="0"/>
    <x v="1"/>
    <x v="0"/>
    <x v="1"/>
    <s v="Lucero Alfaro"/>
    <s v="71732592"/>
    <s v="Diana Lizeth"/>
    <s v="Cruz Leon"/>
    <n v="976241288"/>
    <s v="leon182015@gmail.com"/>
    <d v="1999-06-18T00:00:00"/>
    <n v="25"/>
    <s v="Nuth I"/>
    <x v="0"/>
    <m/>
    <m/>
    <m/>
    <m/>
    <d v="2025-01-29T00:00:00"/>
    <d v="2025-04-15T00:00:00"/>
    <x v="1"/>
    <x v="1"/>
    <s v="P"/>
    <s v="P"/>
    <s v="F"/>
    <s v="P"/>
    <s v="F"/>
    <s v="F"/>
    <s v="P"/>
    <s v="P"/>
    <m/>
    <m/>
    <m/>
    <m/>
    <m/>
    <m/>
    <m/>
    <m/>
    <m/>
    <s v="Asistió"/>
    <m/>
    <m/>
    <m/>
    <m/>
    <m/>
    <m/>
    <m/>
    <d v="2025-06-30T00:00:00"/>
    <m/>
    <d v="2025-07-31T00:00:00"/>
    <m/>
    <m/>
    <m/>
    <s v="PPF"/>
    <s v="Trujillo-Enero-Miércoles-7:30-9:30pm-45672"/>
    <s v="Conócete a ti mismo"/>
    <x v="1"/>
    <x v="0"/>
  </r>
  <r>
    <x v="0"/>
    <x v="0"/>
    <x v="1"/>
    <x v="0"/>
    <x v="1"/>
    <s v="Lucero Alfaro"/>
    <s v="70709552"/>
    <s v="Francisco Antonio "/>
    <s v="Tarrillo Garcia"/>
    <n v="949933353"/>
    <s v="fkng.ant@gmail.com"/>
    <d v="2007-06-06T00:00:00"/>
    <n v="17"/>
    <s v="Nuth I"/>
    <x v="0"/>
    <m/>
    <m/>
    <m/>
    <m/>
    <d v="2025-01-29T00:00:00"/>
    <d v="2025-04-15T00:00:00"/>
    <x v="1"/>
    <x v="1"/>
    <s v="P"/>
    <s v="P"/>
    <s v="P"/>
    <s v="P"/>
    <s v="F"/>
    <s v="F"/>
    <s v="F"/>
    <s v="F"/>
    <m/>
    <m/>
    <m/>
    <m/>
    <m/>
    <m/>
    <m/>
    <m/>
    <m/>
    <s v="Asistió"/>
    <m/>
    <m/>
    <m/>
    <m/>
    <m/>
    <m/>
    <m/>
    <d v="2025-06-30T00:00:00"/>
    <m/>
    <d v="2025-07-31T00:00:00"/>
    <m/>
    <m/>
    <m/>
    <s v="PPP"/>
    <s v="Trujillo-Enero-Miércoles-7:30-9:30pm-45672"/>
    <s v="Conócete a ti mismo"/>
    <x v="1"/>
    <x v="0"/>
  </r>
  <r>
    <x v="0"/>
    <x v="0"/>
    <x v="0"/>
    <x v="0"/>
    <x v="0"/>
    <s v="Lucero Alfaro"/>
    <s v="75483102"/>
    <s v="Pedro"/>
    <s v="Churampi Machari"/>
    <n v="995052698"/>
    <s v="juniorchma@gmail.com"/>
    <d v="1998-02-24T00:00:00"/>
    <n v="27"/>
    <s v="Nuth I"/>
    <x v="0"/>
    <m/>
    <m/>
    <m/>
    <m/>
    <d v="2025-01-28T00:00:00"/>
    <d v="2025-04-14T00:00:00"/>
    <x v="0"/>
    <x v="0"/>
    <s v="F"/>
    <s v="P"/>
    <s v="P"/>
    <s v="P"/>
    <s v="F"/>
    <s v="P"/>
    <s v="F"/>
    <s v="F"/>
    <m/>
    <m/>
    <m/>
    <m/>
    <m/>
    <m/>
    <m/>
    <m/>
    <m/>
    <s v="Asistió"/>
    <m/>
    <m/>
    <m/>
    <m/>
    <m/>
    <m/>
    <m/>
    <d v="2025-06-30T00:00:00"/>
    <m/>
    <d v="2025-07-31T00:00:00"/>
    <m/>
    <m/>
    <m/>
    <s v="FPP"/>
    <s v="Trujillo-Enero-Martes-7:30-9:30pm-45671"/>
    <s v="Conócete a ti mismo"/>
    <x v="0"/>
    <x v="0"/>
  </r>
  <r>
    <x v="0"/>
    <x v="0"/>
    <x v="1"/>
    <x v="0"/>
    <x v="1"/>
    <s v="Lucero Alfaro"/>
    <s v="70702178"/>
    <s v="Anghello Alexander"/>
    <s v="Zeñas Calderon"/>
    <n v="912296788"/>
    <s v="anghellozc@gmail.com"/>
    <d v="2007-05-28T00:00:00"/>
    <n v="17"/>
    <s v="Nuth I"/>
    <x v="0"/>
    <m/>
    <m/>
    <m/>
    <m/>
    <d v="2025-01-29T00:00:00"/>
    <d v="2025-04-15T00:00:00"/>
    <x v="1"/>
    <x v="1"/>
    <s v="P"/>
    <s v="P"/>
    <s v="P"/>
    <s v="F"/>
    <s v="F"/>
    <s v="F"/>
    <s v="P"/>
    <s v="F"/>
    <m/>
    <m/>
    <m/>
    <m/>
    <m/>
    <m/>
    <m/>
    <m/>
    <m/>
    <s v="Asistió"/>
    <m/>
    <m/>
    <m/>
    <m/>
    <m/>
    <m/>
    <m/>
    <d v="2025-06-30T00:00:00"/>
    <m/>
    <d v="2025-07-31T00:00:00"/>
    <m/>
    <m/>
    <m/>
    <s v="PPP"/>
    <s v="Trujillo-Enero-Miércoles-7:30-9:30pm-45672"/>
    <s v="Conócete a ti mismo"/>
    <x v="1"/>
    <x v="0"/>
  </r>
  <r>
    <x v="0"/>
    <x v="0"/>
    <x v="1"/>
    <x v="0"/>
    <x v="1"/>
    <s v="Lucero Alfaro"/>
    <s v="47868788"/>
    <s v="Kennyi"/>
    <s v="Meregildo Mantilla"/>
    <n v="942349408"/>
    <s v="kenyi200793@gmail.com"/>
    <d v="1993-07-20T00:00:00"/>
    <n v="31"/>
    <s v="Nuth I"/>
    <x v="0"/>
    <m/>
    <m/>
    <m/>
    <m/>
    <d v="2025-01-29T00:00:00"/>
    <d v="2025-04-15T00:00:00"/>
    <x v="1"/>
    <x v="1"/>
    <s v="N"/>
    <s v="P"/>
    <s v="P"/>
    <s v="P"/>
    <s v="P"/>
    <s v="P"/>
    <s v="P"/>
    <s v="P"/>
    <m/>
    <m/>
    <m/>
    <m/>
    <m/>
    <m/>
    <m/>
    <m/>
    <m/>
    <s v="Asistió"/>
    <m/>
    <m/>
    <m/>
    <m/>
    <m/>
    <m/>
    <m/>
    <d v="2025-06-30T00:00:00"/>
    <m/>
    <d v="2025-07-31T00:00:00"/>
    <m/>
    <m/>
    <m/>
    <s v="NPP"/>
    <s v="Trujillo-Enero-Miércoles-7:30-9:30pm-45672"/>
    <s v="Conócete a ti mismo"/>
    <x v="1"/>
    <x v="0"/>
  </r>
  <r>
    <x v="0"/>
    <x v="0"/>
    <x v="1"/>
    <x v="0"/>
    <x v="1"/>
    <s v="Lucero Alfaro"/>
    <s v="75628689"/>
    <s v="Carlos Josemaria"/>
    <s v="Silva Anton"/>
    <n v="910848758"/>
    <s v="scarlosjosemaria@gmail.com"/>
    <d v="2005-01-19T00:00:00"/>
    <n v="20"/>
    <s v="Amon I"/>
    <x v="0"/>
    <m/>
    <m/>
    <m/>
    <m/>
    <d v="2025-01-29T00:00:00"/>
    <d v="2025-04-15T00:00:00"/>
    <x v="1"/>
    <x v="1"/>
    <s v="N"/>
    <s v="P"/>
    <s v="P"/>
    <s v="P"/>
    <s v="F"/>
    <s v="F"/>
    <s v="F"/>
    <s v="F"/>
    <m/>
    <m/>
    <m/>
    <m/>
    <m/>
    <m/>
    <m/>
    <m/>
    <m/>
    <s v="Asistió"/>
    <m/>
    <m/>
    <m/>
    <m/>
    <m/>
    <m/>
    <m/>
    <d v="2025-06-30T00:00:00"/>
    <m/>
    <d v="2025-07-31T00:00:00"/>
    <m/>
    <m/>
    <m/>
    <s v="NPP"/>
    <s v="Trujillo-Enero-Miércoles-7:30-9:30pm-45672"/>
    <s v="Conócete a ti mismo"/>
    <x v="1"/>
    <x v="0"/>
  </r>
  <r>
    <x v="0"/>
    <x v="0"/>
    <x v="1"/>
    <x v="0"/>
    <x v="1"/>
    <s v="Lucero Alfaro"/>
    <s v="18109327"/>
    <s v="Carmen "/>
    <s v="Castro Castrillo"/>
    <n v="943415673"/>
    <s v="cmccastillo@gmail.com"/>
    <d v="1974-08-16T00:00:00"/>
    <n v="50"/>
    <s v="Nuth I"/>
    <x v="0"/>
    <d v="2025-02-11T00:00:00"/>
    <m/>
    <m/>
    <m/>
    <d v="2025-01-29T00:00:00"/>
    <d v="2025-02-11T00:00:00"/>
    <x v="1"/>
    <x v="1"/>
    <s v="N"/>
    <s v="P"/>
    <s v="P"/>
    <s v="F"/>
    <s v="F"/>
    <s v="P"/>
    <m/>
    <m/>
    <m/>
    <m/>
    <m/>
    <m/>
    <m/>
    <m/>
    <m/>
    <m/>
    <m/>
    <s v="Asistió"/>
    <m/>
    <m/>
    <m/>
    <m/>
    <m/>
    <m/>
    <m/>
    <d v="2025-04-30T00:00:00"/>
    <m/>
    <d v="2025-05-31T00:00:00"/>
    <m/>
    <m/>
    <m/>
    <s v="NPP"/>
    <s v="Trujillo-Enero-Miércoles-7:30-9:30pm-45672"/>
    <s v="Conócete a ti mismo"/>
    <x v="1"/>
    <x v="0"/>
  </r>
  <r>
    <x v="0"/>
    <x v="1"/>
    <x v="0"/>
    <x v="0"/>
    <x v="2"/>
    <s v="Lucero Alfaro"/>
    <s v="77388449"/>
    <s v="Gabriela "/>
    <s v="Cabrera Carranza"/>
    <n v="948134377"/>
    <s v="gabriela.cabreracc@gmail.com"/>
    <d v="1995-03-03T00:00:00"/>
    <n v="30"/>
    <s v="Anubis I"/>
    <x v="0"/>
    <m/>
    <m/>
    <m/>
    <m/>
    <d v="2025-02-25T00:00:00"/>
    <d v="2025-05-11T00:00:00"/>
    <x v="2"/>
    <x v="1"/>
    <s v="P"/>
    <s v="P"/>
    <s v="F"/>
    <s v="P"/>
    <m/>
    <m/>
    <m/>
    <m/>
    <m/>
    <m/>
    <m/>
    <m/>
    <m/>
    <m/>
    <m/>
    <m/>
    <m/>
    <s v="Asistió"/>
    <m/>
    <m/>
    <m/>
    <m/>
    <m/>
    <m/>
    <m/>
    <d v="2025-07-31T00:00:00"/>
    <m/>
    <d v="2025-08-31T00:00:00"/>
    <m/>
    <m/>
    <m/>
    <s v="PPF"/>
    <s v="Trujillo-Febrero-Martes-7:30-9:30pm-45699"/>
    <s v="Conócete a ti mismo"/>
    <x v="2"/>
    <x v="0"/>
  </r>
  <r>
    <x v="0"/>
    <x v="1"/>
    <x v="0"/>
    <x v="0"/>
    <x v="2"/>
    <s v="Lucero Alfaro"/>
    <s v="75079666"/>
    <s v="Ariana Yaneth"/>
    <s v="Mitacc Rodriguez"/>
    <n v="944397449"/>
    <s v="arianamitacc@gmail.com"/>
    <d v="2005-05-09T00:00:00"/>
    <n v="19"/>
    <s v="Anubis I"/>
    <x v="0"/>
    <m/>
    <m/>
    <m/>
    <m/>
    <d v="2025-02-25T00:00:00"/>
    <d v="2025-05-11T00:00:00"/>
    <x v="2"/>
    <x v="1"/>
    <s v="P"/>
    <s v="P"/>
    <s v="P"/>
    <s v="F"/>
    <m/>
    <m/>
    <m/>
    <m/>
    <m/>
    <m/>
    <m/>
    <m/>
    <m/>
    <m/>
    <m/>
    <m/>
    <m/>
    <s v="Asistió"/>
    <m/>
    <m/>
    <m/>
    <m/>
    <m/>
    <m/>
    <m/>
    <d v="2025-07-31T00:00:00"/>
    <m/>
    <d v="2025-08-31T00:00:00"/>
    <m/>
    <m/>
    <m/>
    <s v="PPP"/>
    <s v="Trujillo-Febrero-Martes-7:30-9:30pm-45699"/>
    <s v="Conócete a ti mismo"/>
    <x v="2"/>
    <x v="0"/>
  </r>
  <r>
    <x v="0"/>
    <x v="1"/>
    <x v="0"/>
    <x v="0"/>
    <x v="2"/>
    <s v="Lucero Alfaro"/>
    <s v="17959518"/>
    <s v="Hector "/>
    <s v="Navarro Cáceres"/>
    <s v="949695 554"/>
    <m/>
    <m/>
    <s v=""/>
    <s v="Anubis I"/>
    <x v="0"/>
    <m/>
    <m/>
    <m/>
    <m/>
    <d v="2025-02-25T00:00:00"/>
    <d v="2025-05-11T00:00:00"/>
    <x v="2"/>
    <x v="1"/>
    <s v="F"/>
    <s v="P"/>
    <s v="P"/>
    <s v="P"/>
    <m/>
    <m/>
    <m/>
    <m/>
    <m/>
    <m/>
    <m/>
    <m/>
    <m/>
    <m/>
    <m/>
    <m/>
    <m/>
    <s v="Asistió"/>
    <m/>
    <m/>
    <m/>
    <m/>
    <m/>
    <m/>
    <m/>
    <d v="2025-07-31T00:00:00"/>
    <m/>
    <d v="2025-08-31T00:00:00"/>
    <m/>
    <m/>
    <m/>
    <s v="FPP"/>
    <s v="Trujillo-Febrero-Martes-7:30-9:30pm-45699"/>
    <s v="Conócete a ti mismo"/>
    <x v="2"/>
    <x v="0"/>
  </r>
  <r>
    <x v="0"/>
    <x v="1"/>
    <x v="0"/>
    <x v="0"/>
    <x v="2"/>
    <s v="Lucero Alfaro"/>
    <m/>
    <s v="Williams Lian"/>
    <s v="Delgado Vargas"/>
    <n v="942016309"/>
    <s v="delgadolian1510@gmail.com"/>
    <d v="2008-10-15T00:00:00"/>
    <n v="16"/>
    <s v="Anubis I"/>
    <x v="0"/>
    <m/>
    <m/>
    <m/>
    <m/>
    <d v="2025-02-25T00:00:00"/>
    <d v="2025-05-11T00:00:00"/>
    <x v="2"/>
    <x v="1"/>
    <s v="P"/>
    <s v="P"/>
    <s v="P"/>
    <s v="P"/>
    <m/>
    <m/>
    <m/>
    <m/>
    <m/>
    <m/>
    <m/>
    <m/>
    <m/>
    <m/>
    <m/>
    <m/>
    <m/>
    <s v="Asistió"/>
    <m/>
    <m/>
    <m/>
    <m/>
    <m/>
    <m/>
    <m/>
    <d v="2025-07-31T00:00:00"/>
    <m/>
    <d v="2025-08-31T00:00:00"/>
    <m/>
    <m/>
    <m/>
    <s v="PPP"/>
    <s v="Trujillo-Febrero-Martes-7:30-9:30pm-45699"/>
    <s v="Conócete a ti mismo"/>
    <x v="2"/>
    <x v="0"/>
  </r>
  <r>
    <x v="0"/>
    <x v="1"/>
    <x v="0"/>
    <x v="0"/>
    <x v="2"/>
    <s v="Lucero Alfaro"/>
    <s v="72953658"/>
    <s v="Renzo"/>
    <s v="Saenz Murga"/>
    <n v="964226767"/>
    <s v="renzo_saenzmurga@outlook.com"/>
    <d v="2003-01-01T00:00:00"/>
    <n v="22"/>
    <s v="Anubis I"/>
    <x v="0"/>
    <m/>
    <m/>
    <m/>
    <m/>
    <d v="2025-02-25T00:00:00"/>
    <d v="2025-05-11T00:00:00"/>
    <x v="2"/>
    <x v="1"/>
    <s v="P"/>
    <s v="F"/>
    <s v="P"/>
    <s v="P"/>
    <m/>
    <m/>
    <m/>
    <m/>
    <m/>
    <m/>
    <m/>
    <m/>
    <m/>
    <m/>
    <m/>
    <m/>
    <m/>
    <s v="Asistió"/>
    <m/>
    <m/>
    <m/>
    <m/>
    <m/>
    <m/>
    <m/>
    <d v="2025-07-31T00:00:00"/>
    <m/>
    <d v="2025-08-31T00:00:00"/>
    <m/>
    <m/>
    <m/>
    <s v="PFP"/>
    <s v="Trujillo-Febrero-Martes-7:30-9:30pm-45699"/>
    <s v="Conócete a ti mismo"/>
    <x v="2"/>
    <x v="0"/>
  </r>
  <r>
    <x v="0"/>
    <x v="1"/>
    <x v="0"/>
    <x v="0"/>
    <x v="2"/>
    <s v="Lucero Alfaro"/>
    <s v="47444633"/>
    <s v="Carol Anais"/>
    <s v="Sanchez Rodriguez"/>
    <n v="904498899"/>
    <s v="ana_sr15@outlook.es"/>
    <d v="1992-09-15T00:00:00"/>
    <n v="32"/>
    <s v="Anubis I"/>
    <x v="0"/>
    <m/>
    <m/>
    <m/>
    <m/>
    <d v="2025-02-25T00:00:00"/>
    <d v="2025-05-11T00:00:00"/>
    <x v="2"/>
    <x v="1"/>
    <s v="N"/>
    <s v="N"/>
    <s v="P"/>
    <s v="P"/>
    <m/>
    <m/>
    <m/>
    <m/>
    <m/>
    <m/>
    <m/>
    <m/>
    <m/>
    <m/>
    <m/>
    <m/>
    <m/>
    <s v="Asistió"/>
    <m/>
    <m/>
    <m/>
    <m/>
    <m/>
    <m/>
    <m/>
    <d v="2025-07-31T00:00:00"/>
    <m/>
    <d v="2025-08-31T00:00:00"/>
    <m/>
    <m/>
    <m/>
    <s v="NNP"/>
    <s v="Trujillo-Febrero-Martes-7:30-9:30pm-45699"/>
    <s v="Conócete a ti mismo"/>
    <x v="2"/>
    <x v="0"/>
  </r>
  <r>
    <x v="0"/>
    <x v="1"/>
    <x v="0"/>
    <x v="0"/>
    <x v="2"/>
    <s v="Lucero Alfaro"/>
    <s v="18109327"/>
    <s v="Carmen "/>
    <s v="Castro Castrillo"/>
    <n v="943415673"/>
    <s v="cmccastillo@gmail.com"/>
    <d v="1974-08-16T00:00:00"/>
    <n v="50"/>
    <s v="Anubis I"/>
    <x v="1"/>
    <m/>
    <m/>
    <m/>
    <m/>
    <d v="2025-02-25T00:00:00"/>
    <d v="2025-05-11T00:00:00"/>
    <x v="2"/>
    <x v="1"/>
    <s v="P"/>
    <s v="P"/>
    <s v="P"/>
    <s v="P"/>
    <m/>
    <m/>
    <m/>
    <m/>
    <m/>
    <m/>
    <m/>
    <m/>
    <m/>
    <m/>
    <m/>
    <m/>
    <m/>
    <s v="Asistió"/>
    <m/>
    <m/>
    <m/>
    <m/>
    <m/>
    <m/>
    <m/>
    <d v="2025-07-31T00:00:00"/>
    <m/>
    <d v="2025-08-31T00:00:00"/>
    <m/>
    <m/>
    <m/>
    <s v="PPP"/>
    <s v="Trujillo-Febrero-Martes-7:30-9:30pm-45699"/>
    <s v="Conócete a ti mismo"/>
    <x v="3"/>
    <x v="0"/>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m/>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r>
    <x v="1"/>
    <x v="2"/>
    <x v="2"/>
    <x v="1"/>
    <x v="3"/>
    <m/>
    <m/>
    <m/>
    <m/>
    <m/>
    <m/>
    <m/>
    <s v=""/>
    <m/>
    <x v="2"/>
    <m/>
    <m/>
    <m/>
    <m/>
    <s v=""/>
    <s v=""/>
    <x v="3"/>
    <x v="2"/>
    <m/>
    <m/>
    <m/>
    <m/>
    <m/>
    <m/>
    <m/>
    <m/>
    <m/>
    <m/>
    <m/>
    <m/>
    <m/>
    <m/>
    <m/>
    <m/>
    <m/>
    <s v=""/>
    <m/>
    <m/>
    <m/>
    <m/>
    <s v=""/>
    <m/>
    <m/>
    <s v=""/>
    <m/>
    <s v=""/>
    <m/>
    <m/>
    <m/>
    <s v=""/>
    <s v=""/>
    <s v=""/>
    <x v="4"/>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Trujillo-Enero-Martes-7:30 - 9:30 pm-45671-Inscrito Nuevo"/>
    <x v="0"/>
    <x v="0"/>
    <x v="0"/>
    <s v="2025"/>
    <x v="0"/>
    <x v="0"/>
    <x v="0"/>
    <n v="10"/>
    <m/>
    <n v="8"/>
    <n v="10"/>
    <n v="4"/>
    <n v="6"/>
    <n v="5"/>
    <n v="6"/>
    <n v="2"/>
    <n v="2"/>
    <n v="0"/>
    <n v="0"/>
    <n v="0"/>
    <n v="0"/>
    <n v="0"/>
    <n v="0"/>
    <n v="0"/>
    <n v="0"/>
    <n v="0"/>
  </r>
  <r>
    <s v="Trujillo-Enero-Martes-7:30 - 9:30 pm-45671-Inscrito Nuevo"/>
    <x v="0"/>
    <x v="0"/>
    <x v="0"/>
    <s v="2025"/>
    <x v="0"/>
    <x v="1"/>
    <x v="1"/>
    <n v="1"/>
    <m/>
    <n v="8"/>
    <n v="10"/>
    <n v="4"/>
    <n v="6"/>
    <n v="5"/>
    <n v="6"/>
    <n v="2"/>
    <n v="2"/>
    <n v="0"/>
    <n v="0"/>
    <n v="0"/>
    <n v="0"/>
    <n v="0"/>
    <n v="0"/>
    <n v="0"/>
    <n v="0"/>
    <n v="0"/>
  </r>
  <r>
    <s v="Trujillo-Enero-Miércoles-7:30 - 9:30 pm-45672-Inscrito Nuevo"/>
    <x v="0"/>
    <x v="1"/>
    <x v="0"/>
    <s v="2025"/>
    <x v="0"/>
    <x v="1"/>
    <x v="1"/>
    <n v="17"/>
    <m/>
    <n v="14"/>
    <n v="16"/>
    <n v="12"/>
    <n v="13"/>
    <n v="11"/>
    <n v="10"/>
    <n v="12"/>
    <n v="7"/>
    <n v="0"/>
    <n v="0"/>
    <n v="0"/>
    <n v="0"/>
    <n v="0"/>
    <n v="0"/>
    <n v="0"/>
    <n v="0"/>
    <n v="0"/>
  </r>
  <r>
    <s v="Trujillo-Febrero-Martes-7:30 - 9:30 pm-45699-Inscrito Nuevo"/>
    <x v="0"/>
    <x v="2"/>
    <x v="1"/>
    <s v="2025"/>
    <x v="0"/>
    <x v="2"/>
    <x v="1"/>
    <n v="6"/>
    <m/>
    <n v="4"/>
    <n v="4"/>
    <n v="5"/>
    <n v="5"/>
    <n v="0"/>
    <n v="0"/>
    <n v="0"/>
    <n v="0"/>
    <n v="0"/>
    <n v="0"/>
    <n v="0"/>
    <n v="0"/>
    <n v="0"/>
    <n v="0"/>
    <n v="0"/>
    <n v="0"/>
    <n v="0"/>
  </r>
  <r>
    <s v="Trujillo-Febrero-Martes-7:30 - 9:30 pm-45699-Cambio de horario"/>
    <x v="0"/>
    <x v="2"/>
    <x v="1"/>
    <s v="2025"/>
    <x v="1"/>
    <x v="2"/>
    <x v="1"/>
    <n v="1"/>
    <m/>
    <n v="1"/>
    <n v="1"/>
    <n v="1"/>
    <n v="1"/>
    <n v="0"/>
    <n v="0"/>
    <n v="0"/>
    <n v="0"/>
    <n v="0"/>
    <n v="0"/>
    <n v="0"/>
    <n v="0"/>
    <n v="0"/>
    <n v="0"/>
    <n v="0"/>
    <n v="0"/>
    <n v="0"/>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s v=""/>
    <x v="2"/>
    <x v="3"/>
    <x v="2"/>
    <s v=""/>
    <m/>
    <s v=""/>
    <s v=""/>
    <s v=""/>
    <s v=""/>
    <s v=""/>
    <s v=""/>
    <s v=""/>
    <s v=""/>
    <s v=""/>
    <s v=""/>
    <s v=""/>
    <s v=""/>
    <s v=""/>
    <s v=""/>
    <s v=""/>
    <s v=""/>
    <s v=""/>
  </r>
  <r>
    <s v=""/>
    <x v="1"/>
    <x v="3"/>
    <x v="2"/>
    <m/>
    <x v="2"/>
    <x v="3"/>
    <x v="2"/>
    <s v=""/>
    <m/>
    <s v=""/>
    <s v=""/>
    <s v=""/>
    <s v=""/>
    <s v=""/>
    <s v=""/>
    <s v=""/>
    <s v=""/>
    <s v=""/>
    <s v=""/>
    <s v=""/>
    <s v=""/>
    <m/>
    <m/>
    <m/>
    <m/>
    <s v=""/>
  </r>
  <r>
    <s v=""/>
    <x v="1"/>
    <x v="3"/>
    <x v="2"/>
    <m/>
    <x v="2"/>
    <x v="3"/>
    <x v="2"/>
    <s v=""/>
    <m/>
    <s v=""/>
    <s v=""/>
    <s v=""/>
    <s v=""/>
    <s v=""/>
    <s v=""/>
    <s v=""/>
    <s v=""/>
    <s v=""/>
    <s v=""/>
    <s v=""/>
    <s v=""/>
    <m/>
    <m/>
    <m/>
    <m/>
    <s v=""/>
  </r>
  <r>
    <s v=""/>
    <x v="1"/>
    <x v="3"/>
    <x v="2"/>
    <m/>
    <x v="2"/>
    <x v="3"/>
    <x v="2"/>
    <s v=""/>
    <m/>
    <s v=""/>
    <s v=""/>
    <s v=""/>
    <s v=""/>
    <s v=""/>
    <s v=""/>
    <s v=""/>
    <s v=""/>
    <s v=""/>
    <s v=""/>
    <s v=""/>
    <s v=""/>
    <m/>
    <m/>
    <m/>
    <m/>
    <s v=""/>
  </r>
  <r>
    <s v=""/>
    <x v="1"/>
    <x v="3"/>
    <x v="2"/>
    <m/>
    <x v="2"/>
    <x v="3"/>
    <x v="2"/>
    <s v=""/>
    <m/>
    <s v=""/>
    <s v=""/>
    <s v=""/>
    <s v=""/>
    <s v=""/>
    <s v=""/>
    <s v=""/>
    <s v=""/>
    <s v=""/>
    <s v=""/>
    <s v=""/>
    <s v=""/>
    <m/>
    <m/>
    <m/>
    <m/>
    <s v=""/>
  </r>
  <r>
    <s v=""/>
    <x v="1"/>
    <x v="3"/>
    <x v="2"/>
    <m/>
    <x v="2"/>
    <x v="3"/>
    <x v="2"/>
    <s v=""/>
    <m/>
    <s v=""/>
    <s v=""/>
    <s v=""/>
    <s v=""/>
    <s v=""/>
    <s v=""/>
    <s v=""/>
    <s v=""/>
    <s v=""/>
    <s v=""/>
    <s v=""/>
    <s v=""/>
    <m/>
    <m/>
    <m/>
    <m/>
    <s v=""/>
  </r>
  <r>
    <s v=""/>
    <x v="1"/>
    <x v="3"/>
    <x v="2"/>
    <m/>
    <x v="2"/>
    <x v="3"/>
    <x v="2"/>
    <s v=""/>
    <m/>
    <s v=""/>
    <s v=""/>
    <s v=""/>
    <s v=""/>
    <s v=""/>
    <s v=""/>
    <s v=""/>
    <s v=""/>
    <s v=""/>
    <s v=""/>
    <s v=""/>
    <s v=""/>
    <m/>
    <m/>
    <m/>
    <m/>
    <s v=""/>
  </r>
  <r>
    <s v=""/>
    <x v="1"/>
    <x v="3"/>
    <x v="2"/>
    <m/>
    <x v="2"/>
    <x v="3"/>
    <x v="2"/>
    <s v=""/>
    <m/>
    <s v=""/>
    <s v=""/>
    <s v=""/>
    <s v=""/>
    <s v=""/>
    <s v=""/>
    <s v=""/>
    <s v=""/>
    <s v=""/>
    <s v=""/>
    <s v=""/>
    <s v=""/>
    <m/>
    <m/>
    <m/>
    <m/>
    <s v=""/>
  </r>
  <r>
    <s v=""/>
    <x v="1"/>
    <x v="3"/>
    <x v="2"/>
    <m/>
    <x v="2"/>
    <x v="3"/>
    <x v="2"/>
    <s v=""/>
    <m/>
    <s v=""/>
    <s v=""/>
    <s v=""/>
    <s v=""/>
    <s v=""/>
    <s v=""/>
    <s v=""/>
    <s v=""/>
    <s v=""/>
    <s v=""/>
    <s v=""/>
    <s v=""/>
    <m/>
    <m/>
    <m/>
    <m/>
    <s v=""/>
  </r>
  <r>
    <s v=""/>
    <x v="1"/>
    <x v="3"/>
    <x v="2"/>
    <m/>
    <x v="2"/>
    <x v="3"/>
    <x v="2"/>
    <s v=""/>
    <m/>
    <s v=""/>
    <s v=""/>
    <s v=""/>
    <s v=""/>
    <s v=""/>
    <s v=""/>
    <s v=""/>
    <s v=""/>
    <s v=""/>
    <s v=""/>
    <s v=""/>
    <s v=""/>
    <m/>
    <m/>
    <m/>
    <m/>
    <s v=""/>
  </r>
  <r>
    <s v=""/>
    <x v="1"/>
    <x v="3"/>
    <x v="2"/>
    <m/>
    <x v="2"/>
    <x v="3"/>
    <x v="2"/>
    <s v=""/>
    <m/>
    <s v=""/>
    <s v=""/>
    <s v=""/>
    <s v=""/>
    <s v=""/>
    <s v=""/>
    <s v=""/>
    <s v=""/>
    <s v=""/>
    <s v=""/>
    <s v=""/>
    <s v=""/>
    <m/>
    <m/>
    <m/>
    <m/>
    <s v=""/>
  </r>
  <r>
    <s v=""/>
    <x v="1"/>
    <x v="3"/>
    <x v="2"/>
    <m/>
    <x v="2"/>
    <x v="3"/>
    <x v="2"/>
    <s v=""/>
    <m/>
    <s v=""/>
    <s v=""/>
    <s v=""/>
    <s v=""/>
    <s v=""/>
    <s v=""/>
    <s v=""/>
    <s v=""/>
    <s v=""/>
    <s v=""/>
    <s v=""/>
    <s v=""/>
    <m/>
    <m/>
    <m/>
    <m/>
    <s v=""/>
  </r>
  <r>
    <s v=""/>
    <x v="1"/>
    <x v="3"/>
    <x v="2"/>
    <m/>
    <x v="2"/>
    <x v="3"/>
    <x v="2"/>
    <s v=""/>
    <m/>
    <s v=""/>
    <s v=""/>
    <s v=""/>
    <s v=""/>
    <s v=""/>
    <s v=""/>
    <s v=""/>
    <s v=""/>
    <s v=""/>
    <s v=""/>
    <s v=""/>
    <s v=""/>
    <m/>
    <m/>
    <m/>
    <m/>
    <s v=""/>
  </r>
  <r>
    <s v=""/>
    <x v="1"/>
    <x v="3"/>
    <x v="2"/>
    <m/>
    <x v="2"/>
    <x v="3"/>
    <x v="2"/>
    <s v=""/>
    <m/>
    <s v=""/>
    <s v=""/>
    <s v=""/>
    <s v=""/>
    <s v=""/>
    <s v=""/>
    <s v=""/>
    <s v=""/>
    <s v=""/>
    <s v=""/>
    <s v=""/>
    <s v=""/>
    <m/>
    <m/>
    <m/>
    <m/>
    <s v=""/>
  </r>
  <r>
    <s v=""/>
    <x v="1"/>
    <x v="3"/>
    <x v="2"/>
    <m/>
    <x v="2"/>
    <x v="3"/>
    <x v="2"/>
    <s v=""/>
    <m/>
    <s v=""/>
    <s v=""/>
    <s v=""/>
    <s v=""/>
    <s v=""/>
    <s v=""/>
    <s v=""/>
    <s v=""/>
    <s v=""/>
    <s v=""/>
    <s v=""/>
    <s v=""/>
    <m/>
    <m/>
    <m/>
    <m/>
    <s v=""/>
  </r>
  <r>
    <s v=""/>
    <x v="1"/>
    <x v="3"/>
    <x v="2"/>
    <m/>
    <x v="2"/>
    <x v="3"/>
    <x v="2"/>
    <s v=""/>
    <m/>
    <s v=""/>
    <s v=""/>
    <s v=""/>
    <s v=""/>
    <s v=""/>
    <s v=""/>
    <s v=""/>
    <s v=""/>
    <s v=""/>
    <s v=""/>
    <s v=""/>
    <s v=""/>
    <m/>
    <m/>
    <m/>
    <m/>
    <s v=""/>
  </r>
  <r>
    <s v=""/>
    <x v="1"/>
    <x v="3"/>
    <x v="2"/>
    <m/>
    <x v="2"/>
    <x v="3"/>
    <x v="2"/>
    <s v=""/>
    <m/>
    <s v=""/>
    <s v=""/>
    <s v=""/>
    <s v=""/>
    <s v=""/>
    <s v=""/>
    <s v=""/>
    <s v=""/>
    <s v=""/>
    <s v=""/>
    <s v=""/>
    <s v=""/>
    <m/>
    <m/>
    <m/>
    <m/>
    <s v=""/>
  </r>
  <r>
    <s v=""/>
    <x v="1"/>
    <x v="3"/>
    <x v="2"/>
    <m/>
    <x v="2"/>
    <x v="3"/>
    <x v="2"/>
    <s v=""/>
    <m/>
    <s v=""/>
    <s v=""/>
    <s v=""/>
    <s v=""/>
    <s v=""/>
    <s v=""/>
    <s v=""/>
    <s v=""/>
    <s v=""/>
    <s v=""/>
    <s v=""/>
    <s v=""/>
    <m/>
    <m/>
    <m/>
    <m/>
    <s v=""/>
  </r>
  <r>
    <s v=""/>
    <x v="1"/>
    <x v="3"/>
    <x v="2"/>
    <m/>
    <x v="2"/>
    <x v="3"/>
    <x v="2"/>
    <s v=""/>
    <m/>
    <s v=""/>
    <s v=""/>
    <s v=""/>
    <s v=""/>
    <s v=""/>
    <s v=""/>
    <s v=""/>
    <s v=""/>
    <s v=""/>
    <s v=""/>
    <s v=""/>
    <s v=""/>
    <m/>
    <m/>
    <m/>
    <m/>
    <s v=""/>
  </r>
  <r>
    <s v=""/>
    <x v="1"/>
    <x v="3"/>
    <x v="2"/>
    <m/>
    <x v="2"/>
    <x v="3"/>
    <x v="2"/>
    <s v=""/>
    <m/>
    <s v=""/>
    <s v=""/>
    <s v=""/>
    <s v=""/>
    <s v=""/>
    <s v=""/>
    <s v=""/>
    <s v=""/>
    <s v=""/>
    <s v=""/>
    <s v=""/>
    <s v=""/>
    <m/>
    <m/>
    <m/>
    <m/>
    <s v=""/>
  </r>
  <r>
    <s v=""/>
    <x v="1"/>
    <x v="3"/>
    <x v="2"/>
    <m/>
    <x v="2"/>
    <x v="3"/>
    <x v="2"/>
    <s v=""/>
    <m/>
    <s v=""/>
    <s v=""/>
    <s v=""/>
    <s v=""/>
    <s v=""/>
    <s v=""/>
    <s v=""/>
    <s v=""/>
    <s v=""/>
    <s v=""/>
    <s v=""/>
    <s v=""/>
    <m/>
    <m/>
    <m/>
    <m/>
    <s v=""/>
  </r>
  <r>
    <s v=""/>
    <x v="1"/>
    <x v="3"/>
    <x v="2"/>
    <m/>
    <x v="2"/>
    <x v="3"/>
    <x v="2"/>
    <s v=""/>
    <m/>
    <s v=""/>
    <s v=""/>
    <s v=""/>
    <s v=""/>
    <s v=""/>
    <s v=""/>
    <s v=""/>
    <s v=""/>
    <s v=""/>
    <s v=""/>
    <s v=""/>
    <s v=""/>
    <m/>
    <m/>
    <m/>
    <m/>
    <s v=""/>
  </r>
  <r>
    <s v=""/>
    <x v="1"/>
    <x v="3"/>
    <x v="2"/>
    <m/>
    <x v="2"/>
    <x v="3"/>
    <x v="2"/>
    <s v=""/>
    <m/>
    <s v=""/>
    <s v=""/>
    <s v=""/>
    <s v=""/>
    <s v=""/>
    <s v=""/>
    <s v=""/>
    <s v=""/>
    <s v=""/>
    <s v=""/>
    <s v=""/>
    <s v=""/>
    <m/>
    <m/>
    <m/>
    <m/>
    <s v=""/>
  </r>
  <r>
    <s v=""/>
    <x v="1"/>
    <x v="3"/>
    <x v="2"/>
    <m/>
    <x v="2"/>
    <x v="3"/>
    <x v="2"/>
    <s v=""/>
    <m/>
    <s v=""/>
    <s v=""/>
    <s v=""/>
    <s v=""/>
    <s v=""/>
    <s v=""/>
    <s v=""/>
    <s v=""/>
    <s v=""/>
    <s v=""/>
    <s v=""/>
    <s v=""/>
    <m/>
    <m/>
    <m/>
    <m/>
    <s v=""/>
  </r>
  <r>
    <s v=""/>
    <x v="1"/>
    <x v="3"/>
    <x v="2"/>
    <m/>
    <x v="2"/>
    <x v="3"/>
    <x v="2"/>
    <s v=""/>
    <m/>
    <s v=""/>
    <s v=""/>
    <s v=""/>
    <s v=""/>
    <s v=""/>
    <s v=""/>
    <s v=""/>
    <s v=""/>
    <s v=""/>
    <s v=""/>
    <s v=""/>
    <s v=""/>
    <m/>
    <m/>
    <m/>
    <m/>
    <s v=""/>
  </r>
  <r>
    <s v=""/>
    <x v="1"/>
    <x v="3"/>
    <x v="2"/>
    <m/>
    <x v="2"/>
    <x v="3"/>
    <x v="2"/>
    <s v=""/>
    <m/>
    <s v=""/>
    <s v=""/>
    <s v=""/>
    <s v=""/>
    <s v=""/>
    <s v=""/>
    <s v=""/>
    <s v=""/>
    <s v=""/>
    <s v=""/>
    <s v=""/>
    <s v=""/>
    <m/>
    <m/>
    <m/>
    <m/>
    <s v=""/>
  </r>
  <r>
    <s v=""/>
    <x v="1"/>
    <x v="3"/>
    <x v="2"/>
    <m/>
    <x v="2"/>
    <x v="3"/>
    <x v="2"/>
    <s v=""/>
    <m/>
    <s v=""/>
    <s v=""/>
    <s v=""/>
    <s v=""/>
    <s v=""/>
    <s v=""/>
    <s v=""/>
    <s v=""/>
    <s v=""/>
    <s v=""/>
    <s v=""/>
    <s v=""/>
    <m/>
    <m/>
    <m/>
    <m/>
    <s v=""/>
  </r>
  <r>
    <s v=""/>
    <x v="1"/>
    <x v="3"/>
    <x v="2"/>
    <m/>
    <x v="2"/>
    <x v="3"/>
    <x v="2"/>
    <s v=""/>
    <m/>
    <s v=""/>
    <s v=""/>
    <s v=""/>
    <s v=""/>
    <s v=""/>
    <s v=""/>
    <s v=""/>
    <s v=""/>
    <s v=""/>
    <s v=""/>
    <s v=""/>
    <s v=""/>
    <m/>
    <m/>
    <m/>
    <m/>
    <s v=""/>
  </r>
  <r>
    <s v=""/>
    <x v="1"/>
    <x v="3"/>
    <x v="2"/>
    <m/>
    <x v="2"/>
    <x v="3"/>
    <x v="2"/>
    <s v=""/>
    <m/>
    <s v=""/>
    <s v=""/>
    <s v=""/>
    <s v=""/>
    <s v=""/>
    <s v=""/>
    <s v=""/>
    <s v=""/>
    <s v=""/>
    <s v=""/>
    <s v=""/>
    <s v=""/>
    <m/>
    <m/>
    <m/>
    <m/>
    <s v=""/>
  </r>
  <r>
    <s v=""/>
    <x v="1"/>
    <x v="3"/>
    <x v="2"/>
    <m/>
    <x v="2"/>
    <x v="3"/>
    <x v="2"/>
    <s v=""/>
    <m/>
    <s v=""/>
    <s v=""/>
    <s v=""/>
    <s v=""/>
    <s v=""/>
    <s v=""/>
    <s v=""/>
    <s v=""/>
    <s v=""/>
    <s v=""/>
    <s v=""/>
    <s v=""/>
    <m/>
    <m/>
    <m/>
    <m/>
    <s v=""/>
  </r>
  <r>
    <s v=""/>
    <x v="1"/>
    <x v="3"/>
    <x v="2"/>
    <m/>
    <x v="2"/>
    <x v="3"/>
    <x v="2"/>
    <s v=""/>
    <m/>
    <s v=""/>
    <s v=""/>
    <s v=""/>
    <s v=""/>
    <s v=""/>
    <s v=""/>
    <s v=""/>
    <s v=""/>
    <s v=""/>
    <s v=""/>
    <s v=""/>
    <s v=""/>
    <m/>
    <m/>
    <m/>
    <m/>
    <s v=""/>
  </r>
  <r>
    <s v=""/>
    <x v="1"/>
    <x v="3"/>
    <x v="2"/>
    <m/>
    <x v="2"/>
    <x v="3"/>
    <x v="2"/>
    <s v=""/>
    <m/>
    <s v=""/>
    <s v=""/>
    <s v=""/>
    <s v=""/>
    <s v=""/>
    <s v=""/>
    <s v=""/>
    <s v=""/>
    <s v=""/>
    <s v=""/>
    <s v=""/>
    <s v=""/>
    <m/>
    <m/>
    <m/>
    <m/>
    <s v=""/>
  </r>
  <r>
    <s v=""/>
    <x v="1"/>
    <x v="3"/>
    <x v="2"/>
    <m/>
    <x v="2"/>
    <x v="3"/>
    <x v="2"/>
    <s v=""/>
    <m/>
    <s v=""/>
    <s v=""/>
    <s v=""/>
    <s v=""/>
    <s v=""/>
    <s v=""/>
    <s v=""/>
    <s v=""/>
    <s v=""/>
    <s v=""/>
    <s v=""/>
    <s v=""/>
    <m/>
    <m/>
    <m/>
    <m/>
    <s v=""/>
  </r>
  <r>
    <s v=""/>
    <x v="1"/>
    <x v="3"/>
    <x v="2"/>
    <m/>
    <x v="2"/>
    <x v="3"/>
    <x v="2"/>
    <s v=""/>
    <m/>
    <s v=""/>
    <s v=""/>
    <s v=""/>
    <s v=""/>
    <s v=""/>
    <s v=""/>
    <s v=""/>
    <s v=""/>
    <s v=""/>
    <s v=""/>
    <s v=""/>
    <s v=""/>
    <m/>
    <m/>
    <m/>
    <m/>
    <s v=""/>
  </r>
  <r>
    <s v=""/>
    <x v="1"/>
    <x v="3"/>
    <x v="2"/>
    <m/>
    <x v="2"/>
    <x v="3"/>
    <x v="2"/>
    <s v=""/>
    <m/>
    <s v=""/>
    <s v=""/>
    <s v=""/>
    <s v=""/>
    <s v=""/>
    <s v=""/>
    <s v=""/>
    <s v=""/>
    <s v=""/>
    <s v=""/>
    <s v=""/>
    <s v=""/>
    <m/>
    <m/>
    <m/>
    <m/>
    <s v=""/>
  </r>
  <r>
    <s v=""/>
    <x v="1"/>
    <x v="3"/>
    <x v="2"/>
    <m/>
    <x v="2"/>
    <x v="3"/>
    <x v="2"/>
    <s v=""/>
    <m/>
    <s v=""/>
    <s v=""/>
    <s v=""/>
    <s v=""/>
    <s v=""/>
    <s v=""/>
    <s v=""/>
    <s v=""/>
    <s v=""/>
    <s v=""/>
    <s v=""/>
    <s v=""/>
    <m/>
    <m/>
    <m/>
    <m/>
    <s v=""/>
  </r>
  <r>
    <s v=""/>
    <x v="1"/>
    <x v="3"/>
    <x v="2"/>
    <m/>
    <x v="2"/>
    <x v="3"/>
    <x v="2"/>
    <s v=""/>
    <m/>
    <s v=""/>
    <s v=""/>
    <s v=""/>
    <s v=""/>
    <s v=""/>
    <s v=""/>
    <s v=""/>
    <s v=""/>
    <s v=""/>
    <s v=""/>
    <s v=""/>
    <s v=""/>
    <m/>
    <m/>
    <m/>
    <m/>
    <s v=""/>
  </r>
  <r>
    <s v=""/>
    <x v="1"/>
    <x v="3"/>
    <x v="2"/>
    <m/>
    <x v="2"/>
    <x v="3"/>
    <x v="2"/>
    <s v=""/>
    <m/>
    <s v=""/>
    <s v=""/>
    <s v=""/>
    <s v=""/>
    <s v=""/>
    <s v=""/>
    <s v=""/>
    <s v=""/>
    <s v=""/>
    <s v=""/>
    <s v=""/>
    <s v=""/>
    <m/>
    <m/>
    <m/>
    <m/>
    <s v=""/>
  </r>
  <r>
    <s v=""/>
    <x v="1"/>
    <x v="3"/>
    <x v="2"/>
    <m/>
    <x v="2"/>
    <x v="3"/>
    <x v="2"/>
    <s v=""/>
    <m/>
    <s v=""/>
    <s v=""/>
    <s v=""/>
    <s v=""/>
    <s v=""/>
    <s v=""/>
    <s v=""/>
    <s v=""/>
    <s v=""/>
    <s v=""/>
    <s v=""/>
    <s v=""/>
    <m/>
    <m/>
    <m/>
    <m/>
    <s v=""/>
  </r>
  <r>
    <s v=""/>
    <x v="1"/>
    <x v="3"/>
    <x v="2"/>
    <m/>
    <x v="2"/>
    <x v="3"/>
    <x v="2"/>
    <s v=""/>
    <m/>
    <s v=""/>
    <s v=""/>
    <s v=""/>
    <s v=""/>
    <s v=""/>
    <s v=""/>
    <s v=""/>
    <s v=""/>
    <s v=""/>
    <s v=""/>
    <s v=""/>
    <s v=""/>
    <m/>
    <m/>
    <m/>
    <m/>
    <s v=""/>
  </r>
  <r>
    <s v=""/>
    <x v="1"/>
    <x v="3"/>
    <x v="2"/>
    <m/>
    <x v="2"/>
    <x v="3"/>
    <x v="2"/>
    <s v=""/>
    <m/>
    <s v=""/>
    <s v=""/>
    <s v=""/>
    <s v=""/>
    <s v=""/>
    <s v=""/>
    <s v=""/>
    <s v=""/>
    <s v=""/>
    <s v=""/>
    <s v=""/>
    <s v=""/>
    <m/>
    <m/>
    <m/>
    <m/>
    <s v=""/>
  </r>
  <r>
    <s v=""/>
    <x v="1"/>
    <x v="3"/>
    <x v="2"/>
    <m/>
    <x v="2"/>
    <x v="3"/>
    <x v="2"/>
    <s v=""/>
    <m/>
    <s v=""/>
    <s v=""/>
    <s v=""/>
    <s v=""/>
    <s v=""/>
    <s v=""/>
    <s v=""/>
    <s v=""/>
    <s v=""/>
    <s v=""/>
    <s v=""/>
    <s v=""/>
    <m/>
    <m/>
    <m/>
    <m/>
    <s v=""/>
  </r>
  <r>
    <s v=""/>
    <x v="1"/>
    <x v="3"/>
    <x v="2"/>
    <m/>
    <x v="2"/>
    <x v="3"/>
    <x v="2"/>
    <s v=""/>
    <m/>
    <s v=""/>
    <s v=""/>
    <s v=""/>
    <s v=""/>
    <s v=""/>
    <s v=""/>
    <s v=""/>
    <s v=""/>
    <s v=""/>
    <s v=""/>
    <s v=""/>
    <s v=""/>
    <m/>
    <m/>
    <m/>
    <m/>
    <s v=""/>
  </r>
  <r>
    <s v=""/>
    <x v="1"/>
    <x v="3"/>
    <x v="2"/>
    <m/>
    <x v="2"/>
    <x v="3"/>
    <x v="2"/>
    <s v=""/>
    <m/>
    <s v=""/>
    <s v=""/>
    <s v=""/>
    <s v=""/>
    <s v=""/>
    <s v=""/>
    <s v=""/>
    <s v=""/>
    <s v=""/>
    <s v=""/>
    <s v=""/>
    <s v=""/>
    <m/>
    <m/>
    <m/>
    <m/>
    <s v=""/>
  </r>
  <r>
    <s v=""/>
    <x v="1"/>
    <x v="3"/>
    <x v="2"/>
    <m/>
    <x v="2"/>
    <x v="3"/>
    <x v="2"/>
    <s v=""/>
    <m/>
    <s v=""/>
    <s v=""/>
    <s v=""/>
    <s v=""/>
    <s v=""/>
    <s v=""/>
    <s v=""/>
    <s v=""/>
    <s v=""/>
    <s v=""/>
    <s v=""/>
    <s v=""/>
    <m/>
    <m/>
    <m/>
    <m/>
    <s v=""/>
  </r>
  <r>
    <s v=""/>
    <x v="1"/>
    <x v="3"/>
    <x v="2"/>
    <m/>
    <x v="2"/>
    <x v="3"/>
    <x v="2"/>
    <s v=""/>
    <m/>
    <s v=""/>
    <s v=""/>
    <s v=""/>
    <s v=""/>
    <s v=""/>
    <s v=""/>
    <s v=""/>
    <s v=""/>
    <s v=""/>
    <s v=""/>
    <s v=""/>
    <s v=""/>
    <m/>
    <m/>
    <m/>
    <m/>
    <s v=""/>
  </r>
  <r>
    <s v=""/>
    <x v="1"/>
    <x v="3"/>
    <x v="2"/>
    <m/>
    <x v="2"/>
    <x v="3"/>
    <x v="2"/>
    <s v=""/>
    <m/>
    <s v=""/>
    <s v=""/>
    <s v=""/>
    <s v=""/>
    <s v=""/>
    <s v=""/>
    <s v=""/>
    <s v=""/>
    <s v=""/>
    <s v=""/>
    <s v=""/>
    <s v=""/>
    <m/>
    <m/>
    <m/>
    <m/>
    <s v=""/>
  </r>
  <r>
    <s v=""/>
    <x v="1"/>
    <x v="3"/>
    <x v="2"/>
    <m/>
    <x v="2"/>
    <x v="3"/>
    <x v="2"/>
    <s v=""/>
    <m/>
    <s v=""/>
    <s v=""/>
    <s v=""/>
    <s v=""/>
    <s v=""/>
    <s v=""/>
    <s v=""/>
    <s v=""/>
    <s v=""/>
    <s v=""/>
    <s v=""/>
    <s v=""/>
    <m/>
    <m/>
    <m/>
    <m/>
    <s v=""/>
  </r>
  <r>
    <s v=""/>
    <x v="1"/>
    <x v="3"/>
    <x v="2"/>
    <m/>
    <x v="2"/>
    <x v="3"/>
    <x v="2"/>
    <s v=""/>
    <m/>
    <s v=""/>
    <s v=""/>
    <s v=""/>
    <s v=""/>
    <s v=""/>
    <s v=""/>
    <s v=""/>
    <s v=""/>
    <s v=""/>
    <s v=""/>
    <s v=""/>
    <s v=""/>
    <m/>
    <m/>
    <m/>
    <m/>
    <s v=""/>
  </r>
  <r>
    <s v=""/>
    <x v="1"/>
    <x v="3"/>
    <x v="2"/>
    <m/>
    <x v="2"/>
    <x v="3"/>
    <x v="2"/>
    <s v=""/>
    <m/>
    <s v=""/>
    <s v=""/>
    <s v=""/>
    <s v=""/>
    <s v=""/>
    <s v=""/>
    <s v=""/>
    <s v=""/>
    <s v=""/>
    <s v=""/>
    <s v=""/>
    <s v=""/>
    <m/>
    <m/>
    <m/>
    <m/>
    <s v=""/>
  </r>
  <r>
    <s v=""/>
    <x v="1"/>
    <x v="3"/>
    <x v="2"/>
    <m/>
    <x v="2"/>
    <x v="3"/>
    <x v="2"/>
    <s v=""/>
    <m/>
    <s v=""/>
    <s v=""/>
    <s v=""/>
    <s v=""/>
    <s v=""/>
    <s v=""/>
    <s v=""/>
    <s v=""/>
    <s v=""/>
    <s v=""/>
    <s v=""/>
    <s v=""/>
    <m/>
    <m/>
    <m/>
    <m/>
    <s v=""/>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
  <r>
    <x v="0"/>
    <x v="0"/>
    <x v="0"/>
    <x v="0"/>
    <x v="0"/>
    <x v="0"/>
    <s v="Pilar Mendez"/>
    <s v="Richard Antunez"/>
    <n v="10"/>
    <m/>
    <n v="8"/>
    <n v="10"/>
    <n v="4"/>
    <n v="6"/>
    <n v="5"/>
    <n v="6"/>
    <n v="2"/>
    <n v="2"/>
    <n v="0"/>
    <n v="0"/>
    <n v="0"/>
    <n v="0"/>
    <n v="0"/>
    <n v="0"/>
    <n v="0"/>
    <n v="0"/>
    <n v="0"/>
  </r>
  <r>
    <x v="0"/>
    <x v="0"/>
    <x v="0"/>
    <x v="0"/>
    <x v="0"/>
    <x v="0"/>
    <s v="Elizabeth Tejada"/>
    <s v="Carlos Vargas"/>
    <n v="1"/>
    <m/>
    <n v="8"/>
    <n v="10"/>
    <n v="4"/>
    <n v="6"/>
    <n v="5"/>
    <n v="6"/>
    <n v="2"/>
    <n v="2"/>
    <n v="0"/>
    <n v="0"/>
    <n v="0"/>
    <n v="0"/>
    <n v="0"/>
    <n v="0"/>
    <n v="0"/>
    <n v="0"/>
    <n v="0"/>
  </r>
  <r>
    <x v="1"/>
    <x v="0"/>
    <x v="1"/>
    <x v="0"/>
    <x v="0"/>
    <x v="0"/>
    <s v="Elizabeth Tejada"/>
    <s v="Carlos Vargas"/>
    <n v="17"/>
    <m/>
    <n v="14"/>
    <n v="16"/>
    <n v="12"/>
    <n v="13"/>
    <n v="11"/>
    <n v="10"/>
    <n v="12"/>
    <n v="7"/>
    <n v="0"/>
    <n v="0"/>
    <n v="0"/>
    <n v="0"/>
    <n v="0"/>
    <n v="0"/>
    <n v="0"/>
    <n v="0"/>
    <n v="0"/>
  </r>
  <r>
    <x v="2"/>
    <x v="0"/>
    <x v="2"/>
    <x v="1"/>
    <x v="0"/>
    <x v="0"/>
    <s v="Patricia Arteaga"/>
    <s v="Carlos Vargas"/>
    <n v="6"/>
    <m/>
    <n v="4"/>
    <n v="4"/>
    <n v="5"/>
    <n v="5"/>
    <n v="0"/>
    <n v="0"/>
    <n v="0"/>
    <n v="0"/>
    <n v="0"/>
    <n v="0"/>
    <n v="0"/>
    <n v="0"/>
    <n v="0"/>
    <n v="0"/>
    <n v="0"/>
    <n v="0"/>
    <n v="0"/>
  </r>
  <r>
    <x v="3"/>
    <x v="0"/>
    <x v="2"/>
    <x v="1"/>
    <x v="0"/>
    <x v="1"/>
    <s v="Patricia Arteaga"/>
    <s v="Carlos Vargas"/>
    <n v="1"/>
    <m/>
    <n v="1"/>
    <n v="1"/>
    <n v="1"/>
    <n v="1"/>
    <n v="0"/>
    <n v="0"/>
    <n v="0"/>
    <n v="0"/>
    <n v="0"/>
    <n v="0"/>
    <n v="0"/>
    <n v="0"/>
    <n v="0"/>
    <n v="0"/>
    <n v="0"/>
    <n v="0"/>
    <n v="0"/>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5"/>
    <x v="2"/>
    <x v="4"/>
    <x v="3"/>
    <x v="2"/>
    <x v="3"/>
    <m/>
    <m/>
    <m/>
    <m/>
    <m/>
    <m/>
    <m/>
    <m/>
    <m/>
    <m/>
    <m/>
    <m/>
    <m/>
    <m/>
    <m/>
    <m/>
    <m/>
    <m/>
    <m/>
    <m/>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6">
  <r>
    <s v="Conócete a ti mismo"/>
    <s v="Enero"/>
    <s v="Martes"/>
    <x v="0"/>
    <x v="0"/>
    <s v="Lucero Alfaro"/>
    <s v="18801425"/>
    <s v="Katia"/>
    <s v="Solano Castillo"/>
    <n v="971594906"/>
    <s v="katiasolacas@gmail.com"/>
    <d v="1977-05-18T00:00:00"/>
    <n v="47"/>
    <s v="Amon I"/>
    <s v="Inscrito Nuevo"/>
    <m/>
    <m/>
    <m/>
    <m/>
    <d v="2025-01-28T00:00:00"/>
    <d v="2025-04-14T00:00:00"/>
    <s v="Pilar Mendez"/>
    <s v="Richard Antunez"/>
    <s v="P"/>
    <s v="P"/>
    <s v="F"/>
    <s v="P"/>
    <s v="P"/>
    <s v="F"/>
    <s v="P"/>
    <s v="P"/>
    <m/>
    <m/>
    <m/>
    <m/>
    <m/>
    <m/>
    <m/>
    <m/>
    <m/>
    <s v="Asistió"/>
    <m/>
    <m/>
    <m/>
    <m/>
    <m/>
    <m/>
    <m/>
    <d v="2025-06-30T00:00:00"/>
    <m/>
    <d v="2025-07-31T00:00:00"/>
    <m/>
    <m/>
    <s v="Actividades"/>
    <s v="PPF"/>
    <s v="Trujillo-Enero-Martes-7:30-9:30pm-45671"/>
    <s v="Conócete a ti mismo"/>
    <s v="Trujillo-Enero-Martes-7:30 - 9:30 pm-45671-Inscrito Nuevo"/>
    <b v="0"/>
    <d v="2025-02-04T00:00:00"/>
    <s v="ALTA"/>
    <s v="01/01/1900"/>
  </r>
  <r>
    <s v="Conócete a ti mismo"/>
    <s v="Enero"/>
    <s v="Miércoles"/>
    <x v="0"/>
    <x v="1"/>
    <s v="Lucero Alfaro"/>
    <s v="73840978"/>
    <s v="Nadia"/>
    <s v="Alva Solano"/>
    <n v="970844906"/>
    <s v="nadialvasol@gmail.com"/>
    <d v="2009-10-01T00:00:00"/>
    <n v="15"/>
    <s v="Amon I"/>
    <s v="Inscrito Nuevo"/>
    <m/>
    <m/>
    <m/>
    <m/>
    <d v="2025-01-29T00:00:00"/>
    <d v="2025-04-15T00:00:00"/>
    <s v="Elizabeth Tejada"/>
    <s v="Carlos Vargas"/>
    <s v="P"/>
    <s v="P"/>
    <s v="P"/>
    <s v="P"/>
    <s v="P"/>
    <s v="P"/>
    <s v="P"/>
    <s v="P"/>
    <m/>
    <m/>
    <m/>
    <m/>
    <m/>
    <m/>
    <m/>
    <m/>
    <m/>
    <s v="Asistió"/>
    <m/>
    <m/>
    <m/>
    <m/>
    <m/>
    <m/>
    <m/>
    <d v="2025-06-30T00:00:00"/>
    <m/>
    <d v="2025-07-31T00:00:00"/>
    <m/>
    <m/>
    <m/>
    <s v="PPP"/>
    <s v="Trujillo-Enero-Miércoles-7:30-9:30pm-45672"/>
    <s v="Conócete a ti mismo"/>
    <s v="Trujillo-Enero-Miércoles-7:30 - 9:30 pm-45672-Inscrito Nuevo"/>
    <b v="0"/>
    <d v="2025-02-05T00:00:00"/>
    <s v="ALTA"/>
    <s v="01/01/1900"/>
  </r>
  <r>
    <s v="Conócete a ti mismo"/>
    <s v="Enero"/>
    <s v="Miércoles"/>
    <x v="0"/>
    <x v="1"/>
    <s v="Lucero Alfaro"/>
    <s v="71101161"/>
    <s v="Muller André"/>
    <s v="Benites Solorzano"/>
    <n v="987152503"/>
    <s v="andre27smuller@gmail.com"/>
    <d v="2003-01-27T00:00:00"/>
    <n v="22"/>
    <s v="Nuth I"/>
    <s v="Inscrito Nuevo"/>
    <m/>
    <m/>
    <m/>
    <m/>
    <d v="2025-01-29T00:00:00"/>
    <d v="2025-04-15T00:00:00"/>
    <s v="Elizabeth Tejada"/>
    <s v="Carlos Vargas"/>
    <s v="P"/>
    <s v="P"/>
    <s v="P"/>
    <s v="P"/>
    <s v="P"/>
    <s v="P"/>
    <s v="P"/>
    <s v="P"/>
    <m/>
    <m/>
    <m/>
    <m/>
    <m/>
    <m/>
    <m/>
    <m/>
    <m/>
    <s v="Asistió"/>
    <m/>
    <m/>
    <m/>
    <m/>
    <m/>
    <m/>
    <m/>
    <d v="2025-06-30T00:00:00"/>
    <m/>
    <d v="2025-07-31T00:00:00"/>
    <m/>
    <m/>
    <m/>
    <s v="PPP"/>
    <s v="Trujillo-Enero-Miércoles-7:30-9:30pm-45672"/>
    <s v="Conócete a ti mismo"/>
    <s v="Trujillo-Enero-Miércoles-7:30 - 9:30 pm-45672-Inscrito Nuevo"/>
    <b v="0"/>
    <d v="2025-02-05T00:00:00"/>
    <s v="ALTA"/>
    <s v="01/01/1900"/>
  </r>
  <r>
    <s v="Conócete a ti mismo"/>
    <s v="Enero"/>
    <s v="Martes"/>
    <x v="0"/>
    <x v="0"/>
    <s v="Lucero Alfaro"/>
    <s v="74847052"/>
    <s v="Carlos Josue"/>
    <s v="Flores Ponce"/>
    <n v="943637537"/>
    <s v="cp032221@gmail.com"/>
    <d v="2004-02-21T00:00:00"/>
    <n v="21"/>
    <s v="Amon I"/>
    <s v="Inscrito Nuevo"/>
    <m/>
    <m/>
    <m/>
    <m/>
    <d v="2025-01-28T00:00:00"/>
    <d v="2025-04-14T00:00:00"/>
    <s v="Pilar Mendez"/>
    <s v="Richard Antunez"/>
    <s v="P"/>
    <s v="P"/>
    <s v="F"/>
    <s v="P"/>
    <s v="P"/>
    <s v="P"/>
    <s v="P"/>
    <s v="F"/>
    <m/>
    <m/>
    <m/>
    <m/>
    <m/>
    <m/>
    <m/>
    <m/>
    <m/>
    <s v="Asistió"/>
    <m/>
    <m/>
    <m/>
    <m/>
    <m/>
    <m/>
    <m/>
    <d v="2025-06-30T00:00:00"/>
    <m/>
    <d v="2025-07-31T00:00:00"/>
    <m/>
    <m/>
    <m/>
    <s v="PPF"/>
    <s v="Trujillo-Enero-Martes-7:30-9:30pm-45671"/>
    <s v="Conócete a ti mismo"/>
    <s v="Trujillo-Enero-Martes-7:30 - 9:30 pm-45671-Inscrito Nuevo"/>
    <b v="0"/>
    <d v="2025-02-04T00:00:00"/>
    <s v="ALTA"/>
    <s v="01/01/1900"/>
  </r>
  <r>
    <s v="Conócete a ti mismo"/>
    <s v="Enero"/>
    <s v="Martes"/>
    <x v="0"/>
    <x v="0"/>
    <s v="Lucero Alfaro"/>
    <s v="71274088"/>
    <s v="Gian Paul"/>
    <s v="Villacorta Chistama"/>
    <n v="950430145"/>
    <s v="gian.villacorta2022@gmail.com"/>
    <d v="1994-06-02T00:00:00"/>
    <n v="30"/>
    <s v="Amon I"/>
    <s v="Inscrito Nuevo"/>
    <m/>
    <m/>
    <m/>
    <m/>
    <d v="2025-01-28T00:00:00"/>
    <d v="2025-04-14T00:00:00"/>
    <s v="Pilar Mendez"/>
    <s v="Richard Antunez"/>
    <s v="P"/>
    <s v="P"/>
    <s v="F"/>
    <s v="P"/>
    <s v="P"/>
    <s v="P"/>
    <s v="F"/>
    <s v="F"/>
    <m/>
    <m/>
    <m/>
    <m/>
    <m/>
    <m/>
    <m/>
    <m/>
    <m/>
    <s v="Asistió"/>
    <m/>
    <m/>
    <m/>
    <m/>
    <m/>
    <m/>
    <m/>
    <d v="2025-06-30T00:00:00"/>
    <m/>
    <d v="2025-07-31T00:00:00"/>
    <m/>
    <m/>
    <m/>
    <s v="PPF"/>
    <s v="Trujillo-Enero-Martes-7:30-9:30pm-45671"/>
    <s v="Conócete a ti mismo"/>
    <s v="Trujillo-Enero-Martes-7:30 - 9:30 pm-45671-Inscrito Nuevo"/>
    <b v="0"/>
    <d v="2025-02-04T00:00:00"/>
    <s v="ALTA"/>
    <s v="01/01/1900"/>
  </r>
  <r>
    <s v="Conócete a ti mismo"/>
    <s v="Enero"/>
    <s v="Martes"/>
    <x v="0"/>
    <x v="0"/>
    <s v="Lucero Alfaro"/>
    <s v="18196924"/>
    <s v="Jenny"/>
    <s v="Moreno Mendez"/>
    <n v="947929284"/>
    <s v="jennymaribel_26@hotmail.com"/>
    <d v="1976-08-26T00:00:00"/>
    <n v="48"/>
    <s v="Amon I"/>
    <s v="Inscrito Nuevo"/>
    <m/>
    <m/>
    <m/>
    <m/>
    <d v="2025-01-28T00:00:00"/>
    <d v="2025-04-14T00:00:00"/>
    <s v="Pilar Mendez"/>
    <s v="Richard Antunez"/>
    <s v="P"/>
    <s v="P"/>
    <s v="F"/>
    <s v="F"/>
    <s v="F"/>
    <s v="F"/>
    <s v="F"/>
    <s v="F"/>
    <m/>
    <m/>
    <m/>
    <m/>
    <m/>
    <m/>
    <m/>
    <m/>
    <m/>
    <s v="Asistió"/>
    <m/>
    <m/>
    <m/>
    <m/>
    <m/>
    <m/>
    <m/>
    <d v="2025-06-30T00:00:00"/>
    <m/>
    <d v="2025-07-31T00:00:00"/>
    <m/>
    <m/>
    <m/>
    <s v="PPF"/>
    <s v="Trujillo-Enero-Martes-7:30-9:30pm-45671"/>
    <s v="Conócete a ti mismo"/>
    <s v="Trujillo-Enero-Martes-7:30 - 9:30 pm-45671-Inscrito Nuevo"/>
    <b v="0"/>
    <d v="2025-02-04T00:00:00"/>
    <s v="ALTA"/>
    <s v="01/01/1900"/>
  </r>
  <r>
    <s v="Conócete a ti mismo"/>
    <s v="Enero"/>
    <s v="Martes"/>
    <x v="0"/>
    <x v="0"/>
    <s v="Lucero Alfaro"/>
    <s v="43456560"/>
    <s v="Elisa"/>
    <s v="Flores Hernandez"/>
    <n v="952310464"/>
    <s v="milaggritos7604@hotmail.com"/>
    <d v="1986-02-26T00:00:00"/>
    <n v="39"/>
    <s v="Amon I"/>
    <s v="Inscrito Nuevo"/>
    <m/>
    <m/>
    <m/>
    <m/>
    <d v="2025-01-28T00:00:00"/>
    <d v="2025-04-14T00:00:00"/>
    <s v="Pilar Mendez"/>
    <s v="Richard Antunez"/>
    <s v="P"/>
    <s v="P"/>
    <s v="P"/>
    <s v="P"/>
    <s v="P"/>
    <s v="P"/>
    <s v="F"/>
    <s v="P"/>
    <m/>
    <m/>
    <m/>
    <m/>
    <m/>
    <m/>
    <m/>
    <m/>
    <m/>
    <s v="Asistió"/>
    <m/>
    <m/>
    <m/>
    <m/>
    <m/>
    <m/>
    <m/>
    <d v="2025-06-30T00:00:00"/>
    <m/>
    <d v="2025-07-31T00:00:00"/>
    <m/>
    <m/>
    <m/>
    <s v="PPP"/>
    <s v="Trujillo-Enero-Martes-7:30-9:30pm-45671"/>
    <s v="Conócete a ti mismo"/>
    <s v="Trujillo-Enero-Martes-7:30 - 9:30 pm-45671-Inscrito Nuevo"/>
    <b v="0"/>
    <d v="2025-02-04T00:00:00"/>
    <s v="ALTA"/>
    <s v="01/01/1900"/>
  </r>
  <r>
    <s v="Conócete a ti mismo"/>
    <s v="Enero"/>
    <s v="Martes"/>
    <x v="0"/>
    <x v="0"/>
    <s v="Lucero Alfaro"/>
    <s v="73859903"/>
    <s v="Xiomara Valery"/>
    <s v="Mendez Sanchez"/>
    <n v="974821858"/>
    <s v="valems2534@gmail.com"/>
    <d v="2003-12-11T00:00:00"/>
    <n v="21"/>
    <s v="Amon I"/>
    <s v="Inscrito Nuevo"/>
    <m/>
    <m/>
    <m/>
    <m/>
    <d v="2025-01-28T00:00:00"/>
    <d v="2025-04-14T00:00:00"/>
    <s v="Pilar Mendez"/>
    <s v="Richard Antunez"/>
    <s v="F"/>
    <s v="P"/>
    <s v="P"/>
    <s v="F"/>
    <s v="F"/>
    <s v="P"/>
    <s v="F"/>
    <s v="F"/>
    <m/>
    <m/>
    <m/>
    <m/>
    <m/>
    <m/>
    <m/>
    <m/>
    <m/>
    <s v="Asistió"/>
    <m/>
    <m/>
    <m/>
    <m/>
    <m/>
    <m/>
    <m/>
    <d v="2025-06-30T00:00:00"/>
    <m/>
    <d v="2025-07-31T00:00:00"/>
    <m/>
    <m/>
    <m/>
    <s v="FPP"/>
    <s v="Trujillo-Enero-Martes-7:30-9:30pm-45671"/>
    <s v="Conócete a ti mismo"/>
    <s v="Trujillo-Enero-Martes-7:30 - 9:30 pm-45671-Inscrito Nuevo"/>
    <b v="0"/>
    <d v="2025-02-04T00:00:00"/>
    <s v="ALTA"/>
    <s v="01/01/1900"/>
  </r>
  <r>
    <s v="Conócete a ti mismo"/>
    <s v="Enero"/>
    <s v="Miércoles"/>
    <x v="0"/>
    <x v="1"/>
    <s v="Lucero Alfaro"/>
    <s v="71802269"/>
    <s v="Alexandra"/>
    <s v="Ruiz Alfaro"/>
    <n v="963890269"/>
    <s v="ale.ruiz.alf@outlook.com"/>
    <d v="2001-12-13T00:00:00"/>
    <n v="23"/>
    <s v="Amon I"/>
    <s v="Inscrito Nuevo"/>
    <m/>
    <m/>
    <m/>
    <m/>
    <d v="2025-01-29T00:00:00"/>
    <d v="2025-04-15T00:00:00"/>
    <s v="Elizabeth Tejada"/>
    <s v="Carlos Vargas"/>
    <s v="P"/>
    <s v="P"/>
    <s v="P"/>
    <s v="P"/>
    <s v="P"/>
    <s v="P"/>
    <s v="P"/>
    <s v="P"/>
    <m/>
    <m/>
    <m/>
    <m/>
    <m/>
    <m/>
    <m/>
    <m/>
    <m/>
    <s v="Asistió"/>
    <m/>
    <m/>
    <m/>
    <m/>
    <m/>
    <m/>
    <m/>
    <d v="2025-06-30T00:00:00"/>
    <m/>
    <d v="2025-07-31T00:00:00"/>
    <m/>
    <m/>
    <m/>
    <s v="PPP"/>
    <s v="Trujillo-Enero-Miércoles-7:30-9:30pm-45672"/>
    <s v="Conócete a ti mismo"/>
    <s v="Trujillo-Enero-Miércoles-7:30 - 9:30 pm-45672-Inscrito Nuevo"/>
    <b v="0"/>
    <d v="2025-02-05T00:00:00"/>
    <s v="ALTA"/>
    <s v="01/01/1900"/>
  </r>
  <r>
    <s v="Conócete a ti mismo"/>
    <s v="Enero"/>
    <s v="Martes"/>
    <x v="0"/>
    <x v="0"/>
    <s v="Lucero Alfaro"/>
    <s v="46540781"/>
    <s v="Hector "/>
    <s v="Uriol Diaz"/>
    <n v="943205076"/>
    <s v="hector_3080@hotmail.com"/>
    <d v="1990-08-30T00:00:00"/>
    <n v="34"/>
    <s v="Amon I"/>
    <s v="Inscrito Nuevo"/>
    <m/>
    <m/>
    <m/>
    <m/>
    <d v="2025-01-28T00:00:00"/>
    <d v="2025-04-14T00:00:00"/>
    <s v="Pilar Mendez"/>
    <s v="Richard Antunez"/>
    <s v="F"/>
    <s v="F"/>
    <s v="F"/>
    <s v="F"/>
    <s v="F"/>
    <s v="F"/>
    <s v="F"/>
    <s v="F"/>
    <m/>
    <m/>
    <m/>
    <m/>
    <m/>
    <m/>
    <m/>
    <m/>
    <m/>
    <s v="No Asistió"/>
    <m/>
    <m/>
    <m/>
    <m/>
    <m/>
    <m/>
    <m/>
    <d v="2025-06-30T00:00:00"/>
    <m/>
    <d v="2025-07-31T00:00:00"/>
    <m/>
    <m/>
    <m/>
    <s v="FFF"/>
    <s v="Trujillo-Enero-Martes-7:30-9:30pm-45671"/>
    <s v="Conócete a ti mismo"/>
    <s v="Trujillo-Enero-Martes-7:30 - 9:30 pm-45671-Inscrito Nuevo"/>
    <b v="0"/>
    <s v="01/01/1900"/>
    <s v="No asistió 1er mes"/>
    <s v="01/01/1900"/>
  </r>
  <r>
    <s v="Conócete a ti mismo"/>
    <s v="Enero"/>
    <s v="Martes"/>
    <x v="0"/>
    <x v="0"/>
    <s v="Lucero Alfaro"/>
    <s v="44435876"/>
    <s v="Carlos Rody"/>
    <s v="Laban Guevara"/>
    <n v="930654668"/>
    <s v="carloscapricornio86@hotmail.com"/>
    <d v="1986-03-05T00:00:00"/>
    <n v="39"/>
    <s v="Amon I"/>
    <s v="Inscrito Nuevo"/>
    <m/>
    <m/>
    <m/>
    <m/>
    <d v="2025-01-28T00:00:00"/>
    <d v="2025-04-14T00:00:00"/>
    <s v="Pilar Mendez"/>
    <s v="Richard Antunez"/>
    <s v="P"/>
    <s v="P"/>
    <s v="F"/>
    <s v="F"/>
    <s v="P"/>
    <s v="F"/>
    <s v="F"/>
    <s v="F"/>
    <m/>
    <m/>
    <m/>
    <m/>
    <m/>
    <m/>
    <m/>
    <m/>
    <m/>
    <s v="Asistió"/>
    <m/>
    <m/>
    <m/>
    <m/>
    <m/>
    <m/>
    <m/>
    <d v="2025-06-30T00:00:00"/>
    <m/>
    <d v="2025-07-31T00:00:00"/>
    <m/>
    <m/>
    <m/>
    <s v="PPF"/>
    <s v="Trujillo-Enero-Martes-7:30-9:30pm-45671"/>
    <s v="Conócete a ti mismo"/>
    <s v="Trujillo-Enero-Martes-7:30 - 9:30 pm-45671-Inscrito Nuevo"/>
    <b v="0"/>
    <d v="2025-02-04T00:00:00"/>
    <s v="ALTA"/>
    <s v="01/01/1900"/>
  </r>
  <r>
    <s v="Conócete a ti mismo"/>
    <s v="Enero"/>
    <s v="Martes"/>
    <x v="0"/>
    <x v="0"/>
    <s v="Lucero Alfaro"/>
    <s v="17934736"/>
    <s v="Nelida"/>
    <s v="Silva Sanchez"/>
    <n v="928392164"/>
    <s v="n_charito_7@hotmail.com"/>
    <d v="1956-10-01T00:00:00"/>
    <n v="68"/>
    <s v="Amon I"/>
    <s v="Inscrito Nuevo"/>
    <m/>
    <m/>
    <m/>
    <m/>
    <d v="2025-01-28T00:00:00"/>
    <d v="2025-04-14T00:00:00"/>
    <s v="Pilar Mendez"/>
    <s v="Richard Antunez"/>
    <s v="P"/>
    <s v="P"/>
    <s v="P"/>
    <s v="P"/>
    <s v="F"/>
    <s v="F"/>
    <s v="F"/>
    <s v="F"/>
    <m/>
    <m/>
    <m/>
    <m/>
    <m/>
    <m/>
    <m/>
    <m/>
    <m/>
    <s v="Asistió"/>
    <m/>
    <m/>
    <m/>
    <m/>
    <m/>
    <m/>
    <m/>
    <d v="2025-06-30T00:00:00"/>
    <m/>
    <d v="2025-07-31T00:00:00"/>
    <m/>
    <m/>
    <m/>
    <s v="PPP"/>
    <s v="Trujillo-Enero-Martes-7:30-9:30pm-45671"/>
    <s v="Conócete a ti mismo"/>
    <s v="Trujillo-Enero-Martes-7:30 - 9:30 pm-45671-Inscrito Nuevo"/>
    <b v="0"/>
    <d v="2025-02-04T00:00:00"/>
    <s v="ALTA"/>
    <s v="01/01/1900"/>
  </r>
  <r>
    <s v="Conócete a ti mismo"/>
    <s v="Enero"/>
    <s v="Martes"/>
    <x v="0"/>
    <x v="0"/>
    <s v="Lucero Alfaro"/>
    <s v="60877561"/>
    <s v="Gabriela"/>
    <s v="Chavarry Bustamante"/>
    <n v="912050622"/>
    <s v="chag86809@gmail.com"/>
    <d v="2006-11-02T00:00:00"/>
    <n v="18"/>
    <s v="Nuth I"/>
    <s v="Inscrito Nuevo"/>
    <m/>
    <m/>
    <m/>
    <m/>
    <d v="2025-01-28T00:00:00"/>
    <d v="2025-04-14T00:00:00"/>
    <s v="Elizabeth Tejada"/>
    <s v="Carlos Vargas"/>
    <s v="P"/>
    <s v="P"/>
    <s v="F"/>
    <s v="F"/>
    <s v="F"/>
    <s v="P"/>
    <s v="F"/>
    <s v="F"/>
    <m/>
    <m/>
    <m/>
    <m/>
    <m/>
    <m/>
    <m/>
    <m/>
    <m/>
    <s v="Asistió"/>
    <m/>
    <m/>
    <m/>
    <m/>
    <m/>
    <m/>
    <m/>
    <d v="2025-06-30T00:00:00"/>
    <m/>
    <d v="2025-07-31T00:00:00"/>
    <m/>
    <m/>
    <m/>
    <s v="PPF"/>
    <s v="Trujillo-Enero-Martes-7:30-9:30pm-45671"/>
    <s v="Conócete a ti mismo"/>
    <s v="Trujillo-Enero-Martes-7:30 - 9:30 pm-45671-Inscrito Nuevo"/>
    <b v="0"/>
    <d v="2025-02-04T00:00:00"/>
    <s v="ALTA"/>
    <s v="01/01/1900"/>
  </r>
  <r>
    <s v="Conócete a ti mismo"/>
    <s v="Enero"/>
    <s v="Miércoles"/>
    <x v="0"/>
    <x v="1"/>
    <s v="Lucero Alfaro"/>
    <s v="60799924"/>
    <s v="Ronald Alejandro"/>
    <s v="Quevedo Medina"/>
    <n v="924334831"/>
    <s v="quevedomedinaronaldalejandro@gmail.com"/>
    <d v="2006-08-21T00:00:00"/>
    <n v="18"/>
    <s v="Nuth I"/>
    <s v="Inscrito Nuevo"/>
    <m/>
    <m/>
    <m/>
    <m/>
    <d v="2025-01-29T00:00:00"/>
    <d v="2025-04-15T00:00:00"/>
    <s v="Elizabeth Tejada"/>
    <s v="Carlos Vargas"/>
    <s v="P"/>
    <s v="F"/>
    <s v="F"/>
    <s v="F"/>
    <s v="F"/>
    <s v="F"/>
    <s v="F"/>
    <s v="F"/>
    <m/>
    <m/>
    <m/>
    <m/>
    <m/>
    <m/>
    <m/>
    <m/>
    <m/>
    <s v="No Asistió"/>
    <m/>
    <m/>
    <m/>
    <m/>
    <m/>
    <m/>
    <m/>
    <d v="2025-06-30T00:00:00"/>
    <m/>
    <d v="2025-07-31T00:00:00"/>
    <m/>
    <m/>
    <m/>
    <s v="PFF"/>
    <s v="Trujillo-Enero-Miércoles-7:30-9:30pm-45672"/>
    <s v="Conócete a ti mismo"/>
    <s v="Trujillo-Enero-Miércoles-7:30 - 9:30 pm-45672-Inscrito Nuevo"/>
    <b v="0"/>
    <d v="2025-02-05T00:00:00"/>
    <s v="ALTA"/>
    <s v="01/01/1900"/>
  </r>
  <r>
    <s v="Conócete a ti mismo"/>
    <s v="Enero"/>
    <s v="Miércoles"/>
    <x v="0"/>
    <x v="1"/>
    <s v="Lucero Alfaro"/>
    <s v="46624875"/>
    <s v="Yulisa "/>
    <s v="Vargas Acuña"/>
    <n v="938181372"/>
    <s v="yulimva29@gmail.com"/>
    <d v="1990-03-02T00:00:00"/>
    <n v="35"/>
    <s v="Nuth I"/>
    <s v="Inscrito Nuevo"/>
    <m/>
    <m/>
    <m/>
    <m/>
    <d v="2025-01-29T00:00:00"/>
    <d v="2025-04-15T00:00:00"/>
    <s v="Elizabeth Tejada"/>
    <s v="Carlos Vargas"/>
    <s v="P"/>
    <s v="P"/>
    <s v="F"/>
    <s v="P"/>
    <s v="P"/>
    <s v="P"/>
    <s v="P"/>
    <s v="F"/>
    <m/>
    <m/>
    <m/>
    <m/>
    <m/>
    <m/>
    <m/>
    <m/>
    <m/>
    <s v="Asistió"/>
    <m/>
    <m/>
    <m/>
    <m/>
    <m/>
    <m/>
    <m/>
    <d v="2025-06-30T00:00:00"/>
    <m/>
    <d v="2025-07-31T00:00:00"/>
    <m/>
    <m/>
    <m/>
    <s v="PPF"/>
    <s v="Trujillo-Enero-Miércoles-7:30-9:30pm-45672"/>
    <s v="Conócete a ti mismo"/>
    <s v="Trujillo-Enero-Miércoles-7:30 - 9:30 pm-45672-Inscrito Nuevo"/>
    <b v="0"/>
    <d v="2025-02-05T00:00:00"/>
    <s v="ALTA"/>
    <s v="01/01/1900"/>
  </r>
  <r>
    <s v="Conócete a ti mismo"/>
    <s v="Enero"/>
    <s v="Miércoles"/>
    <x v="0"/>
    <x v="1"/>
    <s v="Lucero Alfaro"/>
    <s v="40294111"/>
    <s v="July "/>
    <s v="Bustamante Sanchez"/>
    <n v="979184630"/>
    <m/>
    <d v="1979-08-07T00:00:00"/>
    <n v="45"/>
    <s v="Nuth I"/>
    <s v="Inscrito Nuevo"/>
    <m/>
    <m/>
    <m/>
    <m/>
    <d v="2025-01-29T00:00:00"/>
    <d v="2025-04-15T00:00:00"/>
    <s v="Elizabeth Tejada"/>
    <s v="Carlos Vargas"/>
    <s v="P"/>
    <s v="P"/>
    <s v="F"/>
    <s v="P"/>
    <s v="P"/>
    <s v="F"/>
    <s v="P"/>
    <s v="F"/>
    <m/>
    <m/>
    <m/>
    <m/>
    <m/>
    <m/>
    <m/>
    <m/>
    <m/>
    <s v="Asistió"/>
    <m/>
    <m/>
    <m/>
    <m/>
    <m/>
    <m/>
    <m/>
    <d v="2025-06-30T00:00:00"/>
    <m/>
    <d v="2025-07-31T00:00:00"/>
    <m/>
    <m/>
    <m/>
    <s v="PPF"/>
    <s v="Trujillo-Enero-Miércoles-7:30-9:30pm-45672"/>
    <s v="Conócete a ti mismo"/>
    <s v="Trujillo-Enero-Miércoles-7:30 - 9:30 pm-45672-Inscrito Nuevo"/>
    <b v="0"/>
    <d v="2025-02-05T00:00:00"/>
    <s v="ALTA"/>
    <s v="01/01/1900"/>
  </r>
  <r>
    <s v="Conócete a ti mismo"/>
    <s v="Enero"/>
    <s v="Miércoles"/>
    <x v="0"/>
    <x v="1"/>
    <s v="Lucero Alfaro"/>
    <s v="18010854"/>
    <s v="Jose Luis"/>
    <s v="Chavarry Capristan"/>
    <n v="937455193"/>
    <s v="joseluischavarry9@gmail.com"/>
    <d v="1972-01-09T00:00:00"/>
    <n v="53"/>
    <s v="Nuth I"/>
    <s v="Inscrito Nuevo"/>
    <m/>
    <m/>
    <m/>
    <m/>
    <d v="2025-01-29T00:00:00"/>
    <d v="2025-04-15T00:00:00"/>
    <s v="Elizabeth Tejada"/>
    <s v="Carlos Vargas"/>
    <s v="P"/>
    <s v="P"/>
    <s v="F"/>
    <s v="P"/>
    <s v="P"/>
    <s v="P"/>
    <s v="P"/>
    <s v="F"/>
    <m/>
    <m/>
    <m/>
    <m/>
    <m/>
    <m/>
    <m/>
    <m/>
    <m/>
    <s v="Asistió"/>
    <m/>
    <m/>
    <m/>
    <m/>
    <m/>
    <m/>
    <m/>
    <d v="2025-06-30T00:00:00"/>
    <m/>
    <d v="2025-07-31T00:00:00"/>
    <m/>
    <m/>
    <m/>
    <s v="PPF"/>
    <s v="Trujillo-Enero-Miércoles-7:30-9:30pm-45672"/>
    <s v="Conócete a ti mismo"/>
    <s v="Trujillo-Enero-Miércoles-7:30 - 9:30 pm-45672-Inscrito Nuevo"/>
    <b v="0"/>
    <d v="2025-02-05T00:00:00"/>
    <s v="ALTA"/>
    <s v="01/01/1900"/>
  </r>
  <r>
    <s v="Conócete a ti mismo"/>
    <s v="Enero"/>
    <s v="Miércoles"/>
    <x v="0"/>
    <x v="1"/>
    <s v="Lucero Alfaro"/>
    <s v="71149326"/>
    <s v="Joaquín Jose Manuel"/>
    <s v="Catalán Murga"/>
    <n v="902735362"/>
    <s v="joaquincatalanm@gmail.com"/>
    <d v="2007-12-20T00:00:00"/>
    <n v="17"/>
    <s v="Nuth I"/>
    <s v="Inscrito Nuevo"/>
    <m/>
    <m/>
    <m/>
    <m/>
    <d v="2025-01-29T00:00:00"/>
    <d v="2025-04-15T00:00:00"/>
    <s v="Elizabeth Tejada"/>
    <s v="Carlos Vargas"/>
    <s v="P"/>
    <s v="P"/>
    <s v="P"/>
    <s v="P"/>
    <s v="P"/>
    <s v="P"/>
    <s v="P"/>
    <s v="P"/>
    <m/>
    <m/>
    <m/>
    <m/>
    <m/>
    <m/>
    <m/>
    <m/>
    <m/>
    <s v="Asistió"/>
    <m/>
    <m/>
    <m/>
    <m/>
    <m/>
    <m/>
    <m/>
    <d v="2025-06-30T00:00:00"/>
    <m/>
    <d v="2025-07-31T00:00:00"/>
    <m/>
    <m/>
    <m/>
    <s v="PPP"/>
    <s v="Trujillo-Enero-Miércoles-7:30-9:30pm-45672"/>
    <s v="Conócete a ti mismo"/>
    <s v="Trujillo-Enero-Miércoles-7:30 - 9:30 pm-45672-Inscrito Nuevo"/>
    <b v="0"/>
    <d v="2025-02-05T00:00:00"/>
    <s v="ALTA"/>
    <s v="01/01/1900"/>
  </r>
  <r>
    <s v="Conócete a ti mismo"/>
    <s v="Enero"/>
    <s v="Miércoles"/>
    <x v="0"/>
    <x v="1"/>
    <s v="Lucero Alfaro"/>
    <s v="18115340"/>
    <s v="Monica Karina"/>
    <s v="Guevara Vera"/>
    <n v="946016170"/>
    <s v="cpcmonyka@hotmail.com"/>
    <d v="1971-09-04T00:00:00"/>
    <n v="53"/>
    <s v="Nuth I"/>
    <s v="Inscrito Nuevo"/>
    <m/>
    <m/>
    <m/>
    <m/>
    <d v="2025-01-29T00:00:00"/>
    <d v="2025-04-15T00:00:00"/>
    <s v="Elizabeth Tejada"/>
    <s v="Carlos Vargas"/>
    <s v="P"/>
    <s v="P"/>
    <s v="P"/>
    <s v="F"/>
    <s v="P"/>
    <s v="P"/>
    <s v="P"/>
    <s v="F"/>
    <m/>
    <m/>
    <m/>
    <m/>
    <m/>
    <m/>
    <m/>
    <m/>
    <m/>
    <s v="Asistió"/>
    <m/>
    <m/>
    <m/>
    <m/>
    <m/>
    <m/>
    <m/>
    <d v="2025-06-30T00:00:00"/>
    <m/>
    <d v="2025-07-31T00:00:00"/>
    <m/>
    <m/>
    <m/>
    <s v="PPP"/>
    <s v="Trujillo-Enero-Miércoles-7:30-9:30pm-45672"/>
    <s v="Conócete a ti mismo"/>
    <s v="Trujillo-Enero-Miércoles-7:30 - 9:30 pm-45672-Inscrito Nuevo"/>
    <b v="0"/>
    <d v="2025-02-05T00:00:00"/>
    <s v="ALTA"/>
    <s v="01/01/1900"/>
  </r>
  <r>
    <s v="Conócete a ti mismo"/>
    <s v="Enero"/>
    <s v="Miércoles"/>
    <x v="0"/>
    <x v="1"/>
    <s v="Lucero Alfaro"/>
    <s v="73934539"/>
    <s v="Jennifer"/>
    <s v="Dalmau"/>
    <n v="992294142"/>
    <s v="karidalmau@gmail.com"/>
    <d v="2005-08-20T00:00:00"/>
    <n v="19"/>
    <s v="Nuth I"/>
    <s v="Inscrito Nuevo"/>
    <m/>
    <m/>
    <m/>
    <m/>
    <d v="2025-01-29T00:00:00"/>
    <d v="2025-04-15T00:00:00"/>
    <s v="Elizabeth Tejada"/>
    <s v="Carlos Vargas"/>
    <s v="P"/>
    <s v="P"/>
    <s v="P"/>
    <s v="P"/>
    <s v="P"/>
    <s v="P"/>
    <s v="P"/>
    <s v="P"/>
    <m/>
    <m/>
    <m/>
    <m/>
    <m/>
    <m/>
    <m/>
    <m/>
    <m/>
    <s v="Asistió"/>
    <m/>
    <m/>
    <m/>
    <m/>
    <m/>
    <m/>
    <m/>
    <d v="2025-06-30T00:00:00"/>
    <m/>
    <d v="2025-07-31T00:00:00"/>
    <m/>
    <m/>
    <m/>
    <s v="PPP"/>
    <s v="Trujillo-Enero-Miércoles-7:30-9:30pm-45672"/>
    <s v="Conócete a ti mismo"/>
    <s v="Trujillo-Enero-Miércoles-7:30 - 9:30 pm-45672-Inscrito Nuevo"/>
    <b v="0"/>
    <d v="2025-02-05T00:00:00"/>
    <s v="ALTA"/>
    <s v="01/01/1900"/>
  </r>
  <r>
    <s v="Conócete a ti mismo"/>
    <s v="Enero"/>
    <s v="Miércoles"/>
    <x v="0"/>
    <x v="1"/>
    <s v="Lucero Alfaro"/>
    <s v="70616871"/>
    <s v="Esthefany"/>
    <s v="Heras Valverde"/>
    <n v="901137401"/>
    <s v="esthefanyheras30@gmail.com"/>
    <d v="2001-09-30T00:00:00"/>
    <n v="23"/>
    <s v="Nuth I"/>
    <s v="Inscrito Nuevo"/>
    <m/>
    <m/>
    <m/>
    <m/>
    <d v="2025-01-29T00:00:00"/>
    <d v="2025-04-15T00:00:00"/>
    <s v="Elizabeth Tejada"/>
    <s v="Carlos Vargas"/>
    <s v="P"/>
    <s v="P"/>
    <s v="P"/>
    <s v="P"/>
    <s v="P"/>
    <s v="F"/>
    <s v="F"/>
    <s v="F"/>
    <m/>
    <m/>
    <m/>
    <m/>
    <m/>
    <m/>
    <m/>
    <m/>
    <m/>
    <s v="Asistió"/>
    <m/>
    <m/>
    <m/>
    <m/>
    <m/>
    <m/>
    <m/>
    <d v="2025-06-30T00:00:00"/>
    <m/>
    <d v="2025-07-31T00:00:00"/>
    <m/>
    <m/>
    <m/>
    <s v="PPP"/>
    <s v="Trujillo-Enero-Miércoles-7:30-9:30pm-45672"/>
    <s v="Conócete a ti mismo"/>
    <s v="Trujillo-Enero-Miércoles-7:30 - 9:30 pm-45672-Inscrito Nuevo"/>
    <b v="0"/>
    <d v="2025-02-05T00:00:00"/>
    <s v="ALTA"/>
    <s v="01/01/1900"/>
  </r>
  <r>
    <s v="Conócete a ti mismo"/>
    <s v="Enero"/>
    <s v="Miércoles"/>
    <x v="0"/>
    <x v="1"/>
    <s v="Lucero Alfaro"/>
    <s v="71732592"/>
    <s v="Diana Lizeth"/>
    <s v="Cruz Leon"/>
    <n v="976241288"/>
    <s v="leon182015@gmail.com"/>
    <d v="1999-06-18T00:00:00"/>
    <n v="25"/>
    <s v="Nuth I"/>
    <s v="Inscrito Nuevo"/>
    <m/>
    <m/>
    <m/>
    <m/>
    <d v="2025-01-29T00:00:00"/>
    <d v="2025-04-15T00:00:00"/>
    <s v="Elizabeth Tejada"/>
    <s v="Carlos Vargas"/>
    <s v="P"/>
    <s v="P"/>
    <s v="F"/>
    <s v="P"/>
    <s v="F"/>
    <s v="F"/>
    <s v="P"/>
    <s v="P"/>
    <m/>
    <m/>
    <m/>
    <m/>
    <m/>
    <m/>
    <m/>
    <m/>
    <m/>
    <s v="Asistió"/>
    <m/>
    <m/>
    <m/>
    <m/>
    <m/>
    <m/>
    <m/>
    <d v="2025-06-30T00:00:00"/>
    <m/>
    <d v="2025-07-31T00:00:00"/>
    <m/>
    <m/>
    <m/>
    <s v="PPF"/>
    <s v="Trujillo-Enero-Miércoles-7:30-9:30pm-45672"/>
    <s v="Conócete a ti mismo"/>
    <s v="Trujillo-Enero-Miércoles-7:30 - 9:30 pm-45672-Inscrito Nuevo"/>
    <b v="0"/>
    <d v="2025-02-05T00:00:00"/>
    <s v="ALTA"/>
    <s v="01/01/1900"/>
  </r>
  <r>
    <s v="Conócete a ti mismo"/>
    <s v="Enero"/>
    <s v="Miércoles"/>
    <x v="0"/>
    <x v="1"/>
    <s v="Lucero Alfaro"/>
    <s v="70709552"/>
    <s v="Francisco Antonio "/>
    <s v="Tarrillo Garcia"/>
    <n v="949933353"/>
    <s v="fkng.ant@gmail.com"/>
    <d v="2007-06-06T00:00:00"/>
    <n v="17"/>
    <s v="Nuth I"/>
    <s v="Inscrito Nuevo"/>
    <m/>
    <m/>
    <m/>
    <m/>
    <d v="2025-01-29T00:00:00"/>
    <d v="2025-04-15T00:00:00"/>
    <s v="Elizabeth Tejada"/>
    <s v="Carlos Vargas"/>
    <s v="P"/>
    <s v="P"/>
    <s v="P"/>
    <s v="P"/>
    <s v="F"/>
    <s v="F"/>
    <s v="F"/>
    <s v="F"/>
    <m/>
    <m/>
    <m/>
    <m/>
    <m/>
    <m/>
    <m/>
    <m/>
    <m/>
    <s v="Asistió"/>
    <m/>
    <m/>
    <m/>
    <m/>
    <m/>
    <m/>
    <m/>
    <d v="2025-06-30T00:00:00"/>
    <m/>
    <d v="2025-07-31T00:00:00"/>
    <m/>
    <m/>
    <m/>
    <s v="PPP"/>
    <s v="Trujillo-Enero-Miércoles-7:30-9:30pm-45672"/>
    <s v="Conócete a ti mismo"/>
    <s v="Trujillo-Enero-Miércoles-7:30 - 9:30 pm-45672-Inscrito Nuevo"/>
    <b v="0"/>
    <d v="2025-02-05T00:00:00"/>
    <s v="ALTA"/>
    <s v="01/01/1900"/>
  </r>
  <r>
    <s v="Conócete a ti mismo"/>
    <s v="Enero"/>
    <s v="Martes"/>
    <x v="0"/>
    <x v="0"/>
    <s v="Lucero Alfaro"/>
    <s v="75483102"/>
    <s v="Pedro"/>
    <s v="Churampi Machari"/>
    <n v="995052698"/>
    <s v="juniorchma@gmail.com"/>
    <d v="1998-02-24T00:00:00"/>
    <n v="27"/>
    <s v="Nuth I"/>
    <s v="Inscrito Nuevo"/>
    <m/>
    <m/>
    <m/>
    <m/>
    <d v="2025-01-28T00:00:00"/>
    <d v="2025-04-14T00:00:00"/>
    <s v="Pilar Mendez"/>
    <s v="Richard Antunez"/>
    <s v="F"/>
    <s v="P"/>
    <s v="P"/>
    <s v="P"/>
    <s v="F"/>
    <s v="P"/>
    <s v="F"/>
    <s v="F"/>
    <m/>
    <m/>
    <m/>
    <m/>
    <m/>
    <m/>
    <m/>
    <m/>
    <m/>
    <s v="Asistió"/>
    <m/>
    <m/>
    <m/>
    <m/>
    <m/>
    <m/>
    <m/>
    <d v="2025-06-30T00:00:00"/>
    <m/>
    <d v="2025-07-31T00:00:00"/>
    <m/>
    <m/>
    <m/>
    <s v="FPP"/>
    <s v="Trujillo-Enero-Martes-7:30-9:30pm-45671"/>
    <s v="Conócete a ti mismo"/>
    <s v="Trujillo-Enero-Martes-7:30 - 9:30 pm-45671-Inscrito Nuevo"/>
    <b v="0"/>
    <d v="2025-02-04T00:00:00"/>
    <s v="ALTA"/>
    <s v="01/01/1900"/>
  </r>
  <r>
    <s v="Conócete a ti mismo"/>
    <s v="Enero"/>
    <s v="Miércoles"/>
    <x v="0"/>
    <x v="1"/>
    <s v="Lucero Alfaro"/>
    <s v="70702178"/>
    <s v="Anghello Alexander"/>
    <s v="Zeñas Calderon"/>
    <n v="912296788"/>
    <s v="anghellozc@gmail.com"/>
    <d v="2007-05-28T00:00:00"/>
    <n v="17"/>
    <s v="Nuth I"/>
    <s v="Inscrito Nuevo"/>
    <m/>
    <m/>
    <m/>
    <m/>
    <d v="2025-01-29T00:00:00"/>
    <d v="2025-04-15T00:00:00"/>
    <s v="Elizabeth Tejada"/>
    <s v="Carlos Vargas"/>
    <s v="P"/>
    <s v="P"/>
    <s v="P"/>
    <s v="F"/>
    <s v="F"/>
    <s v="F"/>
    <s v="P"/>
    <s v="F"/>
    <m/>
    <m/>
    <m/>
    <m/>
    <m/>
    <m/>
    <m/>
    <m/>
    <m/>
    <s v="Asistió"/>
    <m/>
    <m/>
    <m/>
    <m/>
    <m/>
    <m/>
    <m/>
    <d v="2025-06-30T00:00:00"/>
    <m/>
    <d v="2025-07-31T00:00:00"/>
    <m/>
    <m/>
    <m/>
    <s v="PPP"/>
    <s v="Trujillo-Enero-Miércoles-7:30-9:30pm-45672"/>
    <s v="Conócete a ti mismo"/>
    <s v="Trujillo-Enero-Miércoles-7:30 - 9:30 pm-45672-Inscrito Nuevo"/>
    <b v="0"/>
    <d v="2025-02-05T00:00:00"/>
    <s v="ALTA"/>
    <s v="01/01/1900"/>
  </r>
  <r>
    <s v="Conócete a ti mismo"/>
    <s v="Enero"/>
    <s v="Miércoles"/>
    <x v="0"/>
    <x v="1"/>
    <s v="Lucero Alfaro"/>
    <s v="47868788"/>
    <s v="Kennyi"/>
    <s v="Meregildo Mantilla"/>
    <n v="942349408"/>
    <s v="kenyi200793@gmail.com"/>
    <d v="1993-07-20T00:00:00"/>
    <n v="31"/>
    <s v="Nuth I"/>
    <s v="Inscrito Nuevo"/>
    <m/>
    <m/>
    <m/>
    <m/>
    <d v="2025-01-29T00:00:00"/>
    <d v="2025-04-15T00:00:00"/>
    <s v="Elizabeth Tejada"/>
    <s v="Carlos Vargas"/>
    <s v="N"/>
    <s v="P"/>
    <s v="P"/>
    <s v="P"/>
    <s v="P"/>
    <s v="P"/>
    <s v="P"/>
    <s v="P"/>
    <m/>
    <m/>
    <m/>
    <m/>
    <m/>
    <m/>
    <m/>
    <m/>
    <m/>
    <s v="Asistió"/>
    <m/>
    <m/>
    <m/>
    <m/>
    <m/>
    <m/>
    <m/>
    <d v="2025-06-30T00:00:00"/>
    <m/>
    <d v="2025-07-31T00:00:00"/>
    <m/>
    <m/>
    <m/>
    <s v="NPP"/>
    <s v="Trujillo-Enero-Miércoles-7:30-9:30pm-45672"/>
    <s v="Conócete a ti mismo"/>
    <s v="Trujillo-Enero-Miércoles-7:30 - 9:30 pm-45672-Inscrito Nuevo"/>
    <b v="0"/>
    <d v="2025-02-05T00:00:00"/>
    <s v="ALTA"/>
    <s v="01/01/1900"/>
  </r>
  <r>
    <s v="Conócete a ti mismo"/>
    <s v="Enero"/>
    <s v="Miércoles"/>
    <x v="0"/>
    <x v="1"/>
    <s v="Lucero Alfaro"/>
    <s v="75628689"/>
    <s v="Carlos Josemaria"/>
    <s v="Silva Anton"/>
    <n v="910848758"/>
    <s v="scarlosjosemaria@gmail.com"/>
    <d v="2005-01-19T00:00:00"/>
    <n v="20"/>
    <s v="Amon I"/>
    <s v="Inscrito Nuevo"/>
    <m/>
    <m/>
    <m/>
    <m/>
    <d v="2025-01-29T00:00:00"/>
    <d v="2025-04-15T00:00:00"/>
    <s v="Elizabeth Tejada"/>
    <s v="Carlos Vargas"/>
    <s v="N"/>
    <s v="P"/>
    <s v="P"/>
    <s v="P"/>
    <s v="F"/>
    <s v="F"/>
    <s v="F"/>
    <s v="F"/>
    <m/>
    <m/>
    <m/>
    <m/>
    <m/>
    <m/>
    <m/>
    <m/>
    <m/>
    <s v="Asistió"/>
    <m/>
    <m/>
    <m/>
    <m/>
    <m/>
    <m/>
    <m/>
    <d v="2025-06-30T00:00:00"/>
    <m/>
    <d v="2025-07-31T00:00:00"/>
    <m/>
    <m/>
    <m/>
    <s v="NPP"/>
    <s v="Trujillo-Enero-Miércoles-7:30-9:30pm-45672"/>
    <s v="Conócete a ti mismo"/>
    <s v="Trujillo-Enero-Miércoles-7:30 - 9:30 pm-45672-Inscrito Nuevo"/>
    <b v="0"/>
    <d v="2025-02-05T00:00:00"/>
    <s v="ALTA"/>
    <s v="01/01/1900"/>
  </r>
  <r>
    <s v="Conócete a ti mismo"/>
    <s v="Enero"/>
    <s v="Miércoles"/>
    <x v="0"/>
    <x v="1"/>
    <s v="Lucero Alfaro"/>
    <s v="18109327"/>
    <s v="Carmen "/>
    <s v="Castro Castrillo"/>
    <n v="943415673"/>
    <s v="cmccastillo@gmail.com"/>
    <d v="1974-08-16T00:00:00"/>
    <n v="50"/>
    <s v="Nuth I"/>
    <s v="Inscrito Nuevo"/>
    <d v="2025-02-11T00:00:00"/>
    <m/>
    <m/>
    <m/>
    <d v="2025-01-29T00:00:00"/>
    <d v="2025-02-11T00:00:00"/>
    <s v="Elizabeth Tejada"/>
    <s v="Carlos Vargas"/>
    <s v="N"/>
    <s v="P"/>
    <s v="P"/>
    <s v="F"/>
    <s v="F"/>
    <s v="P"/>
    <m/>
    <m/>
    <m/>
    <m/>
    <m/>
    <m/>
    <m/>
    <m/>
    <m/>
    <m/>
    <m/>
    <s v="Asistió"/>
    <m/>
    <m/>
    <m/>
    <m/>
    <m/>
    <m/>
    <m/>
    <d v="2025-04-30T00:00:00"/>
    <m/>
    <d v="2025-05-31T00:00:00"/>
    <m/>
    <m/>
    <m/>
    <s v="NPP"/>
    <s v="Trujillo-Enero-Miércoles-7:30-9:30pm-45672"/>
    <s v="Conócete a ti mismo"/>
    <s v="Trujillo-Enero-Miércoles-7:30 - 9:30 pm-45672-Inscrito Nuevo"/>
    <b v="0"/>
    <d v="2025-02-05T00:00:00"/>
    <s v="ALTA"/>
    <s v="01/01/1900"/>
  </r>
  <r>
    <s v="Conócete a ti mismo"/>
    <s v="Febrero"/>
    <s v="Martes"/>
    <x v="0"/>
    <x v="2"/>
    <s v="Lucero Alfaro"/>
    <s v="77388449"/>
    <s v="Gabriela "/>
    <s v="Cabrera Carranza"/>
    <n v="948134377"/>
    <s v="gabriela.cabreracc@gmail.com"/>
    <d v="1995-03-03T00:00:00"/>
    <n v="30"/>
    <s v="Anubis I"/>
    <s v="Inscrito Nuevo"/>
    <m/>
    <m/>
    <m/>
    <m/>
    <d v="2025-02-25T00:00:00"/>
    <d v="2025-05-11T00:00:00"/>
    <s v="Patricia Arteaga"/>
    <s v="Carlos Vargas"/>
    <s v="P"/>
    <s v="P"/>
    <s v="F"/>
    <s v="P"/>
    <m/>
    <m/>
    <m/>
    <m/>
    <m/>
    <m/>
    <m/>
    <m/>
    <m/>
    <m/>
    <m/>
    <m/>
    <m/>
    <s v="Asistió"/>
    <m/>
    <m/>
    <m/>
    <m/>
    <m/>
    <m/>
    <m/>
    <d v="2025-07-31T00:00:00"/>
    <m/>
    <d v="2025-08-31T00:00:00"/>
    <m/>
    <m/>
    <m/>
    <s v="PPF"/>
    <s v="Trujillo-Febrero-Martes-7:30-9:30pm-45699"/>
    <s v="Conócete a ti mismo"/>
    <s v="Trujillo-Febrero-Martes-7:30 - 9:30 pm-45699-Inscrito Nuevo"/>
    <b v="0"/>
    <d v="2025-03-04T00:00:00"/>
    <s v="ALTA"/>
    <s v="01/01/1900"/>
  </r>
  <r>
    <s v="Conócete a ti mismo"/>
    <s v="Febrero"/>
    <s v="Martes"/>
    <x v="0"/>
    <x v="2"/>
    <s v="Lucero Alfaro"/>
    <s v="75079666"/>
    <s v="Ariana Yaneth"/>
    <s v="Mitacc Rodriguez"/>
    <n v="944397449"/>
    <s v="arianamitacc@gmail.com"/>
    <d v="2005-05-09T00:00:00"/>
    <n v="19"/>
    <s v="Anubis I"/>
    <s v="Inscrito Nuevo"/>
    <m/>
    <m/>
    <m/>
    <m/>
    <d v="2025-02-25T00:00:00"/>
    <d v="2025-05-11T00:00:00"/>
    <s v="Patricia Arteaga"/>
    <s v="Carlos Vargas"/>
    <s v="P"/>
    <s v="P"/>
    <s v="P"/>
    <s v="F"/>
    <m/>
    <m/>
    <m/>
    <m/>
    <m/>
    <m/>
    <m/>
    <m/>
    <m/>
    <m/>
    <m/>
    <m/>
    <m/>
    <s v="Asistió"/>
    <m/>
    <m/>
    <m/>
    <m/>
    <m/>
    <m/>
    <m/>
    <d v="2025-07-31T00:00:00"/>
    <m/>
    <d v="2025-08-31T00:00:00"/>
    <m/>
    <m/>
    <m/>
    <s v="PPP"/>
    <s v="Trujillo-Febrero-Martes-7:30-9:30pm-45699"/>
    <s v="Conócete a ti mismo"/>
    <s v="Trujillo-Febrero-Martes-7:30 - 9:30 pm-45699-Inscrito Nuevo"/>
    <b v="0"/>
    <d v="2025-03-04T00:00:00"/>
    <s v="ALTA"/>
    <s v="01/01/1900"/>
  </r>
  <r>
    <s v="Conócete a ti mismo"/>
    <s v="Febrero"/>
    <s v="Martes"/>
    <x v="0"/>
    <x v="2"/>
    <s v="Lucero Alfaro"/>
    <s v="17959518"/>
    <s v="Hector "/>
    <s v="Navarro Cáceres"/>
    <s v="949695 554"/>
    <m/>
    <m/>
    <s v=""/>
    <s v="Anubis I"/>
    <s v="Inscrito Nuevo"/>
    <m/>
    <m/>
    <m/>
    <m/>
    <d v="2025-02-25T00:00:00"/>
    <d v="2025-05-11T00:00:00"/>
    <s v="Patricia Arteaga"/>
    <s v="Carlos Vargas"/>
    <s v="F"/>
    <s v="P"/>
    <s v="P"/>
    <s v="P"/>
    <m/>
    <m/>
    <m/>
    <m/>
    <m/>
    <m/>
    <m/>
    <m/>
    <m/>
    <m/>
    <m/>
    <m/>
    <m/>
    <s v="Asistió"/>
    <m/>
    <m/>
    <m/>
    <m/>
    <m/>
    <m/>
    <m/>
    <d v="2025-07-31T00:00:00"/>
    <m/>
    <d v="2025-08-31T00:00:00"/>
    <m/>
    <m/>
    <m/>
    <s v="FPP"/>
    <s v="Trujillo-Febrero-Martes-7:30-9:30pm-45699"/>
    <s v="Conócete a ti mismo"/>
    <s v="Trujillo-Febrero-Martes-7:30 - 9:30 pm-45699-Inscrito Nuevo"/>
    <b v="0"/>
    <d v="2025-03-04T00:00:00"/>
    <s v="ALTA"/>
    <s v="01/01/1900"/>
  </r>
  <r>
    <s v="Conócete a ti mismo"/>
    <s v="Febrero"/>
    <s v="Martes"/>
    <x v="0"/>
    <x v="2"/>
    <s v="Lucero Alfaro"/>
    <m/>
    <s v="Williams Lian"/>
    <s v="Delgado Vargas"/>
    <n v="942016309"/>
    <s v="delgadolian1510@gmail.com"/>
    <d v="2008-10-15T00:00:00"/>
    <n v="16"/>
    <s v="Anubis I"/>
    <s v="Inscrito Nuevo"/>
    <m/>
    <m/>
    <m/>
    <m/>
    <d v="2025-02-25T00:00:00"/>
    <d v="2025-05-11T00:00:00"/>
    <s v="Patricia Arteaga"/>
    <s v="Carlos Vargas"/>
    <s v="P"/>
    <s v="P"/>
    <s v="P"/>
    <s v="P"/>
    <m/>
    <m/>
    <m/>
    <m/>
    <m/>
    <m/>
    <m/>
    <m/>
    <m/>
    <m/>
    <m/>
    <m/>
    <m/>
    <s v="Asistió"/>
    <m/>
    <m/>
    <m/>
    <m/>
    <m/>
    <m/>
    <m/>
    <d v="2025-07-31T00:00:00"/>
    <m/>
    <d v="2025-08-31T00:00:00"/>
    <m/>
    <m/>
    <m/>
    <s v="PPP"/>
    <s v="Trujillo-Febrero-Martes-7:30-9:30pm-45699"/>
    <s v="Conócete a ti mismo"/>
    <s v="Trujillo-Febrero-Martes-7:30 - 9:30 pm-45699-Inscrito Nuevo"/>
    <b v="0"/>
    <d v="2025-03-04T00:00:00"/>
    <s v="ALTA"/>
    <s v="01/01/1900"/>
  </r>
  <r>
    <s v="Conócete a ti mismo"/>
    <s v="Febrero"/>
    <s v="Martes"/>
    <x v="0"/>
    <x v="2"/>
    <s v="Lucero Alfaro"/>
    <s v="72953658"/>
    <s v="Renzo"/>
    <s v="Saenz Murga"/>
    <n v="964226767"/>
    <s v="renzo_saenzmurga@outlook.com"/>
    <d v="2003-01-01T00:00:00"/>
    <n v="22"/>
    <s v="Anubis I"/>
    <s v="Inscrito Nuevo"/>
    <m/>
    <m/>
    <m/>
    <m/>
    <d v="2025-02-25T00:00:00"/>
    <d v="2025-05-11T00:00:00"/>
    <s v="Patricia Arteaga"/>
    <s v="Carlos Vargas"/>
    <s v="P"/>
    <s v="F"/>
    <s v="P"/>
    <s v="P"/>
    <m/>
    <m/>
    <m/>
    <m/>
    <m/>
    <m/>
    <m/>
    <m/>
    <m/>
    <m/>
    <m/>
    <m/>
    <m/>
    <s v="Asistió"/>
    <m/>
    <m/>
    <m/>
    <m/>
    <m/>
    <m/>
    <m/>
    <d v="2025-07-31T00:00:00"/>
    <m/>
    <d v="2025-08-31T00:00:00"/>
    <m/>
    <m/>
    <m/>
    <s v="PFP"/>
    <s v="Trujillo-Febrero-Martes-7:30-9:30pm-45699"/>
    <s v="Conócete a ti mismo"/>
    <s v="Trujillo-Febrero-Martes-7:30 - 9:30 pm-45699-Inscrito Nuevo"/>
    <b v="0"/>
    <d v="2025-03-04T00:00:00"/>
    <s v="ALTA"/>
    <s v="01/01/1900"/>
  </r>
  <r>
    <s v="Conócete a ti mismo"/>
    <s v="Febrero"/>
    <s v="Martes"/>
    <x v="0"/>
    <x v="2"/>
    <s v="Lucero Alfaro"/>
    <s v="47444633"/>
    <s v="Carol Anais"/>
    <s v="Sanchez Rodriguez"/>
    <n v="904498899"/>
    <s v="ana_sr15@outlook.es"/>
    <d v="1992-09-15T00:00:00"/>
    <n v="32"/>
    <s v="Anubis I"/>
    <s v="Inscrito Nuevo"/>
    <m/>
    <m/>
    <m/>
    <m/>
    <d v="2025-02-25T00:00:00"/>
    <d v="2025-05-11T00:00:00"/>
    <s v="Patricia Arteaga"/>
    <s v="Carlos Vargas"/>
    <s v="N"/>
    <s v="N"/>
    <s v="P"/>
    <s v="P"/>
    <m/>
    <m/>
    <m/>
    <m/>
    <m/>
    <m/>
    <m/>
    <m/>
    <m/>
    <m/>
    <m/>
    <m/>
    <m/>
    <s v="Asistió"/>
    <m/>
    <m/>
    <m/>
    <m/>
    <m/>
    <m/>
    <m/>
    <d v="2025-07-31T00:00:00"/>
    <m/>
    <d v="2025-08-31T00:00:00"/>
    <m/>
    <m/>
    <m/>
    <s v="NNP"/>
    <s v="Trujillo-Febrero-Martes-7:30-9:30pm-45699"/>
    <s v="Conócete a ti mismo"/>
    <s v="Trujillo-Febrero-Martes-7:30 - 9:30 pm-45699-Inscrito Nuevo"/>
    <b v="0"/>
    <d v="2025-03-04T00:00:00"/>
    <s v="ALTA"/>
    <s v="01/01/1900"/>
  </r>
  <r>
    <s v="Conócete a ti mismo"/>
    <s v="Febrero"/>
    <s v="Martes"/>
    <x v="0"/>
    <x v="2"/>
    <s v="Lucero Alfaro"/>
    <s v="18109327"/>
    <s v="Carmen "/>
    <s v="Castro Castrillo"/>
    <n v="943415673"/>
    <s v="cmccastillo@gmail.com"/>
    <d v="1974-08-16T00:00:00"/>
    <n v="50"/>
    <s v="Anubis I"/>
    <s v="Cambio de horario"/>
    <m/>
    <m/>
    <m/>
    <m/>
    <d v="2025-02-25T00:00:00"/>
    <d v="2025-05-11T00:00:00"/>
    <s v="Patricia Arteaga"/>
    <s v="Carlos Vargas"/>
    <s v="P"/>
    <s v="P"/>
    <s v="P"/>
    <s v="P"/>
    <m/>
    <m/>
    <m/>
    <m/>
    <m/>
    <m/>
    <m/>
    <m/>
    <m/>
    <m/>
    <m/>
    <m/>
    <m/>
    <s v="Asistió"/>
    <m/>
    <m/>
    <m/>
    <m/>
    <m/>
    <m/>
    <m/>
    <d v="2025-07-31T00:00:00"/>
    <m/>
    <d v="2025-08-31T00:00:00"/>
    <m/>
    <m/>
    <m/>
    <s v="PPP"/>
    <s v="Trujillo-Febrero-Martes-7:30-9:30pm-45699"/>
    <s v="Conócete a ti mismo"/>
    <s v="Trujillo-Febrero-Martes-7:30 - 9:30 pm-45699-Cambio de horario"/>
    <b v="0"/>
    <d v="2025-03-04T00:00:00"/>
    <s v="ALTA"/>
    <s v="01/01/1900"/>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CD9B441-E483-4E86-B6F6-4605E0C69548}" name="TablaDinámica3" cacheId="8442" applyNumberFormats="0" applyBorderFormats="0" applyFontFormats="0" applyPatternFormats="0" applyAlignmentFormats="0" applyWidthHeightFormats="1" dataCaption="Valores" updatedVersion="8" minRefreshableVersion="3" useAutoFormatting="1" rowGrandTotals="0" colGrandTotals="0" itemPrintTitles="1" createdVersion="8" indent="0" compact="0" compactData="0" multipleFieldFilters="0">
  <location ref="H5:I9" firstHeaderRow="1" firstDataRow="1" firstDataCol="2"/>
  <pivotFields count="64">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items count="3">
        <item x="1"/>
        <item x="0"/>
        <item t="default"/>
      </items>
      <extLst>
        <ext xmlns:x14="http://schemas.microsoft.com/office/spreadsheetml/2009/9/main" uri="{2946ED86-A175-432a-8AC1-64E0C546D7DE}">
          <x14:pivotField fillDownLabels="1"/>
        </ext>
      </extLst>
    </pivotField>
    <pivotField name="sem 01" axis="axisRow" compact="0" numFmtId="14" outline="0" showAll="0" sortType="ascending" defaultSubtotal="0">
      <items count="4">
        <item x="0"/>
        <item x="1"/>
        <item x="2"/>
        <item x="3"/>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sem 012"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s>
  <rowFields count="2">
    <field x="4"/>
    <field x="3"/>
  </rowFields>
  <rowItems count="4">
    <i>
      <x/>
      <x v="1"/>
    </i>
    <i>
      <x v="1"/>
      <x v="1"/>
    </i>
    <i>
      <x v="2"/>
      <x v="1"/>
    </i>
    <i>
      <x v="3"/>
      <x/>
    </i>
  </rowItems>
  <colItems count="1">
    <i/>
  </colItems>
  <formats count="9">
    <format dxfId="93">
      <pivotArea field="4" type="button" dataOnly="0" labelOnly="1" outline="0" axis="axisRow" fieldPosition="0"/>
    </format>
    <format dxfId="94">
      <pivotArea field="4" type="button" dataOnly="0" labelOnly="1" outline="0" axis="axisRow" fieldPosition="0"/>
    </format>
    <format dxfId="95">
      <pivotArea type="all" dataOnly="0" outline="0" fieldPosition="0"/>
    </format>
    <format dxfId="96">
      <pivotArea field="4" type="button" dataOnly="0" labelOnly="1" outline="0" axis="axisRow" fieldPosition="0"/>
    </format>
    <format dxfId="97">
      <pivotArea field="3" type="button" dataOnly="0" labelOnly="1" outline="0" axis="axisRow" fieldPosition="1"/>
    </format>
    <format dxfId="98">
      <pivotArea dataOnly="0" labelOnly="1" outline="0" fieldPosition="0">
        <references count="1">
          <reference field="4" count="0"/>
        </references>
      </pivotArea>
    </format>
    <format dxfId="99">
      <pivotArea dataOnly="0" labelOnly="1" outline="0" fieldPosition="0">
        <references count="2">
          <reference field="3" count="1">
            <x v="1"/>
          </reference>
          <reference field="4" count="1" selected="0">
            <x v="0"/>
          </reference>
        </references>
      </pivotArea>
    </format>
    <format dxfId="100">
      <pivotArea dataOnly="0" labelOnly="1" outline="0" fieldPosition="0">
        <references count="2">
          <reference field="3" count="1">
            <x v="1"/>
          </reference>
          <reference field="4" count="1" selected="0">
            <x v="1"/>
          </reference>
        </references>
      </pivotArea>
    </format>
    <format dxfId="101">
      <pivotArea dataOnly="0" labelOnly="1" outline="0" fieldPosition="0">
        <references count="2">
          <reference field="3" count="1">
            <x v="0"/>
          </reference>
          <reference field="4" count="1" selected="0">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29A283-1350-4A4B-A6A5-74E6B21145E0}" name="TablaDinámica4" cacheId="8419" applyNumberFormats="0" applyBorderFormats="0" applyFontFormats="0" applyPatternFormats="0" applyAlignmentFormats="0" applyWidthHeightFormats="1" dataCaption="Valores" updatedVersion="8" minRefreshableVersion="3" rowGrandTotals="0" colGrandTotals="0" itemPrintTitles="1" createdVersion="8" indent="0" compact="0" compactData="0" multipleFieldFilters="0" chartFormat="10">
  <location ref="BB7:BG12" firstHeaderRow="1" firstDataRow="1" firstDataCol="5" rowPageCount="2" colPageCount="1"/>
  <pivotFields count="61">
    <pivotField axis="axisRow" compact="0" outline="0" showAll="0" defaultSubtotal="0">
      <items count="4">
        <item m="1" x="2"/>
        <item x="0"/>
        <item m="1" x="3"/>
        <item x="1"/>
      </items>
      <extLst>
        <ext xmlns:x14="http://schemas.microsoft.com/office/spreadsheetml/2009/9/main" uri="{2946ED86-A175-432a-8AC1-64E0C546D7DE}">
          <x14:pivotField fillDownLabels="1"/>
        </ext>
      </extLst>
    </pivotField>
    <pivotField axis="axisPage" compact="0" outline="0" multipleItemSelectionAllowed="1" showAll="0">
      <items count="11">
        <item x="0"/>
        <item x="1"/>
        <item m="1" x="3"/>
        <item m="1" x="4"/>
        <item m="1" x="5"/>
        <item m="1" x="6"/>
        <item m="1" x="7"/>
        <item m="1" x="8"/>
        <item m="1" x="9"/>
        <item x="2"/>
        <item t="default"/>
      </items>
      <extLst>
        <ext xmlns:x14="http://schemas.microsoft.com/office/spreadsheetml/2009/9/main" uri="{2946ED86-A175-432a-8AC1-64E0C546D7DE}">
          <x14:pivotField fillDownLabels="1"/>
        </ext>
      </extLst>
    </pivotField>
    <pivotField compact="0" outline="0" showAll="0">
      <items count="9">
        <item m="1" x="6"/>
        <item m="1" x="3"/>
        <item m="1" x="4"/>
        <item x="0"/>
        <item m="1" x="5"/>
        <item x="1"/>
        <item m="1" x="7"/>
        <item x="2"/>
        <item t="default"/>
      </items>
      <extLst>
        <ext xmlns:x14="http://schemas.microsoft.com/office/spreadsheetml/2009/9/main" uri="{2946ED86-A175-432a-8AC1-64E0C546D7DE}">
          <x14:pivotField fillDownLabels="1"/>
        </ext>
      </extLst>
    </pivotField>
    <pivotField compact="0" outline="0" showAll="0">
      <items count="7">
        <item m="1" x="4"/>
        <item m="1" x="3"/>
        <item x="0"/>
        <item m="1" x="5"/>
        <item m="1" x="2"/>
        <item x="1"/>
        <item t="default"/>
      </items>
      <extLst>
        <ext xmlns:x14="http://schemas.microsoft.com/office/spreadsheetml/2009/9/main" uri="{2946ED86-A175-432a-8AC1-64E0C546D7DE}">
          <x14:pivotField fillDownLabels="1"/>
        </ext>
      </extLst>
    </pivotField>
    <pivotField axis="axisRow" compact="0" outline="0" showAll="0" sortType="ascending" defaultSubtotal="0">
      <items count="18">
        <item m="1" x="6"/>
        <item m="1" x="7"/>
        <item m="1" x="8"/>
        <item m="1" x="9"/>
        <item m="1" x="10"/>
        <item m="1" x="11"/>
        <item m="1" x="12"/>
        <item m="1" x="13"/>
        <item m="1" x="14"/>
        <item m="1" x="16"/>
        <item m="1" x="15"/>
        <item m="1" x="5"/>
        <item m="1" x="4"/>
        <item x="0"/>
        <item x="1"/>
        <item m="1" x="17"/>
        <item x="2"/>
        <item x="3"/>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Tipo Inscrito " axis="axisRow" compact="0" outline="0" showAll="0" defaultSubtotal="0">
      <items count="5">
        <item x="0"/>
        <item x="2"/>
        <item m="1" x="3"/>
        <item m="1" x="4"/>
        <item x="1"/>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10">
        <item m="1" x="5"/>
        <item m="1" x="6"/>
        <item m="1" x="7"/>
        <item m="1" x="8"/>
        <item x="3"/>
        <item m="1" x="9"/>
        <item m="1" x="4"/>
        <item x="0"/>
        <item x="1"/>
        <item x="2"/>
      </items>
      <extLst>
        <ext xmlns:x14="http://schemas.microsoft.com/office/spreadsheetml/2009/9/main" uri="{2946ED86-A175-432a-8AC1-64E0C546D7DE}">
          <x14:pivotField fillDownLabels="1"/>
        </ext>
      </extLst>
    </pivotField>
    <pivotField axis="axisRow" compact="0" outline="0" showAll="0">
      <items count="10">
        <item m="1" x="4"/>
        <item m="1" x="5"/>
        <item m="1" x="6"/>
        <item m="1" x="7"/>
        <item x="2"/>
        <item m="1" x="8"/>
        <item m="1" x="3"/>
        <item x="0"/>
        <item x="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showAll="0">
      <items count="4">
        <item x="1"/>
        <item x="0"/>
        <item m="1"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s>
  <rowFields count="5">
    <field x="4"/>
    <field x="0"/>
    <field x="14"/>
    <field x="21"/>
    <field x="22"/>
  </rowFields>
  <rowItems count="5">
    <i>
      <x v="13"/>
      <x v="1"/>
      <x/>
      <x v="7"/>
      <x v="7"/>
    </i>
    <i r="3">
      <x v="8"/>
      <x v="8"/>
    </i>
    <i>
      <x v="14"/>
      <x v="1"/>
      <x/>
      <x v="8"/>
      <x v="8"/>
    </i>
    <i>
      <x v="16"/>
      <x v="1"/>
      <x/>
      <x v="9"/>
      <x v="8"/>
    </i>
    <i r="2">
      <x v="4"/>
      <x v="9"/>
      <x v="8"/>
    </i>
  </rowItems>
  <colItems count="1">
    <i/>
  </colItems>
  <pageFields count="2">
    <pageField fld="1" hier="-1"/>
    <pageField fld="58" item="1" hier="-1"/>
  </pageFields>
  <dataFields count="1">
    <dataField name="Cant. Inscritos " fld="8" subtotal="count" baseField="0" baseItem="0"/>
  </dataFields>
  <chartFormats count="6">
    <chartFormat chart="1"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693D26B-025A-4924-A9C1-E4E1E9800E36}" name="TablaDinámica3" cacheId="8428" applyNumberFormats="0" applyBorderFormats="0" applyFontFormats="0" applyPatternFormats="0" applyAlignmentFormats="0" applyWidthHeightFormats="1" dataCaption="Valores" updatedVersion="8" minRefreshableVersion="3" itemPrintTitles="1" createdVersion="5" indent="0" compact="0" compactData="0" multipleFieldFilters="0" chartFormat="24">
  <location ref="BK103:CA110" firstHeaderRow="0" firstDataRow="1" firstDataCol="5" rowPageCount="1" colPageCount="1"/>
  <pivotFields count="27">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items count="5">
        <item x="1"/>
        <item m="1" x="2"/>
        <item x="0"/>
        <item m="1" x="3"/>
        <item t="default"/>
      </items>
      <extLst>
        <ext xmlns:x14="http://schemas.microsoft.com/office/spreadsheetml/2009/9/main" uri="{2946ED86-A175-432a-8AC1-64E0C546D7DE}">
          <x14:pivotField fillDownLabels="1"/>
        </ext>
      </extLst>
    </pivotField>
    <pivotField axis="axisRow" compact="0" outline="0" showAll="0" sortType="ascending" defaultSubtotal="0">
      <items count="17">
        <item x="3"/>
        <item m="1" x="6"/>
        <item m="1" x="7"/>
        <item m="1" x="8"/>
        <item m="1" x="9"/>
        <item m="1" x="10"/>
        <item m="1" x="11"/>
        <item m="1" x="12"/>
        <item m="1" x="13"/>
        <item m="1" x="14"/>
        <item m="1" x="15"/>
        <item m="1" x="16"/>
        <item m="1" x="5"/>
        <item m="1" x="4"/>
        <item x="0"/>
        <item x="1"/>
        <item x="2"/>
      </items>
      <extLst>
        <ext xmlns:x14="http://schemas.microsoft.com/office/spreadsheetml/2009/9/main" uri="{2946ED86-A175-432a-8AC1-64E0C546D7DE}">
          <x14:pivotField fillDownLabels="1"/>
        </ext>
      </extLst>
    </pivotField>
    <pivotField axis="axisRow" compact="0" outline="0" showAll="0" defaultSubtotal="0">
      <items count="12">
        <item x="2"/>
        <item m="1" x="4"/>
        <item m="1" x="3"/>
        <item m="1" x="5"/>
        <item m="1" x="6"/>
        <item m="1" x="7"/>
        <item m="1" x="8"/>
        <item m="1" x="9"/>
        <item m="1" x="10"/>
        <item m="1" x="11"/>
        <item x="0"/>
        <item x="1"/>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5">
        <item x="2"/>
        <item x="0"/>
        <item m="1" x="3"/>
        <item m="1" x="4"/>
        <item x="1"/>
      </items>
      <extLst>
        <ext xmlns:x14="http://schemas.microsoft.com/office/spreadsheetml/2009/9/main" uri="{2946ED86-A175-432a-8AC1-64E0C546D7DE}">
          <x14:pivotField fillDownLabels="1"/>
        </ext>
      </extLst>
    </pivotField>
    <pivotField axis="axisRow" compact="0" outline="0" showAll="0" defaultSubtotal="0">
      <items count="10">
        <item x="3"/>
        <item m="1" x="5"/>
        <item m="1" x="6"/>
        <item m="1" x="7"/>
        <item m="1" x="8"/>
        <item m="1" x="9"/>
        <item m="1" x="4"/>
        <item x="0"/>
        <item x="1"/>
        <item x="2"/>
      </items>
      <extLst>
        <ext xmlns:x14="http://schemas.microsoft.com/office/spreadsheetml/2009/9/main" uri="{2946ED86-A175-432a-8AC1-64E0C546D7DE}">
          <x14:pivotField fillDownLabels="1"/>
        </ext>
      </extLst>
    </pivotField>
    <pivotField axis="axisRow" compact="0" outline="0" showAll="0">
      <items count="10">
        <item x="2"/>
        <item m="1" x="4"/>
        <item m="1" x="5"/>
        <item m="1" x="6"/>
        <item m="1" x="7"/>
        <item m="1" x="8"/>
        <item m="1" x="3"/>
        <item x="0"/>
        <item x="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5">
    <field x="2"/>
    <field x="3"/>
    <field x="5"/>
    <field x="6"/>
    <field x="7"/>
  </rowFields>
  <rowItems count="7">
    <i>
      <x/>
      <x/>
      <x/>
      <x/>
      <x/>
    </i>
    <i>
      <x v="14"/>
      <x v="10"/>
      <x v="1"/>
      <x v="7"/>
      <x v="7"/>
    </i>
    <i r="3">
      <x v="8"/>
      <x v="8"/>
    </i>
    <i>
      <x v="15"/>
      <x v="10"/>
      <x v="1"/>
      <x v="8"/>
      <x v="8"/>
    </i>
    <i>
      <x v="16"/>
      <x v="11"/>
      <x v="1"/>
      <x v="9"/>
      <x v="8"/>
    </i>
    <i r="2">
      <x v="4"/>
      <x v="9"/>
      <x v="8"/>
    </i>
    <i t="grand">
      <x/>
    </i>
  </rowItems>
  <colFields count="1">
    <field x="-2"/>
  </colFields>
  <colItems count="12">
    <i>
      <x/>
    </i>
    <i i="1">
      <x v="1"/>
    </i>
    <i i="2">
      <x v="2"/>
    </i>
    <i i="3">
      <x v="3"/>
    </i>
    <i i="4">
      <x v="4"/>
    </i>
    <i i="5">
      <x v="5"/>
    </i>
    <i i="6">
      <x v="6"/>
    </i>
    <i i="7">
      <x v="7"/>
    </i>
    <i i="8">
      <x v="8"/>
    </i>
    <i i="9">
      <x v="9"/>
    </i>
    <i i="10">
      <x v="10"/>
    </i>
    <i i="11">
      <x v="11"/>
    </i>
  </colItems>
  <pageFields count="1">
    <pageField fld="1" hier="-1"/>
  </pageFields>
  <dataFields count="12">
    <dataField name=" Sem. 01" fld="10" baseField="0" baseItem="3"/>
    <dataField name=" Sem. 02" fld="11" baseField="0" baseItem="3"/>
    <dataField name=" Sem. 03" fld="12" baseField="0" baseItem="3"/>
    <dataField name=" Sem. 04" fld="13" baseField="0" baseItem="3"/>
    <dataField name=" Sem. 05" fld="14" baseField="0" baseItem="1"/>
    <dataField name=" Sem. 06" fld="15" baseField="0" baseItem="1"/>
    <dataField name=" Sem. 07" fld="16" baseField="0" baseItem="1"/>
    <dataField name=" Sem. 08" fld="17" baseField="0" baseItem="1"/>
    <dataField name=" Sem. 09" fld="18" baseField="0" baseItem="1"/>
    <dataField name=" Sem. 10" fld="19" baseField="0" baseItem="1"/>
    <dataField name=" Sem. 11" fld="20" baseField="0" baseItem="1"/>
    <dataField name=" Sem. 12" fld="21" baseField="0" baseItem="1"/>
  </dataFields>
  <chartFormats count="18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0" format="6" series="1">
      <pivotArea type="data" outline="0" fieldPosition="0">
        <references count="1">
          <reference field="4294967294" count="1" selected="0">
            <x v="6"/>
          </reference>
        </references>
      </pivotArea>
    </chartFormat>
    <chartFormat chart="0" format="7" series="1">
      <pivotArea type="data" outline="0" fieldPosition="0">
        <references count="1">
          <reference field="4294967294" count="1" selected="0">
            <x v="7"/>
          </reference>
        </references>
      </pivotArea>
    </chartFormat>
    <chartFormat chart="0" format="8" series="1">
      <pivotArea type="data" outline="0" fieldPosition="0">
        <references count="1">
          <reference field="4294967294" count="1" selected="0">
            <x v="8"/>
          </reference>
        </references>
      </pivotArea>
    </chartFormat>
    <chartFormat chart="0" format="9" series="1">
      <pivotArea type="data" outline="0" fieldPosition="0">
        <references count="1">
          <reference field="4294967294" count="1" selected="0">
            <x v="9"/>
          </reference>
        </references>
      </pivotArea>
    </chartFormat>
    <chartFormat chart="0" format="10" series="1">
      <pivotArea type="data" outline="0" fieldPosition="0">
        <references count="1">
          <reference field="4294967294" count="1" selected="0">
            <x v="10"/>
          </reference>
        </references>
      </pivotArea>
    </chartFormat>
    <chartFormat chart="0" format="11" series="1">
      <pivotArea type="data" outline="0" fieldPosition="0">
        <references count="1">
          <reference field="4294967294" count="1" selected="0">
            <x v="11"/>
          </reference>
        </references>
      </pivotArea>
    </chartFormat>
    <chartFormat chart="3" format="12" series="1">
      <pivotArea type="data" outline="0" fieldPosition="0">
        <references count="1">
          <reference field="4294967294" count="1" selected="0">
            <x v="0"/>
          </reference>
        </references>
      </pivotArea>
    </chartFormat>
    <chartFormat chart="3" format="13" series="1">
      <pivotArea type="data" outline="0" fieldPosition="0">
        <references count="1">
          <reference field="4294967294" count="1" selected="0">
            <x v="1"/>
          </reference>
        </references>
      </pivotArea>
    </chartFormat>
    <chartFormat chart="3" format="14" series="1">
      <pivotArea type="data" outline="0" fieldPosition="0">
        <references count="1">
          <reference field="4294967294" count="1" selected="0">
            <x v="2"/>
          </reference>
        </references>
      </pivotArea>
    </chartFormat>
    <chartFormat chart="3" format="15" series="1">
      <pivotArea type="data" outline="0" fieldPosition="0">
        <references count="1">
          <reference field="4294967294" count="1" selected="0">
            <x v="3"/>
          </reference>
        </references>
      </pivotArea>
    </chartFormat>
    <chartFormat chart="3" format="16" series="1">
      <pivotArea type="data" outline="0" fieldPosition="0">
        <references count="1">
          <reference field="4294967294" count="1" selected="0">
            <x v="4"/>
          </reference>
        </references>
      </pivotArea>
    </chartFormat>
    <chartFormat chart="3" format="17" series="1">
      <pivotArea type="data" outline="0" fieldPosition="0">
        <references count="1">
          <reference field="4294967294" count="1" selected="0">
            <x v="5"/>
          </reference>
        </references>
      </pivotArea>
    </chartFormat>
    <chartFormat chart="3" format="18" series="1">
      <pivotArea type="data" outline="0" fieldPosition="0">
        <references count="1">
          <reference field="4294967294" count="1" selected="0">
            <x v="6"/>
          </reference>
        </references>
      </pivotArea>
    </chartFormat>
    <chartFormat chart="3" format="19" series="1">
      <pivotArea type="data" outline="0" fieldPosition="0">
        <references count="1">
          <reference field="4294967294" count="1" selected="0">
            <x v="7"/>
          </reference>
        </references>
      </pivotArea>
    </chartFormat>
    <chartFormat chart="3" format="20" series="1">
      <pivotArea type="data" outline="0" fieldPosition="0">
        <references count="1">
          <reference field="4294967294" count="1" selected="0">
            <x v="8"/>
          </reference>
        </references>
      </pivotArea>
    </chartFormat>
    <chartFormat chart="3" format="21" series="1">
      <pivotArea type="data" outline="0" fieldPosition="0">
        <references count="1">
          <reference field="4294967294" count="1" selected="0">
            <x v="9"/>
          </reference>
        </references>
      </pivotArea>
    </chartFormat>
    <chartFormat chart="3" format="22" series="1">
      <pivotArea type="data" outline="0" fieldPosition="0">
        <references count="1">
          <reference field="4294967294" count="1" selected="0">
            <x v="10"/>
          </reference>
        </references>
      </pivotArea>
    </chartFormat>
    <chartFormat chart="3" format="23" series="1">
      <pivotArea type="data" outline="0" fieldPosition="0">
        <references count="1">
          <reference field="4294967294" count="1" selected="0">
            <x v="11"/>
          </reference>
        </references>
      </pivotArea>
    </chartFormat>
    <chartFormat chart="4" format="24" series="1">
      <pivotArea type="data" outline="0" fieldPosition="0">
        <references count="1">
          <reference field="4294967294" count="1" selected="0">
            <x v="0"/>
          </reference>
        </references>
      </pivotArea>
    </chartFormat>
    <chartFormat chart="4" format="25" series="1">
      <pivotArea type="data" outline="0" fieldPosition="0">
        <references count="1">
          <reference field="4294967294" count="1" selected="0">
            <x v="1"/>
          </reference>
        </references>
      </pivotArea>
    </chartFormat>
    <chartFormat chart="4" format="26" series="1">
      <pivotArea type="data" outline="0" fieldPosition="0">
        <references count="1">
          <reference field="4294967294" count="1" selected="0">
            <x v="2"/>
          </reference>
        </references>
      </pivotArea>
    </chartFormat>
    <chartFormat chart="4" format="27" series="1">
      <pivotArea type="data" outline="0" fieldPosition="0">
        <references count="1">
          <reference field="4294967294" count="1" selected="0">
            <x v="3"/>
          </reference>
        </references>
      </pivotArea>
    </chartFormat>
    <chartFormat chart="4" format="28" series="1">
      <pivotArea type="data" outline="0" fieldPosition="0">
        <references count="1">
          <reference field="4294967294" count="1" selected="0">
            <x v="4"/>
          </reference>
        </references>
      </pivotArea>
    </chartFormat>
    <chartFormat chart="4" format="29" series="1">
      <pivotArea type="data" outline="0" fieldPosition="0">
        <references count="1">
          <reference field="4294967294" count="1" selected="0">
            <x v="5"/>
          </reference>
        </references>
      </pivotArea>
    </chartFormat>
    <chartFormat chart="4" format="30" series="1">
      <pivotArea type="data" outline="0" fieldPosition="0">
        <references count="1">
          <reference field="4294967294" count="1" selected="0">
            <x v="6"/>
          </reference>
        </references>
      </pivotArea>
    </chartFormat>
    <chartFormat chart="4" format="31" series="1">
      <pivotArea type="data" outline="0" fieldPosition="0">
        <references count="1">
          <reference field="4294967294" count="1" selected="0">
            <x v="7"/>
          </reference>
        </references>
      </pivotArea>
    </chartFormat>
    <chartFormat chart="4" format="32" series="1">
      <pivotArea type="data" outline="0" fieldPosition="0">
        <references count="1">
          <reference field="4294967294" count="1" selected="0">
            <x v="8"/>
          </reference>
        </references>
      </pivotArea>
    </chartFormat>
    <chartFormat chart="4" format="33" series="1">
      <pivotArea type="data" outline="0" fieldPosition="0">
        <references count="1">
          <reference field="4294967294" count="1" selected="0">
            <x v="9"/>
          </reference>
        </references>
      </pivotArea>
    </chartFormat>
    <chartFormat chart="4" format="34" series="1">
      <pivotArea type="data" outline="0" fieldPosition="0">
        <references count="1">
          <reference field="4294967294" count="1" selected="0">
            <x v="10"/>
          </reference>
        </references>
      </pivotArea>
    </chartFormat>
    <chartFormat chart="4" format="35" series="1">
      <pivotArea type="data" outline="0" fieldPosition="0">
        <references count="1">
          <reference field="4294967294" count="1" selected="0">
            <x v="11"/>
          </reference>
        </references>
      </pivotArea>
    </chartFormat>
    <chartFormat chart="5" format="36" series="1">
      <pivotArea type="data" outline="0" fieldPosition="0">
        <references count="1">
          <reference field="4294967294" count="1" selected="0">
            <x v="0"/>
          </reference>
        </references>
      </pivotArea>
    </chartFormat>
    <chartFormat chart="5" format="37" series="1">
      <pivotArea type="data" outline="0" fieldPosition="0">
        <references count="1">
          <reference field="4294967294" count="1" selected="0">
            <x v="1"/>
          </reference>
        </references>
      </pivotArea>
    </chartFormat>
    <chartFormat chart="5" format="38" series="1">
      <pivotArea type="data" outline="0" fieldPosition="0">
        <references count="1">
          <reference field="4294967294" count="1" selected="0">
            <x v="2"/>
          </reference>
        </references>
      </pivotArea>
    </chartFormat>
    <chartFormat chart="5" format="39" series="1">
      <pivotArea type="data" outline="0" fieldPosition="0">
        <references count="1">
          <reference field="4294967294" count="1" selected="0">
            <x v="3"/>
          </reference>
        </references>
      </pivotArea>
    </chartFormat>
    <chartFormat chart="5" format="40" series="1">
      <pivotArea type="data" outline="0" fieldPosition="0">
        <references count="1">
          <reference field="4294967294" count="1" selected="0">
            <x v="4"/>
          </reference>
        </references>
      </pivotArea>
    </chartFormat>
    <chartFormat chart="5" format="41" series="1">
      <pivotArea type="data" outline="0" fieldPosition="0">
        <references count="1">
          <reference field="4294967294" count="1" selected="0">
            <x v="5"/>
          </reference>
        </references>
      </pivotArea>
    </chartFormat>
    <chartFormat chart="5" format="42" series="1">
      <pivotArea type="data" outline="0" fieldPosition="0">
        <references count="1">
          <reference field="4294967294" count="1" selected="0">
            <x v="6"/>
          </reference>
        </references>
      </pivotArea>
    </chartFormat>
    <chartFormat chart="5" format="43" series="1">
      <pivotArea type="data" outline="0" fieldPosition="0">
        <references count="1">
          <reference field="4294967294" count="1" selected="0">
            <x v="7"/>
          </reference>
        </references>
      </pivotArea>
    </chartFormat>
    <chartFormat chart="5" format="44" series="1">
      <pivotArea type="data" outline="0" fieldPosition="0">
        <references count="1">
          <reference field="4294967294" count="1" selected="0">
            <x v="8"/>
          </reference>
        </references>
      </pivotArea>
    </chartFormat>
    <chartFormat chart="5" format="45" series="1">
      <pivotArea type="data" outline="0" fieldPosition="0">
        <references count="1">
          <reference field="4294967294" count="1" selected="0">
            <x v="9"/>
          </reference>
        </references>
      </pivotArea>
    </chartFormat>
    <chartFormat chart="5" format="46" series="1">
      <pivotArea type="data" outline="0" fieldPosition="0">
        <references count="1">
          <reference field="4294967294" count="1" selected="0">
            <x v="10"/>
          </reference>
        </references>
      </pivotArea>
    </chartFormat>
    <chartFormat chart="5" format="47" series="1">
      <pivotArea type="data" outline="0" fieldPosition="0">
        <references count="1">
          <reference field="4294967294" count="1" selected="0">
            <x v="11"/>
          </reference>
        </references>
      </pivotArea>
    </chartFormat>
    <chartFormat chart="6" format="48" series="1">
      <pivotArea type="data" outline="0" fieldPosition="0">
        <references count="1">
          <reference field="4294967294" count="1" selected="0">
            <x v="0"/>
          </reference>
        </references>
      </pivotArea>
    </chartFormat>
    <chartFormat chart="6" format="49" series="1">
      <pivotArea type="data" outline="0" fieldPosition="0">
        <references count="1">
          <reference field="4294967294" count="1" selected="0">
            <x v="1"/>
          </reference>
        </references>
      </pivotArea>
    </chartFormat>
    <chartFormat chart="6" format="50" series="1">
      <pivotArea type="data" outline="0" fieldPosition="0">
        <references count="1">
          <reference field="4294967294" count="1" selected="0">
            <x v="2"/>
          </reference>
        </references>
      </pivotArea>
    </chartFormat>
    <chartFormat chart="6" format="51" series="1">
      <pivotArea type="data" outline="0" fieldPosition="0">
        <references count="1">
          <reference field="4294967294" count="1" selected="0">
            <x v="3"/>
          </reference>
        </references>
      </pivotArea>
    </chartFormat>
    <chartFormat chart="6" format="52" series="1">
      <pivotArea type="data" outline="0" fieldPosition="0">
        <references count="1">
          <reference field="4294967294" count="1" selected="0">
            <x v="4"/>
          </reference>
        </references>
      </pivotArea>
    </chartFormat>
    <chartFormat chart="6" format="53" series="1">
      <pivotArea type="data" outline="0" fieldPosition="0">
        <references count="1">
          <reference field="4294967294" count="1" selected="0">
            <x v="5"/>
          </reference>
        </references>
      </pivotArea>
    </chartFormat>
    <chartFormat chart="6" format="54" series="1">
      <pivotArea type="data" outline="0" fieldPosition="0">
        <references count="1">
          <reference field="4294967294" count="1" selected="0">
            <x v="6"/>
          </reference>
        </references>
      </pivotArea>
    </chartFormat>
    <chartFormat chart="6" format="55" series="1">
      <pivotArea type="data" outline="0" fieldPosition="0">
        <references count="1">
          <reference field="4294967294" count="1" selected="0">
            <x v="7"/>
          </reference>
        </references>
      </pivotArea>
    </chartFormat>
    <chartFormat chart="6" format="56" series="1">
      <pivotArea type="data" outline="0" fieldPosition="0">
        <references count="1">
          <reference field="4294967294" count="1" selected="0">
            <x v="8"/>
          </reference>
        </references>
      </pivotArea>
    </chartFormat>
    <chartFormat chart="6" format="57" series="1">
      <pivotArea type="data" outline="0" fieldPosition="0">
        <references count="1">
          <reference field="4294967294" count="1" selected="0">
            <x v="9"/>
          </reference>
        </references>
      </pivotArea>
    </chartFormat>
    <chartFormat chart="6" format="58" series="1">
      <pivotArea type="data" outline="0" fieldPosition="0">
        <references count="1">
          <reference field="4294967294" count="1" selected="0">
            <x v="10"/>
          </reference>
        </references>
      </pivotArea>
    </chartFormat>
    <chartFormat chart="6" format="59" series="1">
      <pivotArea type="data" outline="0" fieldPosition="0">
        <references count="1">
          <reference field="4294967294" count="1" selected="0">
            <x v="11"/>
          </reference>
        </references>
      </pivotArea>
    </chartFormat>
    <chartFormat chart="8" format="60" series="1">
      <pivotArea type="data" outline="0" fieldPosition="0">
        <references count="1">
          <reference field="4294967294" count="1" selected="0">
            <x v="0"/>
          </reference>
        </references>
      </pivotArea>
    </chartFormat>
    <chartFormat chart="8" format="61" series="1">
      <pivotArea type="data" outline="0" fieldPosition="0">
        <references count="1">
          <reference field="4294967294" count="1" selected="0">
            <x v="1"/>
          </reference>
        </references>
      </pivotArea>
    </chartFormat>
    <chartFormat chart="8" format="62" series="1">
      <pivotArea type="data" outline="0" fieldPosition="0">
        <references count="1">
          <reference field="4294967294" count="1" selected="0">
            <x v="2"/>
          </reference>
        </references>
      </pivotArea>
    </chartFormat>
    <chartFormat chart="8" format="63" series="1">
      <pivotArea type="data" outline="0" fieldPosition="0">
        <references count="1">
          <reference field="4294967294" count="1" selected="0">
            <x v="3"/>
          </reference>
        </references>
      </pivotArea>
    </chartFormat>
    <chartFormat chart="8" format="64" series="1">
      <pivotArea type="data" outline="0" fieldPosition="0">
        <references count="1">
          <reference field="4294967294" count="1" selected="0">
            <x v="4"/>
          </reference>
        </references>
      </pivotArea>
    </chartFormat>
    <chartFormat chart="8" format="65" series="1">
      <pivotArea type="data" outline="0" fieldPosition="0">
        <references count="1">
          <reference field="4294967294" count="1" selected="0">
            <x v="5"/>
          </reference>
        </references>
      </pivotArea>
    </chartFormat>
    <chartFormat chart="8" format="66" series="1">
      <pivotArea type="data" outline="0" fieldPosition="0">
        <references count="1">
          <reference field="4294967294" count="1" selected="0">
            <x v="6"/>
          </reference>
        </references>
      </pivotArea>
    </chartFormat>
    <chartFormat chart="8" format="67" series="1">
      <pivotArea type="data" outline="0" fieldPosition="0">
        <references count="1">
          <reference field="4294967294" count="1" selected="0">
            <x v="7"/>
          </reference>
        </references>
      </pivotArea>
    </chartFormat>
    <chartFormat chart="8" format="68" series="1">
      <pivotArea type="data" outline="0" fieldPosition="0">
        <references count="1">
          <reference field="4294967294" count="1" selected="0">
            <x v="8"/>
          </reference>
        </references>
      </pivotArea>
    </chartFormat>
    <chartFormat chart="8" format="69" series="1">
      <pivotArea type="data" outline="0" fieldPosition="0">
        <references count="1">
          <reference field="4294967294" count="1" selected="0">
            <x v="9"/>
          </reference>
        </references>
      </pivotArea>
    </chartFormat>
    <chartFormat chart="8" format="70" series="1">
      <pivotArea type="data" outline="0" fieldPosition="0">
        <references count="1">
          <reference field="4294967294" count="1" selected="0">
            <x v="10"/>
          </reference>
        </references>
      </pivotArea>
    </chartFormat>
    <chartFormat chart="8" format="71" series="1">
      <pivotArea type="data" outline="0" fieldPosition="0">
        <references count="1">
          <reference field="4294967294" count="1" selected="0">
            <x v="11"/>
          </reference>
        </references>
      </pivotArea>
    </chartFormat>
    <chartFormat chart="10" format="84" series="1">
      <pivotArea type="data" outline="0" fieldPosition="0">
        <references count="1">
          <reference field="4294967294" count="1" selected="0">
            <x v="0"/>
          </reference>
        </references>
      </pivotArea>
    </chartFormat>
    <chartFormat chart="10" format="85" series="1">
      <pivotArea type="data" outline="0" fieldPosition="0">
        <references count="1">
          <reference field="4294967294" count="1" selected="0">
            <x v="1"/>
          </reference>
        </references>
      </pivotArea>
    </chartFormat>
    <chartFormat chart="10" format="86" series="1">
      <pivotArea type="data" outline="0" fieldPosition="0">
        <references count="1">
          <reference field="4294967294" count="1" selected="0">
            <x v="2"/>
          </reference>
        </references>
      </pivotArea>
    </chartFormat>
    <chartFormat chart="10" format="87" series="1">
      <pivotArea type="data" outline="0" fieldPosition="0">
        <references count="1">
          <reference field="4294967294" count="1" selected="0">
            <x v="3"/>
          </reference>
        </references>
      </pivotArea>
    </chartFormat>
    <chartFormat chart="10" format="88" series="1">
      <pivotArea type="data" outline="0" fieldPosition="0">
        <references count="1">
          <reference field="4294967294" count="1" selected="0">
            <x v="4"/>
          </reference>
        </references>
      </pivotArea>
    </chartFormat>
    <chartFormat chart="10" format="89" series="1">
      <pivotArea type="data" outline="0" fieldPosition="0">
        <references count="1">
          <reference field="4294967294" count="1" selected="0">
            <x v="5"/>
          </reference>
        </references>
      </pivotArea>
    </chartFormat>
    <chartFormat chart="10" format="90" series="1">
      <pivotArea type="data" outline="0" fieldPosition="0">
        <references count="1">
          <reference field="4294967294" count="1" selected="0">
            <x v="6"/>
          </reference>
        </references>
      </pivotArea>
    </chartFormat>
    <chartFormat chart="10" format="91" series="1">
      <pivotArea type="data" outline="0" fieldPosition="0">
        <references count="1">
          <reference field="4294967294" count="1" selected="0">
            <x v="7"/>
          </reference>
        </references>
      </pivotArea>
    </chartFormat>
    <chartFormat chart="10" format="92" series="1">
      <pivotArea type="data" outline="0" fieldPosition="0">
        <references count="1">
          <reference field="4294967294" count="1" selected="0">
            <x v="8"/>
          </reference>
        </references>
      </pivotArea>
    </chartFormat>
    <chartFormat chart="10" format="93" series="1">
      <pivotArea type="data" outline="0" fieldPosition="0">
        <references count="1">
          <reference field="4294967294" count="1" selected="0">
            <x v="9"/>
          </reference>
        </references>
      </pivotArea>
    </chartFormat>
    <chartFormat chart="10" format="94" series="1">
      <pivotArea type="data" outline="0" fieldPosition="0">
        <references count="1">
          <reference field="4294967294" count="1" selected="0">
            <x v="10"/>
          </reference>
        </references>
      </pivotArea>
    </chartFormat>
    <chartFormat chart="10" format="95" series="1">
      <pivotArea type="data" outline="0" fieldPosition="0">
        <references count="1">
          <reference field="4294967294" count="1" selected="0">
            <x v="11"/>
          </reference>
        </references>
      </pivotArea>
    </chartFormat>
    <chartFormat chart="11"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1"/>
          </reference>
        </references>
      </pivotArea>
    </chartFormat>
    <chartFormat chart="11" format="2" series="1">
      <pivotArea type="data" outline="0" fieldPosition="0">
        <references count="1">
          <reference field="4294967294" count="1" selected="0">
            <x v="2"/>
          </reference>
        </references>
      </pivotArea>
    </chartFormat>
    <chartFormat chart="11" format="3" series="1">
      <pivotArea type="data" outline="0" fieldPosition="0">
        <references count="1">
          <reference field="4294967294" count="1" selected="0">
            <x v="3"/>
          </reference>
        </references>
      </pivotArea>
    </chartFormat>
    <chartFormat chart="11" format="4" series="1">
      <pivotArea type="data" outline="0" fieldPosition="0">
        <references count="1">
          <reference field="4294967294" count="1" selected="0">
            <x v="4"/>
          </reference>
        </references>
      </pivotArea>
    </chartFormat>
    <chartFormat chart="11" format="5" series="1">
      <pivotArea type="data" outline="0" fieldPosition="0">
        <references count="1">
          <reference field="4294967294" count="1" selected="0">
            <x v="5"/>
          </reference>
        </references>
      </pivotArea>
    </chartFormat>
    <chartFormat chart="11" format="6" series="1">
      <pivotArea type="data" outline="0" fieldPosition="0">
        <references count="1">
          <reference field="4294967294" count="1" selected="0">
            <x v="6"/>
          </reference>
        </references>
      </pivotArea>
    </chartFormat>
    <chartFormat chart="11" format="7" series="1">
      <pivotArea type="data" outline="0" fieldPosition="0">
        <references count="1">
          <reference field="4294967294" count="1" selected="0">
            <x v="7"/>
          </reference>
        </references>
      </pivotArea>
    </chartFormat>
    <chartFormat chart="11" format="8" series="1">
      <pivotArea type="data" outline="0" fieldPosition="0">
        <references count="1">
          <reference field="4294967294" count="1" selected="0">
            <x v="8"/>
          </reference>
        </references>
      </pivotArea>
    </chartFormat>
    <chartFormat chart="11" format="9" series="1">
      <pivotArea type="data" outline="0" fieldPosition="0">
        <references count="1">
          <reference field="4294967294" count="1" selected="0">
            <x v="9"/>
          </reference>
        </references>
      </pivotArea>
    </chartFormat>
    <chartFormat chart="11" format="10" series="1">
      <pivotArea type="data" outline="0" fieldPosition="0">
        <references count="1">
          <reference field="4294967294" count="1" selected="0">
            <x v="10"/>
          </reference>
        </references>
      </pivotArea>
    </chartFormat>
    <chartFormat chart="11" format="11" series="1">
      <pivotArea type="data" outline="0" fieldPosition="0">
        <references count="1">
          <reference field="4294967294" count="1" selected="0">
            <x v="11"/>
          </reference>
        </references>
      </pivotArea>
    </chartFormat>
    <chartFormat chart="17" format="12" series="1">
      <pivotArea type="data" outline="0" fieldPosition="0">
        <references count="1">
          <reference field="4294967294" count="1" selected="0">
            <x v="0"/>
          </reference>
        </references>
      </pivotArea>
    </chartFormat>
    <chartFormat chart="17" format="13" series="1">
      <pivotArea type="data" outline="0" fieldPosition="0">
        <references count="1">
          <reference field="4294967294" count="1" selected="0">
            <x v="1"/>
          </reference>
        </references>
      </pivotArea>
    </chartFormat>
    <chartFormat chart="17" format="14" series="1">
      <pivotArea type="data" outline="0" fieldPosition="0">
        <references count="1">
          <reference field="4294967294" count="1" selected="0">
            <x v="2"/>
          </reference>
        </references>
      </pivotArea>
    </chartFormat>
    <chartFormat chart="17" format="15" series="1">
      <pivotArea type="data" outline="0" fieldPosition="0">
        <references count="1">
          <reference field="4294967294" count="1" selected="0">
            <x v="3"/>
          </reference>
        </references>
      </pivotArea>
    </chartFormat>
    <chartFormat chart="17" format="16" series="1">
      <pivotArea type="data" outline="0" fieldPosition="0">
        <references count="1">
          <reference field="4294967294" count="1" selected="0">
            <x v="4"/>
          </reference>
        </references>
      </pivotArea>
    </chartFormat>
    <chartFormat chart="17" format="17" series="1">
      <pivotArea type="data" outline="0" fieldPosition="0">
        <references count="1">
          <reference field="4294967294" count="1" selected="0">
            <x v="5"/>
          </reference>
        </references>
      </pivotArea>
    </chartFormat>
    <chartFormat chart="17" format="18" series="1">
      <pivotArea type="data" outline="0" fieldPosition="0">
        <references count="1">
          <reference field="4294967294" count="1" selected="0">
            <x v="6"/>
          </reference>
        </references>
      </pivotArea>
    </chartFormat>
    <chartFormat chart="17" format="19" series="1">
      <pivotArea type="data" outline="0" fieldPosition="0">
        <references count="1">
          <reference field="4294967294" count="1" selected="0">
            <x v="7"/>
          </reference>
        </references>
      </pivotArea>
    </chartFormat>
    <chartFormat chart="17" format="20" series="1">
      <pivotArea type="data" outline="0" fieldPosition="0">
        <references count="1">
          <reference field="4294967294" count="1" selected="0">
            <x v="8"/>
          </reference>
        </references>
      </pivotArea>
    </chartFormat>
    <chartFormat chart="17" format="21" series="1">
      <pivotArea type="data" outline="0" fieldPosition="0">
        <references count="1">
          <reference field="4294967294" count="1" selected="0">
            <x v="9"/>
          </reference>
        </references>
      </pivotArea>
    </chartFormat>
    <chartFormat chart="17" format="22" series="1">
      <pivotArea type="data" outline="0" fieldPosition="0">
        <references count="1">
          <reference field="4294967294" count="1" selected="0">
            <x v="10"/>
          </reference>
        </references>
      </pivotArea>
    </chartFormat>
    <chartFormat chart="17" format="23" series="1">
      <pivotArea type="data" outline="0" fieldPosition="0">
        <references count="1">
          <reference field="4294967294" count="1" selected="0">
            <x v="11"/>
          </reference>
        </references>
      </pivotArea>
    </chartFormat>
    <chartFormat chart="18" format="24" series="1">
      <pivotArea type="data" outline="0" fieldPosition="0">
        <references count="1">
          <reference field="4294967294" count="1" selected="0">
            <x v="0"/>
          </reference>
        </references>
      </pivotArea>
    </chartFormat>
    <chartFormat chart="18" format="25" series="1">
      <pivotArea type="data" outline="0" fieldPosition="0">
        <references count="1">
          <reference field="4294967294" count="1" selected="0">
            <x v="1"/>
          </reference>
        </references>
      </pivotArea>
    </chartFormat>
    <chartFormat chart="18" format="26" series="1">
      <pivotArea type="data" outline="0" fieldPosition="0">
        <references count="1">
          <reference field="4294967294" count="1" selected="0">
            <x v="2"/>
          </reference>
        </references>
      </pivotArea>
    </chartFormat>
    <chartFormat chart="18" format="27" series="1">
      <pivotArea type="data" outline="0" fieldPosition="0">
        <references count="1">
          <reference field="4294967294" count="1" selected="0">
            <x v="3"/>
          </reference>
        </references>
      </pivotArea>
    </chartFormat>
    <chartFormat chart="18" format="28" series="1">
      <pivotArea type="data" outline="0" fieldPosition="0">
        <references count="1">
          <reference field="4294967294" count="1" selected="0">
            <x v="4"/>
          </reference>
        </references>
      </pivotArea>
    </chartFormat>
    <chartFormat chart="18" format="29" series="1">
      <pivotArea type="data" outline="0" fieldPosition="0">
        <references count="1">
          <reference field="4294967294" count="1" selected="0">
            <x v="5"/>
          </reference>
        </references>
      </pivotArea>
    </chartFormat>
    <chartFormat chart="18" format="30" series="1">
      <pivotArea type="data" outline="0" fieldPosition="0">
        <references count="1">
          <reference field="4294967294" count="1" selected="0">
            <x v="6"/>
          </reference>
        </references>
      </pivotArea>
    </chartFormat>
    <chartFormat chart="18" format="31" series="1">
      <pivotArea type="data" outline="0" fieldPosition="0">
        <references count="1">
          <reference field="4294967294" count="1" selected="0">
            <x v="7"/>
          </reference>
        </references>
      </pivotArea>
    </chartFormat>
    <chartFormat chart="18" format="32" series="1">
      <pivotArea type="data" outline="0" fieldPosition="0">
        <references count="1">
          <reference field="4294967294" count="1" selected="0">
            <x v="8"/>
          </reference>
        </references>
      </pivotArea>
    </chartFormat>
    <chartFormat chart="18" format="33" series="1">
      <pivotArea type="data" outline="0" fieldPosition="0">
        <references count="1">
          <reference field="4294967294" count="1" selected="0">
            <x v="9"/>
          </reference>
        </references>
      </pivotArea>
    </chartFormat>
    <chartFormat chart="18" format="34" series="1">
      <pivotArea type="data" outline="0" fieldPosition="0">
        <references count="1">
          <reference field="4294967294" count="1" selected="0">
            <x v="10"/>
          </reference>
        </references>
      </pivotArea>
    </chartFormat>
    <chartFormat chart="18" format="35" series="1">
      <pivotArea type="data" outline="0" fieldPosition="0">
        <references count="1">
          <reference field="4294967294" count="1" selected="0">
            <x v="11"/>
          </reference>
        </references>
      </pivotArea>
    </chartFormat>
    <chartFormat chart="19" format="36" series="1">
      <pivotArea type="data" outline="0" fieldPosition="0">
        <references count="1">
          <reference field="4294967294" count="1" selected="0">
            <x v="0"/>
          </reference>
        </references>
      </pivotArea>
    </chartFormat>
    <chartFormat chart="19" format="37" series="1">
      <pivotArea type="data" outline="0" fieldPosition="0">
        <references count="1">
          <reference field="4294967294" count="1" selected="0">
            <x v="1"/>
          </reference>
        </references>
      </pivotArea>
    </chartFormat>
    <chartFormat chart="19" format="38" series="1">
      <pivotArea type="data" outline="0" fieldPosition="0">
        <references count="1">
          <reference field="4294967294" count="1" selected="0">
            <x v="2"/>
          </reference>
        </references>
      </pivotArea>
    </chartFormat>
    <chartFormat chart="19" format="39" series="1">
      <pivotArea type="data" outline="0" fieldPosition="0">
        <references count="1">
          <reference field="4294967294" count="1" selected="0">
            <x v="3"/>
          </reference>
        </references>
      </pivotArea>
    </chartFormat>
    <chartFormat chart="19" format="40" series="1">
      <pivotArea type="data" outline="0" fieldPosition="0">
        <references count="1">
          <reference field="4294967294" count="1" selected="0">
            <x v="4"/>
          </reference>
        </references>
      </pivotArea>
    </chartFormat>
    <chartFormat chart="19" format="41" series="1">
      <pivotArea type="data" outline="0" fieldPosition="0">
        <references count="1">
          <reference field="4294967294" count="1" selected="0">
            <x v="5"/>
          </reference>
        </references>
      </pivotArea>
    </chartFormat>
    <chartFormat chart="19" format="42" series="1">
      <pivotArea type="data" outline="0" fieldPosition="0">
        <references count="1">
          <reference field="4294967294" count="1" selected="0">
            <x v="6"/>
          </reference>
        </references>
      </pivotArea>
    </chartFormat>
    <chartFormat chart="19" format="43" series="1">
      <pivotArea type="data" outline="0" fieldPosition="0">
        <references count="1">
          <reference field="4294967294" count="1" selected="0">
            <x v="7"/>
          </reference>
        </references>
      </pivotArea>
    </chartFormat>
    <chartFormat chart="19" format="44" series="1">
      <pivotArea type="data" outline="0" fieldPosition="0">
        <references count="1">
          <reference field="4294967294" count="1" selected="0">
            <x v="8"/>
          </reference>
        </references>
      </pivotArea>
    </chartFormat>
    <chartFormat chart="19" format="45" series="1">
      <pivotArea type="data" outline="0" fieldPosition="0">
        <references count="1">
          <reference field="4294967294" count="1" selected="0">
            <x v="9"/>
          </reference>
        </references>
      </pivotArea>
    </chartFormat>
    <chartFormat chart="19" format="46" series="1">
      <pivotArea type="data" outline="0" fieldPosition="0">
        <references count="1">
          <reference field="4294967294" count="1" selected="0">
            <x v="10"/>
          </reference>
        </references>
      </pivotArea>
    </chartFormat>
    <chartFormat chart="19" format="47" series="1">
      <pivotArea type="data" outline="0" fieldPosition="0">
        <references count="1">
          <reference field="4294967294" count="1" selected="0">
            <x v="11"/>
          </reference>
        </references>
      </pivotArea>
    </chartFormat>
    <chartFormat chart="20" format="48" series="1">
      <pivotArea type="data" outline="0" fieldPosition="0">
        <references count="1">
          <reference field="4294967294" count="1" selected="0">
            <x v="0"/>
          </reference>
        </references>
      </pivotArea>
    </chartFormat>
    <chartFormat chart="20" format="49" series="1">
      <pivotArea type="data" outline="0" fieldPosition="0">
        <references count="1">
          <reference field="4294967294" count="1" selected="0">
            <x v="1"/>
          </reference>
        </references>
      </pivotArea>
    </chartFormat>
    <chartFormat chart="20" format="50" series="1">
      <pivotArea type="data" outline="0" fieldPosition="0">
        <references count="1">
          <reference field="4294967294" count="1" selected="0">
            <x v="2"/>
          </reference>
        </references>
      </pivotArea>
    </chartFormat>
    <chartFormat chart="20" format="51" series="1">
      <pivotArea type="data" outline="0" fieldPosition="0">
        <references count="1">
          <reference field="4294967294" count="1" selected="0">
            <x v="3"/>
          </reference>
        </references>
      </pivotArea>
    </chartFormat>
    <chartFormat chart="20" format="52" series="1">
      <pivotArea type="data" outline="0" fieldPosition="0">
        <references count="1">
          <reference field="4294967294" count="1" selected="0">
            <x v="4"/>
          </reference>
        </references>
      </pivotArea>
    </chartFormat>
    <chartFormat chart="20" format="53" series="1">
      <pivotArea type="data" outline="0" fieldPosition="0">
        <references count="1">
          <reference field="4294967294" count="1" selected="0">
            <x v="5"/>
          </reference>
        </references>
      </pivotArea>
    </chartFormat>
    <chartFormat chart="20" format="54" series="1">
      <pivotArea type="data" outline="0" fieldPosition="0">
        <references count="1">
          <reference field="4294967294" count="1" selected="0">
            <x v="6"/>
          </reference>
        </references>
      </pivotArea>
    </chartFormat>
    <chartFormat chart="20" format="55" series="1">
      <pivotArea type="data" outline="0" fieldPosition="0">
        <references count="1">
          <reference field="4294967294" count="1" selected="0">
            <x v="7"/>
          </reference>
        </references>
      </pivotArea>
    </chartFormat>
    <chartFormat chart="20" format="56" series="1">
      <pivotArea type="data" outline="0" fieldPosition="0">
        <references count="1">
          <reference field="4294967294" count="1" selected="0">
            <x v="8"/>
          </reference>
        </references>
      </pivotArea>
    </chartFormat>
    <chartFormat chart="20" format="57" series="1">
      <pivotArea type="data" outline="0" fieldPosition="0">
        <references count="1">
          <reference field="4294967294" count="1" selected="0">
            <x v="9"/>
          </reference>
        </references>
      </pivotArea>
    </chartFormat>
    <chartFormat chart="20" format="58" series="1">
      <pivotArea type="data" outline="0" fieldPosition="0">
        <references count="1">
          <reference field="4294967294" count="1" selected="0">
            <x v="10"/>
          </reference>
        </references>
      </pivotArea>
    </chartFormat>
    <chartFormat chart="20" format="59" series="1">
      <pivotArea type="data" outline="0" fieldPosition="0">
        <references count="1">
          <reference field="4294967294" count="1" selected="0">
            <x v="11"/>
          </reference>
        </references>
      </pivotArea>
    </chartFormat>
    <chartFormat chart="21" format="60" series="1">
      <pivotArea type="data" outline="0" fieldPosition="0">
        <references count="1">
          <reference field="4294967294" count="1" selected="0">
            <x v="0"/>
          </reference>
        </references>
      </pivotArea>
    </chartFormat>
    <chartFormat chart="21" format="61" series="1">
      <pivotArea type="data" outline="0" fieldPosition="0">
        <references count="1">
          <reference field="4294967294" count="1" selected="0">
            <x v="1"/>
          </reference>
        </references>
      </pivotArea>
    </chartFormat>
    <chartFormat chart="21" format="62" series="1">
      <pivotArea type="data" outline="0" fieldPosition="0">
        <references count="1">
          <reference field="4294967294" count="1" selected="0">
            <x v="2"/>
          </reference>
        </references>
      </pivotArea>
    </chartFormat>
    <chartFormat chart="21" format="63" series="1">
      <pivotArea type="data" outline="0" fieldPosition="0">
        <references count="1">
          <reference field="4294967294" count="1" selected="0">
            <x v="3"/>
          </reference>
        </references>
      </pivotArea>
    </chartFormat>
    <chartFormat chart="21" format="64" series="1">
      <pivotArea type="data" outline="0" fieldPosition="0">
        <references count="1">
          <reference field="4294967294" count="1" selected="0">
            <x v="4"/>
          </reference>
        </references>
      </pivotArea>
    </chartFormat>
    <chartFormat chart="21" format="65" series="1">
      <pivotArea type="data" outline="0" fieldPosition="0">
        <references count="1">
          <reference field="4294967294" count="1" selected="0">
            <x v="5"/>
          </reference>
        </references>
      </pivotArea>
    </chartFormat>
    <chartFormat chart="21" format="66" series="1">
      <pivotArea type="data" outline="0" fieldPosition="0">
        <references count="1">
          <reference field="4294967294" count="1" selected="0">
            <x v="6"/>
          </reference>
        </references>
      </pivotArea>
    </chartFormat>
    <chartFormat chart="21" format="67" series="1">
      <pivotArea type="data" outline="0" fieldPosition="0">
        <references count="1">
          <reference field="4294967294" count="1" selected="0">
            <x v="7"/>
          </reference>
        </references>
      </pivotArea>
    </chartFormat>
    <chartFormat chart="21" format="68" series="1">
      <pivotArea type="data" outline="0" fieldPosition="0">
        <references count="1">
          <reference field="4294967294" count="1" selected="0">
            <x v="8"/>
          </reference>
        </references>
      </pivotArea>
    </chartFormat>
    <chartFormat chart="21" format="69" series="1">
      <pivotArea type="data" outline="0" fieldPosition="0">
        <references count="1">
          <reference field="4294967294" count="1" selected="0">
            <x v="9"/>
          </reference>
        </references>
      </pivotArea>
    </chartFormat>
    <chartFormat chart="21" format="70" series="1">
      <pivotArea type="data" outline="0" fieldPosition="0">
        <references count="1">
          <reference field="4294967294" count="1" selected="0">
            <x v="10"/>
          </reference>
        </references>
      </pivotArea>
    </chartFormat>
    <chartFormat chart="21" format="71" series="1">
      <pivotArea type="data" outline="0" fieldPosition="0">
        <references count="1">
          <reference field="4294967294" count="1" selected="0">
            <x v="11"/>
          </reference>
        </references>
      </pivotArea>
    </chartFormat>
    <chartFormat chart="22" format="72" series="1">
      <pivotArea type="data" outline="0" fieldPosition="0">
        <references count="1">
          <reference field="4294967294" count="1" selected="0">
            <x v="0"/>
          </reference>
        </references>
      </pivotArea>
    </chartFormat>
    <chartFormat chart="22" format="73" series="1">
      <pivotArea type="data" outline="0" fieldPosition="0">
        <references count="1">
          <reference field="4294967294" count="1" selected="0">
            <x v="1"/>
          </reference>
        </references>
      </pivotArea>
    </chartFormat>
    <chartFormat chart="22" format="74" series="1">
      <pivotArea type="data" outline="0" fieldPosition="0">
        <references count="1">
          <reference field="4294967294" count="1" selected="0">
            <x v="2"/>
          </reference>
        </references>
      </pivotArea>
    </chartFormat>
    <chartFormat chart="22" format="75" series="1">
      <pivotArea type="data" outline="0" fieldPosition="0">
        <references count="1">
          <reference field="4294967294" count="1" selected="0">
            <x v="3"/>
          </reference>
        </references>
      </pivotArea>
    </chartFormat>
    <chartFormat chart="22" format="76" series="1">
      <pivotArea type="data" outline="0" fieldPosition="0">
        <references count="1">
          <reference field="4294967294" count="1" selected="0">
            <x v="4"/>
          </reference>
        </references>
      </pivotArea>
    </chartFormat>
    <chartFormat chart="22" format="77" series="1">
      <pivotArea type="data" outline="0" fieldPosition="0">
        <references count="1">
          <reference field="4294967294" count="1" selected="0">
            <x v="5"/>
          </reference>
        </references>
      </pivotArea>
    </chartFormat>
    <chartFormat chart="22" format="78" series="1">
      <pivotArea type="data" outline="0" fieldPosition="0">
        <references count="1">
          <reference field="4294967294" count="1" selected="0">
            <x v="6"/>
          </reference>
        </references>
      </pivotArea>
    </chartFormat>
    <chartFormat chart="22" format="79" series="1">
      <pivotArea type="data" outline="0" fieldPosition="0">
        <references count="1">
          <reference field="4294967294" count="1" selected="0">
            <x v="7"/>
          </reference>
        </references>
      </pivotArea>
    </chartFormat>
    <chartFormat chart="22" format="80" series="1">
      <pivotArea type="data" outline="0" fieldPosition="0">
        <references count="1">
          <reference field="4294967294" count="1" selected="0">
            <x v="8"/>
          </reference>
        </references>
      </pivotArea>
    </chartFormat>
    <chartFormat chart="22" format="81" series="1">
      <pivotArea type="data" outline="0" fieldPosition="0">
        <references count="1">
          <reference field="4294967294" count="1" selected="0">
            <x v="9"/>
          </reference>
        </references>
      </pivotArea>
    </chartFormat>
    <chartFormat chart="22" format="82" series="1">
      <pivotArea type="data" outline="0" fieldPosition="0">
        <references count="1">
          <reference field="4294967294" count="1" selected="0">
            <x v="10"/>
          </reference>
        </references>
      </pivotArea>
    </chartFormat>
    <chartFormat chart="22" format="83" series="1">
      <pivotArea type="data" outline="0" fieldPosition="0">
        <references count="1">
          <reference field="4294967294" count="1" selected="0">
            <x v="11"/>
          </reference>
        </references>
      </pivotArea>
    </chartFormat>
    <chartFormat chart="23" format="84" series="1">
      <pivotArea type="data" outline="0" fieldPosition="0">
        <references count="1">
          <reference field="4294967294" count="1" selected="0">
            <x v="0"/>
          </reference>
        </references>
      </pivotArea>
    </chartFormat>
    <chartFormat chart="23" format="85" series="1">
      <pivotArea type="data" outline="0" fieldPosition="0">
        <references count="1">
          <reference field="4294967294" count="1" selected="0">
            <x v="1"/>
          </reference>
        </references>
      </pivotArea>
    </chartFormat>
    <chartFormat chart="23" format="86" series="1">
      <pivotArea type="data" outline="0" fieldPosition="0">
        <references count="1">
          <reference field="4294967294" count="1" selected="0">
            <x v="2"/>
          </reference>
        </references>
      </pivotArea>
    </chartFormat>
    <chartFormat chart="23" format="87" series="1">
      <pivotArea type="data" outline="0" fieldPosition="0">
        <references count="1">
          <reference field="4294967294" count="1" selected="0">
            <x v="3"/>
          </reference>
        </references>
      </pivotArea>
    </chartFormat>
    <chartFormat chart="23" format="88" series="1">
      <pivotArea type="data" outline="0" fieldPosition="0">
        <references count="1">
          <reference field="4294967294" count="1" selected="0">
            <x v="4"/>
          </reference>
        </references>
      </pivotArea>
    </chartFormat>
    <chartFormat chart="23" format="89" series="1">
      <pivotArea type="data" outline="0" fieldPosition="0">
        <references count="1">
          <reference field="4294967294" count="1" selected="0">
            <x v="5"/>
          </reference>
        </references>
      </pivotArea>
    </chartFormat>
    <chartFormat chart="23" format="90" series="1">
      <pivotArea type="data" outline="0" fieldPosition="0">
        <references count="1">
          <reference field="4294967294" count="1" selected="0">
            <x v="6"/>
          </reference>
        </references>
      </pivotArea>
    </chartFormat>
    <chartFormat chart="23" format="91" series="1">
      <pivotArea type="data" outline="0" fieldPosition="0">
        <references count="1">
          <reference field="4294967294" count="1" selected="0">
            <x v="7"/>
          </reference>
        </references>
      </pivotArea>
    </chartFormat>
    <chartFormat chart="23" format="92" series="1">
      <pivotArea type="data" outline="0" fieldPosition="0">
        <references count="1">
          <reference field="4294967294" count="1" selected="0">
            <x v="8"/>
          </reference>
        </references>
      </pivotArea>
    </chartFormat>
    <chartFormat chart="23" format="93" series="1">
      <pivotArea type="data" outline="0" fieldPosition="0">
        <references count="1">
          <reference field="4294967294" count="1" selected="0">
            <x v="9"/>
          </reference>
        </references>
      </pivotArea>
    </chartFormat>
    <chartFormat chart="23" format="94" series="1">
      <pivotArea type="data" outline="0" fieldPosition="0">
        <references count="1">
          <reference field="4294967294" count="1" selected="0">
            <x v="10"/>
          </reference>
        </references>
      </pivotArea>
    </chartFormat>
    <chartFormat chart="23" format="95" series="1">
      <pivotArea type="data" outline="0" fieldPosition="0">
        <references count="1">
          <reference field="4294967294" count="1" selected="0">
            <x v="11"/>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8D788D1-C1DA-408B-B5E0-73061F82A92F}" name="TablaDinámica2" cacheId="8419" applyNumberFormats="0" applyBorderFormats="0" applyFontFormats="0" applyPatternFormats="0" applyAlignmentFormats="0" applyWidthHeightFormats="1" dataCaption="Valores" updatedVersion="8" minRefreshableVersion="3" useAutoFormatting="1" rowGrandTotals="0" colGrandTotals="0" itemPrintTitles="1" createdVersion="8" indent="0" compact="0" compactData="0" multipleFieldFilters="0">
  <location ref="B6:H11" firstHeaderRow="1" firstDataRow="1" firstDataCol="6" rowPageCount="2" colPageCount="1"/>
  <pivotFields count="61">
    <pivotField axis="axisRow" compact="0" outline="0" showAll="0" defaultSubtotal="0">
      <items count="4">
        <item x="1"/>
        <item m="1" x="2"/>
        <item x="0"/>
        <item m="1" x="3"/>
      </items>
      <extLst>
        <ext xmlns:x14="http://schemas.microsoft.com/office/spreadsheetml/2009/9/main" uri="{2946ED86-A175-432a-8AC1-64E0C546D7DE}">
          <x14:pivotField fillDownLabels="1"/>
        </ext>
      </extLst>
    </pivotField>
    <pivotField axis="axisPage" compact="0" outline="0" showAll="0">
      <items count="11">
        <item x="0"/>
        <item x="1"/>
        <item m="1" x="3"/>
        <item x="2"/>
        <item m="1" x="4"/>
        <item m="1" x="5"/>
        <item m="1" x="6"/>
        <item m="1" x="7"/>
        <item m="1" x="8"/>
        <item m="1" x="9"/>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sortType="ascending" defaultSubtotal="0">
      <items count="18">
        <item m="1" x="6"/>
        <item m="1" x="7"/>
        <item m="1" x="8"/>
        <item m="1" x="9"/>
        <item m="1" x="10"/>
        <item m="1" x="11"/>
        <item m="1" x="12"/>
        <item m="1" x="13"/>
        <item m="1" x="14"/>
        <item m="1" x="16"/>
        <item m="1" x="15"/>
        <item m="1" x="5"/>
        <item m="1" x="4"/>
        <item x="0"/>
        <item x="1"/>
        <item m="1" x="17"/>
        <item x="2"/>
        <item x="3"/>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Tipo Inscrito " axis="axisRow" compact="0" outline="0" showAll="0" defaultSubtotal="0">
      <items count="5">
        <item x="0"/>
        <item x="2"/>
        <item m="1" x="3"/>
        <item m="1" x="4"/>
        <item x="1"/>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10">
        <item x="3"/>
        <item m="1" x="5"/>
        <item m="1" x="6"/>
        <item m="1" x="7"/>
        <item m="1" x="8"/>
        <item m="1" x="9"/>
        <item m="1" x="4"/>
        <item x="0"/>
        <item x="1"/>
        <item x="2"/>
      </items>
      <extLst>
        <ext xmlns:x14="http://schemas.microsoft.com/office/spreadsheetml/2009/9/main" uri="{2946ED86-A175-432a-8AC1-64E0C546D7DE}">
          <x14:pivotField fillDownLabels="1"/>
        </ext>
      </extLst>
    </pivotField>
    <pivotField axis="axisRow" compact="0" outline="0" showAll="0" defaultSubtotal="0">
      <items count="9">
        <item x="2"/>
        <item m="1" x="4"/>
        <item m="1" x="5"/>
        <item m="1" x="6"/>
        <item m="1" x="7"/>
        <item m="1" x="8"/>
        <item m="1" x="3"/>
        <item x="0"/>
        <item x="1"/>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26">
        <item x="4"/>
        <item m="1" x="11"/>
        <item m="1" x="12"/>
        <item m="1" x="13"/>
        <item m="1" x="14"/>
        <item m="1" x="15"/>
        <item m="1" x="16"/>
        <item m="1" x="17"/>
        <item m="1" x="18"/>
        <item m="1" x="19"/>
        <item m="1" x="20"/>
        <item m="1" x="21"/>
        <item m="1" x="22"/>
        <item m="1" x="23"/>
        <item m="1" x="25"/>
        <item m="1" x="24"/>
        <item m="1" x="10"/>
        <item m="1" x="9"/>
        <item x="0"/>
        <item m="1" x="7"/>
        <item m="1" x="8"/>
        <item x="1"/>
        <item m="1" x="6"/>
        <item x="2"/>
        <item m="1" x="5"/>
        <item x="3"/>
      </items>
      <extLst>
        <ext xmlns:x14="http://schemas.microsoft.com/office/spreadsheetml/2009/9/main" uri="{2946ED86-A175-432a-8AC1-64E0C546D7DE}">
          <x14:pivotField fillDownLabels="1"/>
        </ext>
      </extLst>
    </pivotField>
    <pivotField axis="axisPage" compact="0" outline="0" multipleItemSelectionAllowed="1" showAll="0">
      <items count="4">
        <item h="1" x="1"/>
        <item x="0"/>
        <item h="1" m="1" x="2"/>
        <item t="default"/>
      </items>
      <extLst>
        <ext xmlns:x14="http://schemas.microsoft.com/office/spreadsheetml/2009/9/main" uri="{2946ED86-A175-432a-8AC1-64E0C546D7DE}">
          <x14:pivotField fillDownLabels="1"/>
        </ext>
      </extLst>
    </pivotField>
    <pivotField compact="0" outline="0" showAll="0">
      <items count="369">
        <item sd="0" x="41"/>
        <item sd="0" x="42"/>
        <item sd="0" x="43"/>
        <item sd="0" x="44"/>
        <item sd="0" x="45"/>
        <item sd="0" x="46"/>
        <item sd="0" x="47"/>
        <item sd="0" x="48"/>
        <item sd="0" x="49"/>
        <item sd="0" x="50"/>
        <item sd="0" x="51"/>
        <item sd="0" x="52"/>
        <item sd="0" x="53"/>
        <item sd="0" x="54"/>
        <item sd="0" x="55"/>
        <item sd="0" x="56"/>
        <item sd="0" x="57"/>
        <item sd="0" x="58"/>
        <item sd="0" x="59"/>
        <item sd="0" x="60"/>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x="32"/>
        <item x="33"/>
        <item x="34"/>
        <item x="35"/>
        <item x="36"/>
        <item x="37"/>
        <item x="38"/>
        <item x="39"/>
        <item x="40"/>
        <item x="61"/>
        <item x="62"/>
        <item x="63"/>
        <item x="64"/>
        <item x="65"/>
        <item x="66"/>
        <item x="67"/>
        <item x="68"/>
        <item x="69"/>
        <item x="122"/>
        <item x="123"/>
        <item x="124"/>
        <item x="125"/>
        <item x="126"/>
        <item x="127"/>
        <item x="128"/>
        <item x="129"/>
        <item x="130"/>
        <item x="153"/>
        <item x="154"/>
        <item x="155"/>
        <item x="156"/>
        <item x="157"/>
        <item x="158"/>
        <item x="159"/>
        <item x="160"/>
        <item x="161"/>
        <item x="183"/>
        <item x="184"/>
        <item x="185"/>
        <item x="186"/>
        <item x="187"/>
        <item x="188"/>
        <item x="189"/>
        <item x="190"/>
        <item x="191"/>
        <item x="275"/>
        <item x="276"/>
        <item x="277"/>
        <item x="278"/>
        <item x="279"/>
        <item x="280"/>
        <item x="281"/>
        <item x="282"/>
        <item x="283"/>
        <item x="306"/>
        <item x="307"/>
        <item x="308"/>
        <item x="309"/>
        <item x="310"/>
        <item x="311"/>
        <item x="312"/>
        <item x="313"/>
        <item x="3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extLst>
        <ext xmlns:x14="http://schemas.microsoft.com/office/spreadsheetml/2009/9/main" uri="{2946ED86-A175-432a-8AC1-64E0C546D7DE}">
          <x14:pivotField fillDownLabels="1"/>
        </ext>
      </extLst>
    </pivotField>
    <pivotField compact="0" outline="0" showAll="0">
      <items count="15">
        <item sd="0" x="0"/>
        <item sd="0" x="1"/>
        <item sd="0" x="2"/>
        <item sd="0" x="3"/>
        <item sd="0" x="4"/>
        <item sd="0" x="5"/>
        <item sd="0" x="6"/>
        <item sd="0" x="7"/>
        <item sd="0" x="8"/>
        <item sd="0" x="9"/>
        <item sd="0" x="10"/>
        <item sd="0" x="11"/>
        <item sd="0" x="12"/>
        <item sd="0" x="13"/>
        <item t="default"/>
      </items>
      <extLst>
        <ext xmlns:x14="http://schemas.microsoft.com/office/spreadsheetml/2009/9/main" uri="{2946ED86-A175-432a-8AC1-64E0C546D7DE}">
          <x14:pivotField fillDownLabels="1"/>
        </ext>
      </extLst>
    </pivotField>
  </pivotFields>
  <rowFields count="6">
    <field x="4"/>
    <field x="57"/>
    <field x="0"/>
    <field x="14"/>
    <field x="21"/>
    <field x="22"/>
  </rowFields>
  <rowItems count="5">
    <i>
      <x v="13"/>
      <x v="18"/>
      <x v="2"/>
      <x/>
      <x v="7"/>
      <x v="7"/>
    </i>
    <i r="4">
      <x v="8"/>
      <x v="8"/>
    </i>
    <i>
      <x v="14"/>
      <x v="21"/>
      <x v="2"/>
      <x/>
      <x v="8"/>
      <x v="8"/>
    </i>
    <i>
      <x v="16"/>
      <x v="23"/>
      <x v="2"/>
      <x/>
      <x v="9"/>
      <x v="8"/>
    </i>
    <i r="1">
      <x v="25"/>
      <x v="2"/>
      <x v="4"/>
      <x v="9"/>
      <x v="8"/>
    </i>
  </rowItems>
  <colItems count="1">
    <i/>
  </colItems>
  <pageFields count="2">
    <pageField fld="1" hier="-1"/>
    <pageField fld="58" hier="-1"/>
  </pageFields>
  <dataFields count="1">
    <dataField name="Cant. Inscritos "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D7B2F95-8E90-46C1-B434-4F377B9D8CF6}" name="TablaDinámica34" cacheId="8437" applyNumberFormats="0" applyBorderFormats="0" applyFontFormats="0" applyPatternFormats="0" applyAlignmentFormats="0" applyWidthHeightFormats="1" dataCaption="Valores" updatedVersion="8" minRefreshableVersion="3" itemPrintTitles="1" createdVersion="8" indent="0" compact="0" compactData="0" multipleFieldFilters="0" chartFormat="27">
  <location ref="CM44:CR51" firstHeaderRow="0" firstDataRow="1" firstDataCol="3"/>
  <pivotFields count="28">
    <pivotField name="Grupo" axis="axisRow" compact="0" outline="0" showAll="0" defaultSubtotal="0">
      <items count="41">
        <item x="4"/>
        <item m="1" x="26"/>
        <item m="1" x="27"/>
        <item m="1" x="28"/>
        <item m="1" x="29"/>
        <item m="1" x="30"/>
        <item m="1" x="36"/>
        <item m="1" x="31"/>
        <item m="1" x="32"/>
        <item m="1" x="37"/>
        <item m="1" x="38"/>
        <item m="1" x="39"/>
        <item m="1" x="40"/>
        <item x="5"/>
        <item m="1" x="33"/>
        <item m="1" x="34"/>
        <item m="1" x="35"/>
        <item m="1" x="12"/>
        <item m="1" x="13"/>
        <item m="1" x="14"/>
        <item m="1" x="15"/>
        <item m="1" x="16"/>
        <item m="1" x="17"/>
        <item m="1" x="18"/>
        <item m="1" x="19"/>
        <item m="1" x="20"/>
        <item m="1" x="23"/>
        <item m="1" x="21"/>
        <item m="1" x="22"/>
        <item m="1" x="24"/>
        <item m="1" x="25"/>
        <item m="1" x="11"/>
        <item m="1" x="10"/>
        <item x="0"/>
        <item m="1" x="8"/>
        <item m="1" x="9"/>
        <item x="1"/>
        <item m="1" x="7"/>
        <item x="2"/>
        <item m="1" x="6"/>
        <item x="3"/>
      </items>
      <extLst>
        <ext xmlns:x14="http://schemas.microsoft.com/office/spreadsheetml/2009/9/main" uri="{2946ED86-A175-432a-8AC1-64E0C546D7DE}">
          <x14:pivotField fillDownLabels="1"/>
        </ext>
      </extLst>
    </pivotField>
    <pivotField compact="0" outline="0" showAll="0">
      <items count="7">
        <item x="1"/>
        <item m="1" x="5"/>
        <item x="0"/>
        <item m="1" x="4"/>
        <item m="1" x="3"/>
        <item x="2"/>
        <item t="default"/>
      </items>
      <extLst>
        <ext xmlns:x14="http://schemas.microsoft.com/office/spreadsheetml/2009/9/main" uri="{2946ED86-A175-432a-8AC1-64E0C546D7DE}">
          <x14:pivotField fillDownLabels="1"/>
        </ext>
      </extLst>
    </pivotField>
    <pivotField axis="axisRow" compact="0" outline="0" showAll="0" sortType="ascending" defaultSubtotal="0">
      <items count="20">
        <item x="3"/>
        <item m="1" x="18"/>
        <item m="1" x="7"/>
        <item m="1" x="8"/>
        <item m="1" x="9"/>
        <item m="1" x="10"/>
        <item m="1" x="11"/>
        <item m="1" x="19"/>
        <item m="1" x="12"/>
        <item m="1" x="13"/>
        <item m="1" x="14"/>
        <item m="1" x="15"/>
        <item m="1" x="16"/>
        <item m="1" x="17"/>
        <item m="1" x="6"/>
        <item m="1" x="5"/>
        <item x="0"/>
        <item x="1"/>
        <item x="2"/>
        <item x="4"/>
      </items>
      <extLst>
        <ext xmlns:x14="http://schemas.microsoft.com/office/spreadsheetml/2009/9/main" uri="{2946ED86-A175-432a-8AC1-64E0C546D7DE}">
          <x14:pivotField fillDownLabels="1"/>
        </ext>
      </extLst>
    </pivotField>
    <pivotField compact="0" outline="0" showAll="0">
      <items count="23">
        <item x="0"/>
        <item x="1"/>
        <item m="1" x="15"/>
        <item m="1" x="16"/>
        <item m="1" x="17"/>
        <item m="1" x="18"/>
        <item m="1" x="19"/>
        <item m="1" x="20"/>
        <item m="1" x="21"/>
        <item x="2"/>
        <item m="1" x="13"/>
        <item m="1" x="6"/>
        <item m="1" x="4"/>
        <item m="1" x="5"/>
        <item m="1" x="9"/>
        <item m="1" x="8"/>
        <item m="1" x="7"/>
        <item m="1" x="12"/>
        <item m="1" x="11"/>
        <item m="1" x="14"/>
        <item m="1" x="10"/>
        <item x="3"/>
        <item t="default"/>
      </items>
      <extLst>
        <ext xmlns:x14="http://schemas.microsoft.com/office/spreadsheetml/2009/9/main" uri="{2946ED86-A175-432a-8AC1-64E0C546D7DE}">
          <x14:pivotField fillDownLabels="1"/>
        </ext>
      </extLst>
    </pivotField>
    <pivotField compact="0" outline="0" showAll="0">
      <items count="5">
        <item x="1"/>
        <item m="1" x="3"/>
        <item x="0"/>
        <item x="2"/>
        <item t="default"/>
      </items>
      <extLst>
        <ext xmlns:x14="http://schemas.microsoft.com/office/spreadsheetml/2009/9/main" uri="{2946ED86-A175-432a-8AC1-64E0C546D7DE}">
          <x14:pivotField fillDownLabels="1"/>
        </ext>
      </extLst>
    </pivotField>
    <pivotField axis="axisRow" compact="0" outline="0" showAll="0">
      <items count="8">
        <item x="2"/>
        <item x="0"/>
        <item x="3"/>
        <item m="1" x="6"/>
        <item m="1" x="4"/>
        <item m="1" x="5"/>
        <item x="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s>
  <rowFields count="3">
    <field x="2"/>
    <field x="0"/>
    <field x="5"/>
  </rowFields>
  <rowItems count="7">
    <i>
      <x/>
      <x/>
      <x/>
    </i>
    <i>
      <x v="16"/>
      <x v="33"/>
      <x v="1"/>
    </i>
    <i>
      <x v="17"/>
      <x v="36"/>
      <x v="1"/>
    </i>
    <i>
      <x v="18"/>
      <x v="38"/>
      <x v="1"/>
    </i>
    <i r="1">
      <x v="40"/>
      <x v="6"/>
    </i>
    <i>
      <x v="19"/>
      <x v="13"/>
      <x v="2"/>
    </i>
    <i t="grand">
      <x/>
    </i>
  </rowItems>
  <colFields count="1">
    <field x="-2"/>
  </colFields>
  <colItems count="3">
    <i>
      <x/>
    </i>
    <i i="1">
      <x v="1"/>
    </i>
    <i i="2">
      <x v="2"/>
    </i>
  </colItems>
  <dataFields count="3">
    <dataField name=" Cant. Inscritos" fld="8" baseField="0" baseItem="3"/>
    <dataField name=" Pasaron a miembro" fld="26" baseField="0" baseItem="0"/>
    <dataField name=" % pasaron a miembros" fld="27" baseField="0" baseItem="0" numFmtId="9"/>
  </dataFields>
  <formats count="1">
    <format dxfId="92">
      <pivotArea outline="0" fieldPosition="0">
        <references count="1">
          <reference field="4294967294" count="1" selected="0">
            <x v="2"/>
          </reference>
        </references>
      </pivotArea>
    </format>
  </formats>
  <chartFormats count="6">
    <chartFormat chart="0" format="1" series="1">
      <pivotArea type="data" outline="0" fieldPosition="0">
        <references count="1">
          <reference field="4294967294" count="1" selected="0">
            <x v="1"/>
          </reference>
        </references>
      </pivotArea>
    </chartFormat>
    <chartFormat chart="0" format="6" series="1">
      <pivotArea type="data" outline="0" fieldPosition="0">
        <references count="1">
          <reference field="4294967294" count="1" selected="0">
            <x v="0"/>
          </reference>
        </references>
      </pivotArea>
    </chartFormat>
    <chartFormat chart="0" format="8" series="1">
      <pivotArea type="data" outline="0" fieldPosition="0">
        <references count="1">
          <reference field="4294967294" count="1" selected="0">
            <x v="2"/>
          </reference>
        </references>
      </pivotArea>
    </chartFormat>
    <chartFormat chart="26" format="0" series="1">
      <pivotArea type="data" outline="0" fieldPosition="0">
        <references count="1">
          <reference field="4294967294" count="1" selected="0">
            <x v="0"/>
          </reference>
        </references>
      </pivotArea>
    </chartFormat>
    <chartFormat chart="26" format="1" series="1">
      <pivotArea type="data" outline="0" fieldPosition="0">
        <references count="1">
          <reference field="4294967294" count="1" selected="0">
            <x v="1"/>
          </reference>
        </references>
      </pivotArea>
    </chartFormat>
    <chartFormat chart="26" format="2" series="1">
      <pivotArea type="data" outline="0" fieldPosition="0">
        <references count="1">
          <reference field="4294967294" count="1" selected="0">
            <x v="2"/>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11" xr10:uid="{D23CFD43-03A7-44EA-9CD4-D1008F938962}" sourceName="Fecha Inicio grupo">
  <pivotTables>
    <pivotTable tabId="7" name="TablaDinámica3"/>
  </pivotTables>
  <data>
    <tabular pivotCacheId="696074493">
      <items count="17">
        <i x="3" s="1"/>
        <i x="0" s="1"/>
        <i x="1" s="1"/>
        <i x="2" s="1"/>
        <i x="6" s="1" nd="1"/>
        <i x="7" s="1" nd="1"/>
        <i x="8" s="1" nd="1"/>
        <i x="9" s="1" nd="1"/>
        <i x="10" s="1" nd="1"/>
        <i x="11" s="1" nd="1"/>
        <i x="12" s="1" nd="1"/>
        <i x="13" s="1" nd="1"/>
        <i x="14" s="1" nd="1"/>
        <i x="15" s="1" nd="1"/>
        <i x="16" s="1" nd="1"/>
        <i x="5" s="1" nd="1"/>
        <i x="4"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1111" xr10:uid="{154D4940-AF69-4F62-83E6-195F5A095836}" sourceName="Mes Inscrito">
  <pivotTables>
    <pivotTable tabId="7" name="TablaDinámica3"/>
  </pivotTables>
  <data>
    <tabular pivotCacheId="696074493">
      <items count="12">
        <i x="0" s="1"/>
        <i x="1" s="1"/>
        <i x="2" s="1"/>
        <i x="5" s="1" nd="1"/>
        <i x="3" s="1" nd="1"/>
        <i x="4" s="1" nd="1"/>
        <i x="8" s="1" nd="1"/>
        <i x="7" s="1" nd="1"/>
        <i x="6" s="1" nd="1"/>
        <i x="11" s="1" nd="1"/>
        <i x="10" s="1" nd="1"/>
        <i x="9"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211" xr10:uid="{3F500457-8153-451D-A69E-74B0B28E7DF1}" sourceName="Tipo Incrito">
  <pivotTables>
    <pivotTable tabId="7" name="TablaDinámica3"/>
  </pivotTables>
  <data>
    <tabular pivotCacheId="696074493">
      <items count="5">
        <i x="2" s="1"/>
        <i x="1" s="1"/>
        <i x="0" s="1"/>
        <i x="3" s="1" nd="1"/>
        <i x="4"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12" xr10:uid="{2984F877-3D09-4B48-889C-91125A9BA951}" sourceName="Curso">
  <pivotTables>
    <pivotTable tabId="7" name="TablaDinámica3"/>
  </pivotTables>
  <data>
    <tabular pivotCacheId="696074493">
      <items count="4">
        <i x="1" s="1"/>
        <i x="0" s="1"/>
        <i x="3" s="1" nd="1"/>
        <i x="2"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21" xr10:uid="{2E04F32F-86FA-411F-A8F5-ED2859D00E67}" sourceName="Mes Inscrito">
  <pivotTables>
    <pivotTable tabId="7" name="TablaDinámica4"/>
  </pivotTables>
  <data>
    <tabular pivotCacheId="1954286075">
      <items count="10">
        <i x="0" s="1"/>
        <i x="1" s="1"/>
        <i x="3" s="1" nd="1"/>
        <i x="6" s="1" nd="1"/>
        <i x="5" s="1" nd="1"/>
        <i x="4" s="1" nd="1"/>
        <i x="9" s="1" nd="1"/>
        <i x="8" s="1" nd="1"/>
        <i x="7" s="1" nd="1"/>
        <i x="2" s="1" nd="1"/>
      </items>
    </tabular>
  </data>
  <extLs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ia_de_clases_Inscrito11" xr10:uid="{018F9A73-0177-464B-B7CA-24FABEBDEF25}" sourceName="Dia de clases Inscrito">
  <pivotTables>
    <pivotTable tabId="7" name="TablaDinámica4"/>
  </pivotTables>
  <data>
    <tabular pivotCacheId="1954286075">
      <items count="8">
        <i x="0" s="1"/>
        <i x="1" s="1"/>
        <i x="6" s="1" nd="1"/>
        <i x="3" s="1" nd="1"/>
        <i x="4" s="1" nd="1"/>
        <i x="5" s="1" nd="1"/>
        <i x="7" s="1" nd="1"/>
        <i x="2" s="1" nd="1"/>
      </items>
    </tabular>
  </data>
  <extLs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Horario_Inscrito11" xr10:uid="{F3C25DD9-312A-46AF-98A4-9A9E432EEBE4}" sourceName="Horario Inscrito">
  <pivotTables>
    <pivotTable tabId="7" name="TablaDinámica4"/>
  </pivotTables>
  <data>
    <tabular pivotCacheId="1954286075">
      <items count="6">
        <i x="0" s="1"/>
        <i x="4" s="1" nd="1"/>
        <i x="3" s="1" nd="1"/>
        <i x="5" s="1" nd="1"/>
        <i x="2" s="1" nd="1"/>
        <i x="1" s="1" nd="1"/>
      </items>
    </tabular>
  </data>
  <extLst>
    <x:ext xmlns:x15="http://schemas.microsoft.com/office/spreadsheetml/2010/11/main" uri="{470722E0-AACD-4C17-9CDC-17EF765DBC7E}">
      <x15:slicerCacheHideItemsWithNoData/>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2" xr10:uid="{2D0D6A85-AC44-4983-A304-FA28672D3593}" sourceName="Fecha Inicio grupo">
  <pivotTables>
    <pivotTable tabId="7" name="TablaDinámica4"/>
  </pivotTables>
  <data>
    <tabular pivotCacheId="1954286075">
      <items count="18">
        <i x="0" s="1"/>
        <i x="1" s="1"/>
        <i x="2" s="1"/>
        <i x="6" s="1" nd="1"/>
        <i x="7" s="1" nd="1"/>
        <i x="8" s="1" nd="1"/>
        <i x="9" s="1" nd="1"/>
        <i x="10" s="1" nd="1"/>
        <i x="11" s="1" nd="1"/>
        <i x="12" s="1" nd="1"/>
        <i x="13" s="1" nd="1"/>
        <i x="14" s="1" nd="1"/>
        <i x="16" s="1" nd="1"/>
        <i x="15" s="1" nd="1"/>
        <i x="5" s="1" nd="1"/>
        <i x="4" s="1" nd="1"/>
        <i x="17" s="1" nd="1"/>
        <i x="3" s="1" nd="1"/>
      </items>
    </tabular>
  </data>
  <extLst>
    <x:ext xmlns:x15="http://schemas.microsoft.com/office/spreadsheetml/2010/11/main" uri="{470722E0-AACD-4C17-9CDC-17EF765DBC7E}">
      <x15:slicerCacheHideItemsWithNoData/>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11" xr10:uid="{1BDCDC25-D7DF-488C-9393-126BFA644444}" sourceName="Tipo Incrito">
  <pivotTables>
    <pivotTable tabId="7" name="TablaDinámica4"/>
  </pivotTables>
  <data>
    <tabular pivotCacheId="1954286075">
      <items count="5">
        <i x="1" s="1"/>
        <i x="0" s="1"/>
        <i x="3" s="1" nd="1"/>
        <i x="4" s="1" nd="1"/>
        <i x="2" s="1" nd="1"/>
      </items>
    </tabular>
  </data>
  <extLst>
    <x:ext xmlns:x15="http://schemas.microsoft.com/office/spreadsheetml/2010/11/main" uri="{470722E0-AACD-4C17-9CDC-17EF765DBC7E}">
      <x15:slicerCacheHideItemsWithNoData/>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111" xr10:uid="{C2F01C95-97AE-4633-A75F-1EB28F39076C}" sourceName="Curso">
  <pivotTables>
    <pivotTable tabId="7" name="TablaDinámica4"/>
  </pivotTables>
  <data>
    <tabular pivotCacheId="1954286075">
      <items count="4">
        <i x="0" s="1"/>
        <i x="3" s="1" nd="1"/>
        <i x="2" s="1" nd="1"/>
        <i x="1" s="1" nd="1"/>
      </items>
    </tabular>
  </data>
  <extLst>
    <x:ext xmlns:x15="http://schemas.microsoft.com/office/spreadsheetml/2010/11/main" uri="{470722E0-AACD-4C17-9CDC-17EF765DBC7E}">
      <x15:slicerCacheHideItemsWithNoData/>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 xr10:uid="{9833C0AA-C073-4EC6-A945-CBD95C7DBBDE}" sourceName="Fecha Inicio grupo">
  <pivotTables>
    <pivotTable tabId="7" name="TablaDinámica34"/>
  </pivotTables>
  <data>
    <tabular pivotCacheId="1019063283">
      <items count="20">
        <i x="3" s="1"/>
        <i x="0" s="1"/>
        <i x="1" s="1"/>
        <i x="2" s="1"/>
        <i x="4" s="1"/>
        <i x="18" s="1" nd="1"/>
        <i x="7" s="1" nd="1"/>
        <i x="8" s="1" nd="1"/>
        <i x="9" s="1" nd="1"/>
        <i x="10" s="1" nd="1"/>
        <i x="11" s="1" nd="1"/>
        <i x="19" s="1" nd="1"/>
        <i x="12" s="1" nd="1"/>
        <i x="13" s="1" nd="1"/>
        <i x="14" s="1" nd="1"/>
        <i x="15" s="1" nd="1"/>
        <i x="16" s="1" nd="1"/>
        <i x="17" s="1" nd="1"/>
        <i x="6" s="1" nd="1"/>
        <i x="5" s="1" nd="1"/>
      </items>
    </tabular>
  </data>
  <extLst>
    <x:ext xmlns:x15="http://schemas.microsoft.com/office/spreadsheetml/2010/11/main" uri="{470722E0-AACD-4C17-9CDC-17EF765DBC7E}">
      <x15:slicerCacheHideItemsWithNoData/>
    </x:ext>
  </extLst>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2" xr10:uid="{3063EC68-930F-4080-9D3E-A79279545F73}" sourceName="Tipo Incrito">
  <pivotTables>
    <pivotTable tabId="7" name="TablaDinámica34"/>
  </pivotTables>
  <data>
    <tabular pivotCacheId="1019063283">
      <items count="7">
        <i x="2" s="1"/>
        <i x="1" s="1"/>
        <i x="0" s="1"/>
        <i x="3" s="1"/>
        <i x="6" s="1" nd="1"/>
        <i x="4" s="1" nd="1"/>
        <i x="5" s="1" nd="1"/>
      </items>
    </tabular>
  </data>
  <extLst>
    <x:ext xmlns:x15="http://schemas.microsoft.com/office/spreadsheetml/2010/11/main" uri="{470722E0-AACD-4C17-9CDC-17EF765DBC7E}">
      <x15:slicerCacheHideItemsWithNoData/>
    </x:ext>
  </extLst>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2" xr10:uid="{F776DE4E-1AC4-42F1-8DF7-AA6654075DE5}" sourceName="Mes Inscrito">
  <pivotTables>
    <pivotTable tabId="7" name="TablaDinámica34"/>
  </pivotTables>
  <data>
    <tabular pivotCacheId="1019063283">
      <items count="22">
        <i x="0" s="1"/>
        <i x="1" s="1"/>
        <i x="2" s="1"/>
        <i x="3" s="1"/>
        <i x="15" s="1" nd="1"/>
        <i x="16" s="1" nd="1"/>
        <i x="17" s="1" nd="1"/>
        <i x="18" s="1" nd="1"/>
        <i x="19" s="1" nd="1"/>
        <i x="20" s="1" nd="1"/>
        <i x="21" s="1" nd="1"/>
        <i x="13" s="1" nd="1"/>
        <i x="6" s="1" nd="1"/>
        <i x="4" s="1" nd="1"/>
        <i x="5" s="1" nd="1"/>
        <i x="9" s="1" nd="1"/>
        <i x="8" s="1" nd="1"/>
        <i x="7" s="1" nd="1"/>
        <i x="12" s="1" nd="1"/>
        <i x="11" s="1" nd="1"/>
        <i x="14" s="1" nd="1"/>
        <i x="10" s="1" nd="1"/>
      </items>
    </tabular>
  </data>
  <extLst>
    <x:ext xmlns:x15="http://schemas.microsoft.com/office/spreadsheetml/2010/11/main" uri="{470722E0-AACD-4C17-9CDC-17EF765DBC7E}">
      <x15:slicerCacheHideItemsWithNoData/>
    </x:ext>
  </extLst>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2" xr10:uid="{723A5DCA-489C-4AA9-81AA-1632FF25DC4E}" sourceName="Curso">
  <pivotTables>
    <pivotTable tabId="7" name="TablaDinámica34"/>
  </pivotTables>
  <data>
    <tabular pivotCacheId="1019063283">
      <items count="6">
        <i x="1" s="1"/>
        <i x="0" s="1"/>
        <i x="2" s="1"/>
        <i x="5" s="1" nd="1"/>
        <i x="4" s="1" nd="1"/>
        <i x="3" s="1" nd="1"/>
      </items>
    </tabular>
  </data>
  <extLst>
    <x:ext xmlns:x15="http://schemas.microsoft.com/office/spreadsheetml/2010/11/main" uri="{470722E0-AACD-4C17-9CDC-17EF765DBC7E}">
      <x15:slicerCacheHideItemsWithNoData/>
    </x:ext>
  </extLst>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ño_Inscrito" xr10:uid="{5544D40F-16A7-42BB-BFA5-C87294C47053}" sourceName="Año Inscrito">
  <pivotTables>
    <pivotTable tabId="7" name="TablaDinámica34"/>
  </pivotTables>
  <data>
    <tabular pivotCacheId="1019063283">
      <items count="4">
        <i x="1" s="1"/>
        <i x="0" s="1"/>
        <i x="2" s="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echa Inicio grupo 3" xr10:uid="{1D37BCEA-5965-4D99-9BB7-590E6053648B}" cache="SegmentaciónDeDatos_Fecha_Inicio_grupo111" caption="Fecha Inicio grupo" columnCount="4" style="SlicerStyleDark6" rowHeight="234950"/>
  <slicer name="Mes Inscrito 5" xr10:uid="{FAFBEA89-A836-4634-8E3C-7FC9D3610F7A}" cache="SegmentaciónDeDatos_Mes_Inscrito1111" caption="Mes Inscrito" columnCount="3" style="SlicerStyleDark6" rowHeight="234950"/>
  <slicer name="Tipo Incrito 2" xr10:uid="{41136AFA-65E1-489D-BB7B-7E57EBDEA992}" cache="SegmentaciónDeDatos_Tipo_Incrito211" caption="Tipo Inscrito " columnCount="2" style="SlicerStyleDark6" rowHeight="234950"/>
  <slicer name="Curso 3" xr10:uid="{F86EC215-537B-4703-B1FF-E6DE214292BC}" cache="SegmentaciónDeDatos_Curso12" caption="Curso" style="SlicerStyleDark6" rowHeight="234950"/>
  <slicer name="Mes Inscrito 3" xr10:uid="{B0FD5053-862D-45B1-B637-19453E9ADE06}" cache="SegmentaciónDeDatos_Mes_Inscrito21" caption="Mes Inscrito" columnCount="3" style="SlicerStyleDark6" rowHeight="234950"/>
  <slicer name="Dia de clases Inscrito 2" xr10:uid="{6A41F48F-74F8-4FE6-B0A7-FECD099F2673}" cache="SegmentaciónDeDatos_Dia_de_clases_Inscrito11" caption="Dia de clases Inscrito" columnCount="2" style="SlicerStyleDark6" rowHeight="234950"/>
  <slicer name="Horario Inscrito 2" xr10:uid="{1E4512B6-759B-4ADA-9F21-2C1EDED24631}" cache="SegmentaciónDeDatos_Horario_Inscrito11" caption="Horario Inscrito" columnCount="2" style="SlicerStyleDark6" rowHeight="234950"/>
  <slicer name="Fecha Inicio grupo 4" xr10:uid="{400C5315-F663-49EE-A93D-B6F0D4B5BF1D}" cache="SegmentaciónDeDatos_Fecha_Inicio_grupo12" caption="Fecha Inicio grupo" columnCount="4" style="SlicerStyleDark6" rowHeight="234950"/>
  <slicer name="Tipo Inscrito  2" xr10:uid="{A15DC784-EEE3-4078-81B5-639D48F81B4D}" cache="SegmentaciónDeDatos_Tipo_Incrito11" caption="Tipo Inscrito " columnCount="3" style="SlicerStyleDark6" rowHeight="234950"/>
  <slicer name="Curso 4" xr10:uid="{EB8D350A-8581-4724-93C4-23CCFCF1F18E}" cache="SegmentaciónDeDatos_Curso111" caption="Curso" style="SlicerStyleDark6" rowHeight="234950"/>
  <slicer name="Fecha Inicio grupo 1" xr10:uid="{FE730A65-6CC9-459E-8C93-FF3CC0C12EC5}" cache="SegmentaciónDeDatos_Fecha_Inicio_grupo1" caption="Fecha Inicio grupo" columnCount="3" style="SlicerStyleDark6" rowHeight="234950"/>
  <slicer name="Tipo Incrito" xr10:uid="{CB94294F-786F-4295-9D4E-505BED9DB692}" cache="SegmentaciónDeDatos_Tipo_Incrito2" caption="Tipo Inscrito" style="SlicerStyleDark6" rowHeight="234950"/>
  <slicer name="Mes Inscrito 2" xr10:uid="{605DDC08-5FCE-4CFD-A9CD-71CB9BE00772}" cache="SegmentaciónDeDatos_Mes_Inscrito2" caption="Mes Inscrito" columnCount="3" style="SlicerStyleDark6" rowHeight="234950"/>
  <slicer name="Curso 5" xr10:uid="{644F6967-DAB3-4167-8E44-A1F1EB62117D}" cache="SegmentaciónDeDatos_Curso2" caption="Curso" style="SlicerStyleDark6" rowHeight="234950"/>
  <slicer name="Año Inscrito" xr10:uid="{41F2F954-1BAF-4BB0-9B32-32E060AF88E7}" cache="SegmentaciónDeDatos_Año_Inscrito" caption="Año Inscrito" style="SlicerStyleDark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3:BK1099" totalsRowShown="0" headerRowDxfId="68" dataDxfId="67" tableBorderDxfId="66">
  <autoFilter ref="A3:BK1099" xr:uid="{00000000-0009-0000-0100-000001000000}">
    <filterColumn colId="3">
      <filters>
        <filter val="Martes"/>
      </filters>
    </filterColumn>
  </autoFilter>
  <tableColumns count="63">
    <tableColumn id="1" xr3:uid="{00000000-0010-0000-0000-000001000000}" name="Nro." dataDxfId="65"/>
    <tableColumn id="8" xr3:uid="{00000000-0010-0000-0000-000008000000}" name="Curso" dataDxfId="64"/>
    <tableColumn id="2" xr3:uid="{00000000-0010-0000-0000-000002000000}" name="Mes Inscrito" dataDxfId="63"/>
    <tableColumn id="37" xr3:uid="{00000000-0010-0000-0000-000025000000}" name="Dia de clases Inscrito" dataDxfId="62"/>
    <tableColumn id="38" xr3:uid="{00000000-0010-0000-0000-000026000000}" name="Horario Inscrito" dataDxfId="61"/>
    <tableColumn id="31" xr3:uid="{00000000-0010-0000-0000-00001F000000}" name="Fecha Inicio grupo" dataDxfId="60"/>
    <tableColumn id="58" xr3:uid="{698D8CEB-6FF4-431C-8DD6-3D7D5D311E12}" name="Asistente del Grupo" dataDxfId="59"/>
    <tableColumn id="3" xr3:uid="{00000000-0010-0000-0000-000003000000}" name="DNI / CE" dataDxfId="58"/>
    <tableColumn id="36" xr3:uid="{00000000-0010-0000-0000-000024000000}" name="Nombres" dataDxfId="57"/>
    <tableColumn id="4" xr3:uid="{00000000-0010-0000-0000-000004000000}" name="Apellidos" dataDxfId="56"/>
    <tableColumn id="41" xr3:uid="{00000000-0010-0000-0000-000029000000}" name="Celular" dataDxfId="55"/>
    <tableColumn id="46" xr3:uid="{3F3FD406-1DEC-4DAC-8028-AC57065A9653}" name="Correo" dataDxfId="54"/>
    <tableColumn id="5" xr3:uid="{00000000-0010-0000-0000-000005000000}" name="Fecha de nac" dataDxfId="53"/>
    <tableColumn id="6" xr3:uid="{00000000-0010-0000-0000-000006000000}" name="Edad" dataDxfId="52">
      <calculatedColumnFormula>IF(Tabla1[[#This Row],[Fecha de nac]]="","",IF(Tabla1[[#This Row],[Fecha Finalización]] &gt;=TODAY(), DATEDIF(Tabla1[[#This Row],[Fecha de nac]],TODAY(),"y"), ROUNDDOWN((Tabla1[[#This Row],[Fecha Finalización]] -Tabla1[[#This Row],[Fecha de nac]])/365,0)))</calculatedColumnFormula>
    </tableColumn>
    <tableColumn id="7" xr3:uid="{00000000-0010-0000-0000-000007000000}" name="Grupo" dataDxfId="51"/>
    <tableColumn id="45" xr3:uid="{00000000-0010-0000-0000-00002D000000}" name="Tipo Incrito" dataDxfId="50"/>
    <tableColumn id="44" xr3:uid="{00000000-0010-0000-0000-00002C000000}" name="Fecha Cambio Grupo" dataDxfId="49"/>
    <tableColumn id="50" xr3:uid="{00000000-0010-0000-0000-000032000000}" name="Mes  _x000a_(1er grupo inscrito)" dataDxfId="48"/>
    <tableColumn id="51" xr3:uid="{00000000-0010-0000-0000-000033000000}" name="Dia Clases_x000a_(1er grupo inscrito)" dataDxfId="47"/>
    <tableColumn id="52" xr3:uid="{00000000-0010-0000-0000-000034000000}" name="Horario_x000a_(1er grupo inscrito)" dataDxfId="46"/>
    <tableColumn id="30" xr3:uid="{00000000-0010-0000-0000-00001E000000}" name="Fecha 3ra clase" dataDxfId="45">
      <calculatedColumnFormula>IF(F4="","",Tabla1[[#This Row],[Fecha Inicio grupo]]+3*7-7)</calculatedColumnFormula>
    </tableColumn>
    <tableColumn id="32" xr3:uid="{00000000-0010-0000-0000-000020000000}" name="Fecha Finalización" dataDxfId="44">
      <calculatedColumnFormula>IF(F4="","",EDATE(Tabla1[[#This Row],[Fecha Inicio grupo]],3))</calculatedColumnFormula>
    </tableColumn>
    <tableColumn id="9" xr3:uid="{00000000-0010-0000-0000-000009000000}" name="Ética" dataDxfId="43"/>
    <tableColumn id="10" xr3:uid="{00000000-0010-0000-0000-00000A000000}" name="Soc - FH" dataDxfId="42"/>
    <tableColumn id="11" xr3:uid="{00000000-0010-0000-0000-00000B000000}" name="sem 01" dataDxfId="41"/>
    <tableColumn id="12" xr3:uid="{00000000-0010-0000-0000-00000C000000}" name="sem 02" dataDxfId="40"/>
    <tableColumn id="13" xr3:uid="{00000000-0010-0000-0000-00000D000000}" name="sem 03" dataDxfId="39"/>
    <tableColumn id="14" xr3:uid="{00000000-0010-0000-0000-00000E000000}" name="sem 04" dataDxfId="38"/>
    <tableColumn id="15" xr3:uid="{00000000-0010-0000-0000-00000F000000}" name="sem 05" dataDxfId="37"/>
    <tableColumn id="16" xr3:uid="{00000000-0010-0000-0000-000010000000}" name="sem 06" dataDxfId="36"/>
    <tableColumn id="17" xr3:uid="{00000000-0010-0000-0000-000011000000}" name="sem 07" dataDxfId="35"/>
    <tableColumn id="18" xr3:uid="{00000000-0010-0000-0000-000012000000}" name="sem 08" dataDxfId="34"/>
    <tableColumn id="19" xr3:uid="{00000000-0010-0000-0000-000013000000}" name="sem 09" dataDxfId="33"/>
    <tableColumn id="20" xr3:uid="{00000000-0010-0000-0000-000014000000}" name="sem 10" dataDxfId="32"/>
    <tableColumn id="21" xr3:uid="{00000000-0010-0000-0000-000015000000}" name="sem 11" dataDxfId="31"/>
    <tableColumn id="22" xr3:uid="{00000000-0010-0000-0000-000016000000}" name="sem 12" dataDxfId="30"/>
    <tableColumn id="57" xr3:uid="{2860B882-BC83-494C-8F3C-073EC98A9062}" name="sem 13" dataDxfId="29"/>
    <tableColumn id="56" xr3:uid="{33307C01-FDB7-4B13-A7A7-4C9C504E1816}" name="sem 14" dataDxfId="28"/>
    <tableColumn id="55" xr3:uid="{23871656-D363-4D54-B209-20E79A541335}" name="sem 15" dataDxfId="27"/>
    <tableColumn id="54" xr3:uid="{FD78D315-3F8F-48DD-9FA1-DE0ED3E15EB3}" name="sem 16" dataDxfId="26"/>
    <tableColumn id="60" xr3:uid="{6742346C-2EAC-49B0-9559-20523D2BF939}" name="Fecha Baja Probacionista" dataDxfId="25"/>
    <tableColumn id="29" xr3:uid="{00000000-0010-0000-0000-00001D000000}" name="Considerado en 3ra clase _x000a_(regla automática)" dataDxfId="24">
      <calculatedColumnFormula>+IF(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calculatedColumnFormula>
    </tableColumn>
    <tableColumn id="23" xr3:uid="{00000000-0010-0000-0000-000017000000}" name="¿Finalizó el Curso?" dataDxfId="23"/>
    <tableColumn id="24" xr3:uid="{00000000-0010-0000-0000-000018000000}" name="¿Pasó a miembro?" dataDxfId="22"/>
    <tableColumn id="47" xr3:uid="{5C673C8D-1AEC-4DCA-9138-7C135CAD101D}" name="Mes de Alta como miembro" dataDxfId="21"/>
    <tableColumn id="27" xr3:uid="{00000000-0010-0000-0000-00001B000000}" name="Motivo, en caso no pase a miembro o no concluya el curso" dataDxfId="20"/>
    <tableColumn id="26" xr3:uid="{00000000-0010-0000-0000-00001A000000}" name="Comentario adicional" dataDxfId="19">
      <calculatedColumnFormula>CONCATENATE(Tabla1[[#This Row],[sem 01]],Tabla1[[#This Row],[sem 02]],Tabla1[[#This Row],[sem 03]])</calculatedColumnFormula>
    </tableColumn>
    <tableColumn id="49" xr3:uid="{0D2367E4-7F82-442B-A8C4-CD2635401EC6}" name="Fecha 1er mes como miembro" dataDxfId="18"/>
    <tableColumn id="48" xr3:uid="{5D8F2618-676E-4F32-9EC1-8D8005E5B73E}" name="¿Continúa como miembro al finalizar 1er mes?" dataDxfId="17"/>
    <tableColumn id="39" xr3:uid="{00000000-0010-0000-0000-000027000000}" name="Fecha 2do mes como miembro" dataDxfId="16">
      <calculatedColumnFormula>IF(V4="","",EOMONTH(EDATE(Tabla1[[#This Row],[Fecha Finalización]],2),0))</calculatedColumnFormula>
    </tableColumn>
    <tableColumn id="25" xr3:uid="{00000000-0010-0000-0000-000019000000}" name="¿Continúa como miembro al finalizar 2do mes?" dataDxfId="15"/>
    <tableColumn id="43" xr3:uid="{00000000-0010-0000-0000-00002B000000}" name="Fecha 3er fin mes" dataDxfId="14">
      <calculatedColumnFormula>IF(V4="","",EOMONTH(EDATE(Tabla1[[#This Row],[Fecha Finalización]],3),0))</calculatedColumnFormula>
    </tableColumn>
    <tableColumn id="42" xr3:uid="{00000000-0010-0000-0000-00002A000000}" name="¿Continúa como miembro al finalizar 3er mes?" dataDxfId="13"/>
    <tableColumn id="40" xr3:uid="{00000000-0010-0000-0000-000028000000}" name="Expectativa" dataDxfId="12"/>
    <tableColumn id="28" xr3:uid="{00000000-0010-0000-0000-00001C000000}" name="Medio por el que se inscribio" dataDxfId="11"/>
    <tableColumn id="33" xr3:uid="{00000000-0010-0000-0000-000021000000}" name="Uso Sistemas" dataDxfId="10">
      <calculatedColumnFormula>IF(F4="","",Tabla1[[#This Row],[sem 01]]&amp;Tabla1[[#This Row],[sem 02]]&amp;Tabla1[[#This Row],[sem 03]])</calculatedColumnFormula>
    </tableColumn>
    <tableColumn id="34" xr3:uid="{00000000-0010-0000-0000-000022000000}" name="Llave grupo" dataDxfId="9">
      <calculatedColumnFormula>+IF(TRIM(F4)="","",$B$1&amp;"-"&amp;Tabla1[[#This Row],[Mes Inscrito]]&amp;"-"&amp;Tabla1[[#This Row],[Dia de clases Inscrito]]&amp;"-"&amp;Tabla1[[#This Row],[Horario Inscrito]]&amp;"-"&amp;Tabla1[[#This Row],[Fecha Inicio grupo]])</calculatedColumnFormula>
    </tableColumn>
    <tableColumn id="35" xr3:uid="{00000000-0010-0000-0000-000023000000}" name="Curso2" dataDxfId="8">
      <calculatedColumnFormula>IF(F4="","",Tabla1[[#This Row],[Curso]])</calculatedColumnFormula>
    </tableColumn>
    <tableColumn id="53" xr3:uid="{0D4F93CB-E41D-4F84-8D68-C7DD48C37F0B}" name="llave2" dataDxfId="7">
      <calculatedColumnFormula>+IF(TRIM(F4)="","",$B$1&amp;"-"&amp;TRIM(Tabla1[[#This Row],[Mes Inscrito]])&amp;"-"&amp;TRIM(Tabla1[[#This Row],[Dia de clases Inscrito]])&amp;"-"&amp;TRIM(Tabla1[[#This Row],[Horario Inscrito]])&amp;"-"&amp;TRIM(Tabla1[[#This Row],[Fecha Inicio grupo]])&amp;"-"&amp;TRIM(Tabla1[[#This Row],[Tipo Incrito]]))</calculatedColumnFormula>
    </tableColumn>
    <tableColumn id="59" xr3:uid="{A8046726-F381-4D4F-AC5E-EC211205FB5A}" name="¿Cambió de Grupo/Local?" dataDxfId="6">
      <calculatedColumnFormula>IF(F4="","",OR(IFERROR(SEARCH("CG",Tabla1[[#This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calculatedColumnFormula>
    </tableColumn>
    <tableColumn id="61" xr3:uid="{53C2A238-3CA3-4AB8-BD54-12D4CAF608A5}" name="Fecha Alta 4ta o 8va sem." dataDxfId="5">
      <calculatedColumnFormula>IF(F4&lt;&gt;"",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calculatedColumnFormula>
    </tableColumn>
    <tableColumn id="62" xr3:uid="{043E0497-20C3-444B-89F2-4CD8C12420EE}" name="Es Alta a 4ta o 8va semana?" dataDxfId="4">
      <calculatedColumnFormula>IF(F4&lt;&gt;"",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calculatedColumnFormula>
    </tableColumn>
    <tableColumn id="63" xr3:uid="{F216E2DB-206E-427E-A409-A539D0654F2D}" name="Fecha Alta como miembro" dataDxfId="3">
      <calculatedColumnFormula>IF(Tabla1[[#This Row],[Fecha Inicio grupo]]="","",IFERROR(VLOOKUP(Tabla1[[#This Row],[Mes de Alta como miembro]],Parámetros!$AM$2:$AN$16,2,0),"01/01/1900"))</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A8BC6A1-5403-4CE9-A949-928AC10E70D4}" name="Tabla2" displayName="Tabla2" ref="B5:C102" totalsRowShown="0" headerRowDxfId="2">
  <autoFilter ref="B5:C102" xr:uid="{C4FD57D3-6F2A-447A-8FCE-3E92FAF779C7}"/>
  <tableColumns count="2">
    <tableColumn id="1" xr3:uid="{6B3D5166-AF0A-4FBB-83A8-0745D100F994}" name="FERIADOS" dataDxfId="1"/>
    <tableColumn id="2" xr3:uid="{3640511D-E162-41B0-B608-F80488E80C37}" name="Descripción"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8" Type="http://schemas.microsoft.com/office/2019/04/relationships/namedSheetView" Target="../namedSheetViews/namedSheetView2.xml"/><Relationship Id="rId3" Type="http://schemas.openxmlformats.org/officeDocument/2006/relationships/pivotTable" Target="../pivotTables/pivotTable4.xml"/><Relationship Id="rId7" Type="http://schemas.microsoft.com/office/2007/relationships/slicer" Target="../slicers/slicer1.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drawing" Target="../drawings/drawing1.xml"/><Relationship Id="rId5" Type="http://schemas.openxmlformats.org/officeDocument/2006/relationships/printerSettings" Target="../printerSettings/printerSettings3.bin"/><Relationship Id="rId4"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9" tint="-0.499984740745262"/>
  </sheetPr>
  <dimension ref="A1:CA1105"/>
  <sheetViews>
    <sheetView tabSelected="1" zoomScale="90" zoomScaleNormal="90" workbookViewId="0">
      <pane xSplit="10" ySplit="3" topLeftCell="K4" activePane="bottomRight" state="frozen"/>
      <selection pane="bottomRight" activeCell="K35" sqref="K35"/>
      <selection pane="bottomLeft"/>
      <selection pane="topRight"/>
    </sheetView>
  </sheetViews>
  <sheetFormatPr defaultColWidth="11.42578125" defaultRowHeight="15" customHeight="1"/>
  <cols>
    <col min="1" max="1" width="5.42578125" style="82" customWidth="1"/>
    <col min="2" max="2" width="20" customWidth="1"/>
    <col min="3" max="3" width="9.28515625" style="25" customWidth="1"/>
    <col min="4" max="4" width="13.85546875" style="64" customWidth="1"/>
    <col min="5" max="5" width="12.28515625" style="64" customWidth="1"/>
    <col min="6" max="6" width="14.5703125" style="45" customWidth="1"/>
    <col min="7" max="7" width="13.7109375" style="45" customWidth="1"/>
    <col min="8" max="8" width="9.42578125" style="45" customWidth="1"/>
    <col min="9" max="9" width="16" style="34" customWidth="1"/>
    <col min="10" max="10" width="17.140625" style="34" customWidth="1"/>
    <col min="12" max="12" width="20.140625" customWidth="1"/>
    <col min="13" max="13" width="10.5703125" style="25" customWidth="1"/>
    <col min="14" max="14" width="8.28515625" style="25" customWidth="1"/>
    <col min="15" max="15" width="9.7109375" style="25" customWidth="1"/>
    <col min="16" max="16" width="15.5703125" style="41" bestFit="1" customWidth="1"/>
    <col min="17" max="17" width="12.7109375" style="25" customWidth="1"/>
    <col min="18" max="18" width="15.7109375" customWidth="1"/>
    <col min="19" max="19" width="10.28515625" customWidth="1"/>
    <col min="20" max="20" width="11" customWidth="1"/>
    <col min="21" max="21" width="11.28515625" customWidth="1"/>
    <col min="22" max="22" width="10.28515625" customWidth="1"/>
    <col min="23" max="23" width="17.85546875" style="45" bestFit="1" customWidth="1"/>
    <col min="24" max="24" width="19.28515625" style="1" customWidth="1"/>
    <col min="25" max="25" width="9" customWidth="1"/>
    <col min="26" max="26" width="9" style="44" customWidth="1"/>
    <col min="27" max="29" width="9" style="1" customWidth="1"/>
    <col min="30" max="40" width="8.7109375" style="1" customWidth="1"/>
    <col min="41" max="41" width="10.7109375" style="1" customWidth="1"/>
    <col min="42" max="42" width="8.7109375" style="1" customWidth="1"/>
    <col min="43" max="43" width="7.42578125" style="1" customWidth="1"/>
    <col min="44" max="44" width="12.5703125" style="1" customWidth="1"/>
    <col min="45" max="45" width="17" style="1" customWidth="1"/>
    <col min="48" max="48" width="19.140625" style="63" customWidth="1"/>
    <col min="49" max="51" width="18.140625" style="31" customWidth="1"/>
    <col min="52" max="52" width="13" style="39" customWidth="1"/>
    <col min="53" max="53" width="16.7109375" style="39" customWidth="1"/>
    <col min="54" max="54" width="11.28515625" style="45" customWidth="1"/>
    <col min="55" max="55" width="16.7109375" customWidth="1"/>
    <col min="56" max="56" width="8.7109375" style="63" customWidth="1"/>
    <col min="57" max="57" width="19.28515625" customWidth="1"/>
    <col min="58" max="58" width="14.7109375" style="63" customWidth="1"/>
    <col min="59" max="59" width="30.28515625" customWidth="1"/>
    <col min="60" max="60" width="13.42578125" customWidth="1"/>
    <col min="61" max="61" width="13" style="28" customWidth="1"/>
    <col min="62" max="62" width="14.140625" customWidth="1"/>
    <col min="63" max="63" width="13.42578125" customWidth="1"/>
    <col min="64" max="64" width="18.5703125" bestFit="1" customWidth="1"/>
  </cols>
  <sheetData>
    <row r="1" spans="1:79" ht="15.6">
      <c r="A1" s="213" t="s">
        <v>0</v>
      </c>
      <c r="B1" s="267" t="s">
        <v>1</v>
      </c>
      <c r="C1" s="24"/>
      <c r="H1" s="162"/>
      <c r="J1" s="25"/>
      <c r="K1" s="25"/>
      <c r="L1" s="25"/>
      <c r="M1" s="41"/>
      <c r="O1"/>
      <c r="P1"/>
      <c r="Q1" s="67"/>
      <c r="R1" s="67"/>
      <c r="S1" s="67"/>
      <c r="T1" s="67"/>
      <c r="U1" s="44"/>
      <c r="V1" s="45"/>
      <c r="W1"/>
      <c r="X1"/>
      <c r="Y1" s="1"/>
      <c r="Z1" s="1"/>
      <c r="AP1" s="31"/>
      <c r="AQ1" s="61"/>
      <c r="AR1" s="39"/>
      <c r="AS1" s="39"/>
      <c r="AV1"/>
      <c r="AW1"/>
      <c r="AX1" s="67"/>
      <c r="AY1"/>
      <c r="AZ1" s="67"/>
      <c r="BA1"/>
      <c r="BB1"/>
      <c r="BC1" s="28"/>
      <c r="BD1"/>
      <c r="BF1"/>
      <c r="BI1"/>
    </row>
    <row r="2" spans="1:79" ht="14.45">
      <c r="C2" s="314" t="s">
        <v>2</v>
      </c>
      <c r="D2" s="314"/>
      <c r="E2" s="314"/>
      <c r="F2" s="314"/>
      <c r="G2" s="211"/>
      <c r="H2" s="316" t="s">
        <v>3</v>
      </c>
      <c r="I2" s="317"/>
      <c r="J2" s="317"/>
      <c r="K2" s="317"/>
      <c r="L2" s="317"/>
      <c r="M2" s="317"/>
      <c r="N2" s="254" t="s">
        <v>4</v>
      </c>
      <c r="O2"/>
      <c r="P2"/>
      <c r="Q2" s="67"/>
      <c r="R2" s="315" t="s">
        <v>5</v>
      </c>
      <c r="S2" s="315"/>
      <c r="T2" s="315"/>
      <c r="U2" s="255" t="s">
        <v>6</v>
      </c>
      <c r="V2" s="255" t="s">
        <v>6</v>
      </c>
      <c r="W2" s="311" t="s">
        <v>7</v>
      </c>
      <c r="X2" s="312"/>
      <c r="Y2" s="1"/>
      <c r="Z2" s="1"/>
      <c r="AP2" s="256" t="s">
        <v>4</v>
      </c>
      <c r="AQ2"/>
      <c r="AR2"/>
      <c r="AS2" s="196" t="s">
        <v>8</v>
      </c>
      <c r="AV2" s="196" t="s">
        <v>8</v>
      </c>
      <c r="AW2" s="196" t="s">
        <v>8</v>
      </c>
      <c r="AX2" s="255" t="s">
        <v>6</v>
      </c>
      <c r="AY2"/>
      <c r="AZ2" s="255" t="s">
        <v>6</v>
      </c>
      <c r="BA2"/>
      <c r="BB2" s="313"/>
      <c r="BC2" s="313"/>
      <c r="BD2" s="257" t="s">
        <v>4</v>
      </c>
      <c r="BE2" s="257" t="s">
        <v>4</v>
      </c>
      <c r="BF2" s="257" t="s">
        <v>4</v>
      </c>
      <c r="BG2" s="257" t="s">
        <v>4</v>
      </c>
      <c r="BH2" s="257" t="s">
        <v>4</v>
      </c>
      <c r="BI2"/>
    </row>
    <row r="3" spans="1:79" s="32" customFormat="1" ht="55.5" customHeight="1">
      <c r="A3" s="74" t="s">
        <v>9</v>
      </c>
      <c r="B3" s="74" t="s">
        <v>10</v>
      </c>
      <c r="C3" s="74" t="s">
        <v>11</v>
      </c>
      <c r="D3" s="75" t="s">
        <v>12</v>
      </c>
      <c r="E3" s="75" t="s">
        <v>13</v>
      </c>
      <c r="F3" s="75" t="s">
        <v>14</v>
      </c>
      <c r="G3" s="212" t="s">
        <v>15</v>
      </c>
      <c r="H3" s="48" t="s">
        <v>16</v>
      </c>
      <c r="I3" s="49" t="s">
        <v>17</v>
      </c>
      <c r="J3" s="49" t="s">
        <v>18</v>
      </c>
      <c r="K3" s="210" t="s">
        <v>19</v>
      </c>
      <c r="L3" s="49" t="s">
        <v>20</v>
      </c>
      <c r="M3" s="210" t="s">
        <v>21</v>
      </c>
      <c r="N3" s="210" t="s">
        <v>22</v>
      </c>
      <c r="O3" s="75" t="s">
        <v>23</v>
      </c>
      <c r="P3" s="75" t="s">
        <v>24</v>
      </c>
      <c r="Q3" s="74" t="s">
        <v>25</v>
      </c>
      <c r="R3" s="74" t="s">
        <v>26</v>
      </c>
      <c r="S3" s="74" t="s">
        <v>27</v>
      </c>
      <c r="T3" s="74" t="s">
        <v>28</v>
      </c>
      <c r="U3" s="74" t="s">
        <v>29</v>
      </c>
      <c r="V3" s="74" t="s">
        <v>30</v>
      </c>
      <c r="W3" s="74" t="s">
        <v>31</v>
      </c>
      <c r="X3" s="74" t="s">
        <v>32</v>
      </c>
      <c r="Y3" s="266" t="s">
        <v>33</v>
      </c>
      <c r="Z3" s="266" t="s">
        <v>34</v>
      </c>
      <c r="AA3" s="266" t="s">
        <v>35</v>
      </c>
      <c r="AB3" s="266" t="s">
        <v>36</v>
      </c>
      <c r="AC3" s="266" t="s">
        <v>37</v>
      </c>
      <c r="AD3" s="157" t="s">
        <v>38</v>
      </c>
      <c r="AE3" s="266" t="s">
        <v>39</v>
      </c>
      <c r="AF3" s="266" t="s">
        <v>40</v>
      </c>
      <c r="AG3" s="266" t="s">
        <v>41</v>
      </c>
      <c r="AH3" s="266" t="s">
        <v>42</v>
      </c>
      <c r="AI3" s="266" t="s">
        <v>43</v>
      </c>
      <c r="AJ3" s="266" t="s">
        <v>44</v>
      </c>
      <c r="AK3" s="266" t="s">
        <v>45</v>
      </c>
      <c r="AL3" s="266" t="s">
        <v>46</v>
      </c>
      <c r="AM3" s="266" t="s">
        <v>47</v>
      </c>
      <c r="AN3" s="266" t="s">
        <v>48</v>
      </c>
      <c r="AO3" s="75" t="s">
        <v>49</v>
      </c>
      <c r="AP3" s="75" t="s">
        <v>50</v>
      </c>
      <c r="AQ3" s="75" t="s">
        <v>51</v>
      </c>
      <c r="AR3" s="197" t="s">
        <v>52</v>
      </c>
      <c r="AS3" s="198" t="s">
        <v>53</v>
      </c>
      <c r="AT3" s="199" t="s">
        <v>54</v>
      </c>
      <c r="AU3" s="75" t="s">
        <v>55</v>
      </c>
      <c r="AV3" s="198" t="s">
        <v>56</v>
      </c>
      <c r="AW3" s="198" t="s">
        <v>57</v>
      </c>
      <c r="AX3" s="201" t="s">
        <v>58</v>
      </c>
      <c r="AY3" s="195" t="s">
        <v>59</v>
      </c>
      <c r="AZ3" s="74" t="s">
        <v>60</v>
      </c>
      <c r="BA3" s="195" t="s">
        <v>61</v>
      </c>
      <c r="BB3" s="74" t="s">
        <v>62</v>
      </c>
      <c r="BC3" s="74" t="s">
        <v>63</v>
      </c>
      <c r="BD3" s="42" t="s">
        <v>64</v>
      </c>
      <c r="BE3" s="54" t="s">
        <v>65</v>
      </c>
      <c r="BF3" s="54" t="s">
        <v>66</v>
      </c>
      <c r="BG3" s="203" t="s">
        <v>67</v>
      </c>
      <c r="BH3" s="203" t="s">
        <v>68</v>
      </c>
      <c r="BI3" s="203" t="s">
        <v>69</v>
      </c>
      <c r="BJ3" s="203" t="s">
        <v>70</v>
      </c>
      <c r="BK3" s="203" t="s">
        <v>71</v>
      </c>
      <c r="BL3" s="66"/>
      <c r="BM3" s="66"/>
      <c r="BN3" s="66"/>
      <c r="BO3" s="66"/>
      <c r="BP3" s="66"/>
      <c r="BQ3" s="66"/>
      <c r="BR3" s="66"/>
      <c r="BS3" s="66"/>
      <c r="BT3" s="66"/>
      <c r="BU3" s="66"/>
      <c r="BV3" s="66"/>
      <c r="BW3" s="66"/>
      <c r="BX3" s="66"/>
      <c r="BY3" s="66"/>
      <c r="BZ3" s="66"/>
      <c r="CA3" s="66"/>
    </row>
    <row r="4" spans="1:79" s="25" customFormat="1" ht="12">
      <c r="A4" s="69">
        <v>1</v>
      </c>
      <c r="B4" s="35" t="s">
        <v>72</v>
      </c>
      <c r="C4" s="35" t="s">
        <v>73</v>
      </c>
      <c r="D4" s="43" t="s">
        <v>74</v>
      </c>
      <c r="E4" s="43" t="s">
        <v>75</v>
      </c>
      <c r="F4" s="46">
        <v>45671</v>
      </c>
      <c r="G4" s="46" t="s">
        <v>76</v>
      </c>
      <c r="H4" s="163" t="s">
        <v>77</v>
      </c>
      <c r="I4" s="43" t="s">
        <v>78</v>
      </c>
      <c r="J4" s="29" t="s">
        <v>79</v>
      </c>
      <c r="K4" s="258">
        <v>971594906</v>
      </c>
      <c r="L4" s="69" t="s">
        <v>80</v>
      </c>
      <c r="M4" s="259">
        <v>28263</v>
      </c>
      <c r="N4" s="238">
        <f ca="1">IF(Tabla1[[#This Row],[Fecha de nac]]="","",IF(Tabla1[[#This Row],[Fecha Finalización]] &gt;=TODAY(), DATEDIF(Tabla1[[#This Row],[Fecha de nac]],TODAY(),"y"), ROUNDDOWN((Tabla1[[#This Row],[Fecha Finalización]] -Tabla1[[#This Row],[Fecha de nac]])/365,0)))</f>
        <v>47</v>
      </c>
      <c r="O4" s="168" t="s">
        <v>81</v>
      </c>
      <c r="P4" s="72" t="s">
        <v>82</v>
      </c>
      <c r="Q4" s="73"/>
      <c r="R4" s="78"/>
      <c r="S4" s="78"/>
      <c r="T4" s="78"/>
      <c r="U4" s="240">
        <f>IF(F4="","",Tabla1[[#This Row],[Fecha Inicio grupo]]+3*7-7)</f>
        <v>45685</v>
      </c>
      <c r="V4" s="241">
        <f>IF(F4="","",EDATE(Tabla1[[#This Row],[Fecha Inicio grupo]],3))</f>
        <v>45761</v>
      </c>
      <c r="W4" s="35" t="s">
        <v>83</v>
      </c>
      <c r="X4" s="35" t="s">
        <v>84</v>
      </c>
      <c r="Y4" s="76" t="s">
        <v>85</v>
      </c>
      <c r="Z4" s="76" t="s">
        <v>85</v>
      </c>
      <c r="AA4" s="76" t="s">
        <v>86</v>
      </c>
      <c r="AB4" s="76" t="s">
        <v>85</v>
      </c>
      <c r="AC4" s="76" t="s">
        <v>85</v>
      </c>
      <c r="AD4" s="76" t="s">
        <v>86</v>
      </c>
      <c r="AE4" s="76" t="s">
        <v>85</v>
      </c>
      <c r="AF4" s="76" t="s">
        <v>85</v>
      </c>
      <c r="AG4" s="76"/>
      <c r="AH4" s="76"/>
      <c r="AI4" s="76"/>
      <c r="AJ4" s="76"/>
      <c r="AK4" s="76"/>
      <c r="AL4" s="76"/>
      <c r="AM4" s="76"/>
      <c r="AN4" s="76"/>
      <c r="AO4" s="144"/>
      <c r="AP4" s="246" t="str">
        <f>IF(F4="","",IFERROR(VLOOKUP(SUBSTITUTE(SUBSTITUTE(Tabla1[[#This Row],[Uso Sistemas]],"T","P"),"N","F"),Parámetros!$M$2:$N$17,2,0),"Completar hasta 3ra sem. para evaluar a Probacionista"))</f>
        <v>Asistió</v>
      </c>
      <c r="AQ4" s="40"/>
      <c r="AR4" s="200"/>
      <c r="AS4" s="200"/>
      <c r="AT4" s="29"/>
      <c r="AU4" s="29"/>
      <c r="AV4" s="202"/>
      <c r="AW4" s="202"/>
      <c r="AX4" s="244">
        <f>IF(V4="","",EOMONTH(EDATE(Tabla1[[#This Row],[Fecha Finalización]],2),0))</f>
        <v>45838</v>
      </c>
      <c r="AY4" s="40"/>
      <c r="AZ4" s="249">
        <f>IF(V4="","",EOMONTH(EDATE(Tabla1[[#This Row],[Fecha Finalización]],3),0))</f>
        <v>45869</v>
      </c>
      <c r="BA4" s="40"/>
      <c r="BB4" s="40"/>
      <c r="BC4" s="235" t="s">
        <v>87</v>
      </c>
      <c r="BD4" s="233" t="str">
        <f>IF(F4="","",Tabla1[[#This Row],[sem 01]]&amp;Tabla1[[#This Row],[sem 02]]&amp;Tabla1[[#This Row],[sem 03]])</f>
        <v>PPF</v>
      </c>
      <c r="BE4" s="234" t="str">
        <f>IF(TRIM(F4)="","",$B$1&amp;"-"&amp;SUBSTITUTE(Tabla1[[#This Row],[Mes Inscrito]]," ","")&amp;"-"&amp;SUBSTITUTE(Tabla1[[#This Row],[Dia de clases Inscrito]]," ","")&amp;"-"&amp;SUBSTITUTE(Tabla1[[#This Row],[Horario Inscrito]]," ","")&amp;"-"&amp;Tabla1[[#This Row],[Fecha Inicio grupo]])</f>
        <v>Trujillo-Enero-Martes-7:30-9:30pm-45671</v>
      </c>
      <c r="BF4" s="251" t="str">
        <f>IF(F4="","",Tabla1[[#This Row],[Curso]])</f>
        <v>Conócete a ti mismo</v>
      </c>
      <c r="BG4" s="252" t="str">
        <f>+IF(TRIM(F4)="","",$B$1&amp;"-"&amp;TRIM(Tabla1[[#This Row],[Mes Inscrito]])&amp;"-"&amp;TRIM(Tabla1[[#This Row],[Dia de clases Inscrito]])&amp;"-"&amp;TRIM(Tabla1[[#This Row],[Horario Inscrito]])&amp;"-"&amp;TRIM(Tabla1[[#This Row],[Fecha Inicio grupo]])&amp;"-"&amp;TRIM(Tabla1[[#This Row],[Tipo Incrito]]))</f>
        <v>Trujillo-Enero-Martes-7:30 - 9:30 pm-45671-Inscrito Nuevo</v>
      </c>
      <c r="BH4" s="308" t="b">
        <f>IF(F4="","",OR(IFERROR(SEARCH("CG",Tabla1[[#This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4" s="309">
        <f>IF(F4&lt;&gt;"",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45692</v>
      </c>
      <c r="BJ4" s="309" t="str">
        <f>IF(F4&lt;&gt;"",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4" s="309" t="str">
        <f>IF(Tabla1[[#This Row],[Fecha Inicio grupo]]="","",IFERROR(VLOOKUP(Tabla1[[#This Row],[Mes de Alta como miembro]],Parámetros!$AM$2:$AN$16,2,0),"01/01/1900"))</f>
        <v>01/01/1900</v>
      </c>
    </row>
    <row r="5" spans="1:79" s="25" customFormat="1" ht="12" hidden="1">
      <c r="A5" s="69">
        <v>2</v>
      </c>
      <c r="B5" s="35" t="s">
        <v>72</v>
      </c>
      <c r="C5" s="35" t="s">
        <v>73</v>
      </c>
      <c r="D5" s="43" t="s">
        <v>88</v>
      </c>
      <c r="E5" s="43" t="s">
        <v>75</v>
      </c>
      <c r="F5" s="46">
        <v>45672</v>
      </c>
      <c r="G5" s="46" t="s">
        <v>76</v>
      </c>
      <c r="H5" s="163" t="s">
        <v>89</v>
      </c>
      <c r="I5" s="29" t="s">
        <v>90</v>
      </c>
      <c r="J5" s="29" t="s">
        <v>91</v>
      </c>
      <c r="K5" s="70">
        <v>970844906</v>
      </c>
      <c r="L5" s="69" t="s">
        <v>92</v>
      </c>
      <c r="M5" s="47">
        <v>40087</v>
      </c>
      <c r="N5" s="238">
        <f ca="1">IF(Tabla1[[#This Row],[Fecha de nac]]="","",IF(Tabla1[[#This Row],[Fecha Finalización]] &gt;=TODAY(), DATEDIF(Tabla1[[#This Row],[Fecha de nac]],TODAY(),"y"), ROUNDDOWN((Tabla1[[#This Row],[Fecha Finalización]] -Tabla1[[#This Row],[Fecha de nac]])/365,0)))</f>
        <v>15</v>
      </c>
      <c r="O5" s="168" t="s">
        <v>81</v>
      </c>
      <c r="P5" s="72" t="s">
        <v>82</v>
      </c>
      <c r="Q5" s="73"/>
      <c r="R5" s="78"/>
      <c r="S5" s="78"/>
      <c r="T5" s="78"/>
      <c r="U5" s="240">
        <f>IF(F5="","",Tabla1[[#This Row],[Fecha Inicio grupo]]+3*7-7)</f>
        <v>45686</v>
      </c>
      <c r="V5" s="241">
        <f>IF(F5="","",EDATE(Tabla1[[#This Row],[Fecha Inicio grupo]],3))</f>
        <v>45762</v>
      </c>
      <c r="W5" s="35" t="s">
        <v>93</v>
      </c>
      <c r="X5" s="35" t="s">
        <v>94</v>
      </c>
      <c r="Y5" s="76" t="s">
        <v>85</v>
      </c>
      <c r="Z5" s="76" t="s">
        <v>85</v>
      </c>
      <c r="AA5" s="76" t="s">
        <v>85</v>
      </c>
      <c r="AB5" s="76" t="s">
        <v>85</v>
      </c>
      <c r="AC5" s="76" t="s">
        <v>85</v>
      </c>
      <c r="AD5" s="76" t="s">
        <v>85</v>
      </c>
      <c r="AE5" s="76" t="s">
        <v>85</v>
      </c>
      <c r="AF5" s="76" t="s">
        <v>85</v>
      </c>
      <c r="AG5" s="76"/>
      <c r="AH5" s="76"/>
      <c r="AI5" s="76"/>
      <c r="AJ5" s="76"/>
      <c r="AK5" s="76"/>
      <c r="AL5" s="76"/>
      <c r="AM5" s="76"/>
      <c r="AN5" s="76"/>
      <c r="AO5" s="144"/>
      <c r="AP5" s="246" t="str">
        <f>IF(F5="","",IFERROR(VLOOKUP(SUBSTITUTE(SUBSTITUTE(Tabla1[[#This Row],[Uso Sistemas]],"T","P"),"N","F"),Parámetros!$M$2:$N$17,2,0),"Completar hasta 3ra sem. para evaluar a Probacionista"))</f>
        <v>Asistió</v>
      </c>
      <c r="AQ5" s="40"/>
      <c r="AR5" s="200"/>
      <c r="AS5" s="40"/>
      <c r="AT5" s="29"/>
      <c r="AU5" s="29"/>
      <c r="AV5" s="29"/>
      <c r="AW5" s="29"/>
      <c r="AX5" s="244">
        <f>IF(V5="","",EOMONTH(EDATE(Tabla1[[#This Row],[Fecha Finalización]],2),0))</f>
        <v>45838</v>
      </c>
      <c r="AY5" s="40"/>
      <c r="AZ5" s="249">
        <f>IF(V5="","",EOMONTH(EDATE(Tabla1[[#This Row],[Fecha Finalización]],3),0))</f>
        <v>45869</v>
      </c>
      <c r="BA5" s="40"/>
      <c r="BB5" s="40"/>
      <c r="BC5" s="235"/>
      <c r="BD5" s="233" t="str">
        <f>IF(F5="","",Tabla1[[#This Row],[sem 01]]&amp;Tabla1[[#This Row],[sem 02]]&amp;Tabla1[[#This Row],[sem 03]])</f>
        <v>PPP</v>
      </c>
      <c r="BE5" s="234" t="str">
        <f>IF(TRIM(F5)="","",$B$1&amp;"-"&amp;SUBSTITUTE(Tabla1[[#This Row],[Mes Inscrito]]," ","")&amp;"-"&amp;SUBSTITUTE(Tabla1[[#This Row],[Dia de clases Inscrito]]," ","")&amp;"-"&amp;SUBSTITUTE(Tabla1[[#This Row],[Horario Inscrito]]," ","")&amp;"-"&amp;Tabla1[[#This Row],[Fecha Inicio grupo]])</f>
        <v>Trujillo-Enero-Miércoles-7:30-9:30pm-45672</v>
      </c>
      <c r="BF5" s="251" t="str">
        <f>IF(F5="","",Tabla1[[#This Row],[Curso]])</f>
        <v>Conócete a ti mismo</v>
      </c>
      <c r="BG5" s="252" t="str">
        <f>+IF(TRIM(F5)="","",$B$1&amp;"-"&amp;TRIM(Tabla1[[#This Row],[Mes Inscrito]])&amp;"-"&amp;TRIM(Tabla1[[#This Row],[Dia de clases Inscrito]])&amp;"-"&amp;TRIM(Tabla1[[#This Row],[Horario Inscrito]])&amp;"-"&amp;TRIM(Tabla1[[#This Row],[Fecha Inicio grupo]])&amp;"-"&amp;TRIM(Tabla1[[#This Row],[Tipo Incrito]]))</f>
        <v>Trujillo-Enero-Miércoles-7:30 - 9:30 pm-45672-Inscrito Nuevo</v>
      </c>
      <c r="BH5" s="308" t="b">
        <f>IF(F5="","",OR(IFERROR(SEARCH("CG",Tabla1[[#This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5" s="309">
        <f>IF(F5&lt;&gt;"",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45693</v>
      </c>
      <c r="BJ5" s="309" t="str">
        <f>IF(F5&lt;&gt;"",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5" s="309" t="str">
        <f>IF(Tabla1[[#This Row],[Fecha Inicio grupo]]="","",IFERROR(VLOOKUP(Tabla1[[#This Row],[Mes de Alta como miembro]],Parámetros!$AM$2:$AN$16,2,0),"01/01/1900"))</f>
        <v>01/01/1900</v>
      </c>
    </row>
    <row r="6" spans="1:79" s="25" customFormat="1" ht="12" hidden="1">
      <c r="A6" s="69">
        <v>3</v>
      </c>
      <c r="B6" s="35" t="s">
        <v>72</v>
      </c>
      <c r="C6" s="35" t="s">
        <v>73</v>
      </c>
      <c r="D6" s="43" t="s">
        <v>88</v>
      </c>
      <c r="E6" s="43" t="s">
        <v>75</v>
      </c>
      <c r="F6" s="46">
        <v>45672</v>
      </c>
      <c r="G6" s="46" t="s">
        <v>76</v>
      </c>
      <c r="H6" s="163" t="s">
        <v>95</v>
      </c>
      <c r="I6" s="29" t="s">
        <v>96</v>
      </c>
      <c r="J6" s="29" t="s">
        <v>97</v>
      </c>
      <c r="K6" s="70">
        <v>987152503</v>
      </c>
      <c r="L6" s="69" t="s">
        <v>98</v>
      </c>
      <c r="M6" s="47">
        <v>37648</v>
      </c>
      <c r="N6" s="238">
        <f ca="1">IF(Tabla1[[#This Row],[Fecha de nac]]="","",IF(Tabla1[[#This Row],[Fecha Finalización]] &gt;=TODAY(), DATEDIF(Tabla1[[#This Row],[Fecha de nac]],TODAY(),"y"), ROUNDDOWN((Tabla1[[#This Row],[Fecha Finalización]] -Tabla1[[#This Row],[Fecha de nac]])/365,0)))</f>
        <v>22</v>
      </c>
      <c r="O6" s="168" t="s">
        <v>99</v>
      </c>
      <c r="P6" s="72" t="s">
        <v>82</v>
      </c>
      <c r="Q6" s="73"/>
      <c r="R6" s="72"/>
      <c r="S6" s="79"/>
      <c r="T6" s="79"/>
      <c r="U6" s="240">
        <f>IF(F6="","",Tabla1[[#This Row],[Fecha Inicio grupo]]+3*7-7)</f>
        <v>45686</v>
      </c>
      <c r="V6" s="241">
        <f>IF(F6="","",EDATE(Tabla1[[#This Row],[Fecha Inicio grupo]],3))</f>
        <v>45762</v>
      </c>
      <c r="W6" s="35" t="s">
        <v>93</v>
      </c>
      <c r="X6" s="35" t="s">
        <v>94</v>
      </c>
      <c r="Y6" s="76" t="s">
        <v>85</v>
      </c>
      <c r="Z6" s="76" t="s">
        <v>85</v>
      </c>
      <c r="AA6" s="76" t="s">
        <v>85</v>
      </c>
      <c r="AB6" s="76" t="s">
        <v>85</v>
      </c>
      <c r="AC6" s="76" t="s">
        <v>85</v>
      </c>
      <c r="AD6" s="76" t="s">
        <v>85</v>
      </c>
      <c r="AE6" s="76" t="s">
        <v>85</v>
      </c>
      <c r="AF6" s="76" t="s">
        <v>85</v>
      </c>
      <c r="AG6" s="76"/>
      <c r="AH6" s="76"/>
      <c r="AI6" s="76"/>
      <c r="AJ6" s="76"/>
      <c r="AK6" s="76"/>
      <c r="AL6" s="76"/>
      <c r="AM6" s="76"/>
      <c r="AN6" s="76"/>
      <c r="AO6" s="144"/>
      <c r="AP6" s="246" t="str">
        <f>IF(F6="","",IFERROR(VLOOKUP(SUBSTITUTE(SUBSTITUTE(Tabla1[[#This Row],[Uso Sistemas]],"T","P"),"N","F"),Parámetros!$M$2:$N$17,2,0),"Completar hasta 3ra sem. para evaluar a Probacionista"))</f>
        <v>Asistió</v>
      </c>
      <c r="AQ6" s="40"/>
      <c r="AR6" s="200"/>
      <c r="AS6" s="40"/>
      <c r="AT6" s="29"/>
      <c r="AU6" s="29"/>
      <c r="AV6" s="29"/>
      <c r="AW6" s="29"/>
      <c r="AX6" s="244">
        <f>IF(V6="","",EOMONTH(EDATE(Tabla1[[#This Row],[Fecha Finalización]],2),0))</f>
        <v>45838</v>
      </c>
      <c r="AY6" s="40"/>
      <c r="AZ6" s="249">
        <f>IF(V6="","",EOMONTH(EDATE(Tabla1[[#This Row],[Fecha Finalización]],3),0))</f>
        <v>45869</v>
      </c>
      <c r="BA6" s="40"/>
      <c r="BB6" s="40"/>
      <c r="BC6" s="235"/>
      <c r="BD6" s="233" t="str">
        <f>IF(F6="","",Tabla1[[#This Row],[sem 01]]&amp;Tabla1[[#This Row],[sem 02]]&amp;Tabla1[[#This Row],[sem 03]])</f>
        <v>PPP</v>
      </c>
      <c r="BE6" s="234" t="str">
        <f>IF(TRIM(F6)="","",$B$1&amp;"-"&amp;SUBSTITUTE(Tabla1[[#This Row],[Mes Inscrito]]," ","")&amp;"-"&amp;SUBSTITUTE(Tabla1[[#This Row],[Dia de clases Inscrito]]," ","")&amp;"-"&amp;SUBSTITUTE(Tabla1[[#This Row],[Horario Inscrito]]," ","")&amp;"-"&amp;Tabla1[[#This Row],[Fecha Inicio grupo]])</f>
        <v>Trujillo-Enero-Miércoles-7:30-9:30pm-45672</v>
      </c>
      <c r="BF6" s="251" t="str">
        <f>IF(F6="","",Tabla1[[#This Row],[Curso]])</f>
        <v>Conócete a ti mismo</v>
      </c>
      <c r="BG6" s="252" t="str">
        <f>+IF(TRIM(F6)="","",$B$1&amp;"-"&amp;TRIM(Tabla1[[#This Row],[Mes Inscrito]])&amp;"-"&amp;TRIM(Tabla1[[#This Row],[Dia de clases Inscrito]])&amp;"-"&amp;TRIM(Tabla1[[#This Row],[Horario Inscrito]])&amp;"-"&amp;TRIM(Tabla1[[#This Row],[Fecha Inicio grupo]])&amp;"-"&amp;TRIM(Tabla1[[#This Row],[Tipo Incrito]]))</f>
        <v>Trujillo-Enero-Miércoles-7:30 - 9:30 pm-45672-Inscrito Nuevo</v>
      </c>
      <c r="BH6" s="308" t="b">
        <f>IF(F6="","",OR(IFERROR(SEARCH("CG",Tabla1[[#This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6" s="309">
        <f>IF(F6&lt;&gt;"",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45693</v>
      </c>
      <c r="BJ6" s="309" t="str">
        <f>IF(F6&lt;&gt;"",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6" s="309" t="str">
        <f>IF(Tabla1[[#This Row],[Fecha Inicio grupo]]="","",IFERROR(VLOOKUP(Tabla1[[#This Row],[Mes de Alta como miembro]],Parámetros!$AM$2:$AN$16,2,0),"01/01/1900"))</f>
        <v>01/01/1900</v>
      </c>
    </row>
    <row r="7" spans="1:79" s="25" customFormat="1" ht="12">
      <c r="A7" s="69">
        <v>4</v>
      </c>
      <c r="B7" s="35" t="s">
        <v>72</v>
      </c>
      <c r="C7" s="35" t="s">
        <v>73</v>
      </c>
      <c r="D7" s="43" t="s">
        <v>74</v>
      </c>
      <c r="E7" s="43" t="s">
        <v>75</v>
      </c>
      <c r="F7" s="46">
        <v>45671</v>
      </c>
      <c r="G7" s="46" t="s">
        <v>76</v>
      </c>
      <c r="H7" s="163" t="s">
        <v>100</v>
      </c>
      <c r="I7" s="29" t="s">
        <v>101</v>
      </c>
      <c r="J7" s="29" t="s">
        <v>102</v>
      </c>
      <c r="K7" s="70">
        <v>943637537</v>
      </c>
      <c r="L7" s="69" t="s">
        <v>103</v>
      </c>
      <c r="M7" s="47">
        <v>38038</v>
      </c>
      <c r="N7" s="238">
        <f ca="1">IF(Tabla1[[#This Row],[Fecha de nac]]="","",IF(Tabla1[[#This Row],[Fecha Finalización]] &gt;=TODAY(), DATEDIF(Tabla1[[#This Row],[Fecha de nac]],TODAY(),"y"), ROUNDDOWN((Tabla1[[#This Row],[Fecha Finalización]] -Tabla1[[#This Row],[Fecha de nac]])/365,0)))</f>
        <v>21</v>
      </c>
      <c r="O7" s="168" t="s">
        <v>81</v>
      </c>
      <c r="P7" s="72" t="s">
        <v>82</v>
      </c>
      <c r="Q7" s="73"/>
      <c r="R7" s="78"/>
      <c r="S7" s="78"/>
      <c r="T7" s="78"/>
      <c r="U7" s="240">
        <f>IF(F7="","",Tabla1[[#This Row],[Fecha Inicio grupo]]+3*7-7)</f>
        <v>45685</v>
      </c>
      <c r="V7" s="241">
        <f>IF(F7="","",EDATE(Tabla1[[#This Row],[Fecha Inicio grupo]],3))</f>
        <v>45761</v>
      </c>
      <c r="W7" s="35" t="s">
        <v>83</v>
      </c>
      <c r="X7" s="35" t="s">
        <v>84</v>
      </c>
      <c r="Y7" s="76" t="s">
        <v>85</v>
      </c>
      <c r="Z7" s="76" t="s">
        <v>85</v>
      </c>
      <c r="AA7" s="76" t="s">
        <v>86</v>
      </c>
      <c r="AB7" s="76" t="s">
        <v>85</v>
      </c>
      <c r="AC7" s="76" t="s">
        <v>85</v>
      </c>
      <c r="AD7" s="76" t="s">
        <v>85</v>
      </c>
      <c r="AE7" s="76" t="s">
        <v>85</v>
      </c>
      <c r="AF7" s="76" t="s">
        <v>86</v>
      </c>
      <c r="AG7" s="76"/>
      <c r="AH7" s="76"/>
      <c r="AI7" s="76"/>
      <c r="AJ7" s="76"/>
      <c r="AK7" s="76"/>
      <c r="AL7" s="76"/>
      <c r="AM7" s="76"/>
      <c r="AN7" s="76"/>
      <c r="AO7" s="144"/>
      <c r="AP7" s="246" t="str">
        <f>IF(F7="","",IFERROR(VLOOKUP(SUBSTITUTE(SUBSTITUTE(Tabla1[[#This Row],[Uso Sistemas]],"T","P"),"N","F"),Parámetros!$M$2:$N$17,2,0),"Completar hasta 3ra sem. para evaluar a Probacionista"))</f>
        <v>Asistió</v>
      </c>
      <c r="AQ7" s="40"/>
      <c r="AR7" s="200"/>
      <c r="AS7" s="40"/>
      <c r="AT7" s="29"/>
      <c r="AU7" s="29"/>
      <c r="AV7" s="29"/>
      <c r="AW7" s="29"/>
      <c r="AX7" s="244">
        <f>IF(V7="","",EOMONTH(EDATE(Tabla1[[#This Row],[Fecha Finalización]],2),0))</f>
        <v>45838</v>
      </c>
      <c r="AY7" s="40"/>
      <c r="AZ7" s="249">
        <f>IF(V7="","",EOMONTH(EDATE(Tabla1[[#This Row],[Fecha Finalización]],3),0))</f>
        <v>45869</v>
      </c>
      <c r="BA7" s="40"/>
      <c r="BB7" s="40"/>
      <c r="BC7" s="235"/>
      <c r="BD7" s="233" t="str">
        <f>IF(F7="","",Tabla1[[#This Row],[sem 01]]&amp;Tabla1[[#This Row],[sem 02]]&amp;Tabla1[[#This Row],[sem 03]])</f>
        <v>PPF</v>
      </c>
      <c r="BE7" s="234" t="str">
        <f>IF(TRIM(F7)="","",$B$1&amp;"-"&amp;SUBSTITUTE(Tabla1[[#This Row],[Mes Inscrito]]," ","")&amp;"-"&amp;SUBSTITUTE(Tabla1[[#This Row],[Dia de clases Inscrito]]," ","")&amp;"-"&amp;SUBSTITUTE(Tabla1[[#This Row],[Horario Inscrito]]," ","")&amp;"-"&amp;Tabla1[[#This Row],[Fecha Inicio grupo]])</f>
        <v>Trujillo-Enero-Martes-7:30-9:30pm-45671</v>
      </c>
      <c r="BF7" s="251" t="str">
        <f>IF(F7="","",Tabla1[[#This Row],[Curso]])</f>
        <v>Conócete a ti mismo</v>
      </c>
      <c r="BG7" s="252" t="str">
        <f>+IF(TRIM(F7)="","",$B$1&amp;"-"&amp;TRIM(Tabla1[[#This Row],[Mes Inscrito]])&amp;"-"&amp;TRIM(Tabla1[[#This Row],[Dia de clases Inscrito]])&amp;"-"&amp;TRIM(Tabla1[[#This Row],[Horario Inscrito]])&amp;"-"&amp;TRIM(Tabla1[[#This Row],[Fecha Inicio grupo]])&amp;"-"&amp;TRIM(Tabla1[[#This Row],[Tipo Incrito]]))</f>
        <v>Trujillo-Enero-Martes-7:30 - 9:30 pm-45671-Inscrito Nuevo</v>
      </c>
      <c r="BH7" s="308" t="b">
        <f>IF(F7="","",OR(IFERROR(SEARCH("CG",Tabla1[[#This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7" s="309">
        <f>IF(F7&lt;&gt;"",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45692</v>
      </c>
      <c r="BJ7" s="309" t="str">
        <f>IF(F7&lt;&gt;"",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7" s="309" t="str">
        <f>IF(Tabla1[[#This Row],[Fecha Inicio grupo]]="","",IFERROR(VLOOKUP(Tabla1[[#This Row],[Mes de Alta como miembro]],Parámetros!$AM$2:$AN$16,2,0),"01/01/1900"))</f>
        <v>01/01/1900</v>
      </c>
    </row>
    <row r="8" spans="1:79" s="25" customFormat="1" ht="12">
      <c r="A8" s="69">
        <v>5</v>
      </c>
      <c r="B8" s="35" t="s">
        <v>72</v>
      </c>
      <c r="C8" s="35" t="s">
        <v>73</v>
      </c>
      <c r="D8" s="43" t="s">
        <v>74</v>
      </c>
      <c r="E8" s="43" t="s">
        <v>75</v>
      </c>
      <c r="F8" s="46">
        <v>45671</v>
      </c>
      <c r="G8" s="46" t="s">
        <v>76</v>
      </c>
      <c r="H8" s="163" t="s">
        <v>104</v>
      </c>
      <c r="I8" s="29" t="s">
        <v>105</v>
      </c>
      <c r="J8" s="29" t="s">
        <v>106</v>
      </c>
      <c r="K8" s="70">
        <v>950430145</v>
      </c>
      <c r="L8" s="69" t="s">
        <v>107</v>
      </c>
      <c r="M8" s="47">
        <v>34487</v>
      </c>
      <c r="N8" s="238">
        <f ca="1">IF(Tabla1[[#This Row],[Fecha de nac]]="","",IF(Tabla1[[#This Row],[Fecha Finalización]] &gt;=TODAY(), DATEDIF(Tabla1[[#This Row],[Fecha de nac]],TODAY(),"y"), ROUNDDOWN((Tabla1[[#This Row],[Fecha Finalización]] -Tabla1[[#This Row],[Fecha de nac]])/365,0)))</f>
        <v>30</v>
      </c>
      <c r="O8" s="168" t="s">
        <v>81</v>
      </c>
      <c r="P8" s="72" t="s">
        <v>82</v>
      </c>
      <c r="Q8" s="73"/>
      <c r="R8" s="78"/>
      <c r="S8" s="78"/>
      <c r="T8" s="78"/>
      <c r="U8" s="240">
        <f>IF(F8="","",Tabla1[[#This Row],[Fecha Inicio grupo]]+3*7-7)</f>
        <v>45685</v>
      </c>
      <c r="V8" s="241">
        <f>IF(F8="","",EDATE(Tabla1[[#This Row],[Fecha Inicio grupo]],3))</f>
        <v>45761</v>
      </c>
      <c r="W8" s="35" t="s">
        <v>83</v>
      </c>
      <c r="X8" s="35" t="s">
        <v>84</v>
      </c>
      <c r="Y8" s="76" t="s">
        <v>85</v>
      </c>
      <c r="Z8" s="76" t="s">
        <v>85</v>
      </c>
      <c r="AA8" s="76" t="s">
        <v>86</v>
      </c>
      <c r="AB8" s="76" t="s">
        <v>85</v>
      </c>
      <c r="AC8" s="76" t="s">
        <v>85</v>
      </c>
      <c r="AD8" s="76" t="s">
        <v>85</v>
      </c>
      <c r="AE8" s="76" t="s">
        <v>86</v>
      </c>
      <c r="AF8" s="76" t="s">
        <v>86</v>
      </c>
      <c r="AG8" s="76"/>
      <c r="AH8" s="76"/>
      <c r="AI8" s="76"/>
      <c r="AJ8" s="76"/>
      <c r="AK8" s="76"/>
      <c r="AL8" s="76"/>
      <c r="AM8" s="76"/>
      <c r="AN8" s="76"/>
      <c r="AO8" s="144"/>
      <c r="AP8" s="246" t="str">
        <f>IF(F8="","",IFERROR(VLOOKUP(SUBSTITUTE(SUBSTITUTE(Tabla1[[#This Row],[Uso Sistemas]],"T","P"),"N","F"),Parámetros!$M$2:$N$17,2,0),"Completar hasta 3ra sem. para evaluar a Probacionista"))</f>
        <v>Asistió</v>
      </c>
      <c r="AQ8" s="40"/>
      <c r="AR8" s="200"/>
      <c r="AS8" s="40"/>
      <c r="AT8" s="29"/>
      <c r="AU8" s="29"/>
      <c r="AV8" s="29"/>
      <c r="AW8" s="29"/>
      <c r="AX8" s="244">
        <f>IF(V8="","",EOMONTH(EDATE(Tabla1[[#This Row],[Fecha Finalización]],2),0))</f>
        <v>45838</v>
      </c>
      <c r="AY8" s="40"/>
      <c r="AZ8" s="249">
        <f>IF(V8="","",EOMONTH(EDATE(Tabla1[[#This Row],[Fecha Finalización]],3),0))</f>
        <v>45869</v>
      </c>
      <c r="BA8" s="40"/>
      <c r="BB8" s="40"/>
      <c r="BC8" s="235"/>
      <c r="BD8" s="233" t="str">
        <f>IF(F8="","",Tabla1[[#This Row],[sem 01]]&amp;Tabla1[[#This Row],[sem 02]]&amp;Tabla1[[#This Row],[sem 03]])</f>
        <v>PPF</v>
      </c>
      <c r="BE8" s="234" t="str">
        <f>IF(TRIM(F8)="","",$B$1&amp;"-"&amp;SUBSTITUTE(Tabla1[[#This Row],[Mes Inscrito]]," ","")&amp;"-"&amp;SUBSTITUTE(Tabla1[[#This Row],[Dia de clases Inscrito]]," ","")&amp;"-"&amp;SUBSTITUTE(Tabla1[[#This Row],[Horario Inscrito]]," ","")&amp;"-"&amp;Tabla1[[#This Row],[Fecha Inicio grupo]])</f>
        <v>Trujillo-Enero-Martes-7:30-9:30pm-45671</v>
      </c>
      <c r="BF8" s="251" t="str">
        <f>IF(F8="","",Tabla1[[#This Row],[Curso]])</f>
        <v>Conócete a ti mismo</v>
      </c>
      <c r="BG8" s="252" t="str">
        <f>+IF(TRIM(F8)="","",$B$1&amp;"-"&amp;TRIM(Tabla1[[#This Row],[Mes Inscrito]])&amp;"-"&amp;TRIM(Tabla1[[#This Row],[Dia de clases Inscrito]])&amp;"-"&amp;TRIM(Tabla1[[#This Row],[Horario Inscrito]])&amp;"-"&amp;TRIM(Tabla1[[#This Row],[Fecha Inicio grupo]])&amp;"-"&amp;TRIM(Tabla1[[#This Row],[Tipo Incrito]]))</f>
        <v>Trujillo-Enero-Martes-7:30 - 9:30 pm-45671-Inscrito Nuevo</v>
      </c>
      <c r="BH8" s="308" t="b">
        <f>IF(F8="","",OR(IFERROR(SEARCH("CG",Tabla1[[#This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8" s="309">
        <f>IF(F8&lt;&gt;"",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45692</v>
      </c>
      <c r="BJ8" s="309" t="str">
        <f>IF(F8&lt;&gt;"",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8" s="309" t="str">
        <f>IF(Tabla1[[#This Row],[Fecha Inicio grupo]]="","",IFERROR(VLOOKUP(Tabla1[[#This Row],[Mes de Alta como miembro]],Parámetros!$AM$2:$AN$16,2,0),"01/01/1900"))</f>
        <v>01/01/1900</v>
      </c>
    </row>
    <row r="9" spans="1:79" s="25" customFormat="1" ht="12">
      <c r="A9" s="69">
        <v>6</v>
      </c>
      <c r="B9" s="35" t="s">
        <v>72</v>
      </c>
      <c r="C9" s="35" t="s">
        <v>73</v>
      </c>
      <c r="D9" s="43" t="s">
        <v>74</v>
      </c>
      <c r="E9" s="43" t="s">
        <v>75</v>
      </c>
      <c r="F9" s="46">
        <v>45671</v>
      </c>
      <c r="G9" s="46" t="s">
        <v>76</v>
      </c>
      <c r="H9" s="163" t="s">
        <v>108</v>
      </c>
      <c r="I9" s="29" t="s">
        <v>109</v>
      </c>
      <c r="J9" s="29" t="s">
        <v>110</v>
      </c>
      <c r="K9" s="70">
        <v>947929284</v>
      </c>
      <c r="L9" s="69" t="s">
        <v>111</v>
      </c>
      <c r="M9" s="47">
        <v>27998</v>
      </c>
      <c r="N9" s="238">
        <f ca="1">IF(Tabla1[[#This Row],[Fecha de nac]]="","",IF(Tabla1[[#This Row],[Fecha Finalización]] &gt;=TODAY(), DATEDIF(Tabla1[[#This Row],[Fecha de nac]],TODAY(),"y"), ROUNDDOWN((Tabla1[[#This Row],[Fecha Finalización]] -Tabla1[[#This Row],[Fecha de nac]])/365,0)))</f>
        <v>48</v>
      </c>
      <c r="O9" s="168" t="s">
        <v>81</v>
      </c>
      <c r="P9" s="72" t="s">
        <v>82</v>
      </c>
      <c r="Q9" s="73"/>
      <c r="R9" s="78"/>
      <c r="S9" s="78"/>
      <c r="T9" s="78"/>
      <c r="U9" s="240">
        <f>IF(F9="","",Tabla1[[#This Row],[Fecha Inicio grupo]]+3*7-7)</f>
        <v>45685</v>
      </c>
      <c r="V9" s="241">
        <f>IF(F9="","",EDATE(Tabla1[[#This Row],[Fecha Inicio grupo]],3))</f>
        <v>45761</v>
      </c>
      <c r="W9" s="35" t="s">
        <v>83</v>
      </c>
      <c r="X9" s="35" t="s">
        <v>84</v>
      </c>
      <c r="Y9" s="76" t="s">
        <v>85</v>
      </c>
      <c r="Z9" s="76" t="s">
        <v>85</v>
      </c>
      <c r="AA9" s="76" t="s">
        <v>86</v>
      </c>
      <c r="AB9" s="76" t="s">
        <v>86</v>
      </c>
      <c r="AC9" s="76" t="s">
        <v>86</v>
      </c>
      <c r="AD9" s="76" t="s">
        <v>86</v>
      </c>
      <c r="AE9" s="76" t="s">
        <v>86</v>
      </c>
      <c r="AF9" s="76" t="s">
        <v>86</v>
      </c>
      <c r="AG9" s="76"/>
      <c r="AH9" s="76"/>
      <c r="AI9" s="76"/>
      <c r="AJ9" s="76"/>
      <c r="AK9" s="76"/>
      <c r="AL9" s="76"/>
      <c r="AM9" s="76"/>
      <c r="AN9" s="76"/>
      <c r="AO9" s="144"/>
      <c r="AP9" s="246" t="str">
        <f>IF(F9="","",IFERROR(VLOOKUP(SUBSTITUTE(SUBSTITUTE(Tabla1[[#This Row],[Uso Sistemas]],"T","P"),"N","F"),Parámetros!$M$2:$N$17,2,0),"Completar hasta 3ra sem. para evaluar a Probacionista"))</f>
        <v>Asistió</v>
      </c>
      <c r="AQ9" s="40"/>
      <c r="AR9" s="200"/>
      <c r="AS9" s="40"/>
      <c r="AT9" s="29"/>
      <c r="AU9" s="29"/>
      <c r="AV9" s="29"/>
      <c r="AW9" s="29"/>
      <c r="AX9" s="244">
        <f>IF(V9="","",EOMONTH(EDATE(Tabla1[[#This Row],[Fecha Finalización]],2),0))</f>
        <v>45838</v>
      </c>
      <c r="AY9" s="40"/>
      <c r="AZ9" s="249">
        <f>IF(V9="","",EOMONTH(EDATE(Tabla1[[#This Row],[Fecha Finalización]],3),0))</f>
        <v>45869</v>
      </c>
      <c r="BA9" s="40"/>
      <c r="BB9" s="40"/>
      <c r="BC9" s="235"/>
      <c r="BD9" s="233" t="str">
        <f>IF(F9="","",Tabla1[[#This Row],[sem 01]]&amp;Tabla1[[#This Row],[sem 02]]&amp;Tabla1[[#This Row],[sem 03]])</f>
        <v>PPF</v>
      </c>
      <c r="BE9" s="234" t="str">
        <f>IF(TRIM(F9)="","",$B$1&amp;"-"&amp;SUBSTITUTE(Tabla1[[#This Row],[Mes Inscrito]]," ","")&amp;"-"&amp;SUBSTITUTE(Tabla1[[#This Row],[Dia de clases Inscrito]]," ","")&amp;"-"&amp;SUBSTITUTE(Tabla1[[#This Row],[Horario Inscrito]]," ","")&amp;"-"&amp;Tabla1[[#This Row],[Fecha Inicio grupo]])</f>
        <v>Trujillo-Enero-Martes-7:30-9:30pm-45671</v>
      </c>
      <c r="BF9" s="251" t="str">
        <f>IF(F9="","",Tabla1[[#This Row],[Curso]])</f>
        <v>Conócete a ti mismo</v>
      </c>
      <c r="BG9" s="252" t="str">
        <f>+IF(TRIM(F9)="","",$B$1&amp;"-"&amp;TRIM(Tabla1[[#This Row],[Mes Inscrito]])&amp;"-"&amp;TRIM(Tabla1[[#This Row],[Dia de clases Inscrito]])&amp;"-"&amp;TRIM(Tabla1[[#This Row],[Horario Inscrito]])&amp;"-"&amp;TRIM(Tabla1[[#This Row],[Fecha Inicio grupo]])&amp;"-"&amp;TRIM(Tabla1[[#This Row],[Tipo Incrito]]))</f>
        <v>Trujillo-Enero-Martes-7:30 - 9:30 pm-45671-Inscrito Nuevo</v>
      </c>
      <c r="BH9" s="308" t="b">
        <f>IF(F9="","",OR(IFERROR(SEARCH("CG",Tabla1[[#This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9" s="309">
        <f>IF(F9&lt;&gt;"",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45692</v>
      </c>
      <c r="BJ9" s="309" t="str">
        <f>IF(F9&lt;&gt;"",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9" s="309" t="str">
        <f>IF(Tabla1[[#This Row],[Fecha Inicio grupo]]="","",IFERROR(VLOOKUP(Tabla1[[#This Row],[Mes de Alta como miembro]],Parámetros!$AM$2:$AN$16,2,0),"01/01/1900"))</f>
        <v>01/01/1900</v>
      </c>
    </row>
    <row r="10" spans="1:79" s="25" customFormat="1" ht="12">
      <c r="A10" s="69">
        <v>7</v>
      </c>
      <c r="B10" s="35" t="s">
        <v>72</v>
      </c>
      <c r="C10" s="35" t="s">
        <v>73</v>
      </c>
      <c r="D10" s="43" t="s">
        <v>74</v>
      </c>
      <c r="E10" s="43" t="s">
        <v>75</v>
      </c>
      <c r="F10" s="46">
        <v>45671</v>
      </c>
      <c r="G10" s="46" t="s">
        <v>76</v>
      </c>
      <c r="H10" s="163" t="s">
        <v>112</v>
      </c>
      <c r="I10" s="29" t="s">
        <v>113</v>
      </c>
      <c r="J10" s="29" t="s">
        <v>114</v>
      </c>
      <c r="K10" s="70">
        <v>952310464</v>
      </c>
      <c r="L10" s="69" t="s">
        <v>115</v>
      </c>
      <c r="M10" s="47">
        <v>31469</v>
      </c>
      <c r="N10" s="238">
        <f ca="1">IF(Tabla1[[#This Row],[Fecha de nac]]="","",IF(Tabla1[[#This Row],[Fecha Finalización]] &gt;=TODAY(), DATEDIF(Tabla1[[#This Row],[Fecha de nac]],TODAY(),"y"), ROUNDDOWN((Tabla1[[#This Row],[Fecha Finalización]] -Tabla1[[#This Row],[Fecha de nac]])/365,0)))</f>
        <v>39</v>
      </c>
      <c r="O10" s="168" t="s">
        <v>81</v>
      </c>
      <c r="P10" s="72" t="s">
        <v>82</v>
      </c>
      <c r="Q10" s="73"/>
      <c r="R10" s="78"/>
      <c r="S10" s="78"/>
      <c r="T10" s="78"/>
      <c r="U10" s="240">
        <f>IF(F10="","",Tabla1[[#This Row],[Fecha Inicio grupo]]+3*7-7)</f>
        <v>45685</v>
      </c>
      <c r="V10" s="241">
        <f>IF(F10="","",EDATE(Tabla1[[#This Row],[Fecha Inicio grupo]],3))</f>
        <v>45761</v>
      </c>
      <c r="W10" s="35" t="s">
        <v>83</v>
      </c>
      <c r="X10" s="35" t="s">
        <v>84</v>
      </c>
      <c r="Y10" s="76" t="s">
        <v>85</v>
      </c>
      <c r="Z10" s="76" t="s">
        <v>85</v>
      </c>
      <c r="AA10" s="76" t="s">
        <v>85</v>
      </c>
      <c r="AB10" s="76" t="s">
        <v>85</v>
      </c>
      <c r="AC10" s="76" t="s">
        <v>85</v>
      </c>
      <c r="AD10" s="76" t="s">
        <v>85</v>
      </c>
      <c r="AE10" s="76" t="s">
        <v>86</v>
      </c>
      <c r="AF10" s="76" t="s">
        <v>85</v>
      </c>
      <c r="AG10" s="76"/>
      <c r="AH10" s="76"/>
      <c r="AI10" s="76"/>
      <c r="AJ10" s="76"/>
      <c r="AK10" s="76"/>
      <c r="AL10" s="76"/>
      <c r="AM10" s="76"/>
      <c r="AN10" s="76"/>
      <c r="AO10" s="144"/>
      <c r="AP10" s="246" t="str">
        <f>IF(F10="","",IFERROR(VLOOKUP(SUBSTITUTE(SUBSTITUTE(Tabla1[[#This Row],[Uso Sistemas]],"T","P"),"N","F"),Parámetros!$M$2:$N$17,2,0),"Completar hasta 3ra sem. para evaluar a Probacionista"))</f>
        <v>Asistió</v>
      </c>
      <c r="AQ10" s="40"/>
      <c r="AR10" s="200"/>
      <c r="AS10" s="40"/>
      <c r="AT10" s="29"/>
      <c r="AU10" s="29"/>
      <c r="AV10" s="29"/>
      <c r="AW10" s="29"/>
      <c r="AX10" s="244">
        <f>IF(V10="","",EOMONTH(EDATE(Tabla1[[#This Row],[Fecha Finalización]],2),0))</f>
        <v>45838</v>
      </c>
      <c r="AY10" s="40"/>
      <c r="AZ10" s="249">
        <f>IF(V10="","",EOMONTH(EDATE(Tabla1[[#This Row],[Fecha Finalización]],3),0))</f>
        <v>45869</v>
      </c>
      <c r="BA10" s="40"/>
      <c r="BB10" s="40"/>
      <c r="BC10" s="235"/>
      <c r="BD10" s="233" t="str">
        <f>IF(F10="","",Tabla1[[#This Row],[sem 01]]&amp;Tabla1[[#This Row],[sem 02]]&amp;Tabla1[[#This Row],[sem 03]])</f>
        <v>PPP</v>
      </c>
      <c r="BE10" s="234" t="str">
        <f>IF(TRIM(F10)="","",$B$1&amp;"-"&amp;SUBSTITUTE(Tabla1[[#This Row],[Mes Inscrito]]," ","")&amp;"-"&amp;SUBSTITUTE(Tabla1[[#This Row],[Dia de clases Inscrito]]," ","")&amp;"-"&amp;SUBSTITUTE(Tabla1[[#This Row],[Horario Inscrito]]," ","")&amp;"-"&amp;Tabla1[[#This Row],[Fecha Inicio grupo]])</f>
        <v>Trujillo-Enero-Martes-7:30-9:30pm-45671</v>
      </c>
      <c r="BF10" s="251" t="str">
        <f>IF(F10="","",Tabla1[[#This Row],[Curso]])</f>
        <v>Conócete a ti mismo</v>
      </c>
      <c r="BG10" s="252" t="str">
        <f>+IF(TRIM(F10)="","",$B$1&amp;"-"&amp;TRIM(Tabla1[[#This Row],[Mes Inscrito]])&amp;"-"&amp;TRIM(Tabla1[[#This Row],[Dia de clases Inscrito]])&amp;"-"&amp;TRIM(Tabla1[[#This Row],[Horario Inscrito]])&amp;"-"&amp;TRIM(Tabla1[[#This Row],[Fecha Inicio grupo]])&amp;"-"&amp;TRIM(Tabla1[[#This Row],[Tipo Incrito]]))</f>
        <v>Trujillo-Enero-Martes-7:30 - 9:30 pm-45671-Inscrito Nuevo</v>
      </c>
      <c r="BH10" s="308" t="b">
        <f>IF(F10="","",OR(IFERROR(SEARCH("CG",Tabla1[[#This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0" s="309">
        <f>IF(F10&lt;&gt;"",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45692</v>
      </c>
      <c r="BJ10" s="309" t="str">
        <f>IF(F10&lt;&gt;"",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0" s="309" t="str">
        <f>IF(Tabla1[[#This Row],[Fecha Inicio grupo]]="","",IFERROR(VLOOKUP(Tabla1[[#This Row],[Mes de Alta como miembro]],Parámetros!$AM$2:$AN$16,2,0),"01/01/1900"))</f>
        <v>01/01/1900</v>
      </c>
    </row>
    <row r="11" spans="1:79" s="25" customFormat="1" ht="12">
      <c r="A11" s="69">
        <v>8</v>
      </c>
      <c r="B11" s="35" t="s">
        <v>72</v>
      </c>
      <c r="C11" s="35" t="s">
        <v>73</v>
      </c>
      <c r="D11" s="43" t="s">
        <v>74</v>
      </c>
      <c r="E11" s="43" t="s">
        <v>75</v>
      </c>
      <c r="F11" s="46">
        <v>45671</v>
      </c>
      <c r="G11" s="46" t="s">
        <v>76</v>
      </c>
      <c r="H11" s="163" t="s">
        <v>116</v>
      </c>
      <c r="I11" s="29" t="s">
        <v>117</v>
      </c>
      <c r="J11" s="29" t="s">
        <v>118</v>
      </c>
      <c r="K11" s="70">
        <v>974821858</v>
      </c>
      <c r="L11" s="69" t="s">
        <v>119</v>
      </c>
      <c r="M11" s="47">
        <v>37966</v>
      </c>
      <c r="N11" s="238">
        <f ca="1">IF(Tabla1[[#This Row],[Fecha de nac]]="","",IF(Tabla1[[#This Row],[Fecha Finalización]] &gt;=TODAY(), DATEDIF(Tabla1[[#This Row],[Fecha de nac]],TODAY(),"y"), ROUNDDOWN((Tabla1[[#This Row],[Fecha Finalización]] -Tabla1[[#This Row],[Fecha de nac]])/365,0)))</f>
        <v>21</v>
      </c>
      <c r="O11" s="168" t="s">
        <v>81</v>
      </c>
      <c r="P11" s="72" t="s">
        <v>82</v>
      </c>
      <c r="Q11" s="73"/>
      <c r="R11" s="78"/>
      <c r="S11" s="78"/>
      <c r="T11" s="78"/>
      <c r="U11" s="240">
        <f>IF(F11="","",Tabla1[[#This Row],[Fecha Inicio grupo]]+3*7-7)</f>
        <v>45685</v>
      </c>
      <c r="V11" s="241">
        <f>IF(F11="","",EDATE(Tabla1[[#This Row],[Fecha Inicio grupo]],3))</f>
        <v>45761</v>
      </c>
      <c r="W11" s="35" t="s">
        <v>83</v>
      </c>
      <c r="X11" s="35" t="s">
        <v>84</v>
      </c>
      <c r="Y11" s="76" t="s">
        <v>86</v>
      </c>
      <c r="Z11" s="76" t="s">
        <v>85</v>
      </c>
      <c r="AA11" s="76" t="s">
        <v>85</v>
      </c>
      <c r="AB11" s="76" t="s">
        <v>86</v>
      </c>
      <c r="AC11" s="76" t="s">
        <v>86</v>
      </c>
      <c r="AD11" s="76" t="s">
        <v>85</v>
      </c>
      <c r="AE11" s="76" t="s">
        <v>86</v>
      </c>
      <c r="AF11" s="76" t="s">
        <v>86</v>
      </c>
      <c r="AG11" s="76"/>
      <c r="AH11" s="76"/>
      <c r="AI11" s="76"/>
      <c r="AJ11" s="76"/>
      <c r="AK11" s="76"/>
      <c r="AL11" s="76"/>
      <c r="AM11" s="76"/>
      <c r="AN11" s="76"/>
      <c r="AO11" s="144"/>
      <c r="AP11" s="246" t="str">
        <f>IF(F11="","",IFERROR(VLOOKUP(SUBSTITUTE(SUBSTITUTE(Tabla1[[#This Row],[Uso Sistemas]],"T","P"),"N","F"),Parámetros!$M$2:$N$17,2,0),"Completar hasta 3ra sem. para evaluar a Probacionista"))</f>
        <v>Asistió</v>
      </c>
      <c r="AQ11" s="40"/>
      <c r="AR11" s="200"/>
      <c r="AS11" s="40"/>
      <c r="AT11" s="29"/>
      <c r="AU11" s="29"/>
      <c r="AV11" s="29"/>
      <c r="AW11" s="29"/>
      <c r="AX11" s="244">
        <f>IF(V11="","",EOMONTH(EDATE(Tabla1[[#This Row],[Fecha Finalización]],2),0))</f>
        <v>45838</v>
      </c>
      <c r="AY11" s="40"/>
      <c r="AZ11" s="249">
        <f>IF(V11="","",EOMONTH(EDATE(Tabla1[[#This Row],[Fecha Finalización]],3),0))</f>
        <v>45869</v>
      </c>
      <c r="BA11" s="40"/>
      <c r="BB11" s="40"/>
      <c r="BC11" s="235"/>
      <c r="BD11" s="233" t="str">
        <f>IF(F11="","",Tabla1[[#This Row],[sem 01]]&amp;Tabla1[[#This Row],[sem 02]]&amp;Tabla1[[#This Row],[sem 03]])</f>
        <v>FPP</v>
      </c>
      <c r="BE11" s="234" t="str">
        <f>IF(TRIM(F11)="","",$B$1&amp;"-"&amp;SUBSTITUTE(Tabla1[[#This Row],[Mes Inscrito]]," ","")&amp;"-"&amp;SUBSTITUTE(Tabla1[[#This Row],[Dia de clases Inscrito]]," ","")&amp;"-"&amp;SUBSTITUTE(Tabla1[[#This Row],[Horario Inscrito]]," ","")&amp;"-"&amp;Tabla1[[#This Row],[Fecha Inicio grupo]])</f>
        <v>Trujillo-Enero-Martes-7:30-9:30pm-45671</v>
      </c>
      <c r="BF11" s="251" t="str">
        <f>IF(F11="","",Tabla1[[#This Row],[Curso]])</f>
        <v>Conócete a ti mismo</v>
      </c>
      <c r="BG11" s="252" t="str">
        <f>+IF(TRIM(F11)="","",$B$1&amp;"-"&amp;TRIM(Tabla1[[#This Row],[Mes Inscrito]])&amp;"-"&amp;TRIM(Tabla1[[#This Row],[Dia de clases Inscrito]])&amp;"-"&amp;TRIM(Tabla1[[#This Row],[Horario Inscrito]])&amp;"-"&amp;TRIM(Tabla1[[#This Row],[Fecha Inicio grupo]])&amp;"-"&amp;TRIM(Tabla1[[#This Row],[Tipo Incrito]]))</f>
        <v>Trujillo-Enero-Martes-7:30 - 9:30 pm-45671-Inscrito Nuevo</v>
      </c>
      <c r="BH11" s="308" t="b">
        <f>IF(F11="","",OR(IFERROR(SEARCH("CG",Tabla1[[#This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1" s="309">
        <f>IF(F11&lt;&gt;"",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45692</v>
      </c>
      <c r="BJ11" s="309" t="str">
        <f>IF(F11&lt;&gt;"",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1" s="309" t="str">
        <f>IF(Tabla1[[#This Row],[Fecha Inicio grupo]]="","",IFERROR(VLOOKUP(Tabla1[[#This Row],[Mes de Alta como miembro]],Parámetros!$AM$2:$AN$16,2,0),"01/01/1900"))</f>
        <v>01/01/1900</v>
      </c>
    </row>
    <row r="12" spans="1:79" s="25" customFormat="1" ht="12" hidden="1">
      <c r="A12" s="69">
        <v>9</v>
      </c>
      <c r="B12" s="35" t="s">
        <v>72</v>
      </c>
      <c r="C12" s="35" t="s">
        <v>73</v>
      </c>
      <c r="D12" s="43" t="s">
        <v>88</v>
      </c>
      <c r="E12" s="43" t="s">
        <v>75</v>
      </c>
      <c r="F12" s="46">
        <v>45672</v>
      </c>
      <c r="G12" s="46" t="s">
        <v>76</v>
      </c>
      <c r="H12" s="163" t="s">
        <v>120</v>
      </c>
      <c r="I12" s="29" t="s">
        <v>121</v>
      </c>
      <c r="J12" s="29" t="s">
        <v>122</v>
      </c>
      <c r="K12" s="70">
        <v>963890269</v>
      </c>
      <c r="L12" s="69" t="s">
        <v>123</v>
      </c>
      <c r="M12" s="47">
        <v>37238</v>
      </c>
      <c r="N12" s="238">
        <f ca="1">IF(Tabla1[[#This Row],[Fecha de nac]]="","",IF(Tabla1[[#This Row],[Fecha Finalización]] &gt;=TODAY(), DATEDIF(Tabla1[[#This Row],[Fecha de nac]],TODAY(),"y"), ROUNDDOWN((Tabla1[[#This Row],[Fecha Finalización]] -Tabla1[[#This Row],[Fecha de nac]])/365,0)))</f>
        <v>23</v>
      </c>
      <c r="O12" s="168" t="s">
        <v>81</v>
      </c>
      <c r="P12" s="72" t="s">
        <v>82</v>
      </c>
      <c r="Q12" s="73"/>
      <c r="R12" s="78"/>
      <c r="S12" s="78"/>
      <c r="T12" s="78"/>
      <c r="U12" s="240">
        <f>IF(F12="","",Tabla1[[#This Row],[Fecha Inicio grupo]]+3*7-7)</f>
        <v>45686</v>
      </c>
      <c r="V12" s="241">
        <f>IF(F12="","",EDATE(Tabla1[[#This Row],[Fecha Inicio grupo]],3))</f>
        <v>45762</v>
      </c>
      <c r="W12" s="35" t="s">
        <v>93</v>
      </c>
      <c r="X12" s="35" t="s">
        <v>94</v>
      </c>
      <c r="Y12" s="76" t="s">
        <v>85</v>
      </c>
      <c r="Z12" s="76" t="s">
        <v>85</v>
      </c>
      <c r="AA12" s="76" t="s">
        <v>85</v>
      </c>
      <c r="AB12" s="76" t="s">
        <v>85</v>
      </c>
      <c r="AC12" s="76" t="s">
        <v>85</v>
      </c>
      <c r="AD12" s="76" t="s">
        <v>85</v>
      </c>
      <c r="AE12" s="76" t="s">
        <v>85</v>
      </c>
      <c r="AF12" s="76" t="s">
        <v>85</v>
      </c>
      <c r="AG12" s="76"/>
      <c r="AH12" s="76"/>
      <c r="AI12" s="76"/>
      <c r="AJ12" s="76"/>
      <c r="AK12" s="76"/>
      <c r="AL12" s="76"/>
      <c r="AM12" s="76"/>
      <c r="AN12" s="76"/>
      <c r="AO12" s="144"/>
      <c r="AP12" s="246" t="str">
        <f>IF(F12="","",IFERROR(VLOOKUP(SUBSTITUTE(SUBSTITUTE(Tabla1[[#This Row],[Uso Sistemas]],"T","P"),"N","F"),Parámetros!$M$2:$N$17,2,0),"Completar hasta 3ra sem. para evaluar a Probacionista"))</f>
        <v>Asistió</v>
      </c>
      <c r="AQ12" s="40"/>
      <c r="AR12" s="200"/>
      <c r="AS12" s="40"/>
      <c r="AT12" s="29"/>
      <c r="AU12" s="29"/>
      <c r="AV12" s="29"/>
      <c r="AW12" s="29"/>
      <c r="AX12" s="244">
        <f>IF(V12="","",EOMONTH(EDATE(Tabla1[[#This Row],[Fecha Finalización]],2),0))</f>
        <v>45838</v>
      </c>
      <c r="AY12" s="40"/>
      <c r="AZ12" s="250">
        <f>IF(V12="","",EOMONTH(EDATE(Tabla1[[#This Row],[Fecha Finalización]],3),0))</f>
        <v>45869</v>
      </c>
      <c r="BA12" s="40"/>
      <c r="BB12" s="60"/>
      <c r="BC12" s="236"/>
      <c r="BD12" s="233" t="str">
        <f>IF(F12="","",Tabla1[[#This Row],[sem 01]]&amp;Tabla1[[#This Row],[sem 02]]&amp;Tabla1[[#This Row],[sem 03]])</f>
        <v>PPP</v>
      </c>
      <c r="BE12" s="234" t="str">
        <f>IF(TRIM(F12)="","",$B$1&amp;"-"&amp;SUBSTITUTE(Tabla1[[#This Row],[Mes Inscrito]]," ","")&amp;"-"&amp;SUBSTITUTE(Tabla1[[#This Row],[Dia de clases Inscrito]]," ","")&amp;"-"&amp;SUBSTITUTE(Tabla1[[#This Row],[Horario Inscrito]]," ","")&amp;"-"&amp;Tabla1[[#This Row],[Fecha Inicio grupo]])</f>
        <v>Trujillo-Enero-Miércoles-7:30-9:30pm-45672</v>
      </c>
      <c r="BF12" s="251" t="str">
        <f>IF(F12="","",Tabla1[[#This Row],[Curso]])</f>
        <v>Conócete a ti mismo</v>
      </c>
      <c r="BG12" s="252" t="str">
        <f>+IF(TRIM(F12)="","",$B$1&amp;"-"&amp;TRIM(Tabla1[[#This Row],[Mes Inscrito]])&amp;"-"&amp;TRIM(Tabla1[[#This Row],[Dia de clases Inscrito]])&amp;"-"&amp;TRIM(Tabla1[[#This Row],[Horario Inscrito]])&amp;"-"&amp;TRIM(Tabla1[[#This Row],[Fecha Inicio grupo]])&amp;"-"&amp;TRIM(Tabla1[[#This Row],[Tipo Incrito]]))</f>
        <v>Trujillo-Enero-Miércoles-7:30 - 9:30 pm-45672-Inscrito Nuevo</v>
      </c>
      <c r="BH12" s="308" t="b">
        <f>IF(F12="","",OR(IFERROR(SEARCH("CG",Tabla1[[#This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2" s="309">
        <f>IF(F12&lt;&gt;"",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45693</v>
      </c>
      <c r="BJ12" s="309" t="str">
        <f>IF(F12&lt;&gt;"",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2" s="309" t="str">
        <f>IF(Tabla1[[#This Row],[Fecha Inicio grupo]]="","",IFERROR(VLOOKUP(Tabla1[[#This Row],[Mes de Alta como miembro]],Parámetros!$AM$2:$AN$16,2,0),"01/01/1900"))</f>
        <v>01/01/1900</v>
      </c>
    </row>
    <row r="13" spans="1:79" s="25" customFormat="1" ht="12">
      <c r="A13" s="69">
        <v>10</v>
      </c>
      <c r="B13" s="35" t="s">
        <v>72</v>
      </c>
      <c r="C13" s="35" t="s">
        <v>73</v>
      </c>
      <c r="D13" s="43" t="s">
        <v>74</v>
      </c>
      <c r="E13" s="43" t="s">
        <v>75</v>
      </c>
      <c r="F13" s="46">
        <v>45671</v>
      </c>
      <c r="G13" s="46" t="s">
        <v>76</v>
      </c>
      <c r="H13" s="163" t="s">
        <v>124</v>
      </c>
      <c r="I13" s="29" t="s">
        <v>125</v>
      </c>
      <c r="J13" s="29" t="s">
        <v>126</v>
      </c>
      <c r="K13" s="70">
        <v>943205076</v>
      </c>
      <c r="L13" s="69" t="s">
        <v>127</v>
      </c>
      <c r="M13" s="47">
        <v>33115</v>
      </c>
      <c r="N13" s="238">
        <f ca="1">IF(Tabla1[[#This Row],[Fecha de nac]]="","",IF(Tabla1[[#This Row],[Fecha Finalización]] &gt;=TODAY(), DATEDIF(Tabla1[[#This Row],[Fecha de nac]],TODAY(),"y"), ROUNDDOWN((Tabla1[[#This Row],[Fecha Finalización]] -Tabla1[[#This Row],[Fecha de nac]])/365,0)))</f>
        <v>34</v>
      </c>
      <c r="O13" s="168" t="s">
        <v>81</v>
      </c>
      <c r="P13" s="72" t="s">
        <v>82</v>
      </c>
      <c r="Q13" s="73"/>
      <c r="R13" s="78"/>
      <c r="S13" s="78"/>
      <c r="T13" s="78"/>
      <c r="U13" s="240">
        <f>IF(F13="","",Tabla1[[#This Row],[Fecha Inicio grupo]]+3*7-7)</f>
        <v>45685</v>
      </c>
      <c r="V13" s="241">
        <f>IF(F13="","",EDATE(Tabla1[[#This Row],[Fecha Inicio grupo]],3))</f>
        <v>45761</v>
      </c>
      <c r="W13" s="35" t="s">
        <v>83</v>
      </c>
      <c r="X13" s="35" t="s">
        <v>84</v>
      </c>
      <c r="Y13" s="76" t="s">
        <v>86</v>
      </c>
      <c r="Z13" s="76" t="s">
        <v>86</v>
      </c>
      <c r="AA13" s="76" t="s">
        <v>86</v>
      </c>
      <c r="AB13" s="76" t="s">
        <v>86</v>
      </c>
      <c r="AC13" s="76" t="s">
        <v>86</v>
      </c>
      <c r="AD13" s="76" t="s">
        <v>86</v>
      </c>
      <c r="AE13" s="76" t="s">
        <v>86</v>
      </c>
      <c r="AF13" s="76" t="s">
        <v>86</v>
      </c>
      <c r="AG13" s="76"/>
      <c r="AH13" s="76"/>
      <c r="AI13" s="76"/>
      <c r="AJ13" s="76"/>
      <c r="AK13" s="76"/>
      <c r="AL13" s="76"/>
      <c r="AM13" s="76"/>
      <c r="AN13" s="76"/>
      <c r="AO13" s="144"/>
      <c r="AP13" s="246" t="str">
        <f>IF(F13="","",IFERROR(VLOOKUP(SUBSTITUTE(SUBSTITUTE(Tabla1[[#This Row],[Uso Sistemas]],"T","P"),"N","F"),Parámetros!$M$2:$N$17,2,0),"Completar hasta 3ra sem. para evaluar a Probacionista"))</f>
        <v>No Asistió</v>
      </c>
      <c r="AQ13" s="40"/>
      <c r="AR13" s="200"/>
      <c r="AS13" s="40"/>
      <c r="AT13" s="29"/>
      <c r="AU13" s="55"/>
      <c r="AV13" s="55"/>
      <c r="AW13" s="55"/>
      <c r="AX13" s="247">
        <f>IF(V13="","",EOMONTH(EDATE(Tabla1[[#This Row],[Fecha Finalización]],2),0))</f>
        <v>45838</v>
      </c>
      <c r="AY13" s="40"/>
      <c r="AZ13" s="249">
        <f>IF(V13="","",EOMONTH(EDATE(Tabla1[[#This Row],[Fecha Finalización]],3),0))</f>
        <v>45869</v>
      </c>
      <c r="BA13" s="40"/>
      <c r="BB13" s="40"/>
      <c r="BC13" s="235"/>
      <c r="BD13" s="233" t="str">
        <f>IF(F13="","",Tabla1[[#This Row],[sem 01]]&amp;Tabla1[[#This Row],[sem 02]]&amp;Tabla1[[#This Row],[sem 03]])</f>
        <v>FFF</v>
      </c>
      <c r="BE13" s="234" t="str">
        <f>IF(TRIM(F13)="","",$B$1&amp;"-"&amp;SUBSTITUTE(Tabla1[[#This Row],[Mes Inscrito]]," ","")&amp;"-"&amp;SUBSTITUTE(Tabla1[[#This Row],[Dia de clases Inscrito]]," ","")&amp;"-"&amp;SUBSTITUTE(Tabla1[[#This Row],[Horario Inscrito]]," ","")&amp;"-"&amp;Tabla1[[#This Row],[Fecha Inicio grupo]])</f>
        <v>Trujillo-Enero-Martes-7:30-9:30pm-45671</v>
      </c>
      <c r="BF13" s="251" t="str">
        <f>IF(F13="","",Tabla1[[#This Row],[Curso]])</f>
        <v>Conócete a ti mismo</v>
      </c>
      <c r="BG13" s="252" t="str">
        <f>+IF(TRIM(F13)="","",$B$1&amp;"-"&amp;TRIM(Tabla1[[#This Row],[Mes Inscrito]])&amp;"-"&amp;TRIM(Tabla1[[#This Row],[Dia de clases Inscrito]])&amp;"-"&amp;TRIM(Tabla1[[#This Row],[Horario Inscrito]])&amp;"-"&amp;TRIM(Tabla1[[#This Row],[Fecha Inicio grupo]])&amp;"-"&amp;TRIM(Tabla1[[#This Row],[Tipo Incrito]]))</f>
        <v>Trujillo-Enero-Martes-7:30 - 9:30 pm-45671-Inscrito Nuevo</v>
      </c>
      <c r="BH13" s="308" t="b">
        <f>IF(F13="","",OR(IFERROR(SEARCH("CG",Tabla1[[#This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3" s="309" t="str">
        <f>IF(F13&lt;&gt;"",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01/01/1900</v>
      </c>
      <c r="BJ13" s="309" t="str">
        <f>IF(F13&lt;&gt;"",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No asistió 1er mes</v>
      </c>
      <c r="BK13" s="309" t="str">
        <f>IF(Tabla1[[#This Row],[Fecha Inicio grupo]]="","",IFERROR(VLOOKUP(Tabla1[[#This Row],[Mes de Alta como miembro]],Parámetros!$AM$2:$AN$16,2,0),"01/01/1900"))</f>
        <v>01/01/1900</v>
      </c>
    </row>
    <row r="14" spans="1:79" s="25" customFormat="1" ht="12">
      <c r="A14" s="69">
        <v>11</v>
      </c>
      <c r="B14" s="35" t="s">
        <v>72</v>
      </c>
      <c r="C14" s="35" t="s">
        <v>73</v>
      </c>
      <c r="D14" s="43" t="s">
        <v>74</v>
      </c>
      <c r="E14" s="43" t="s">
        <v>75</v>
      </c>
      <c r="F14" s="46">
        <v>45671</v>
      </c>
      <c r="G14" s="46" t="s">
        <v>76</v>
      </c>
      <c r="H14" s="163" t="s">
        <v>128</v>
      </c>
      <c r="I14" s="29" t="s">
        <v>129</v>
      </c>
      <c r="J14" s="29" t="s">
        <v>130</v>
      </c>
      <c r="K14" s="70">
        <v>930654668</v>
      </c>
      <c r="L14" s="69" t="s">
        <v>131</v>
      </c>
      <c r="M14" s="260">
        <v>31476</v>
      </c>
      <c r="N14" s="238">
        <f ca="1">IF(Tabla1[[#This Row],[Fecha de nac]]="","",IF(Tabla1[[#This Row],[Fecha Finalización]] &gt;=TODAY(), DATEDIF(Tabla1[[#This Row],[Fecha de nac]],TODAY(),"y"), ROUNDDOWN((Tabla1[[#This Row],[Fecha Finalización]] -Tabla1[[#This Row],[Fecha de nac]])/365,0)))</f>
        <v>39</v>
      </c>
      <c r="O14" s="168" t="s">
        <v>81</v>
      </c>
      <c r="P14" s="72" t="s">
        <v>82</v>
      </c>
      <c r="Q14" s="73"/>
      <c r="R14" s="72"/>
      <c r="S14" s="79"/>
      <c r="T14" s="79"/>
      <c r="U14" s="240">
        <f>IF(F14="","",Tabla1[[#This Row],[Fecha Inicio grupo]]+3*7-7)</f>
        <v>45685</v>
      </c>
      <c r="V14" s="241">
        <f>IF(F14="","",EDATE(Tabla1[[#This Row],[Fecha Inicio grupo]],3))</f>
        <v>45761</v>
      </c>
      <c r="W14" s="35" t="s">
        <v>83</v>
      </c>
      <c r="X14" s="35" t="s">
        <v>84</v>
      </c>
      <c r="Y14" s="76" t="s">
        <v>85</v>
      </c>
      <c r="Z14" s="76" t="s">
        <v>85</v>
      </c>
      <c r="AA14" s="76" t="s">
        <v>86</v>
      </c>
      <c r="AB14" s="76" t="s">
        <v>86</v>
      </c>
      <c r="AC14" s="76" t="s">
        <v>85</v>
      </c>
      <c r="AD14" s="76" t="s">
        <v>86</v>
      </c>
      <c r="AE14" s="76" t="s">
        <v>86</v>
      </c>
      <c r="AF14" s="76" t="s">
        <v>86</v>
      </c>
      <c r="AG14" s="76"/>
      <c r="AH14" s="76"/>
      <c r="AI14" s="76"/>
      <c r="AJ14" s="76"/>
      <c r="AK14" s="76"/>
      <c r="AL14" s="76"/>
      <c r="AM14" s="76"/>
      <c r="AN14" s="76"/>
      <c r="AO14" s="144"/>
      <c r="AP14" s="246" t="str">
        <f>IF(F14="","",IFERROR(VLOOKUP(SUBSTITUTE(SUBSTITUTE(Tabla1[[#This Row],[Uso Sistemas]],"T","P"),"N","F"),Parámetros!$M$2:$N$17,2,0),"Completar hasta 3ra sem. para evaluar a Probacionista"))</f>
        <v>Asistió</v>
      </c>
      <c r="AQ14" s="40"/>
      <c r="AR14" s="200"/>
      <c r="AS14" s="40"/>
      <c r="AT14" s="29"/>
      <c r="AU14" s="55"/>
      <c r="AV14" s="55"/>
      <c r="AW14" s="55"/>
      <c r="AX14" s="247">
        <f>IF(V14="","",EOMONTH(EDATE(Tabla1[[#This Row],[Fecha Finalización]],2),0))</f>
        <v>45838</v>
      </c>
      <c r="AY14" s="40"/>
      <c r="AZ14" s="249">
        <f>IF(V14="","",EOMONTH(EDATE(Tabla1[[#This Row],[Fecha Finalización]],3),0))</f>
        <v>45869</v>
      </c>
      <c r="BA14" s="40"/>
      <c r="BB14" s="40"/>
      <c r="BC14" s="235"/>
      <c r="BD14" s="233" t="str">
        <f>IF(F14="","",Tabla1[[#This Row],[sem 01]]&amp;Tabla1[[#This Row],[sem 02]]&amp;Tabla1[[#This Row],[sem 03]])</f>
        <v>PPF</v>
      </c>
      <c r="BE14" s="234" t="str">
        <f>IF(TRIM(F14)="","",$B$1&amp;"-"&amp;SUBSTITUTE(Tabla1[[#This Row],[Mes Inscrito]]," ","")&amp;"-"&amp;SUBSTITUTE(Tabla1[[#This Row],[Dia de clases Inscrito]]," ","")&amp;"-"&amp;SUBSTITUTE(Tabla1[[#This Row],[Horario Inscrito]]," ","")&amp;"-"&amp;Tabla1[[#This Row],[Fecha Inicio grupo]])</f>
        <v>Trujillo-Enero-Martes-7:30-9:30pm-45671</v>
      </c>
      <c r="BF14" s="251" t="str">
        <f>IF(F14="","",Tabla1[[#This Row],[Curso]])</f>
        <v>Conócete a ti mismo</v>
      </c>
      <c r="BG14" s="252" t="str">
        <f>+IF(TRIM(F14)="","",$B$1&amp;"-"&amp;TRIM(Tabla1[[#This Row],[Mes Inscrito]])&amp;"-"&amp;TRIM(Tabla1[[#This Row],[Dia de clases Inscrito]])&amp;"-"&amp;TRIM(Tabla1[[#This Row],[Horario Inscrito]])&amp;"-"&amp;TRIM(Tabla1[[#This Row],[Fecha Inicio grupo]])&amp;"-"&amp;TRIM(Tabla1[[#This Row],[Tipo Incrito]]))</f>
        <v>Trujillo-Enero-Martes-7:30 - 9:30 pm-45671-Inscrito Nuevo</v>
      </c>
      <c r="BH14" s="308" t="b">
        <f>IF(F14="","",OR(IFERROR(SEARCH("CG",Tabla1[[#This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4" s="309">
        <f>IF(F14&lt;&gt;"",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45692</v>
      </c>
      <c r="BJ14" s="309" t="str">
        <f>IF(F14&lt;&gt;"",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4" s="309" t="str">
        <f>IF(Tabla1[[#This Row],[Fecha Inicio grupo]]="","",IFERROR(VLOOKUP(Tabla1[[#This Row],[Mes de Alta como miembro]],Parámetros!$AM$2:$AN$16,2,0),"01/01/1900"))</f>
        <v>01/01/1900</v>
      </c>
    </row>
    <row r="15" spans="1:79" s="25" customFormat="1" ht="12">
      <c r="A15" s="69">
        <v>12</v>
      </c>
      <c r="B15" s="35" t="s">
        <v>72</v>
      </c>
      <c r="C15" s="35" t="s">
        <v>73</v>
      </c>
      <c r="D15" s="43" t="s">
        <v>74</v>
      </c>
      <c r="E15" s="43" t="s">
        <v>75</v>
      </c>
      <c r="F15" s="46">
        <v>45671</v>
      </c>
      <c r="G15" s="46" t="s">
        <v>76</v>
      </c>
      <c r="H15" s="163" t="s">
        <v>132</v>
      </c>
      <c r="I15" s="29" t="s">
        <v>133</v>
      </c>
      <c r="J15" s="29" t="s">
        <v>134</v>
      </c>
      <c r="K15" s="70">
        <v>928392164</v>
      </c>
      <c r="L15" s="69" t="s">
        <v>135</v>
      </c>
      <c r="M15" s="47">
        <v>20729</v>
      </c>
      <c r="N15" s="238">
        <f ca="1">IF(Tabla1[[#This Row],[Fecha de nac]]="","",IF(Tabla1[[#This Row],[Fecha Finalización]] &gt;=TODAY(), DATEDIF(Tabla1[[#This Row],[Fecha de nac]],TODAY(),"y"), ROUNDDOWN((Tabla1[[#This Row],[Fecha Finalización]] -Tabla1[[#This Row],[Fecha de nac]])/365,0)))</f>
        <v>68</v>
      </c>
      <c r="O15" s="168" t="s">
        <v>81</v>
      </c>
      <c r="P15" s="72" t="s">
        <v>82</v>
      </c>
      <c r="Q15" s="73"/>
      <c r="R15" s="72"/>
      <c r="S15" s="79"/>
      <c r="T15" s="79"/>
      <c r="U15" s="240">
        <f>IF(F15="","",Tabla1[[#This Row],[Fecha Inicio grupo]]+3*7-7)</f>
        <v>45685</v>
      </c>
      <c r="V15" s="241">
        <f>IF(F15="","",EDATE(Tabla1[[#This Row],[Fecha Inicio grupo]],3))</f>
        <v>45761</v>
      </c>
      <c r="W15" s="35" t="s">
        <v>83</v>
      </c>
      <c r="X15" s="35" t="s">
        <v>84</v>
      </c>
      <c r="Y15" s="76" t="s">
        <v>85</v>
      </c>
      <c r="Z15" s="76" t="s">
        <v>85</v>
      </c>
      <c r="AA15" s="76" t="s">
        <v>85</v>
      </c>
      <c r="AB15" s="76" t="s">
        <v>85</v>
      </c>
      <c r="AC15" s="76" t="s">
        <v>86</v>
      </c>
      <c r="AD15" s="76" t="s">
        <v>86</v>
      </c>
      <c r="AE15" s="76" t="s">
        <v>86</v>
      </c>
      <c r="AF15" s="76" t="s">
        <v>86</v>
      </c>
      <c r="AG15" s="76"/>
      <c r="AH15" s="76"/>
      <c r="AI15" s="76"/>
      <c r="AJ15" s="76"/>
      <c r="AK15" s="76"/>
      <c r="AL15" s="76"/>
      <c r="AM15" s="76"/>
      <c r="AN15" s="76"/>
      <c r="AO15" s="144"/>
      <c r="AP15" s="246" t="str">
        <f>IF(F15="","",IFERROR(VLOOKUP(SUBSTITUTE(SUBSTITUTE(Tabla1[[#This Row],[Uso Sistemas]],"T","P"),"N","F"),Parámetros!$M$2:$N$17,2,0),"Completar hasta 3ra sem. para evaluar a Probacionista"))</f>
        <v>Asistió</v>
      </c>
      <c r="AQ15" s="40"/>
      <c r="AR15" s="200"/>
      <c r="AS15" s="40"/>
      <c r="AT15" s="29"/>
      <c r="AU15" s="55"/>
      <c r="AV15" s="55"/>
      <c r="AW15" s="55"/>
      <c r="AX15" s="247">
        <f>IF(V15="","",EOMONTH(EDATE(Tabla1[[#This Row],[Fecha Finalización]],2),0))</f>
        <v>45838</v>
      </c>
      <c r="AY15" s="40"/>
      <c r="AZ15" s="249">
        <f>IF(V15="","",EOMONTH(EDATE(Tabla1[[#This Row],[Fecha Finalización]],3),0))</f>
        <v>45869</v>
      </c>
      <c r="BA15" s="40"/>
      <c r="BB15" s="40"/>
      <c r="BC15" s="235"/>
      <c r="BD15" s="233" t="str">
        <f>IF(F15="","",Tabla1[[#This Row],[sem 01]]&amp;Tabla1[[#This Row],[sem 02]]&amp;Tabla1[[#This Row],[sem 03]])</f>
        <v>PPP</v>
      </c>
      <c r="BE15" s="234" t="str">
        <f>IF(TRIM(F15)="","",$B$1&amp;"-"&amp;SUBSTITUTE(Tabla1[[#This Row],[Mes Inscrito]]," ","")&amp;"-"&amp;SUBSTITUTE(Tabla1[[#This Row],[Dia de clases Inscrito]]," ","")&amp;"-"&amp;SUBSTITUTE(Tabla1[[#This Row],[Horario Inscrito]]," ","")&amp;"-"&amp;Tabla1[[#This Row],[Fecha Inicio grupo]])</f>
        <v>Trujillo-Enero-Martes-7:30-9:30pm-45671</v>
      </c>
      <c r="BF15" s="251" t="str">
        <f>IF(F15="","",Tabla1[[#This Row],[Curso]])</f>
        <v>Conócete a ti mismo</v>
      </c>
      <c r="BG15" s="252" t="str">
        <f>+IF(TRIM(F15)="","",$B$1&amp;"-"&amp;TRIM(Tabla1[[#This Row],[Mes Inscrito]])&amp;"-"&amp;TRIM(Tabla1[[#This Row],[Dia de clases Inscrito]])&amp;"-"&amp;TRIM(Tabla1[[#This Row],[Horario Inscrito]])&amp;"-"&amp;TRIM(Tabla1[[#This Row],[Fecha Inicio grupo]])&amp;"-"&amp;TRIM(Tabla1[[#This Row],[Tipo Incrito]]))</f>
        <v>Trujillo-Enero-Martes-7:30 - 9:30 pm-45671-Inscrito Nuevo</v>
      </c>
      <c r="BH15" s="308" t="b">
        <f>IF(F15="","",OR(IFERROR(SEARCH("CG",Tabla1[[#This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5" s="309">
        <f>IF(F15&lt;&gt;"",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45692</v>
      </c>
      <c r="BJ15" s="309" t="str">
        <f>IF(F15&lt;&gt;"",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5" s="309" t="str">
        <f>IF(Tabla1[[#This Row],[Fecha Inicio grupo]]="","",IFERROR(VLOOKUP(Tabla1[[#This Row],[Mes de Alta como miembro]],Parámetros!$AM$2:$AN$16,2,0),"01/01/1900"))</f>
        <v>01/01/1900</v>
      </c>
    </row>
    <row r="16" spans="1:79" s="25" customFormat="1" ht="12">
      <c r="A16" s="69">
        <v>13</v>
      </c>
      <c r="B16" s="35" t="s">
        <v>72</v>
      </c>
      <c r="C16" s="35" t="s">
        <v>73</v>
      </c>
      <c r="D16" s="43" t="s">
        <v>74</v>
      </c>
      <c r="E16" s="43" t="s">
        <v>75</v>
      </c>
      <c r="F16" s="46">
        <v>45671</v>
      </c>
      <c r="G16" s="46" t="s">
        <v>76</v>
      </c>
      <c r="H16" s="163" t="s">
        <v>136</v>
      </c>
      <c r="I16" s="29" t="s">
        <v>137</v>
      </c>
      <c r="J16" s="29" t="s">
        <v>138</v>
      </c>
      <c r="K16" s="70">
        <v>912050622</v>
      </c>
      <c r="L16" s="69" t="s">
        <v>139</v>
      </c>
      <c r="M16" s="47">
        <v>39023</v>
      </c>
      <c r="N16" s="238">
        <f ca="1">IF(Tabla1[[#This Row],[Fecha de nac]]="","",IF(Tabla1[[#This Row],[Fecha Finalización]] &gt;=TODAY(), DATEDIF(Tabla1[[#This Row],[Fecha de nac]],TODAY(),"y"), ROUNDDOWN((Tabla1[[#This Row],[Fecha Finalización]] -Tabla1[[#This Row],[Fecha de nac]])/365,0)))</f>
        <v>18</v>
      </c>
      <c r="O16" s="168" t="s">
        <v>99</v>
      </c>
      <c r="P16" s="72" t="s">
        <v>82</v>
      </c>
      <c r="Q16" s="73"/>
      <c r="R16" s="72"/>
      <c r="S16" s="79"/>
      <c r="T16" s="79"/>
      <c r="U16" s="240">
        <f>IF(F16="","",Tabla1[[#This Row],[Fecha Inicio grupo]]+3*7-7)</f>
        <v>45685</v>
      </c>
      <c r="V16" s="241">
        <f>IF(F16="","",EDATE(Tabla1[[#This Row],[Fecha Inicio grupo]],3))</f>
        <v>45761</v>
      </c>
      <c r="W16" s="35" t="s">
        <v>93</v>
      </c>
      <c r="X16" s="35" t="s">
        <v>94</v>
      </c>
      <c r="Y16" s="76" t="s">
        <v>85</v>
      </c>
      <c r="Z16" s="76" t="s">
        <v>85</v>
      </c>
      <c r="AA16" s="76" t="s">
        <v>86</v>
      </c>
      <c r="AB16" s="76" t="s">
        <v>86</v>
      </c>
      <c r="AC16" s="76" t="s">
        <v>86</v>
      </c>
      <c r="AD16" s="76" t="s">
        <v>85</v>
      </c>
      <c r="AE16" s="76" t="s">
        <v>86</v>
      </c>
      <c r="AF16" s="76" t="s">
        <v>86</v>
      </c>
      <c r="AG16" s="76"/>
      <c r="AH16" s="76"/>
      <c r="AI16" s="76"/>
      <c r="AJ16" s="76"/>
      <c r="AK16" s="76"/>
      <c r="AL16" s="76"/>
      <c r="AM16" s="76"/>
      <c r="AN16" s="76"/>
      <c r="AO16" s="144"/>
      <c r="AP16" s="246" t="str">
        <f>IF(F16="","",IFERROR(VLOOKUP(SUBSTITUTE(SUBSTITUTE(Tabla1[[#This Row],[Uso Sistemas]],"T","P"),"N","F"),Parámetros!$M$2:$N$17,2,0),"Completar hasta 3ra sem. para evaluar a Probacionista"))</f>
        <v>Asistió</v>
      </c>
      <c r="AQ16" s="40"/>
      <c r="AR16" s="200"/>
      <c r="AS16" s="40"/>
      <c r="AT16" s="29"/>
      <c r="AU16" s="55"/>
      <c r="AV16" s="55"/>
      <c r="AW16" s="55"/>
      <c r="AX16" s="247">
        <f>IF(V16="","",EOMONTH(EDATE(Tabla1[[#This Row],[Fecha Finalización]],2),0))</f>
        <v>45838</v>
      </c>
      <c r="AY16" s="40"/>
      <c r="AZ16" s="249">
        <f>IF(V16="","",EOMONTH(EDATE(Tabla1[[#This Row],[Fecha Finalización]],3),0))</f>
        <v>45869</v>
      </c>
      <c r="BA16" s="40"/>
      <c r="BB16" s="40"/>
      <c r="BC16" s="235"/>
      <c r="BD16" s="233" t="str">
        <f>IF(F16="","",Tabla1[[#This Row],[sem 01]]&amp;Tabla1[[#This Row],[sem 02]]&amp;Tabla1[[#This Row],[sem 03]])</f>
        <v>PPF</v>
      </c>
      <c r="BE16" s="234" t="str">
        <f>IF(TRIM(F16)="","",$B$1&amp;"-"&amp;SUBSTITUTE(Tabla1[[#This Row],[Mes Inscrito]]," ","")&amp;"-"&amp;SUBSTITUTE(Tabla1[[#This Row],[Dia de clases Inscrito]]," ","")&amp;"-"&amp;SUBSTITUTE(Tabla1[[#This Row],[Horario Inscrito]]," ","")&amp;"-"&amp;Tabla1[[#This Row],[Fecha Inicio grupo]])</f>
        <v>Trujillo-Enero-Martes-7:30-9:30pm-45671</v>
      </c>
      <c r="BF16" s="251" t="str">
        <f>IF(F16="","",Tabla1[[#This Row],[Curso]])</f>
        <v>Conócete a ti mismo</v>
      </c>
      <c r="BG16" s="252" t="str">
        <f>+IF(TRIM(F16)="","",$B$1&amp;"-"&amp;TRIM(Tabla1[[#This Row],[Mes Inscrito]])&amp;"-"&amp;TRIM(Tabla1[[#This Row],[Dia de clases Inscrito]])&amp;"-"&amp;TRIM(Tabla1[[#This Row],[Horario Inscrito]])&amp;"-"&amp;TRIM(Tabla1[[#This Row],[Fecha Inicio grupo]])&amp;"-"&amp;TRIM(Tabla1[[#This Row],[Tipo Incrito]]))</f>
        <v>Trujillo-Enero-Martes-7:30 - 9:30 pm-45671-Inscrito Nuevo</v>
      </c>
      <c r="BH16" s="308" t="b">
        <f>IF(F16="","",OR(IFERROR(SEARCH("CG",Tabla1[[#This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6" s="309">
        <f>IF(F16&lt;&gt;"",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45692</v>
      </c>
      <c r="BJ16" s="309" t="str">
        <f>IF(F16&lt;&gt;"",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6" s="309" t="str">
        <f>IF(Tabla1[[#This Row],[Fecha Inicio grupo]]="","",IFERROR(VLOOKUP(Tabla1[[#This Row],[Mes de Alta como miembro]],Parámetros!$AM$2:$AN$16,2,0),"01/01/1900"))</f>
        <v>01/01/1900</v>
      </c>
    </row>
    <row r="17" spans="1:63" s="25" customFormat="1" ht="12" hidden="1">
      <c r="A17" s="69">
        <v>14</v>
      </c>
      <c r="B17" s="35" t="s">
        <v>72</v>
      </c>
      <c r="C17" s="35" t="s">
        <v>73</v>
      </c>
      <c r="D17" s="43" t="s">
        <v>88</v>
      </c>
      <c r="E17" s="43" t="s">
        <v>75</v>
      </c>
      <c r="F17" s="46">
        <v>45672</v>
      </c>
      <c r="G17" s="46" t="s">
        <v>76</v>
      </c>
      <c r="H17" s="163" t="s">
        <v>140</v>
      </c>
      <c r="I17" s="29" t="s">
        <v>141</v>
      </c>
      <c r="J17" s="29" t="s">
        <v>142</v>
      </c>
      <c r="K17" s="70">
        <v>924334831</v>
      </c>
      <c r="L17" s="69" t="s">
        <v>143</v>
      </c>
      <c r="M17" s="47">
        <v>38950</v>
      </c>
      <c r="N17" s="238">
        <f ca="1">IF(Tabla1[[#This Row],[Fecha de nac]]="","",IF(Tabla1[[#This Row],[Fecha Finalización]] &gt;=TODAY(), DATEDIF(Tabla1[[#This Row],[Fecha de nac]],TODAY(),"y"), ROUNDDOWN((Tabla1[[#This Row],[Fecha Finalización]] -Tabla1[[#This Row],[Fecha de nac]])/365,0)))</f>
        <v>18</v>
      </c>
      <c r="O17" s="168" t="s">
        <v>99</v>
      </c>
      <c r="P17" s="72" t="s">
        <v>82</v>
      </c>
      <c r="Q17" s="73"/>
      <c r="R17" s="78"/>
      <c r="S17" s="78"/>
      <c r="T17" s="78"/>
      <c r="U17" s="240">
        <f>IF(F17="","",Tabla1[[#This Row],[Fecha Inicio grupo]]+3*7-7)</f>
        <v>45686</v>
      </c>
      <c r="V17" s="241">
        <f>IF(F17="","",EDATE(Tabla1[[#This Row],[Fecha Inicio grupo]],3))</f>
        <v>45762</v>
      </c>
      <c r="W17" s="35" t="s">
        <v>93</v>
      </c>
      <c r="X17" s="35" t="s">
        <v>94</v>
      </c>
      <c r="Y17" s="76" t="s">
        <v>85</v>
      </c>
      <c r="Z17" s="76" t="s">
        <v>86</v>
      </c>
      <c r="AA17" s="76" t="s">
        <v>86</v>
      </c>
      <c r="AB17" s="76" t="s">
        <v>86</v>
      </c>
      <c r="AC17" s="76" t="s">
        <v>86</v>
      </c>
      <c r="AD17" s="76" t="s">
        <v>86</v>
      </c>
      <c r="AE17" s="76" t="s">
        <v>86</v>
      </c>
      <c r="AF17" s="76" t="s">
        <v>86</v>
      </c>
      <c r="AG17" s="76"/>
      <c r="AH17" s="76"/>
      <c r="AI17" s="76"/>
      <c r="AJ17" s="76"/>
      <c r="AK17" s="76"/>
      <c r="AL17" s="76"/>
      <c r="AM17" s="76"/>
      <c r="AN17" s="76"/>
      <c r="AO17" s="144"/>
      <c r="AP17" s="246" t="str">
        <f>IF(F17="","",IFERROR(VLOOKUP(SUBSTITUTE(SUBSTITUTE(Tabla1[[#This Row],[Uso Sistemas]],"T","P"),"N","F"),Parámetros!$M$2:$N$17,2,0),"Completar hasta 3ra sem. para evaluar a Probacionista"))</f>
        <v>No Asistió</v>
      </c>
      <c r="AQ17" s="40"/>
      <c r="AR17" s="200"/>
      <c r="AS17" s="40"/>
      <c r="AT17" s="29"/>
      <c r="AU17" s="55"/>
      <c r="AV17" s="55"/>
      <c r="AW17" s="55"/>
      <c r="AX17" s="247">
        <f>IF(V17="","",EOMONTH(EDATE(Tabla1[[#This Row],[Fecha Finalización]],2),0))</f>
        <v>45838</v>
      </c>
      <c r="AY17" s="40"/>
      <c r="AZ17" s="249">
        <f>IF(V17="","",EOMONTH(EDATE(Tabla1[[#This Row],[Fecha Finalización]],3),0))</f>
        <v>45869</v>
      </c>
      <c r="BA17" s="40"/>
      <c r="BB17" s="40"/>
      <c r="BC17" s="235"/>
      <c r="BD17" s="233" t="str">
        <f>IF(F17="","",Tabla1[[#This Row],[sem 01]]&amp;Tabla1[[#This Row],[sem 02]]&amp;Tabla1[[#This Row],[sem 03]])</f>
        <v>PFF</v>
      </c>
      <c r="BE17" s="234" t="str">
        <f>IF(TRIM(F17)="","",$B$1&amp;"-"&amp;SUBSTITUTE(Tabla1[[#This Row],[Mes Inscrito]]," ","")&amp;"-"&amp;SUBSTITUTE(Tabla1[[#This Row],[Dia de clases Inscrito]]," ","")&amp;"-"&amp;SUBSTITUTE(Tabla1[[#This Row],[Horario Inscrito]]," ","")&amp;"-"&amp;Tabla1[[#This Row],[Fecha Inicio grupo]])</f>
        <v>Trujillo-Enero-Miércoles-7:30-9:30pm-45672</v>
      </c>
      <c r="BF17" s="251" t="str">
        <f>IF(F17="","",Tabla1[[#This Row],[Curso]])</f>
        <v>Conócete a ti mismo</v>
      </c>
      <c r="BG17" s="252" t="str">
        <f>+IF(TRIM(F17)="","",$B$1&amp;"-"&amp;TRIM(Tabla1[[#This Row],[Mes Inscrito]])&amp;"-"&amp;TRIM(Tabla1[[#This Row],[Dia de clases Inscrito]])&amp;"-"&amp;TRIM(Tabla1[[#This Row],[Horario Inscrito]])&amp;"-"&amp;TRIM(Tabla1[[#This Row],[Fecha Inicio grupo]])&amp;"-"&amp;TRIM(Tabla1[[#This Row],[Tipo Incrito]]))</f>
        <v>Trujillo-Enero-Miércoles-7:30 - 9:30 pm-45672-Inscrito Nuevo</v>
      </c>
      <c r="BH17" s="308" t="b">
        <f>IF(F17="","",OR(IFERROR(SEARCH("CG",Tabla1[[#This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7" s="309">
        <f>IF(F17&lt;&gt;"",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45693</v>
      </c>
      <c r="BJ17" s="309" t="str">
        <f>IF(F17&lt;&gt;"",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7" s="309" t="str">
        <f>IF(Tabla1[[#This Row],[Fecha Inicio grupo]]="","",IFERROR(VLOOKUP(Tabla1[[#This Row],[Mes de Alta como miembro]],Parámetros!$AM$2:$AN$16,2,0),"01/01/1900"))</f>
        <v>01/01/1900</v>
      </c>
    </row>
    <row r="18" spans="1:63" s="25" customFormat="1" ht="12" hidden="1">
      <c r="A18" s="69">
        <v>15</v>
      </c>
      <c r="B18" s="35" t="s">
        <v>72</v>
      </c>
      <c r="C18" s="35" t="s">
        <v>73</v>
      </c>
      <c r="D18" s="43" t="s">
        <v>88</v>
      </c>
      <c r="E18" s="43" t="s">
        <v>75</v>
      </c>
      <c r="F18" s="46">
        <v>45672</v>
      </c>
      <c r="G18" s="46" t="s">
        <v>76</v>
      </c>
      <c r="H18" s="163" t="s">
        <v>144</v>
      </c>
      <c r="I18" s="29" t="s">
        <v>145</v>
      </c>
      <c r="J18" s="29" t="s">
        <v>146</v>
      </c>
      <c r="K18" s="70">
        <v>938181372</v>
      </c>
      <c r="L18" s="69" t="s">
        <v>147</v>
      </c>
      <c r="M18" s="47">
        <v>32934</v>
      </c>
      <c r="N18" s="238">
        <f ca="1">IF(Tabla1[[#This Row],[Fecha de nac]]="","",IF(Tabla1[[#This Row],[Fecha Finalización]] &gt;=TODAY(), DATEDIF(Tabla1[[#This Row],[Fecha de nac]],TODAY(),"y"), ROUNDDOWN((Tabla1[[#This Row],[Fecha Finalización]] -Tabla1[[#This Row],[Fecha de nac]])/365,0)))</f>
        <v>35</v>
      </c>
      <c r="O18" s="168" t="s">
        <v>99</v>
      </c>
      <c r="P18" s="72" t="s">
        <v>82</v>
      </c>
      <c r="Q18" s="73"/>
      <c r="R18" s="72"/>
      <c r="S18" s="79"/>
      <c r="T18" s="79"/>
      <c r="U18" s="240">
        <f>IF(F18="","",Tabla1[[#This Row],[Fecha Inicio grupo]]+3*7-7)</f>
        <v>45686</v>
      </c>
      <c r="V18" s="241">
        <f>IF(F18="","",EDATE(Tabla1[[#This Row],[Fecha Inicio grupo]],3))</f>
        <v>45762</v>
      </c>
      <c r="W18" s="35" t="s">
        <v>93</v>
      </c>
      <c r="X18" s="35" t="s">
        <v>94</v>
      </c>
      <c r="Y18" s="76" t="s">
        <v>85</v>
      </c>
      <c r="Z18" s="76" t="s">
        <v>85</v>
      </c>
      <c r="AA18" s="76" t="s">
        <v>86</v>
      </c>
      <c r="AB18" s="76" t="s">
        <v>85</v>
      </c>
      <c r="AC18" s="76" t="s">
        <v>85</v>
      </c>
      <c r="AD18" s="76" t="s">
        <v>85</v>
      </c>
      <c r="AE18" s="76" t="s">
        <v>85</v>
      </c>
      <c r="AF18" s="76" t="s">
        <v>86</v>
      </c>
      <c r="AG18" s="76"/>
      <c r="AH18" s="76"/>
      <c r="AI18" s="76"/>
      <c r="AJ18" s="76"/>
      <c r="AK18" s="76"/>
      <c r="AL18" s="76"/>
      <c r="AM18" s="76"/>
      <c r="AN18" s="76"/>
      <c r="AO18" s="144"/>
      <c r="AP18" s="246" t="str">
        <f>IF(F18="","",IFERROR(VLOOKUP(SUBSTITUTE(SUBSTITUTE(Tabla1[[#This Row],[Uso Sistemas]],"T","P"),"N","F"),Parámetros!$M$2:$N$17,2,0),"Completar hasta 3ra sem. para evaluar a Probacionista"))</f>
        <v>Asistió</v>
      </c>
      <c r="AQ18" s="40"/>
      <c r="AR18" s="200"/>
      <c r="AS18" s="40"/>
      <c r="AT18" s="29"/>
      <c r="AU18" s="55"/>
      <c r="AV18" s="55"/>
      <c r="AW18" s="55"/>
      <c r="AX18" s="247">
        <f>IF(V18="","",EOMONTH(EDATE(Tabla1[[#This Row],[Fecha Finalización]],2),0))</f>
        <v>45838</v>
      </c>
      <c r="AY18" s="40"/>
      <c r="AZ18" s="249">
        <f>IF(V18="","",EOMONTH(EDATE(Tabla1[[#This Row],[Fecha Finalización]],3),0))</f>
        <v>45869</v>
      </c>
      <c r="BA18" s="40"/>
      <c r="BB18" s="40"/>
      <c r="BC18" s="235"/>
      <c r="BD18" s="233" t="str">
        <f>IF(F18="","",Tabla1[[#This Row],[sem 01]]&amp;Tabla1[[#This Row],[sem 02]]&amp;Tabla1[[#This Row],[sem 03]])</f>
        <v>PPF</v>
      </c>
      <c r="BE18" s="234" t="str">
        <f>IF(TRIM(F18)="","",$B$1&amp;"-"&amp;SUBSTITUTE(Tabla1[[#This Row],[Mes Inscrito]]," ","")&amp;"-"&amp;SUBSTITUTE(Tabla1[[#This Row],[Dia de clases Inscrito]]," ","")&amp;"-"&amp;SUBSTITUTE(Tabla1[[#This Row],[Horario Inscrito]]," ","")&amp;"-"&amp;Tabla1[[#This Row],[Fecha Inicio grupo]])</f>
        <v>Trujillo-Enero-Miércoles-7:30-9:30pm-45672</v>
      </c>
      <c r="BF18" s="251" t="str">
        <f>IF(F18="","",Tabla1[[#This Row],[Curso]])</f>
        <v>Conócete a ti mismo</v>
      </c>
      <c r="BG18" s="252" t="str">
        <f>+IF(TRIM(F18)="","",$B$1&amp;"-"&amp;TRIM(Tabla1[[#This Row],[Mes Inscrito]])&amp;"-"&amp;TRIM(Tabla1[[#This Row],[Dia de clases Inscrito]])&amp;"-"&amp;TRIM(Tabla1[[#This Row],[Horario Inscrito]])&amp;"-"&amp;TRIM(Tabla1[[#This Row],[Fecha Inicio grupo]])&amp;"-"&amp;TRIM(Tabla1[[#This Row],[Tipo Incrito]]))</f>
        <v>Trujillo-Enero-Miércoles-7:30 - 9:30 pm-45672-Inscrito Nuevo</v>
      </c>
      <c r="BH18" s="308" t="b">
        <f>IF(F18="","",OR(IFERROR(SEARCH("CG",Tabla1[[#This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8" s="309">
        <f>IF(F18&lt;&gt;"",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45693</v>
      </c>
      <c r="BJ18" s="309" t="str">
        <f>IF(F18&lt;&gt;"",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8" s="309" t="str">
        <f>IF(Tabla1[[#This Row],[Fecha Inicio grupo]]="","",IFERROR(VLOOKUP(Tabla1[[#This Row],[Mes de Alta como miembro]],Parámetros!$AM$2:$AN$16,2,0),"01/01/1900"))</f>
        <v>01/01/1900</v>
      </c>
    </row>
    <row r="19" spans="1:63" s="25" customFormat="1" ht="13.9" hidden="1">
      <c r="A19" s="69">
        <v>16</v>
      </c>
      <c r="B19" s="35" t="s">
        <v>72</v>
      </c>
      <c r="C19" s="35" t="s">
        <v>73</v>
      </c>
      <c r="D19" s="43" t="s">
        <v>88</v>
      </c>
      <c r="E19" s="43" t="s">
        <v>75</v>
      </c>
      <c r="F19" s="46">
        <v>45672</v>
      </c>
      <c r="G19" s="46" t="s">
        <v>76</v>
      </c>
      <c r="H19" s="163" t="s">
        <v>148</v>
      </c>
      <c r="I19" s="29" t="s">
        <v>149</v>
      </c>
      <c r="J19" s="29" t="s">
        <v>150</v>
      </c>
      <c r="K19" s="70">
        <v>979184630</v>
      </c>
      <c r="L19" s="69"/>
      <c r="M19" s="47">
        <v>29074</v>
      </c>
      <c r="N19" s="238">
        <f ca="1">IF(Tabla1[[#This Row],[Fecha de nac]]="","",IF(Tabla1[[#This Row],[Fecha Finalización]] &gt;=TODAY(), DATEDIF(Tabla1[[#This Row],[Fecha de nac]],TODAY(),"y"), ROUNDDOWN((Tabla1[[#This Row],[Fecha Finalización]] -Tabla1[[#This Row],[Fecha de nac]])/365,0)))</f>
        <v>45</v>
      </c>
      <c r="O19" s="168" t="s">
        <v>99</v>
      </c>
      <c r="P19" s="72" t="s">
        <v>82</v>
      </c>
      <c r="Q19" s="73"/>
      <c r="R19" s="72"/>
      <c r="S19" s="79"/>
      <c r="T19" s="79"/>
      <c r="U19" s="242">
        <f>IF(F19="","",Tabla1[[#This Row],[Fecha Inicio grupo]]+3*7-7)</f>
        <v>45686</v>
      </c>
      <c r="V19" s="241">
        <f>IF(F19="","",EDATE(Tabla1[[#This Row],[Fecha Inicio grupo]],3))</f>
        <v>45762</v>
      </c>
      <c r="W19" s="35" t="s">
        <v>93</v>
      </c>
      <c r="X19" s="35" t="s">
        <v>94</v>
      </c>
      <c r="Y19" s="76" t="s">
        <v>85</v>
      </c>
      <c r="Z19" s="76" t="s">
        <v>85</v>
      </c>
      <c r="AA19" s="76" t="s">
        <v>86</v>
      </c>
      <c r="AB19" s="76" t="s">
        <v>85</v>
      </c>
      <c r="AC19" s="76" t="s">
        <v>85</v>
      </c>
      <c r="AD19" s="76" t="s">
        <v>86</v>
      </c>
      <c r="AE19" s="76" t="s">
        <v>85</v>
      </c>
      <c r="AF19" s="76" t="s">
        <v>86</v>
      </c>
      <c r="AG19" s="76"/>
      <c r="AH19" s="76"/>
      <c r="AI19" s="76"/>
      <c r="AJ19" s="76"/>
      <c r="AK19" s="76"/>
      <c r="AL19" s="76"/>
      <c r="AM19" s="76"/>
      <c r="AN19" s="76"/>
      <c r="AO19" s="144"/>
      <c r="AP19" s="246" t="str">
        <f>IF(F19="","",IFERROR(VLOOKUP(SUBSTITUTE(SUBSTITUTE(Tabla1[[#This Row],[Uso Sistemas]],"T","P"),"N","F"),Parámetros!$M$2:$N$17,2,0),"Completar hasta 3ra sem. para evaluar a Probacionista"))</f>
        <v>Asistió</v>
      </c>
      <c r="AQ19" s="40"/>
      <c r="AR19" s="200"/>
      <c r="AS19" s="40"/>
      <c r="AT19" s="29"/>
      <c r="AU19" s="56"/>
      <c r="AV19" s="56"/>
      <c r="AW19" s="56"/>
      <c r="AX19" s="248">
        <f>IF(V19="","",EOMONTH(EDATE(Tabla1[[#This Row],[Fecha Finalización]],2),0))</f>
        <v>45838</v>
      </c>
      <c r="AY19" s="40"/>
      <c r="AZ19" s="249">
        <f>IF(V19="","",EOMONTH(EDATE(Tabla1[[#This Row],[Fecha Finalización]],3),0))</f>
        <v>45869</v>
      </c>
      <c r="BA19" s="40"/>
      <c r="BB19" s="40"/>
      <c r="BC19" s="235"/>
      <c r="BD19" s="233" t="str">
        <f>IF(F19="","",Tabla1[[#This Row],[sem 01]]&amp;Tabla1[[#This Row],[sem 02]]&amp;Tabla1[[#This Row],[sem 03]])</f>
        <v>PPF</v>
      </c>
      <c r="BE19" s="234" t="str">
        <f>IF(TRIM(F19)="","",$B$1&amp;"-"&amp;SUBSTITUTE(Tabla1[[#This Row],[Mes Inscrito]]," ","")&amp;"-"&amp;SUBSTITUTE(Tabla1[[#This Row],[Dia de clases Inscrito]]," ","")&amp;"-"&amp;SUBSTITUTE(Tabla1[[#This Row],[Horario Inscrito]]," ","")&amp;"-"&amp;Tabla1[[#This Row],[Fecha Inicio grupo]])</f>
        <v>Trujillo-Enero-Miércoles-7:30-9:30pm-45672</v>
      </c>
      <c r="BF19" s="251" t="str">
        <f>IF(F19="","",Tabla1[[#This Row],[Curso]])</f>
        <v>Conócete a ti mismo</v>
      </c>
      <c r="BG19" s="252" t="str">
        <f>+IF(TRIM(F19)="","",$B$1&amp;"-"&amp;TRIM(Tabla1[[#This Row],[Mes Inscrito]])&amp;"-"&amp;TRIM(Tabla1[[#This Row],[Dia de clases Inscrito]])&amp;"-"&amp;TRIM(Tabla1[[#This Row],[Horario Inscrito]])&amp;"-"&amp;TRIM(Tabla1[[#This Row],[Fecha Inicio grupo]])&amp;"-"&amp;TRIM(Tabla1[[#This Row],[Tipo Incrito]]))</f>
        <v>Trujillo-Enero-Miércoles-7:30 - 9:30 pm-45672-Inscrito Nuevo</v>
      </c>
      <c r="BH19" s="308" t="b">
        <f>IF(F19="","",OR(IFERROR(SEARCH("CG",Tabla1[[#This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9" s="309">
        <f>IF(F19&lt;&gt;"",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45693</v>
      </c>
      <c r="BJ19" s="309" t="str">
        <f>IF(F19&lt;&gt;"",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9" s="309" t="str">
        <f>IF(Tabla1[[#This Row],[Fecha Inicio grupo]]="","",IFERROR(VLOOKUP(Tabla1[[#This Row],[Mes de Alta como miembro]],Parámetros!$AM$2:$AN$16,2,0),"01/01/1900"))</f>
        <v>01/01/1900</v>
      </c>
    </row>
    <row r="20" spans="1:63" s="25" customFormat="1" ht="13.9" hidden="1">
      <c r="A20" s="69">
        <v>17</v>
      </c>
      <c r="B20" s="35" t="s">
        <v>72</v>
      </c>
      <c r="C20" s="35" t="s">
        <v>73</v>
      </c>
      <c r="D20" s="43" t="s">
        <v>88</v>
      </c>
      <c r="E20" s="43" t="s">
        <v>75</v>
      </c>
      <c r="F20" s="46">
        <v>45672</v>
      </c>
      <c r="G20" s="46" t="s">
        <v>76</v>
      </c>
      <c r="H20" s="163" t="s">
        <v>151</v>
      </c>
      <c r="I20" s="29" t="s">
        <v>152</v>
      </c>
      <c r="J20" s="29" t="s">
        <v>153</v>
      </c>
      <c r="K20" s="70">
        <v>937455193</v>
      </c>
      <c r="L20" s="69" t="s">
        <v>154</v>
      </c>
      <c r="M20" s="47">
        <v>26307</v>
      </c>
      <c r="N20" s="238">
        <f ca="1">IF(Tabla1[[#This Row],[Fecha de nac]]="","",IF(Tabla1[[#This Row],[Fecha Finalización]] &gt;=TODAY(), DATEDIF(Tabla1[[#This Row],[Fecha de nac]],TODAY(),"y"), ROUNDDOWN((Tabla1[[#This Row],[Fecha Finalización]] -Tabla1[[#This Row],[Fecha de nac]])/365,0)))</f>
        <v>53</v>
      </c>
      <c r="O20" s="168" t="s">
        <v>99</v>
      </c>
      <c r="P20" s="72" t="s">
        <v>82</v>
      </c>
      <c r="Q20" s="73"/>
      <c r="R20" s="78"/>
      <c r="S20" s="78"/>
      <c r="T20" s="78"/>
      <c r="U20" s="242">
        <f>IF(F20="","",Tabla1[[#This Row],[Fecha Inicio grupo]]+3*7-7)</f>
        <v>45686</v>
      </c>
      <c r="V20" s="241">
        <f>IF(F20="","",EDATE(Tabla1[[#This Row],[Fecha Inicio grupo]],3))</f>
        <v>45762</v>
      </c>
      <c r="W20" s="35" t="s">
        <v>93</v>
      </c>
      <c r="X20" s="35" t="s">
        <v>94</v>
      </c>
      <c r="Y20" s="76" t="s">
        <v>85</v>
      </c>
      <c r="Z20" s="76" t="s">
        <v>85</v>
      </c>
      <c r="AA20" s="76" t="s">
        <v>86</v>
      </c>
      <c r="AB20" s="76" t="s">
        <v>85</v>
      </c>
      <c r="AC20" s="76" t="s">
        <v>85</v>
      </c>
      <c r="AD20" s="76" t="s">
        <v>85</v>
      </c>
      <c r="AE20" s="76" t="s">
        <v>85</v>
      </c>
      <c r="AF20" s="76" t="s">
        <v>86</v>
      </c>
      <c r="AG20" s="76"/>
      <c r="AH20" s="76"/>
      <c r="AI20" s="76"/>
      <c r="AJ20" s="76"/>
      <c r="AK20" s="76"/>
      <c r="AL20" s="76"/>
      <c r="AM20" s="76"/>
      <c r="AN20" s="76"/>
      <c r="AO20" s="144"/>
      <c r="AP20" s="246" t="str">
        <f>IF(F20="","",IFERROR(VLOOKUP(SUBSTITUTE(SUBSTITUTE(Tabla1[[#This Row],[Uso Sistemas]],"T","P"),"N","F"),Parámetros!$M$2:$N$17,2,0),"Completar hasta 3ra sem. para evaluar a Probacionista"))</f>
        <v>Asistió</v>
      </c>
      <c r="AQ20" s="40"/>
      <c r="AR20" s="200"/>
      <c r="AS20" s="40"/>
      <c r="AT20" s="29"/>
      <c r="AU20" s="56"/>
      <c r="AV20" s="56"/>
      <c r="AW20" s="56"/>
      <c r="AX20" s="248">
        <f>IF(V20="","",EOMONTH(EDATE(Tabla1[[#This Row],[Fecha Finalización]],2),0))</f>
        <v>45838</v>
      </c>
      <c r="AY20" s="40"/>
      <c r="AZ20" s="249">
        <f>IF(V20="","",EOMONTH(EDATE(Tabla1[[#This Row],[Fecha Finalización]],3),0))</f>
        <v>45869</v>
      </c>
      <c r="BA20" s="40"/>
      <c r="BB20" s="40"/>
      <c r="BC20" s="235"/>
      <c r="BD20" s="233" t="str">
        <f>IF(F20="","",Tabla1[[#This Row],[sem 01]]&amp;Tabla1[[#This Row],[sem 02]]&amp;Tabla1[[#This Row],[sem 03]])</f>
        <v>PPF</v>
      </c>
      <c r="BE20" s="234" t="str">
        <f>IF(TRIM(F20)="","",$B$1&amp;"-"&amp;SUBSTITUTE(Tabla1[[#This Row],[Mes Inscrito]]," ","")&amp;"-"&amp;SUBSTITUTE(Tabla1[[#This Row],[Dia de clases Inscrito]]," ","")&amp;"-"&amp;SUBSTITUTE(Tabla1[[#This Row],[Horario Inscrito]]," ","")&amp;"-"&amp;Tabla1[[#This Row],[Fecha Inicio grupo]])</f>
        <v>Trujillo-Enero-Miércoles-7:30-9:30pm-45672</v>
      </c>
      <c r="BF20" s="251" t="str">
        <f>IF(F20="","",Tabla1[[#This Row],[Curso]])</f>
        <v>Conócete a ti mismo</v>
      </c>
      <c r="BG20" s="252" t="str">
        <f>+IF(TRIM(F20)="","",$B$1&amp;"-"&amp;TRIM(Tabla1[[#This Row],[Mes Inscrito]])&amp;"-"&amp;TRIM(Tabla1[[#This Row],[Dia de clases Inscrito]])&amp;"-"&amp;TRIM(Tabla1[[#This Row],[Horario Inscrito]])&amp;"-"&amp;TRIM(Tabla1[[#This Row],[Fecha Inicio grupo]])&amp;"-"&amp;TRIM(Tabla1[[#This Row],[Tipo Incrito]]))</f>
        <v>Trujillo-Enero-Miércoles-7:30 - 9:30 pm-45672-Inscrito Nuevo</v>
      </c>
      <c r="BH20" s="308" t="b">
        <f>IF(F20="","",OR(IFERROR(SEARCH("CG",Tabla1[[#This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0" s="309">
        <f>IF(F20&lt;&gt;"",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45693</v>
      </c>
      <c r="BJ20" s="309" t="str">
        <f>IF(F20&lt;&gt;"",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0" s="309" t="str">
        <f>IF(Tabla1[[#This Row],[Fecha Inicio grupo]]="","",IFERROR(VLOOKUP(Tabla1[[#This Row],[Mes de Alta como miembro]],Parámetros!$AM$2:$AN$16,2,0),"01/01/1900"))</f>
        <v>01/01/1900</v>
      </c>
    </row>
    <row r="21" spans="1:63" s="25" customFormat="1" ht="13.9" hidden="1">
      <c r="A21" s="69">
        <v>18</v>
      </c>
      <c r="B21" s="35" t="s">
        <v>72</v>
      </c>
      <c r="C21" s="35" t="s">
        <v>73</v>
      </c>
      <c r="D21" s="43" t="s">
        <v>88</v>
      </c>
      <c r="E21" s="43" t="s">
        <v>75</v>
      </c>
      <c r="F21" s="46">
        <v>45672</v>
      </c>
      <c r="G21" s="46" t="s">
        <v>76</v>
      </c>
      <c r="H21" s="163" t="s">
        <v>155</v>
      </c>
      <c r="I21" s="43" t="s">
        <v>156</v>
      </c>
      <c r="J21" s="29" t="s">
        <v>157</v>
      </c>
      <c r="K21" s="70">
        <v>902735362</v>
      </c>
      <c r="L21" s="69" t="s">
        <v>158</v>
      </c>
      <c r="M21" s="47">
        <v>39436</v>
      </c>
      <c r="N21" s="238">
        <f ca="1">IF(Tabla1[[#This Row],[Fecha de nac]]="","",IF(Tabla1[[#This Row],[Fecha Finalización]] &gt;=TODAY(), DATEDIF(Tabla1[[#This Row],[Fecha de nac]],TODAY(),"y"), ROUNDDOWN((Tabla1[[#This Row],[Fecha Finalización]] -Tabla1[[#This Row],[Fecha de nac]])/365,0)))</f>
        <v>17</v>
      </c>
      <c r="O21" s="168" t="s">
        <v>99</v>
      </c>
      <c r="P21" s="72" t="s">
        <v>82</v>
      </c>
      <c r="Q21" s="68"/>
      <c r="R21" s="68"/>
      <c r="S21" s="68"/>
      <c r="T21" s="68"/>
      <c r="U21" s="243">
        <f>IF(F21="","",Tabla1[[#This Row],[Fecha Inicio grupo]]+3*7-7)</f>
        <v>45686</v>
      </c>
      <c r="V21" s="244">
        <f>IF(F21="","",EDATE(Tabla1[[#This Row],[Fecha Inicio grupo]],3))</f>
        <v>45762</v>
      </c>
      <c r="W21" s="35" t="s">
        <v>93</v>
      </c>
      <c r="X21" s="35" t="s">
        <v>94</v>
      </c>
      <c r="Y21" s="76" t="s">
        <v>85</v>
      </c>
      <c r="Z21" s="76" t="s">
        <v>85</v>
      </c>
      <c r="AA21" s="76" t="s">
        <v>85</v>
      </c>
      <c r="AB21" s="76" t="s">
        <v>85</v>
      </c>
      <c r="AC21" s="76" t="s">
        <v>85</v>
      </c>
      <c r="AD21" s="76" t="s">
        <v>85</v>
      </c>
      <c r="AE21" s="76" t="s">
        <v>85</v>
      </c>
      <c r="AF21" s="76" t="s">
        <v>85</v>
      </c>
      <c r="AG21" s="76"/>
      <c r="AH21" s="76"/>
      <c r="AI21" s="76"/>
      <c r="AJ21" s="76"/>
      <c r="AK21" s="76"/>
      <c r="AL21" s="76"/>
      <c r="AM21" s="76"/>
      <c r="AN21" s="76"/>
      <c r="AO21" s="144"/>
      <c r="AP21" s="246" t="str">
        <f>IF(F21="","",IFERROR(VLOOKUP(SUBSTITUTE(SUBSTITUTE(Tabla1[[#This Row],[Uso Sistemas]],"T","P"),"N","F"),Parámetros!$M$2:$N$17,2,0),"Completar hasta 3ra sem. para evaluar a Probacionista"))</f>
        <v>Asistió</v>
      </c>
      <c r="AQ21" s="40"/>
      <c r="AR21" s="200"/>
      <c r="AS21" s="40"/>
      <c r="AT21" s="29"/>
      <c r="AU21" s="56"/>
      <c r="AV21" s="56"/>
      <c r="AW21" s="56"/>
      <c r="AX21" s="248">
        <f>IF(V21="","",EOMONTH(EDATE(Tabla1[[#This Row],[Fecha Finalización]],2),0))</f>
        <v>45838</v>
      </c>
      <c r="AY21" s="40"/>
      <c r="AZ21" s="249">
        <f>IF(V21="","",EOMONTH(EDATE(Tabla1[[#This Row],[Fecha Finalización]],3),0))</f>
        <v>45869</v>
      </c>
      <c r="BA21" s="40"/>
      <c r="BB21" s="40"/>
      <c r="BC21" s="235"/>
      <c r="BD21" s="233" t="str">
        <f>IF(F21="","",Tabla1[[#This Row],[sem 01]]&amp;Tabla1[[#This Row],[sem 02]]&amp;Tabla1[[#This Row],[sem 03]])</f>
        <v>PPP</v>
      </c>
      <c r="BE21" s="234" t="str">
        <f>IF(TRIM(F21)="","",$B$1&amp;"-"&amp;SUBSTITUTE(Tabla1[[#This Row],[Mes Inscrito]]," ","")&amp;"-"&amp;SUBSTITUTE(Tabla1[[#This Row],[Dia de clases Inscrito]]," ","")&amp;"-"&amp;SUBSTITUTE(Tabla1[[#This Row],[Horario Inscrito]]," ","")&amp;"-"&amp;Tabla1[[#This Row],[Fecha Inicio grupo]])</f>
        <v>Trujillo-Enero-Miércoles-7:30-9:30pm-45672</v>
      </c>
      <c r="BF21" s="251" t="str">
        <f>IF(F21="","",Tabla1[[#This Row],[Curso]])</f>
        <v>Conócete a ti mismo</v>
      </c>
      <c r="BG21" s="252" t="str">
        <f>+IF(TRIM(F21)="","",$B$1&amp;"-"&amp;TRIM(Tabla1[[#This Row],[Mes Inscrito]])&amp;"-"&amp;TRIM(Tabla1[[#This Row],[Dia de clases Inscrito]])&amp;"-"&amp;TRIM(Tabla1[[#This Row],[Horario Inscrito]])&amp;"-"&amp;TRIM(Tabla1[[#This Row],[Fecha Inicio grupo]])&amp;"-"&amp;TRIM(Tabla1[[#This Row],[Tipo Incrito]]))</f>
        <v>Trujillo-Enero-Miércoles-7:30 - 9:30 pm-45672-Inscrito Nuevo</v>
      </c>
      <c r="BH21" s="308" t="b">
        <f>IF(F21="","",OR(IFERROR(SEARCH("CG",Tabla1[[#This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1" s="309">
        <f>IF(F21&lt;&gt;"",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45693</v>
      </c>
      <c r="BJ21" s="309" t="str">
        <f>IF(F21&lt;&gt;"",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1" s="309" t="str">
        <f>IF(Tabla1[[#This Row],[Fecha Inicio grupo]]="","",IFERROR(VLOOKUP(Tabla1[[#This Row],[Mes de Alta como miembro]],Parámetros!$AM$2:$AN$16,2,0),"01/01/1900"))</f>
        <v>01/01/1900</v>
      </c>
    </row>
    <row r="22" spans="1:63" s="25" customFormat="1" ht="13.9" hidden="1">
      <c r="A22" s="69">
        <v>19</v>
      </c>
      <c r="B22" s="35" t="s">
        <v>72</v>
      </c>
      <c r="C22" s="35" t="s">
        <v>73</v>
      </c>
      <c r="D22" s="43" t="s">
        <v>88</v>
      </c>
      <c r="E22" s="43" t="s">
        <v>75</v>
      </c>
      <c r="F22" s="46">
        <v>45672</v>
      </c>
      <c r="G22" s="46" t="s">
        <v>76</v>
      </c>
      <c r="H22" s="163" t="s">
        <v>159</v>
      </c>
      <c r="I22" s="29" t="s">
        <v>160</v>
      </c>
      <c r="J22" s="29" t="s">
        <v>161</v>
      </c>
      <c r="K22" s="70">
        <v>946016170</v>
      </c>
      <c r="L22" s="69" t="s">
        <v>162</v>
      </c>
      <c r="M22" s="47">
        <v>26180</v>
      </c>
      <c r="N22" s="238">
        <f ca="1">IF(Tabla1[[#This Row],[Fecha de nac]]="","",IF(Tabla1[[#This Row],[Fecha Finalización]] &gt;=TODAY(), DATEDIF(Tabla1[[#This Row],[Fecha de nac]],TODAY(),"y"), ROUNDDOWN((Tabla1[[#This Row],[Fecha Finalización]] -Tabla1[[#This Row],[Fecha de nac]])/365,0)))</f>
        <v>53</v>
      </c>
      <c r="O22" s="168" t="s">
        <v>99</v>
      </c>
      <c r="P22" s="72" t="s">
        <v>82</v>
      </c>
      <c r="Q22" s="71"/>
      <c r="R22" s="71"/>
      <c r="S22" s="71"/>
      <c r="T22" s="71"/>
      <c r="U22" s="245">
        <f>IF(F22="","",Tabla1[[#This Row],[Fecha Inicio grupo]]+3*7-7)</f>
        <v>45686</v>
      </c>
      <c r="V22" s="244">
        <f>IF(F22="","",EDATE(Tabla1[[#This Row],[Fecha Inicio grupo]],3))</f>
        <v>45762</v>
      </c>
      <c r="W22" s="35" t="s">
        <v>93</v>
      </c>
      <c r="X22" s="35" t="s">
        <v>94</v>
      </c>
      <c r="Y22" s="76" t="s">
        <v>85</v>
      </c>
      <c r="Z22" s="76" t="s">
        <v>85</v>
      </c>
      <c r="AA22" s="76" t="s">
        <v>85</v>
      </c>
      <c r="AB22" s="76" t="s">
        <v>86</v>
      </c>
      <c r="AC22" s="76" t="s">
        <v>85</v>
      </c>
      <c r="AD22" s="76" t="s">
        <v>85</v>
      </c>
      <c r="AE22" s="76" t="s">
        <v>85</v>
      </c>
      <c r="AF22" s="76" t="s">
        <v>86</v>
      </c>
      <c r="AG22" s="76"/>
      <c r="AH22" s="76"/>
      <c r="AI22" s="76"/>
      <c r="AJ22" s="76"/>
      <c r="AK22" s="76"/>
      <c r="AL22" s="76"/>
      <c r="AM22" s="76"/>
      <c r="AN22" s="76"/>
      <c r="AO22" s="144"/>
      <c r="AP22" s="246" t="str">
        <f>IF(F22="","",IFERROR(VLOOKUP(SUBSTITUTE(SUBSTITUTE(Tabla1[[#This Row],[Uso Sistemas]],"T","P"),"N","F"),Parámetros!$M$2:$N$17,2,0),"Completar hasta 3ra sem. para evaluar a Probacionista"))</f>
        <v>Asistió</v>
      </c>
      <c r="AQ22" s="40"/>
      <c r="AR22" s="200"/>
      <c r="AS22" s="40"/>
      <c r="AT22" s="29"/>
      <c r="AU22" s="56"/>
      <c r="AV22" s="56"/>
      <c r="AW22" s="56"/>
      <c r="AX22" s="248">
        <f>IF(V22="","",EOMONTH(EDATE(Tabla1[[#This Row],[Fecha Finalización]],2),0))</f>
        <v>45838</v>
      </c>
      <c r="AY22" s="40"/>
      <c r="AZ22" s="249">
        <f>IF(V22="","",EOMONTH(EDATE(Tabla1[[#This Row],[Fecha Finalización]],3),0))</f>
        <v>45869</v>
      </c>
      <c r="BA22" s="40"/>
      <c r="BB22" s="40"/>
      <c r="BC22" s="235"/>
      <c r="BD22" s="233" t="str">
        <f>IF(F22="","",Tabla1[[#This Row],[sem 01]]&amp;Tabla1[[#This Row],[sem 02]]&amp;Tabla1[[#This Row],[sem 03]])</f>
        <v>PPP</v>
      </c>
      <c r="BE22" s="234" t="str">
        <f>IF(TRIM(F22)="","",$B$1&amp;"-"&amp;SUBSTITUTE(Tabla1[[#This Row],[Mes Inscrito]]," ","")&amp;"-"&amp;SUBSTITUTE(Tabla1[[#This Row],[Dia de clases Inscrito]]," ","")&amp;"-"&amp;SUBSTITUTE(Tabla1[[#This Row],[Horario Inscrito]]," ","")&amp;"-"&amp;Tabla1[[#This Row],[Fecha Inicio grupo]])</f>
        <v>Trujillo-Enero-Miércoles-7:30-9:30pm-45672</v>
      </c>
      <c r="BF22" s="251" t="str">
        <f>IF(F22="","",Tabla1[[#This Row],[Curso]])</f>
        <v>Conócete a ti mismo</v>
      </c>
      <c r="BG22" s="252" t="str">
        <f>+IF(TRIM(F22)="","",$B$1&amp;"-"&amp;TRIM(Tabla1[[#This Row],[Mes Inscrito]])&amp;"-"&amp;TRIM(Tabla1[[#This Row],[Dia de clases Inscrito]])&amp;"-"&amp;TRIM(Tabla1[[#This Row],[Horario Inscrito]])&amp;"-"&amp;TRIM(Tabla1[[#This Row],[Fecha Inicio grupo]])&amp;"-"&amp;TRIM(Tabla1[[#This Row],[Tipo Incrito]]))</f>
        <v>Trujillo-Enero-Miércoles-7:30 - 9:30 pm-45672-Inscrito Nuevo</v>
      </c>
      <c r="BH22" s="308" t="b">
        <f>IF(F22="","",OR(IFERROR(SEARCH("CG",Tabla1[[#This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2" s="309">
        <f>IF(F22&lt;&gt;"",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45693</v>
      </c>
      <c r="BJ22" s="309" t="str">
        <f>IF(F22&lt;&gt;"",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2" s="309" t="str">
        <f>IF(Tabla1[[#This Row],[Fecha Inicio grupo]]="","",IFERROR(VLOOKUP(Tabla1[[#This Row],[Mes de Alta como miembro]],Parámetros!$AM$2:$AN$16,2,0),"01/01/1900"))</f>
        <v>01/01/1900</v>
      </c>
    </row>
    <row r="23" spans="1:63" s="25" customFormat="1" ht="13.9" hidden="1">
      <c r="A23" s="69">
        <v>20</v>
      </c>
      <c r="B23" s="35" t="s">
        <v>72</v>
      </c>
      <c r="C23" s="35" t="s">
        <v>73</v>
      </c>
      <c r="D23" s="43" t="s">
        <v>88</v>
      </c>
      <c r="E23" s="43" t="s">
        <v>75</v>
      </c>
      <c r="F23" s="46">
        <v>45672</v>
      </c>
      <c r="G23" s="46" t="s">
        <v>76</v>
      </c>
      <c r="H23" s="163" t="s">
        <v>163</v>
      </c>
      <c r="I23" s="43" t="s">
        <v>164</v>
      </c>
      <c r="J23" s="29" t="s">
        <v>165</v>
      </c>
      <c r="K23" s="70">
        <v>992294142</v>
      </c>
      <c r="L23" s="69" t="s">
        <v>166</v>
      </c>
      <c r="M23" s="47">
        <v>38584</v>
      </c>
      <c r="N23" s="238">
        <f ca="1">IF(Tabla1[[#This Row],[Fecha de nac]]="","",IF(Tabla1[[#This Row],[Fecha Finalización]] &gt;=TODAY(), DATEDIF(Tabla1[[#This Row],[Fecha de nac]],TODAY(),"y"), ROUNDDOWN((Tabla1[[#This Row],[Fecha Finalización]] -Tabla1[[#This Row],[Fecha de nac]])/365,0)))</f>
        <v>19</v>
      </c>
      <c r="O23" s="168" t="s">
        <v>99</v>
      </c>
      <c r="P23" s="72" t="s">
        <v>82</v>
      </c>
      <c r="Q23" s="68"/>
      <c r="R23" s="68"/>
      <c r="S23" s="68"/>
      <c r="T23" s="68"/>
      <c r="U23" s="243">
        <f>IF(F23="","",Tabla1[[#This Row],[Fecha Inicio grupo]]+3*7-7)</f>
        <v>45686</v>
      </c>
      <c r="V23" s="244">
        <f>IF(F23="","",EDATE(Tabla1[[#This Row],[Fecha Inicio grupo]],3))</f>
        <v>45762</v>
      </c>
      <c r="W23" s="35" t="s">
        <v>93</v>
      </c>
      <c r="X23" s="35" t="s">
        <v>94</v>
      </c>
      <c r="Y23" s="76" t="s">
        <v>85</v>
      </c>
      <c r="Z23" s="76" t="s">
        <v>85</v>
      </c>
      <c r="AA23" s="76" t="s">
        <v>85</v>
      </c>
      <c r="AB23" s="76" t="s">
        <v>85</v>
      </c>
      <c r="AC23" s="76" t="s">
        <v>85</v>
      </c>
      <c r="AD23" s="76" t="s">
        <v>85</v>
      </c>
      <c r="AE23" s="76" t="s">
        <v>85</v>
      </c>
      <c r="AF23" s="76" t="s">
        <v>85</v>
      </c>
      <c r="AG23" s="76"/>
      <c r="AH23" s="76"/>
      <c r="AI23" s="76"/>
      <c r="AJ23" s="76"/>
      <c r="AK23" s="76"/>
      <c r="AL23" s="76"/>
      <c r="AM23" s="76"/>
      <c r="AN23" s="76"/>
      <c r="AO23" s="144"/>
      <c r="AP23" s="246" t="str">
        <f>IF(F23="","",IFERROR(VLOOKUP(SUBSTITUTE(SUBSTITUTE(Tabla1[[#This Row],[Uso Sistemas]],"T","P"),"N","F"),Parámetros!$M$2:$N$17,2,0),"Completar hasta 3ra sem. para evaluar a Probacionista"))</f>
        <v>Asistió</v>
      </c>
      <c r="AQ23" s="40"/>
      <c r="AR23" s="200"/>
      <c r="AS23" s="40"/>
      <c r="AT23" s="29"/>
      <c r="AU23" s="56"/>
      <c r="AV23" s="56"/>
      <c r="AW23" s="56"/>
      <c r="AX23" s="248">
        <f>IF(V23="","",EOMONTH(EDATE(Tabla1[[#This Row],[Fecha Finalización]],2),0))</f>
        <v>45838</v>
      </c>
      <c r="AY23" s="40"/>
      <c r="AZ23" s="249">
        <f>IF(V23="","",EOMONTH(EDATE(Tabla1[[#This Row],[Fecha Finalización]],3),0))</f>
        <v>45869</v>
      </c>
      <c r="BA23" s="40"/>
      <c r="BB23" s="40"/>
      <c r="BC23" s="235"/>
      <c r="BD23" s="233" t="str">
        <f>IF(F23="","",Tabla1[[#This Row],[sem 01]]&amp;Tabla1[[#This Row],[sem 02]]&amp;Tabla1[[#This Row],[sem 03]])</f>
        <v>PPP</v>
      </c>
      <c r="BE23" s="234" t="str">
        <f>IF(TRIM(F23)="","",$B$1&amp;"-"&amp;SUBSTITUTE(Tabla1[[#This Row],[Mes Inscrito]]," ","")&amp;"-"&amp;SUBSTITUTE(Tabla1[[#This Row],[Dia de clases Inscrito]]," ","")&amp;"-"&amp;SUBSTITUTE(Tabla1[[#This Row],[Horario Inscrito]]," ","")&amp;"-"&amp;Tabla1[[#This Row],[Fecha Inicio grupo]])</f>
        <v>Trujillo-Enero-Miércoles-7:30-9:30pm-45672</v>
      </c>
      <c r="BF23" s="251" t="str">
        <f>IF(F23="","",Tabla1[[#This Row],[Curso]])</f>
        <v>Conócete a ti mismo</v>
      </c>
      <c r="BG23" s="252" t="str">
        <f>+IF(TRIM(F23)="","",$B$1&amp;"-"&amp;TRIM(Tabla1[[#This Row],[Mes Inscrito]])&amp;"-"&amp;TRIM(Tabla1[[#This Row],[Dia de clases Inscrito]])&amp;"-"&amp;TRIM(Tabla1[[#This Row],[Horario Inscrito]])&amp;"-"&amp;TRIM(Tabla1[[#This Row],[Fecha Inicio grupo]])&amp;"-"&amp;TRIM(Tabla1[[#This Row],[Tipo Incrito]]))</f>
        <v>Trujillo-Enero-Miércoles-7:30 - 9:30 pm-45672-Inscrito Nuevo</v>
      </c>
      <c r="BH23" s="308" t="b">
        <f>IF(F23="","",OR(IFERROR(SEARCH("CG",Tabla1[[#This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3" s="309">
        <f>IF(F23&lt;&gt;"",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45693</v>
      </c>
      <c r="BJ23" s="309" t="str">
        <f>IF(F23&lt;&gt;"",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3" s="309" t="str">
        <f>IF(Tabla1[[#This Row],[Fecha Inicio grupo]]="","",IFERROR(VLOOKUP(Tabla1[[#This Row],[Mes de Alta como miembro]],Parámetros!$AM$2:$AN$16,2,0),"01/01/1900"))</f>
        <v>01/01/1900</v>
      </c>
    </row>
    <row r="24" spans="1:63" s="25" customFormat="1" ht="13.9" hidden="1">
      <c r="A24" s="69">
        <v>21</v>
      </c>
      <c r="B24" s="35" t="s">
        <v>72</v>
      </c>
      <c r="C24" s="35" t="s">
        <v>73</v>
      </c>
      <c r="D24" s="43" t="s">
        <v>88</v>
      </c>
      <c r="E24" s="43" t="s">
        <v>75</v>
      </c>
      <c r="F24" s="46">
        <v>45672</v>
      </c>
      <c r="G24" s="46" t="s">
        <v>76</v>
      </c>
      <c r="H24" s="163" t="s">
        <v>167</v>
      </c>
      <c r="I24" s="43" t="s">
        <v>168</v>
      </c>
      <c r="J24" s="29" t="s">
        <v>169</v>
      </c>
      <c r="K24" s="70">
        <v>901137401</v>
      </c>
      <c r="L24" s="69" t="s">
        <v>170</v>
      </c>
      <c r="M24" s="47">
        <v>37164</v>
      </c>
      <c r="N24" s="238">
        <f ca="1">IF(Tabla1[[#This Row],[Fecha de nac]]="","",IF(Tabla1[[#This Row],[Fecha Finalización]] &gt;=TODAY(), DATEDIF(Tabla1[[#This Row],[Fecha de nac]],TODAY(),"y"), ROUNDDOWN((Tabla1[[#This Row],[Fecha Finalización]] -Tabla1[[#This Row],[Fecha de nac]])/365,0)))</f>
        <v>23</v>
      </c>
      <c r="O24" s="168" t="s">
        <v>99</v>
      </c>
      <c r="P24" s="72" t="s">
        <v>82</v>
      </c>
      <c r="Q24" s="68"/>
      <c r="R24" s="68"/>
      <c r="S24" s="68"/>
      <c r="T24" s="68"/>
      <c r="U24" s="243">
        <f>IF(F24="","",Tabla1[[#This Row],[Fecha Inicio grupo]]+3*7-7)</f>
        <v>45686</v>
      </c>
      <c r="V24" s="244">
        <f>IF(F24="","",EDATE(Tabla1[[#This Row],[Fecha Inicio grupo]],3))</f>
        <v>45762</v>
      </c>
      <c r="W24" s="35" t="s">
        <v>93</v>
      </c>
      <c r="X24" s="35" t="s">
        <v>94</v>
      </c>
      <c r="Y24" s="76" t="s">
        <v>85</v>
      </c>
      <c r="Z24" s="76" t="s">
        <v>85</v>
      </c>
      <c r="AA24" s="76" t="s">
        <v>85</v>
      </c>
      <c r="AB24" s="76" t="s">
        <v>85</v>
      </c>
      <c r="AC24" s="76" t="s">
        <v>85</v>
      </c>
      <c r="AD24" s="76" t="s">
        <v>86</v>
      </c>
      <c r="AE24" s="76" t="s">
        <v>86</v>
      </c>
      <c r="AF24" s="76" t="s">
        <v>86</v>
      </c>
      <c r="AG24" s="76"/>
      <c r="AH24" s="76"/>
      <c r="AI24" s="76"/>
      <c r="AJ24" s="76"/>
      <c r="AK24" s="76"/>
      <c r="AL24" s="76"/>
      <c r="AM24" s="76"/>
      <c r="AN24" s="76"/>
      <c r="AO24" s="144"/>
      <c r="AP24" s="246" t="str">
        <f>IF(F24="","",IFERROR(VLOOKUP(SUBSTITUTE(SUBSTITUTE(Tabla1[[#This Row],[Uso Sistemas]],"T","P"),"N","F"),Parámetros!$M$2:$N$17,2,0),"Completar hasta 3ra sem. para evaluar a Probacionista"))</f>
        <v>Asistió</v>
      </c>
      <c r="AQ24" s="40"/>
      <c r="AR24" s="200"/>
      <c r="AS24" s="40"/>
      <c r="AT24" s="29"/>
      <c r="AU24" s="56"/>
      <c r="AV24" s="56"/>
      <c r="AW24" s="56"/>
      <c r="AX24" s="248">
        <f>IF(V24="","",EOMONTH(EDATE(Tabla1[[#This Row],[Fecha Finalización]],2),0))</f>
        <v>45838</v>
      </c>
      <c r="AY24" s="40"/>
      <c r="AZ24" s="249">
        <f>IF(V24="","",EOMONTH(EDATE(Tabla1[[#This Row],[Fecha Finalización]],3),0))</f>
        <v>45869</v>
      </c>
      <c r="BA24" s="40"/>
      <c r="BB24" s="40"/>
      <c r="BC24" s="235"/>
      <c r="BD24" s="233" t="str">
        <f>IF(F24="","",Tabla1[[#This Row],[sem 01]]&amp;Tabla1[[#This Row],[sem 02]]&amp;Tabla1[[#This Row],[sem 03]])</f>
        <v>PPP</v>
      </c>
      <c r="BE24" s="234" t="str">
        <f>IF(TRIM(F24)="","",$B$1&amp;"-"&amp;SUBSTITUTE(Tabla1[[#This Row],[Mes Inscrito]]," ","")&amp;"-"&amp;SUBSTITUTE(Tabla1[[#This Row],[Dia de clases Inscrito]]," ","")&amp;"-"&amp;SUBSTITUTE(Tabla1[[#This Row],[Horario Inscrito]]," ","")&amp;"-"&amp;Tabla1[[#This Row],[Fecha Inicio grupo]])</f>
        <v>Trujillo-Enero-Miércoles-7:30-9:30pm-45672</v>
      </c>
      <c r="BF24" s="251" t="str">
        <f>IF(F24="","",Tabla1[[#This Row],[Curso]])</f>
        <v>Conócete a ti mismo</v>
      </c>
      <c r="BG24" s="252" t="str">
        <f>+IF(TRIM(F24)="","",$B$1&amp;"-"&amp;TRIM(Tabla1[[#This Row],[Mes Inscrito]])&amp;"-"&amp;TRIM(Tabla1[[#This Row],[Dia de clases Inscrito]])&amp;"-"&amp;TRIM(Tabla1[[#This Row],[Horario Inscrito]])&amp;"-"&amp;TRIM(Tabla1[[#This Row],[Fecha Inicio grupo]])&amp;"-"&amp;TRIM(Tabla1[[#This Row],[Tipo Incrito]]))</f>
        <v>Trujillo-Enero-Miércoles-7:30 - 9:30 pm-45672-Inscrito Nuevo</v>
      </c>
      <c r="BH24" s="308" t="b">
        <f>IF(F24="","",OR(IFERROR(SEARCH("CG",Tabla1[[#This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4" s="309">
        <f>IF(F24&lt;&gt;"",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45693</v>
      </c>
      <c r="BJ24" s="309" t="str">
        <f>IF(F24&lt;&gt;"",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4" s="309" t="str">
        <f>IF(Tabla1[[#This Row],[Fecha Inicio grupo]]="","",IFERROR(VLOOKUP(Tabla1[[#This Row],[Mes de Alta como miembro]],Parámetros!$AM$2:$AN$16,2,0),"01/01/1900"))</f>
        <v>01/01/1900</v>
      </c>
    </row>
    <row r="25" spans="1:63" s="25" customFormat="1" ht="13.9" hidden="1">
      <c r="A25" s="69">
        <v>22</v>
      </c>
      <c r="B25" s="35" t="s">
        <v>72</v>
      </c>
      <c r="C25" s="35" t="s">
        <v>73</v>
      </c>
      <c r="D25" s="43" t="s">
        <v>88</v>
      </c>
      <c r="E25" s="43" t="s">
        <v>75</v>
      </c>
      <c r="F25" s="46">
        <v>45672</v>
      </c>
      <c r="G25" s="46" t="s">
        <v>76</v>
      </c>
      <c r="H25" s="163" t="s">
        <v>171</v>
      </c>
      <c r="I25" s="43" t="s">
        <v>172</v>
      </c>
      <c r="J25" s="29" t="s">
        <v>173</v>
      </c>
      <c r="K25" s="70">
        <v>976241288</v>
      </c>
      <c r="L25" s="69" t="s">
        <v>174</v>
      </c>
      <c r="M25" s="47">
        <v>36329</v>
      </c>
      <c r="N25" s="238">
        <f ca="1">IF(Tabla1[[#This Row],[Fecha de nac]]="","",IF(Tabla1[[#This Row],[Fecha Finalización]] &gt;=TODAY(), DATEDIF(Tabla1[[#This Row],[Fecha de nac]],TODAY(),"y"), ROUNDDOWN((Tabla1[[#This Row],[Fecha Finalización]] -Tabla1[[#This Row],[Fecha de nac]])/365,0)))</f>
        <v>25</v>
      </c>
      <c r="O25" s="168" t="s">
        <v>99</v>
      </c>
      <c r="P25" s="72" t="s">
        <v>82</v>
      </c>
      <c r="Q25" s="68"/>
      <c r="R25" s="68"/>
      <c r="S25" s="68"/>
      <c r="T25" s="68"/>
      <c r="U25" s="243">
        <f>IF(F25="","",Tabla1[[#This Row],[Fecha Inicio grupo]]+3*7-7)</f>
        <v>45686</v>
      </c>
      <c r="V25" s="244">
        <f>IF(F25="","",EDATE(Tabla1[[#This Row],[Fecha Inicio grupo]],3))</f>
        <v>45762</v>
      </c>
      <c r="W25" s="35" t="s">
        <v>93</v>
      </c>
      <c r="X25" s="35" t="s">
        <v>94</v>
      </c>
      <c r="Y25" s="76" t="s">
        <v>85</v>
      </c>
      <c r="Z25" s="76" t="s">
        <v>85</v>
      </c>
      <c r="AA25" s="76" t="s">
        <v>86</v>
      </c>
      <c r="AB25" s="76" t="s">
        <v>85</v>
      </c>
      <c r="AC25" s="76" t="s">
        <v>86</v>
      </c>
      <c r="AD25" s="76" t="s">
        <v>86</v>
      </c>
      <c r="AE25" s="76" t="s">
        <v>85</v>
      </c>
      <c r="AF25" s="76" t="s">
        <v>85</v>
      </c>
      <c r="AG25" s="76"/>
      <c r="AH25" s="76"/>
      <c r="AI25" s="76"/>
      <c r="AJ25" s="76"/>
      <c r="AK25" s="76"/>
      <c r="AL25" s="76"/>
      <c r="AM25" s="76"/>
      <c r="AN25" s="76"/>
      <c r="AO25" s="144"/>
      <c r="AP25" s="246" t="str">
        <f>IF(F25="","",IFERROR(VLOOKUP(SUBSTITUTE(SUBSTITUTE(Tabla1[[#This Row],[Uso Sistemas]],"T","P"),"N","F"),Parámetros!$M$2:$N$17,2,0),"Completar hasta 3ra sem. para evaluar a Probacionista"))</f>
        <v>Asistió</v>
      </c>
      <c r="AQ25" s="40"/>
      <c r="AR25" s="200"/>
      <c r="AS25" s="40"/>
      <c r="AT25" s="29"/>
      <c r="AU25" s="56"/>
      <c r="AV25" s="56"/>
      <c r="AW25" s="56"/>
      <c r="AX25" s="248">
        <f>IF(V25="","",EOMONTH(EDATE(Tabla1[[#This Row],[Fecha Finalización]],2),0))</f>
        <v>45838</v>
      </c>
      <c r="AY25" s="40"/>
      <c r="AZ25" s="249">
        <f>IF(V25="","",EOMONTH(EDATE(Tabla1[[#This Row],[Fecha Finalización]],3),0))</f>
        <v>45869</v>
      </c>
      <c r="BA25" s="40"/>
      <c r="BB25" s="40"/>
      <c r="BC25" s="235"/>
      <c r="BD25" s="233" t="str">
        <f>IF(F25="","",Tabla1[[#This Row],[sem 01]]&amp;Tabla1[[#This Row],[sem 02]]&amp;Tabla1[[#This Row],[sem 03]])</f>
        <v>PPF</v>
      </c>
      <c r="BE25" s="234" t="str">
        <f>IF(TRIM(F25)="","",$B$1&amp;"-"&amp;SUBSTITUTE(Tabla1[[#This Row],[Mes Inscrito]]," ","")&amp;"-"&amp;SUBSTITUTE(Tabla1[[#This Row],[Dia de clases Inscrito]]," ","")&amp;"-"&amp;SUBSTITUTE(Tabla1[[#This Row],[Horario Inscrito]]," ","")&amp;"-"&amp;Tabla1[[#This Row],[Fecha Inicio grupo]])</f>
        <v>Trujillo-Enero-Miércoles-7:30-9:30pm-45672</v>
      </c>
      <c r="BF25" s="251" t="str">
        <f>IF(F25="","",Tabla1[[#This Row],[Curso]])</f>
        <v>Conócete a ti mismo</v>
      </c>
      <c r="BG25" s="252" t="str">
        <f>+IF(TRIM(F25)="","",$B$1&amp;"-"&amp;TRIM(Tabla1[[#This Row],[Mes Inscrito]])&amp;"-"&amp;TRIM(Tabla1[[#This Row],[Dia de clases Inscrito]])&amp;"-"&amp;TRIM(Tabla1[[#This Row],[Horario Inscrito]])&amp;"-"&amp;TRIM(Tabla1[[#This Row],[Fecha Inicio grupo]])&amp;"-"&amp;TRIM(Tabla1[[#This Row],[Tipo Incrito]]))</f>
        <v>Trujillo-Enero-Miércoles-7:30 - 9:30 pm-45672-Inscrito Nuevo</v>
      </c>
      <c r="BH25" s="308" t="b">
        <f>IF(F25="","",OR(IFERROR(SEARCH("CG",Tabla1[[#This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5" s="309">
        <f>IF(F25&lt;&gt;"",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45693</v>
      </c>
      <c r="BJ25" s="309" t="str">
        <f>IF(F25&lt;&gt;"",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5" s="309" t="str">
        <f>IF(Tabla1[[#This Row],[Fecha Inicio grupo]]="","",IFERROR(VLOOKUP(Tabla1[[#This Row],[Mes de Alta como miembro]],Parámetros!$AM$2:$AN$16,2,0),"01/01/1900"))</f>
        <v>01/01/1900</v>
      </c>
    </row>
    <row r="26" spans="1:63" s="25" customFormat="1" ht="13.9" hidden="1">
      <c r="A26" s="69">
        <v>23</v>
      </c>
      <c r="B26" s="35" t="s">
        <v>72</v>
      </c>
      <c r="C26" s="35" t="s">
        <v>73</v>
      </c>
      <c r="D26" s="43" t="s">
        <v>88</v>
      </c>
      <c r="E26" s="43" t="s">
        <v>75</v>
      </c>
      <c r="F26" s="46">
        <v>45672</v>
      </c>
      <c r="G26" s="46" t="s">
        <v>76</v>
      </c>
      <c r="H26" s="163" t="s">
        <v>175</v>
      </c>
      <c r="I26" s="43" t="s">
        <v>176</v>
      </c>
      <c r="J26" s="29" t="s">
        <v>177</v>
      </c>
      <c r="K26" s="70">
        <v>949933353</v>
      </c>
      <c r="L26" s="69" t="s">
        <v>178</v>
      </c>
      <c r="M26" s="47">
        <v>39239</v>
      </c>
      <c r="N26" s="238">
        <f ca="1">IF(Tabla1[[#This Row],[Fecha de nac]]="","",IF(Tabla1[[#This Row],[Fecha Finalización]] &gt;=TODAY(), DATEDIF(Tabla1[[#This Row],[Fecha de nac]],TODAY(),"y"), ROUNDDOWN((Tabla1[[#This Row],[Fecha Finalización]] -Tabla1[[#This Row],[Fecha de nac]])/365,0)))</f>
        <v>17</v>
      </c>
      <c r="O26" s="168" t="s">
        <v>99</v>
      </c>
      <c r="P26" s="72" t="s">
        <v>82</v>
      </c>
      <c r="Q26" s="68"/>
      <c r="R26" s="68"/>
      <c r="S26" s="68"/>
      <c r="T26" s="68"/>
      <c r="U26" s="243">
        <f>IF(F26="","",Tabla1[[#This Row],[Fecha Inicio grupo]]+3*7-7)</f>
        <v>45686</v>
      </c>
      <c r="V26" s="244">
        <f>IF(F26="","",EDATE(Tabla1[[#This Row],[Fecha Inicio grupo]],3))</f>
        <v>45762</v>
      </c>
      <c r="W26" s="35" t="s">
        <v>93</v>
      </c>
      <c r="X26" s="35" t="s">
        <v>94</v>
      </c>
      <c r="Y26" s="76" t="s">
        <v>85</v>
      </c>
      <c r="Z26" s="76" t="s">
        <v>85</v>
      </c>
      <c r="AA26" s="76" t="s">
        <v>85</v>
      </c>
      <c r="AB26" s="76" t="s">
        <v>85</v>
      </c>
      <c r="AC26" s="76" t="s">
        <v>86</v>
      </c>
      <c r="AD26" s="76" t="s">
        <v>86</v>
      </c>
      <c r="AE26" s="76" t="s">
        <v>86</v>
      </c>
      <c r="AF26" s="76" t="s">
        <v>86</v>
      </c>
      <c r="AG26" s="76"/>
      <c r="AH26" s="76"/>
      <c r="AI26" s="76"/>
      <c r="AJ26" s="76"/>
      <c r="AK26" s="76"/>
      <c r="AL26" s="76"/>
      <c r="AM26" s="76"/>
      <c r="AN26" s="76"/>
      <c r="AO26" s="144"/>
      <c r="AP26" s="246" t="str">
        <f>IF(F26="","",IFERROR(VLOOKUP(SUBSTITUTE(SUBSTITUTE(Tabla1[[#This Row],[Uso Sistemas]],"T","P"),"N","F"),Parámetros!$M$2:$N$17,2,0),"Completar hasta 3ra sem. para evaluar a Probacionista"))</f>
        <v>Asistió</v>
      </c>
      <c r="AQ26" s="40"/>
      <c r="AR26" s="200"/>
      <c r="AS26" s="40"/>
      <c r="AT26" s="29"/>
      <c r="AU26" s="56"/>
      <c r="AV26" s="56"/>
      <c r="AW26" s="56"/>
      <c r="AX26" s="248">
        <f>IF(V26="","",EOMONTH(EDATE(Tabla1[[#This Row],[Fecha Finalización]],2),0))</f>
        <v>45838</v>
      </c>
      <c r="AY26" s="40"/>
      <c r="AZ26" s="249">
        <f>IF(V26="","",EOMONTH(EDATE(Tabla1[[#This Row],[Fecha Finalización]],3),0))</f>
        <v>45869</v>
      </c>
      <c r="BA26" s="40"/>
      <c r="BB26" s="40"/>
      <c r="BC26" s="235"/>
      <c r="BD26" s="233" t="str">
        <f>IF(F26="","",Tabla1[[#This Row],[sem 01]]&amp;Tabla1[[#This Row],[sem 02]]&amp;Tabla1[[#This Row],[sem 03]])</f>
        <v>PPP</v>
      </c>
      <c r="BE26" s="234" t="str">
        <f>IF(TRIM(F26)="","",$B$1&amp;"-"&amp;SUBSTITUTE(Tabla1[[#This Row],[Mes Inscrito]]," ","")&amp;"-"&amp;SUBSTITUTE(Tabla1[[#This Row],[Dia de clases Inscrito]]," ","")&amp;"-"&amp;SUBSTITUTE(Tabla1[[#This Row],[Horario Inscrito]]," ","")&amp;"-"&amp;Tabla1[[#This Row],[Fecha Inicio grupo]])</f>
        <v>Trujillo-Enero-Miércoles-7:30-9:30pm-45672</v>
      </c>
      <c r="BF26" s="251" t="str">
        <f>IF(F26="","",Tabla1[[#This Row],[Curso]])</f>
        <v>Conócete a ti mismo</v>
      </c>
      <c r="BG26" s="252" t="str">
        <f>+IF(TRIM(F26)="","",$B$1&amp;"-"&amp;TRIM(Tabla1[[#This Row],[Mes Inscrito]])&amp;"-"&amp;TRIM(Tabla1[[#This Row],[Dia de clases Inscrito]])&amp;"-"&amp;TRIM(Tabla1[[#This Row],[Horario Inscrito]])&amp;"-"&amp;TRIM(Tabla1[[#This Row],[Fecha Inicio grupo]])&amp;"-"&amp;TRIM(Tabla1[[#This Row],[Tipo Incrito]]))</f>
        <v>Trujillo-Enero-Miércoles-7:30 - 9:30 pm-45672-Inscrito Nuevo</v>
      </c>
      <c r="BH26" s="308" t="b">
        <f>IF(F26="","",OR(IFERROR(SEARCH("CG",Tabla1[[#This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6" s="309">
        <f>IF(F26&lt;&gt;"",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45693</v>
      </c>
      <c r="BJ26" s="309" t="str">
        <f>IF(F26&lt;&gt;"",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6" s="309" t="str">
        <f>IF(Tabla1[[#This Row],[Fecha Inicio grupo]]="","",IFERROR(VLOOKUP(Tabla1[[#This Row],[Mes de Alta como miembro]],Parámetros!$AM$2:$AN$16,2,0),"01/01/1900"))</f>
        <v>01/01/1900</v>
      </c>
    </row>
    <row r="27" spans="1:63" s="25" customFormat="1" ht="13.9">
      <c r="A27" s="69">
        <v>24</v>
      </c>
      <c r="B27" s="35" t="s">
        <v>72</v>
      </c>
      <c r="C27" s="35" t="s">
        <v>73</v>
      </c>
      <c r="D27" s="43" t="s">
        <v>74</v>
      </c>
      <c r="E27" s="43" t="s">
        <v>75</v>
      </c>
      <c r="F27" s="46">
        <v>45671</v>
      </c>
      <c r="G27" s="46" t="s">
        <v>76</v>
      </c>
      <c r="H27" s="163" t="s">
        <v>179</v>
      </c>
      <c r="I27" s="43" t="s">
        <v>180</v>
      </c>
      <c r="J27" s="29" t="s">
        <v>181</v>
      </c>
      <c r="K27" s="70">
        <v>995052698</v>
      </c>
      <c r="L27" s="69" t="s">
        <v>182</v>
      </c>
      <c r="M27" s="47">
        <v>35850</v>
      </c>
      <c r="N27" s="238">
        <f ca="1">IF(Tabla1[[#This Row],[Fecha de nac]]="","",IF(Tabla1[[#This Row],[Fecha Finalización]] &gt;=TODAY(), DATEDIF(Tabla1[[#This Row],[Fecha de nac]],TODAY(),"y"), ROUNDDOWN((Tabla1[[#This Row],[Fecha Finalización]] -Tabla1[[#This Row],[Fecha de nac]])/365,0)))</f>
        <v>27</v>
      </c>
      <c r="O27" s="168" t="s">
        <v>99</v>
      </c>
      <c r="P27" s="72" t="s">
        <v>82</v>
      </c>
      <c r="Q27" s="68"/>
      <c r="R27" s="68"/>
      <c r="S27" s="68"/>
      <c r="T27" s="68"/>
      <c r="U27" s="243">
        <f>IF(F27="","",Tabla1[[#This Row],[Fecha Inicio grupo]]+3*7-7)</f>
        <v>45685</v>
      </c>
      <c r="V27" s="244">
        <f>IF(F27="","",EDATE(Tabla1[[#This Row],[Fecha Inicio grupo]],3))</f>
        <v>45761</v>
      </c>
      <c r="W27" s="35" t="s">
        <v>83</v>
      </c>
      <c r="X27" s="35" t="s">
        <v>84</v>
      </c>
      <c r="Y27" s="76" t="s">
        <v>86</v>
      </c>
      <c r="Z27" s="76" t="s">
        <v>85</v>
      </c>
      <c r="AA27" s="76" t="s">
        <v>85</v>
      </c>
      <c r="AB27" s="76" t="s">
        <v>85</v>
      </c>
      <c r="AC27" s="76" t="s">
        <v>86</v>
      </c>
      <c r="AD27" s="76" t="s">
        <v>85</v>
      </c>
      <c r="AE27" s="76" t="s">
        <v>86</v>
      </c>
      <c r="AF27" s="76" t="s">
        <v>86</v>
      </c>
      <c r="AG27" s="76"/>
      <c r="AH27" s="76"/>
      <c r="AI27" s="76"/>
      <c r="AJ27" s="76"/>
      <c r="AK27" s="76"/>
      <c r="AL27" s="76"/>
      <c r="AM27" s="76"/>
      <c r="AN27" s="76"/>
      <c r="AO27" s="144"/>
      <c r="AP27" s="246" t="str">
        <f>IF(F27="","",IFERROR(VLOOKUP(SUBSTITUTE(SUBSTITUTE(Tabla1[[#This Row],[Uso Sistemas]],"T","P"),"N","F"),Parámetros!$M$2:$N$17,2,0),"Completar hasta 3ra sem. para evaluar a Probacionista"))</f>
        <v>Asistió</v>
      </c>
      <c r="AQ27" s="40"/>
      <c r="AR27" s="200"/>
      <c r="AS27" s="40"/>
      <c r="AT27" s="29"/>
      <c r="AU27" s="56"/>
      <c r="AV27" s="56"/>
      <c r="AW27" s="56"/>
      <c r="AX27" s="248">
        <f>IF(V27="","",EOMONTH(EDATE(Tabla1[[#This Row],[Fecha Finalización]],2),0))</f>
        <v>45838</v>
      </c>
      <c r="AY27" s="40"/>
      <c r="AZ27" s="249">
        <f>IF(V27="","",EOMONTH(EDATE(Tabla1[[#This Row],[Fecha Finalización]],3),0))</f>
        <v>45869</v>
      </c>
      <c r="BA27" s="40"/>
      <c r="BB27" s="40"/>
      <c r="BC27" s="235"/>
      <c r="BD27" s="233" t="str">
        <f>IF(F27="","",Tabla1[[#This Row],[sem 01]]&amp;Tabla1[[#This Row],[sem 02]]&amp;Tabla1[[#This Row],[sem 03]])</f>
        <v>FPP</v>
      </c>
      <c r="BE27" s="234" t="str">
        <f>IF(TRIM(F27)="","",$B$1&amp;"-"&amp;SUBSTITUTE(Tabla1[[#This Row],[Mes Inscrito]]," ","")&amp;"-"&amp;SUBSTITUTE(Tabla1[[#This Row],[Dia de clases Inscrito]]," ","")&amp;"-"&amp;SUBSTITUTE(Tabla1[[#This Row],[Horario Inscrito]]," ","")&amp;"-"&amp;Tabla1[[#This Row],[Fecha Inicio grupo]])</f>
        <v>Trujillo-Enero-Martes-7:30-9:30pm-45671</v>
      </c>
      <c r="BF27" s="251" t="str">
        <f>IF(F27="","",Tabla1[[#This Row],[Curso]])</f>
        <v>Conócete a ti mismo</v>
      </c>
      <c r="BG27" s="252" t="str">
        <f>+IF(TRIM(F27)="","",$B$1&amp;"-"&amp;TRIM(Tabla1[[#This Row],[Mes Inscrito]])&amp;"-"&amp;TRIM(Tabla1[[#This Row],[Dia de clases Inscrito]])&amp;"-"&amp;TRIM(Tabla1[[#This Row],[Horario Inscrito]])&amp;"-"&amp;TRIM(Tabla1[[#This Row],[Fecha Inicio grupo]])&amp;"-"&amp;TRIM(Tabla1[[#This Row],[Tipo Incrito]]))</f>
        <v>Trujillo-Enero-Martes-7:30 - 9:30 pm-45671-Inscrito Nuevo</v>
      </c>
      <c r="BH27" s="308" t="b">
        <f>IF(F27="","",OR(IFERROR(SEARCH("CG",Tabla1[[#This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7" s="309">
        <f>IF(F27&lt;&gt;"",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45692</v>
      </c>
      <c r="BJ27" s="309" t="str">
        <f>IF(F27&lt;&gt;"",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7" s="309" t="str">
        <f>IF(Tabla1[[#This Row],[Fecha Inicio grupo]]="","",IFERROR(VLOOKUP(Tabla1[[#This Row],[Mes de Alta como miembro]],Parámetros!$AM$2:$AN$16,2,0),"01/01/1900"))</f>
        <v>01/01/1900</v>
      </c>
    </row>
    <row r="28" spans="1:63" s="25" customFormat="1" ht="13.9" hidden="1">
      <c r="A28" s="69">
        <v>25</v>
      </c>
      <c r="B28" s="35" t="s">
        <v>72</v>
      </c>
      <c r="C28" s="35" t="s">
        <v>73</v>
      </c>
      <c r="D28" s="43" t="s">
        <v>88</v>
      </c>
      <c r="E28" s="43" t="s">
        <v>75</v>
      </c>
      <c r="F28" s="46">
        <v>45672</v>
      </c>
      <c r="G28" s="46" t="s">
        <v>76</v>
      </c>
      <c r="H28" s="163" t="s">
        <v>183</v>
      </c>
      <c r="I28" s="43" t="s">
        <v>184</v>
      </c>
      <c r="J28" s="29" t="s">
        <v>185</v>
      </c>
      <c r="K28" s="70">
        <v>912296788</v>
      </c>
      <c r="L28" s="69" t="s">
        <v>186</v>
      </c>
      <c r="M28" s="47">
        <v>39230</v>
      </c>
      <c r="N28" s="238">
        <f ca="1">IF(Tabla1[[#This Row],[Fecha de nac]]="","",IF(Tabla1[[#This Row],[Fecha Finalización]] &gt;=TODAY(), DATEDIF(Tabla1[[#This Row],[Fecha de nac]],TODAY(),"y"), ROUNDDOWN((Tabla1[[#This Row],[Fecha Finalización]] -Tabla1[[#This Row],[Fecha de nac]])/365,0)))</f>
        <v>17</v>
      </c>
      <c r="O28" s="168" t="s">
        <v>99</v>
      </c>
      <c r="P28" s="72" t="s">
        <v>82</v>
      </c>
      <c r="Q28" s="68"/>
      <c r="R28" s="68"/>
      <c r="S28" s="68"/>
      <c r="T28" s="68"/>
      <c r="U28" s="243">
        <f>IF(F28="","",Tabla1[[#This Row],[Fecha Inicio grupo]]+3*7-7)</f>
        <v>45686</v>
      </c>
      <c r="V28" s="244">
        <f>IF(F28="","",EDATE(Tabla1[[#This Row],[Fecha Inicio grupo]],3))</f>
        <v>45762</v>
      </c>
      <c r="W28" s="35" t="s">
        <v>93</v>
      </c>
      <c r="X28" s="35" t="s">
        <v>94</v>
      </c>
      <c r="Y28" s="76" t="s">
        <v>85</v>
      </c>
      <c r="Z28" s="76" t="s">
        <v>85</v>
      </c>
      <c r="AA28" s="76" t="s">
        <v>85</v>
      </c>
      <c r="AB28" s="76" t="s">
        <v>86</v>
      </c>
      <c r="AC28" s="76" t="s">
        <v>86</v>
      </c>
      <c r="AD28" s="76" t="s">
        <v>86</v>
      </c>
      <c r="AE28" s="76" t="s">
        <v>85</v>
      </c>
      <c r="AF28" s="76" t="s">
        <v>86</v>
      </c>
      <c r="AG28" s="76"/>
      <c r="AH28" s="76"/>
      <c r="AI28" s="76"/>
      <c r="AJ28" s="76"/>
      <c r="AK28" s="76"/>
      <c r="AL28" s="76"/>
      <c r="AM28" s="76"/>
      <c r="AN28" s="76"/>
      <c r="AO28" s="144"/>
      <c r="AP28" s="246" t="str">
        <f>IF(F28="","",IFERROR(VLOOKUP(SUBSTITUTE(SUBSTITUTE(Tabla1[[#This Row],[Uso Sistemas]],"T","P"),"N","F"),Parámetros!$M$2:$N$17,2,0),"Completar hasta 3ra sem. para evaluar a Probacionista"))</f>
        <v>Asistió</v>
      </c>
      <c r="AQ28" s="40"/>
      <c r="AR28" s="200"/>
      <c r="AS28" s="40"/>
      <c r="AT28" s="29"/>
      <c r="AU28" s="56"/>
      <c r="AV28" s="56"/>
      <c r="AW28" s="56"/>
      <c r="AX28" s="248">
        <f>IF(V28="","",EOMONTH(EDATE(Tabla1[[#This Row],[Fecha Finalización]],2),0))</f>
        <v>45838</v>
      </c>
      <c r="AY28" s="40"/>
      <c r="AZ28" s="249">
        <f>IF(V28="","",EOMONTH(EDATE(Tabla1[[#This Row],[Fecha Finalización]],3),0))</f>
        <v>45869</v>
      </c>
      <c r="BA28" s="40"/>
      <c r="BB28" s="40"/>
      <c r="BC28" s="235"/>
      <c r="BD28" s="233" t="str">
        <f>IF(F28="","",Tabla1[[#This Row],[sem 01]]&amp;Tabla1[[#This Row],[sem 02]]&amp;Tabla1[[#This Row],[sem 03]])</f>
        <v>PPP</v>
      </c>
      <c r="BE28" s="234" t="str">
        <f>IF(TRIM(F28)="","",$B$1&amp;"-"&amp;SUBSTITUTE(Tabla1[[#This Row],[Mes Inscrito]]," ","")&amp;"-"&amp;SUBSTITUTE(Tabla1[[#This Row],[Dia de clases Inscrito]]," ","")&amp;"-"&amp;SUBSTITUTE(Tabla1[[#This Row],[Horario Inscrito]]," ","")&amp;"-"&amp;Tabla1[[#This Row],[Fecha Inicio grupo]])</f>
        <v>Trujillo-Enero-Miércoles-7:30-9:30pm-45672</v>
      </c>
      <c r="BF28" s="251" t="str">
        <f>IF(F28="","",Tabla1[[#This Row],[Curso]])</f>
        <v>Conócete a ti mismo</v>
      </c>
      <c r="BG28" s="252" t="str">
        <f>+IF(TRIM(F28)="","",$B$1&amp;"-"&amp;TRIM(Tabla1[[#This Row],[Mes Inscrito]])&amp;"-"&amp;TRIM(Tabla1[[#This Row],[Dia de clases Inscrito]])&amp;"-"&amp;TRIM(Tabla1[[#This Row],[Horario Inscrito]])&amp;"-"&amp;TRIM(Tabla1[[#This Row],[Fecha Inicio grupo]])&amp;"-"&amp;TRIM(Tabla1[[#This Row],[Tipo Incrito]]))</f>
        <v>Trujillo-Enero-Miércoles-7:30 - 9:30 pm-45672-Inscrito Nuevo</v>
      </c>
      <c r="BH28" s="308" t="b">
        <f>IF(F28="","",OR(IFERROR(SEARCH("CG",Tabla1[[#This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8" s="309">
        <f>IF(F28&lt;&gt;"",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45693</v>
      </c>
      <c r="BJ28" s="309" t="str">
        <f>IF(F28&lt;&gt;"",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8" s="309" t="str">
        <f>IF(Tabla1[[#This Row],[Fecha Inicio grupo]]="","",IFERROR(VLOOKUP(Tabla1[[#This Row],[Mes de Alta como miembro]],Parámetros!$AM$2:$AN$16,2,0),"01/01/1900"))</f>
        <v>01/01/1900</v>
      </c>
    </row>
    <row r="29" spans="1:63" s="25" customFormat="1" ht="13.9" hidden="1">
      <c r="A29" s="69">
        <v>26</v>
      </c>
      <c r="B29" s="30" t="s">
        <v>72</v>
      </c>
      <c r="C29" s="35" t="s">
        <v>73</v>
      </c>
      <c r="D29" s="43" t="s">
        <v>88</v>
      </c>
      <c r="E29" s="43" t="s">
        <v>75</v>
      </c>
      <c r="F29" s="46">
        <v>45672</v>
      </c>
      <c r="G29" s="46" t="s">
        <v>76</v>
      </c>
      <c r="H29" s="163" t="s">
        <v>187</v>
      </c>
      <c r="I29" s="43" t="s">
        <v>188</v>
      </c>
      <c r="J29" s="29" t="s">
        <v>189</v>
      </c>
      <c r="K29" s="70">
        <v>942349408</v>
      </c>
      <c r="L29" s="69" t="s">
        <v>190</v>
      </c>
      <c r="M29" s="47">
        <v>34170</v>
      </c>
      <c r="N29" s="238">
        <f ca="1">IF(Tabla1[[#This Row],[Fecha de nac]]="","",IF(Tabla1[[#This Row],[Fecha Finalización]] &gt;=TODAY(), DATEDIF(Tabla1[[#This Row],[Fecha de nac]],TODAY(),"y"), ROUNDDOWN((Tabla1[[#This Row],[Fecha Finalización]] -Tabla1[[#This Row],[Fecha de nac]])/365,0)))</f>
        <v>31</v>
      </c>
      <c r="O29" s="169" t="s">
        <v>99</v>
      </c>
      <c r="P29" s="35" t="s">
        <v>82</v>
      </c>
      <c r="Q29" s="68"/>
      <c r="R29" s="68"/>
      <c r="S29" s="68"/>
      <c r="T29" s="68"/>
      <c r="U29" s="243">
        <f>IF(F29="","",Tabla1[[#This Row],[Fecha Inicio grupo]]+3*7-7)</f>
        <v>45686</v>
      </c>
      <c r="V29" s="244">
        <f>IF(F29="","",EDATE(Tabla1[[#This Row],[Fecha Inicio grupo]],3))</f>
        <v>45762</v>
      </c>
      <c r="W29" s="30" t="s">
        <v>93</v>
      </c>
      <c r="X29" s="30" t="s">
        <v>94</v>
      </c>
      <c r="Y29" s="76" t="s">
        <v>191</v>
      </c>
      <c r="Z29" s="76" t="s">
        <v>85</v>
      </c>
      <c r="AA29" s="76" t="s">
        <v>85</v>
      </c>
      <c r="AB29" s="76" t="s">
        <v>85</v>
      </c>
      <c r="AC29" s="76" t="s">
        <v>85</v>
      </c>
      <c r="AD29" s="76" t="s">
        <v>85</v>
      </c>
      <c r="AE29" s="76" t="s">
        <v>85</v>
      </c>
      <c r="AF29" s="76" t="s">
        <v>85</v>
      </c>
      <c r="AG29" s="76"/>
      <c r="AH29" s="76"/>
      <c r="AI29" s="76"/>
      <c r="AJ29" s="76"/>
      <c r="AK29" s="76"/>
      <c r="AL29" s="76"/>
      <c r="AM29" s="76"/>
      <c r="AN29" s="76"/>
      <c r="AO29" s="144"/>
      <c r="AP29" s="246" t="str">
        <f>IF(F29="","",IFERROR(VLOOKUP(SUBSTITUTE(SUBSTITUTE(Tabla1[[#This Row],[Uso Sistemas]],"T","P"),"N","F"),Parámetros!$M$2:$N$17,2,0),"Completar hasta 3ra sem. para evaluar a Probacionista"))</f>
        <v>Asistió</v>
      </c>
      <c r="AQ29" s="40"/>
      <c r="AR29" s="200"/>
      <c r="AS29" s="40"/>
      <c r="AT29" s="29"/>
      <c r="AU29" s="56"/>
      <c r="AV29" s="56"/>
      <c r="AW29" s="56"/>
      <c r="AX29" s="248">
        <f>IF(V29="","",EOMONTH(EDATE(Tabla1[[#This Row],[Fecha Finalización]],2),0))</f>
        <v>45838</v>
      </c>
      <c r="AY29" s="40"/>
      <c r="AZ29" s="249">
        <f>IF(V29="","",EOMONTH(EDATE(Tabla1[[#This Row],[Fecha Finalización]],3),0))</f>
        <v>45869</v>
      </c>
      <c r="BA29" s="40"/>
      <c r="BB29" s="40"/>
      <c r="BC29" s="235"/>
      <c r="BD29" s="233" t="str">
        <f>IF(F29="","",Tabla1[[#This Row],[sem 01]]&amp;Tabla1[[#This Row],[sem 02]]&amp;Tabla1[[#This Row],[sem 03]])</f>
        <v>NPP</v>
      </c>
      <c r="BE29" s="234" t="str">
        <f>IF(TRIM(F29)="","",$B$1&amp;"-"&amp;SUBSTITUTE(Tabla1[[#This Row],[Mes Inscrito]]," ","")&amp;"-"&amp;SUBSTITUTE(Tabla1[[#This Row],[Dia de clases Inscrito]]," ","")&amp;"-"&amp;SUBSTITUTE(Tabla1[[#This Row],[Horario Inscrito]]," ","")&amp;"-"&amp;Tabla1[[#This Row],[Fecha Inicio grupo]])</f>
        <v>Trujillo-Enero-Miércoles-7:30-9:30pm-45672</v>
      </c>
      <c r="BF29" s="251" t="str">
        <f>IF(F29="","",Tabla1[[#This Row],[Curso]])</f>
        <v>Conócete a ti mismo</v>
      </c>
      <c r="BG29" s="252" t="str">
        <f>+IF(TRIM(F29)="","",$B$1&amp;"-"&amp;TRIM(Tabla1[[#This Row],[Mes Inscrito]])&amp;"-"&amp;TRIM(Tabla1[[#This Row],[Dia de clases Inscrito]])&amp;"-"&amp;TRIM(Tabla1[[#This Row],[Horario Inscrito]])&amp;"-"&amp;TRIM(Tabla1[[#This Row],[Fecha Inicio grupo]])&amp;"-"&amp;TRIM(Tabla1[[#This Row],[Tipo Incrito]]))</f>
        <v>Trujillo-Enero-Miércoles-7:30 - 9:30 pm-45672-Inscrito Nuevo</v>
      </c>
      <c r="BH29" s="308" t="b">
        <f>IF(F29="","",OR(IFERROR(SEARCH("CG",Tabla1[[#This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9" s="309">
        <f>IF(F29&lt;&gt;"",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45693</v>
      </c>
      <c r="BJ29" s="309" t="str">
        <f>IF(F29&lt;&gt;"",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9" s="309" t="str">
        <f>IF(Tabla1[[#This Row],[Fecha Inicio grupo]]="","",IFERROR(VLOOKUP(Tabla1[[#This Row],[Mes de Alta como miembro]],Parámetros!$AM$2:$AN$16,2,0),"01/01/1900"))</f>
        <v>01/01/1900</v>
      </c>
    </row>
    <row r="30" spans="1:63" s="25" customFormat="1" ht="13.9" hidden="1">
      <c r="A30" s="69">
        <v>27</v>
      </c>
      <c r="B30" s="30" t="s">
        <v>72</v>
      </c>
      <c r="C30" s="35" t="s">
        <v>73</v>
      </c>
      <c r="D30" s="43" t="s">
        <v>88</v>
      </c>
      <c r="E30" s="43" t="s">
        <v>75</v>
      </c>
      <c r="F30" s="46">
        <v>45672</v>
      </c>
      <c r="G30" s="46" t="s">
        <v>76</v>
      </c>
      <c r="H30" s="163" t="s">
        <v>192</v>
      </c>
      <c r="I30" s="43" t="s">
        <v>193</v>
      </c>
      <c r="J30" s="29" t="s">
        <v>194</v>
      </c>
      <c r="K30" s="70">
        <v>910848758</v>
      </c>
      <c r="L30" s="69" t="s">
        <v>195</v>
      </c>
      <c r="M30" s="47">
        <v>38371</v>
      </c>
      <c r="N30" s="238">
        <f ca="1">IF(Tabla1[[#This Row],[Fecha de nac]]="","",IF(Tabla1[[#This Row],[Fecha Finalización]] &gt;=TODAY(), DATEDIF(Tabla1[[#This Row],[Fecha de nac]],TODAY(),"y"), ROUNDDOWN((Tabla1[[#This Row],[Fecha Finalización]] -Tabla1[[#This Row],[Fecha de nac]])/365,0)))</f>
        <v>20</v>
      </c>
      <c r="O30" s="169" t="s">
        <v>81</v>
      </c>
      <c r="P30" s="35" t="s">
        <v>82</v>
      </c>
      <c r="Q30" s="68"/>
      <c r="R30" s="68"/>
      <c r="S30" s="68"/>
      <c r="T30" s="68"/>
      <c r="U30" s="243">
        <f>IF(F30="","",Tabla1[[#This Row],[Fecha Inicio grupo]]+3*7-7)</f>
        <v>45686</v>
      </c>
      <c r="V30" s="244">
        <f>IF(F30="","",EDATE(Tabla1[[#This Row],[Fecha Inicio grupo]],3))</f>
        <v>45762</v>
      </c>
      <c r="W30" s="30" t="s">
        <v>93</v>
      </c>
      <c r="X30" s="30" t="s">
        <v>94</v>
      </c>
      <c r="Y30" s="76" t="s">
        <v>191</v>
      </c>
      <c r="Z30" s="76" t="s">
        <v>85</v>
      </c>
      <c r="AA30" s="76" t="s">
        <v>85</v>
      </c>
      <c r="AB30" s="76" t="s">
        <v>85</v>
      </c>
      <c r="AC30" s="76" t="s">
        <v>86</v>
      </c>
      <c r="AD30" s="76" t="s">
        <v>86</v>
      </c>
      <c r="AE30" s="76" t="s">
        <v>86</v>
      </c>
      <c r="AF30" s="76" t="s">
        <v>86</v>
      </c>
      <c r="AG30" s="76"/>
      <c r="AH30" s="76"/>
      <c r="AI30" s="76"/>
      <c r="AJ30" s="76"/>
      <c r="AK30" s="76"/>
      <c r="AL30" s="76"/>
      <c r="AM30" s="76"/>
      <c r="AN30" s="76"/>
      <c r="AO30" s="144"/>
      <c r="AP30" s="246" t="str">
        <f>IF(F30="","",IFERROR(VLOOKUP(SUBSTITUTE(SUBSTITUTE(Tabla1[[#This Row],[Uso Sistemas]],"T","P"),"N","F"),Parámetros!$M$2:$N$17,2,0),"Completar hasta 3ra sem. para evaluar a Probacionista"))</f>
        <v>Asistió</v>
      </c>
      <c r="AQ30" s="40"/>
      <c r="AR30" s="200"/>
      <c r="AS30" s="40"/>
      <c r="AT30" s="29"/>
      <c r="AU30" s="56"/>
      <c r="AV30" s="56"/>
      <c r="AW30" s="56"/>
      <c r="AX30" s="248">
        <f>IF(V30="","",EOMONTH(EDATE(Tabla1[[#This Row],[Fecha Finalización]],2),0))</f>
        <v>45838</v>
      </c>
      <c r="AY30" s="40"/>
      <c r="AZ30" s="249">
        <f>IF(V30="","",EOMONTH(EDATE(Tabla1[[#This Row],[Fecha Finalización]],3),0))</f>
        <v>45869</v>
      </c>
      <c r="BA30" s="40"/>
      <c r="BB30" s="40"/>
      <c r="BC30" s="235"/>
      <c r="BD30" s="233" t="str">
        <f>IF(F30="","",Tabla1[[#This Row],[sem 01]]&amp;Tabla1[[#This Row],[sem 02]]&amp;Tabla1[[#This Row],[sem 03]])</f>
        <v>NPP</v>
      </c>
      <c r="BE30" s="234" t="str">
        <f>IF(TRIM(F30)="","",$B$1&amp;"-"&amp;SUBSTITUTE(Tabla1[[#This Row],[Mes Inscrito]]," ","")&amp;"-"&amp;SUBSTITUTE(Tabla1[[#This Row],[Dia de clases Inscrito]]," ","")&amp;"-"&amp;SUBSTITUTE(Tabla1[[#This Row],[Horario Inscrito]]," ","")&amp;"-"&amp;Tabla1[[#This Row],[Fecha Inicio grupo]])</f>
        <v>Trujillo-Enero-Miércoles-7:30-9:30pm-45672</v>
      </c>
      <c r="BF30" s="251" t="str">
        <f>IF(F30="","",Tabla1[[#This Row],[Curso]])</f>
        <v>Conócete a ti mismo</v>
      </c>
      <c r="BG30" s="252" t="str">
        <f>+IF(TRIM(F30)="","",$B$1&amp;"-"&amp;TRIM(Tabla1[[#This Row],[Mes Inscrito]])&amp;"-"&amp;TRIM(Tabla1[[#This Row],[Dia de clases Inscrito]])&amp;"-"&amp;TRIM(Tabla1[[#This Row],[Horario Inscrito]])&amp;"-"&amp;TRIM(Tabla1[[#This Row],[Fecha Inicio grupo]])&amp;"-"&amp;TRIM(Tabla1[[#This Row],[Tipo Incrito]]))</f>
        <v>Trujillo-Enero-Miércoles-7:30 - 9:30 pm-45672-Inscrito Nuevo</v>
      </c>
      <c r="BH30" s="308" t="b">
        <f>IF(F30="","",OR(IFERROR(SEARCH("CG",Tabla1[[#This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30" s="309">
        <f>IF(F30&lt;&gt;"",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45693</v>
      </c>
      <c r="BJ30" s="309" t="str">
        <f>IF(F30&lt;&gt;"",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30" s="309" t="str">
        <f>IF(Tabla1[[#This Row],[Fecha Inicio grupo]]="","",IFERROR(VLOOKUP(Tabla1[[#This Row],[Mes de Alta como miembro]],Parámetros!$AM$2:$AN$16,2,0),"01/01/1900"))</f>
        <v>01/01/1900</v>
      </c>
    </row>
    <row r="31" spans="1:63" s="25" customFormat="1" ht="13.9" hidden="1">
      <c r="A31" s="69">
        <v>28</v>
      </c>
      <c r="B31" s="30" t="s">
        <v>72</v>
      </c>
      <c r="C31" s="35" t="s">
        <v>73</v>
      </c>
      <c r="D31" s="43" t="s">
        <v>88</v>
      </c>
      <c r="E31" s="43" t="s">
        <v>75</v>
      </c>
      <c r="F31" s="46">
        <v>45672</v>
      </c>
      <c r="G31" s="46" t="s">
        <v>76</v>
      </c>
      <c r="H31" s="163" t="s">
        <v>196</v>
      </c>
      <c r="I31" s="43" t="s">
        <v>197</v>
      </c>
      <c r="J31" s="29" t="s">
        <v>198</v>
      </c>
      <c r="K31" s="70">
        <v>943415673</v>
      </c>
      <c r="L31" s="69" t="s">
        <v>199</v>
      </c>
      <c r="M31" s="47">
        <v>27257</v>
      </c>
      <c r="N31" s="238">
        <f ca="1">IF(Tabla1[[#This Row],[Fecha de nac]]="","",IF(Tabla1[[#This Row],[Fecha Finalización]] &gt;=TODAY(), DATEDIF(Tabla1[[#This Row],[Fecha de nac]],TODAY(),"y"), ROUNDDOWN((Tabla1[[#This Row],[Fecha Finalización]] -Tabla1[[#This Row],[Fecha de nac]])/365,0)))</f>
        <v>50</v>
      </c>
      <c r="O31" s="169" t="s">
        <v>99</v>
      </c>
      <c r="P31" s="35" t="s">
        <v>82</v>
      </c>
      <c r="Q31" s="68">
        <v>45699</v>
      </c>
      <c r="R31" s="68"/>
      <c r="S31" s="68"/>
      <c r="T31" s="68"/>
      <c r="U31" s="243">
        <f>IF(F31="","",Tabla1[[#This Row],[Fecha Inicio grupo]]+3*7-7)</f>
        <v>45686</v>
      </c>
      <c r="V31" s="244">
        <v>45699</v>
      </c>
      <c r="W31" s="30" t="s">
        <v>93</v>
      </c>
      <c r="X31" s="30" t="s">
        <v>94</v>
      </c>
      <c r="Y31" s="76" t="s">
        <v>191</v>
      </c>
      <c r="Z31" s="76" t="s">
        <v>85</v>
      </c>
      <c r="AA31" s="76" t="s">
        <v>85</v>
      </c>
      <c r="AB31" s="76" t="s">
        <v>86</v>
      </c>
      <c r="AC31" s="76" t="s">
        <v>86</v>
      </c>
      <c r="AD31" s="76" t="s">
        <v>85</v>
      </c>
      <c r="AE31" s="76"/>
      <c r="AF31" s="76"/>
      <c r="AG31" s="76"/>
      <c r="AH31" s="76"/>
      <c r="AI31" s="76"/>
      <c r="AJ31" s="76"/>
      <c r="AK31" s="76"/>
      <c r="AL31" s="76"/>
      <c r="AM31" s="76"/>
      <c r="AN31" s="76"/>
      <c r="AO31" s="144"/>
      <c r="AP31" s="246" t="str">
        <f>IF(F31="","",IFERROR(VLOOKUP(SUBSTITUTE(SUBSTITUTE(Tabla1[[#This Row],[Uso Sistemas]],"T","P"),"N","F"),Parámetros!$M$2:$N$17,2,0),"Completar hasta 3ra sem. para evaluar a Probacionista"))</f>
        <v>Asistió</v>
      </c>
      <c r="AQ31" s="40"/>
      <c r="AR31" s="200"/>
      <c r="AS31" s="40"/>
      <c r="AT31" s="29"/>
      <c r="AU31" s="56"/>
      <c r="AV31" s="56"/>
      <c r="AW31" s="56"/>
      <c r="AX31" s="248">
        <f>IF(V31="","",EOMONTH(EDATE(Tabla1[[#This Row],[Fecha Finalización]],2),0))</f>
        <v>45777</v>
      </c>
      <c r="AY31" s="40"/>
      <c r="AZ31" s="249">
        <f>IF(V31="","",EOMONTH(EDATE(Tabla1[[#This Row],[Fecha Finalización]],3),0))</f>
        <v>45808</v>
      </c>
      <c r="BA31" s="40"/>
      <c r="BB31" s="40"/>
      <c r="BC31" s="235"/>
      <c r="BD31" s="233" t="str">
        <f>IF(F31="","",Tabla1[[#This Row],[sem 01]]&amp;Tabla1[[#This Row],[sem 02]]&amp;Tabla1[[#This Row],[sem 03]])</f>
        <v>NPP</v>
      </c>
      <c r="BE31" s="234" t="str">
        <f>IF(TRIM(F31)="","",$B$1&amp;"-"&amp;SUBSTITUTE(Tabla1[[#This Row],[Mes Inscrito]]," ","")&amp;"-"&amp;SUBSTITUTE(Tabla1[[#This Row],[Dia de clases Inscrito]]," ","")&amp;"-"&amp;SUBSTITUTE(Tabla1[[#This Row],[Horario Inscrito]]," ","")&amp;"-"&amp;Tabla1[[#This Row],[Fecha Inicio grupo]])</f>
        <v>Trujillo-Enero-Miércoles-7:30-9:30pm-45672</v>
      </c>
      <c r="BF31" s="251" t="str">
        <f>IF(F31="","",Tabla1[[#This Row],[Curso]])</f>
        <v>Conócete a ti mismo</v>
      </c>
      <c r="BG31" s="252" t="str">
        <f>+IF(TRIM(F31)="","",$B$1&amp;"-"&amp;TRIM(Tabla1[[#This Row],[Mes Inscrito]])&amp;"-"&amp;TRIM(Tabla1[[#This Row],[Dia de clases Inscrito]])&amp;"-"&amp;TRIM(Tabla1[[#This Row],[Horario Inscrito]])&amp;"-"&amp;TRIM(Tabla1[[#This Row],[Fecha Inicio grupo]])&amp;"-"&amp;TRIM(Tabla1[[#This Row],[Tipo Incrito]]))</f>
        <v>Trujillo-Enero-Miércoles-7:30 - 9:30 pm-45672-Inscrito Nuevo</v>
      </c>
      <c r="BH31" s="308" t="b">
        <f>IF(F31="","",OR(IFERROR(SEARCH("CG",Tabla1[[#This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31" s="309">
        <f>IF(F31&lt;&gt;"",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45693</v>
      </c>
      <c r="BJ31" s="309" t="str">
        <f>IF(F31&lt;&gt;"",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31" s="309" t="str">
        <f>IF(Tabla1[[#This Row],[Fecha Inicio grupo]]="","",IFERROR(VLOOKUP(Tabla1[[#This Row],[Mes de Alta como miembro]],Parámetros!$AM$2:$AN$16,2,0),"01/01/1900"))</f>
        <v>01/01/1900</v>
      </c>
    </row>
    <row r="32" spans="1:63" s="25" customFormat="1" ht="13.9">
      <c r="A32" s="69">
        <v>29</v>
      </c>
      <c r="B32" s="30" t="s">
        <v>72</v>
      </c>
      <c r="C32" s="35" t="s">
        <v>200</v>
      </c>
      <c r="D32" s="43" t="s">
        <v>74</v>
      </c>
      <c r="E32" s="43" t="s">
        <v>75</v>
      </c>
      <c r="F32" s="46">
        <v>45699</v>
      </c>
      <c r="G32" s="46" t="s">
        <v>76</v>
      </c>
      <c r="H32" s="163" t="s">
        <v>201</v>
      </c>
      <c r="I32" s="261" t="s">
        <v>202</v>
      </c>
      <c r="J32" s="29" t="s">
        <v>203</v>
      </c>
      <c r="K32" s="70">
        <v>948134377</v>
      </c>
      <c r="L32" s="69" t="s">
        <v>204</v>
      </c>
      <c r="M32" s="47">
        <v>34761</v>
      </c>
      <c r="N32" s="238">
        <f ca="1">IF(Tabla1[[#This Row],[Fecha de nac]]="","",IF(Tabla1[[#This Row],[Fecha Finalización]] &gt;=TODAY(), DATEDIF(Tabla1[[#This Row],[Fecha de nac]],TODAY(),"y"), ROUNDDOWN((Tabla1[[#This Row],[Fecha Finalización]] -Tabla1[[#This Row],[Fecha de nac]])/365,0)))</f>
        <v>30</v>
      </c>
      <c r="O32" s="169" t="s">
        <v>205</v>
      </c>
      <c r="P32" s="35" t="s">
        <v>82</v>
      </c>
      <c r="Q32" s="68"/>
      <c r="R32" s="68"/>
      <c r="S32" s="68"/>
      <c r="T32" s="68"/>
      <c r="U32" s="243">
        <f>IF(F32="","",Tabla1[[#This Row],[Fecha Inicio grupo]]+3*7-7)</f>
        <v>45713</v>
      </c>
      <c r="V32" s="244">
        <f>IF(F32="","",EDATE(Tabla1[[#This Row],[Fecha Inicio grupo]],3))</f>
        <v>45788</v>
      </c>
      <c r="W32" s="30" t="s">
        <v>206</v>
      </c>
      <c r="X32" s="30" t="s">
        <v>94</v>
      </c>
      <c r="Y32" s="76" t="s">
        <v>85</v>
      </c>
      <c r="Z32" s="76" t="s">
        <v>85</v>
      </c>
      <c r="AA32" s="76" t="s">
        <v>86</v>
      </c>
      <c r="AB32" s="76" t="s">
        <v>85</v>
      </c>
      <c r="AC32" s="76"/>
      <c r="AD32" s="76"/>
      <c r="AE32" s="76"/>
      <c r="AF32" s="76"/>
      <c r="AG32" s="76"/>
      <c r="AH32" s="76"/>
      <c r="AI32" s="76"/>
      <c r="AJ32" s="76"/>
      <c r="AK32" s="76"/>
      <c r="AL32" s="76"/>
      <c r="AM32" s="76"/>
      <c r="AN32" s="76"/>
      <c r="AO32" s="144"/>
      <c r="AP32" s="246" t="str">
        <f>IF(F32="","",IFERROR(VLOOKUP(SUBSTITUTE(SUBSTITUTE(Tabla1[[#This Row],[Uso Sistemas]],"T","P"),"N","F"),Parámetros!$M$2:$N$17,2,0),"Completar hasta 3ra sem. para evaluar a Probacionista"))</f>
        <v>Asistió</v>
      </c>
      <c r="AQ32" s="40"/>
      <c r="AR32" s="200"/>
      <c r="AS32" s="40"/>
      <c r="AT32" s="29"/>
      <c r="AU32" s="56"/>
      <c r="AV32" s="56"/>
      <c r="AW32" s="56"/>
      <c r="AX32" s="248">
        <f>IF(V32="","",EOMONTH(EDATE(Tabla1[[#This Row],[Fecha Finalización]],2),0))</f>
        <v>45869</v>
      </c>
      <c r="AY32" s="40"/>
      <c r="AZ32" s="249">
        <f>IF(V32="","",EOMONTH(EDATE(Tabla1[[#This Row],[Fecha Finalización]],3),0))</f>
        <v>45900</v>
      </c>
      <c r="BA32" s="40"/>
      <c r="BB32" s="40"/>
      <c r="BC32" s="235"/>
      <c r="BD32" s="233" t="str">
        <f>IF(F32="","",Tabla1[[#This Row],[sem 01]]&amp;Tabla1[[#This Row],[sem 02]]&amp;Tabla1[[#This Row],[sem 03]])</f>
        <v>PPF</v>
      </c>
      <c r="BE32" s="234" t="str">
        <f>IF(TRIM(F32)="","",$B$1&amp;"-"&amp;SUBSTITUTE(Tabla1[[#This Row],[Mes Inscrito]]," ","")&amp;"-"&amp;SUBSTITUTE(Tabla1[[#This Row],[Dia de clases Inscrito]]," ","")&amp;"-"&amp;SUBSTITUTE(Tabla1[[#This Row],[Horario Inscrito]]," ","")&amp;"-"&amp;Tabla1[[#This Row],[Fecha Inicio grupo]])</f>
        <v>Trujillo-Febrero-Martes-7:30-9:30pm-45699</v>
      </c>
      <c r="BF32" s="251" t="str">
        <f>IF(F32="","",Tabla1[[#This Row],[Curso]])</f>
        <v>Conócete a ti mismo</v>
      </c>
      <c r="BG32" s="252" t="str">
        <f>+IF(TRIM(F32)="","",$B$1&amp;"-"&amp;TRIM(Tabla1[[#This Row],[Mes Inscrito]])&amp;"-"&amp;TRIM(Tabla1[[#This Row],[Dia de clases Inscrito]])&amp;"-"&amp;TRIM(Tabla1[[#This Row],[Horario Inscrito]])&amp;"-"&amp;TRIM(Tabla1[[#This Row],[Fecha Inicio grupo]])&amp;"-"&amp;TRIM(Tabla1[[#This Row],[Tipo Incrito]]))</f>
        <v>Trujillo-Febrero-Martes-7:30 - 9:30 pm-45699-Inscrito Nuevo</v>
      </c>
      <c r="BH32" s="308" t="b">
        <f>IF(F32="","",OR(IFERROR(SEARCH("CG",Tabla1[[#This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32" s="309">
        <f>IF(F32&lt;&gt;"",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45720</v>
      </c>
      <c r="BJ32" s="309" t="str">
        <f>IF(F32&lt;&gt;"",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32" s="309" t="str">
        <f>IF(Tabla1[[#This Row],[Fecha Inicio grupo]]="","",IFERROR(VLOOKUP(Tabla1[[#This Row],[Mes de Alta como miembro]],Parámetros!$AM$2:$AN$16,2,0),"01/01/1900"))</f>
        <v>01/01/1900</v>
      </c>
    </row>
    <row r="33" spans="1:63" s="25" customFormat="1" ht="13.9">
      <c r="A33" s="69">
        <v>30</v>
      </c>
      <c r="B33" s="30" t="s">
        <v>72</v>
      </c>
      <c r="C33" s="35" t="s">
        <v>200</v>
      </c>
      <c r="D33" s="43" t="s">
        <v>74</v>
      </c>
      <c r="E33" s="43" t="s">
        <v>75</v>
      </c>
      <c r="F33" s="46">
        <v>45699</v>
      </c>
      <c r="G33" s="46" t="s">
        <v>76</v>
      </c>
      <c r="H33" s="163" t="s">
        <v>207</v>
      </c>
      <c r="I33" s="261" t="s">
        <v>208</v>
      </c>
      <c r="J33" s="29" t="s">
        <v>209</v>
      </c>
      <c r="K33" s="70">
        <v>944397449</v>
      </c>
      <c r="L33" s="69" t="s">
        <v>210</v>
      </c>
      <c r="M33" s="47">
        <v>38481</v>
      </c>
      <c r="N33" s="238">
        <f ca="1">IF(Tabla1[[#This Row],[Fecha de nac]]="","",IF(Tabla1[[#This Row],[Fecha Finalización]] &gt;=TODAY(), DATEDIF(Tabla1[[#This Row],[Fecha de nac]],TODAY(),"y"), ROUNDDOWN((Tabla1[[#This Row],[Fecha Finalización]] -Tabla1[[#This Row],[Fecha de nac]])/365,0)))</f>
        <v>19</v>
      </c>
      <c r="O33" s="169" t="s">
        <v>205</v>
      </c>
      <c r="P33" s="35" t="s">
        <v>82</v>
      </c>
      <c r="Q33" s="68"/>
      <c r="R33" s="68"/>
      <c r="S33" s="68"/>
      <c r="T33" s="68"/>
      <c r="U33" s="243">
        <f>IF(F33="","",Tabla1[[#This Row],[Fecha Inicio grupo]]+3*7-7)</f>
        <v>45713</v>
      </c>
      <c r="V33" s="244">
        <f>IF(F33="","",EDATE(Tabla1[[#This Row],[Fecha Inicio grupo]],3))</f>
        <v>45788</v>
      </c>
      <c r="W33" s="30" t="s">
        <v>206</v>
      </c>
      <c r="X33" s="30" t="s">
        <v>94</v>
      </c>
      <c r="Y33" s="76" t="s">
        <v>85</v>
      </c>
      <c r="Z33" s="76" t="s">
        <v>85</v>
      </c>
      <c r="AA33" s="76" t="s">
        <v>85</v>
      </c>
      <c r="AB33" s="76" t="s">
        <v>86</v>
      </c>
      <c r="AC33" s="76"/>
      <c r="AD33" s="76"/>
      <c r="AE33" s="76"/>
      <c r="AF33" s="76"/>
      <c r="AG33" s="76"/>
      <c r="AH33" s="76"/>
      <c r="AI33" s="76"/>
      <c r="AJ33" s="76"/>
      <c r="AK33" s="76"/>
      <c r="AL33" s="76"/>
      <c r="AM33" s="76"/>
      <c r="AN33" s="76"/>
      <c r="AO33" s="144"/>
      <c r="AP33" s="246" t="str">
        <f>IF(F33="","",IFERROR(VLOOKUP(SUBSTITUTE(SUBSTITUTE(Tabla1[[#This Row],[Uso Sistemas]],"T","P"),"N","F"),Parámetros!$M$2:$N$17,2,0),"Completar hasta 3ra sem. para evaluar a Probacionista"))</f>
        <v>Asistió</v>
      </c>
      <c r="AQ33" s="40"/>
      <c r="AR33" s="200"/>
      <c r="AS33" s="40"/>
      <c r="AT33" s="29"/>
      <c r="AU33" s="56"/>
      <c r="AV33" s="56"/>
      <c r="AW33" s="56"/>
      <c r="AX33" s="248">
        <f>IF(V33="","",EOMONTH(EDATE(Tabla1[[#This Row],[Fecha Finalización]],2),0))</f>
        <v>45869</v>
      </c>
      <c r="AY33" s="40"/>
      <c r="AZ33" s="249">
        <f>IF(V33="","",EOMONTH(EDATE(Tabla1[[#This Row],[Fecha Finalización]],3),0))</f>
        <v>45900</v>
      </c>
      <c r="BA33" s="40"/>
      <c r="BB33" s="40"/>
      <c r="BC33" s="235"/>
      <c r="BD33" s="233" t="str">
        <f>IF(F33="","",Tabla1[[#This Row],[sem 01]]&amp;Tabla1[[#This Row],[sem 02]]&amp;Tabla1[[#This Row],[sem 03]])</f>
        <v>PPP</v>
      </c>
      <c r="BE33" s="234" t="str">
        <f>IF(TRIM(F33)="","",$B$1&amp;"-"&amp;SUBSTITUTE(Tabla1[[#This Row],[Mes Inscrito]]," ","")&amp;"-"&amp;SUBSTITUTE(Tabla1[[#This Row],[Dia de clases Inscrito]]," ","")&amp;"-"&amp;SUBSTITUTE(Tabla1[[#This Row],[Horario Inscrito]]," ","")&amp;"-"&amp;Tabla1[[#This Row],[Fecha Inicio grupo]])</f>
        <v>Trujillo-Febrero-Martes-7:30-9:30pm-45699</v>
      </c>
      <c r="BF33" s="251" t="str">
        <f>IF(F33="","",Tabla1[[#This Row],[Curso]])</f>
        <v>Conócete a ti mismo</v>
      </c>
      <c r="BG33" s="252" t="str">
        <f>+IF(TRIM(F33)="","",$B$1&amp;"-"&amp;TRIM(Tabla1[[#This Row],[Mes Inscrito]])&amp;"-"&amp;TRIM(Tabla1[[#This Row],[Dia de clases Inscrito]])&amp;"-"&amp;TRIM(Tabla1[[#This Row],[Horario Inscrito]])&amp;"-"&amp;TRIM(Tabla1[[#This Row],[Fecha Inicio grupo]])&amp;"-"&amp;TRIM(Tabla1[[#This Row],[Tipo Incrito]]))</f>
        <v>Trujillo-Febrero-Martes-7:30 - 9:30 pm-45699-Inscrito Nuevo</v>
      </c>
      <c r="BH33" s="308" t="b">
        <f>IF(F33="","",OR(IFERROR(SEARCH("CG",Tabla1[[#This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33" s="309">
        <f>IF(F33&lt;&gt;"",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45720</v>
      </c>
      <c r="BJ33" s="309" t="str">
        <f>IF(F33&lt;&gt;"",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33" s="309" t="str">
        <f>IF(Tabla1[[#This Row],[Fecha Inicio grupo]]="","",IFERROR(VLOOKUP(Tabla1[[#This Row],[Mes de Alta como miembro]],Parámetros!$AM$2:$AN$16,2,0),"01/01/1900"))</f>
        <v>01/01/1900</v>
      </c>
    </row>
    <row r="34" spans="1:63" s="25" customFormat="1" ht="12.75">
      <c r="A34" s="69">
        <v>31</v>
      </c>
      <c r="B34" s="30" t="s">
        <v>72</v>
      </c>
      <c r="C34" s="35" t="s">
        <v>200</v>
      </c>
      <c r="D34" s="43" t="s">
        <v>74</v>
      </c>
      <c r="E34" s="43" t="s">
        <v>75</v>
      </c>
      <c r="F34" s="46">
        <v>45699</v>
      </c>
      <c r="G34" s="46" t="s">
        <v>76</v>
      </c>
      <c r="H34" s="163" t="s">
        <v>211</v>
      </c>
      <c r="I34" s="43" t="s">
        <v>125</v>
      </c>
      <c r="J34" s="29" t="s">
        <v>212</v>
      </c>
      <c r="K34" s="70" t="s">
        <v>213</v>
      </c>
      <c r="L34" s="69"/>
      <c r="M34" s="47"/>
      <c r="N34" s="238" t="str">
        <f ca="1">IF(Tabla1[[#This Row],[Fecha de nac]]="","",IF(Tabla1[[#This Row],[Fecha Finalización]] &gt;=TODAY(), DATEDIF(Tabla1[[#This Row],[Fecha de nac]],TODAY(),"y"), ROUNDDOWN((Tabla1[[#This Row],[Fecha Finalización]] -Tabla1[[#This Row],[Fecha de nac]])/365,0)))</f>
        <v/>
      </c>
      <c r="O34" s="169" t="s">
        <v>205</v>
      </c>
      <c r="P34" s="35" t="s">
        <v>82</v>
      </c>
      <c r="Q34" s="68"/>
      <c r="R34" s="68"/>
      <c r="S34" s="68"/>
      <c r="T34" s="68"/>
      <c r="U34" s="243">
        <f>IF(F34="","",Tabla1[[#This Row],[Fecha Inicio grupo]]+3*7-7)</f>
        <v>45713</v>
      </c>
      <c r="V34" s="244">
        <f>IF(F34="","",EDATE(Tabla1[[#This Row],[Fecha Inicio grupo]],3))</f>
        <v>45788</v>
      </c>
      <c r="W34" s="30" t="s">
        <v>206</v>
      </c>
      <c r="X34" s="30" t="s">
        <v>94</v>
      </c>
      <c r="Y34" s="76" t="s">
        <v>86</v>
      </c>
      <c r="Z34" s="76" t="s">
        <v>85</v>
      </c>
      <c r="AA34" s="76" t="s">
        <v>85</v>
      </c>
      <c r="AB34" s="76" t="s">
        <v>85</v>
      </c>
      <c r="AC34" s="76"/>
      <c r="AD34" s="76"/>
      <c r="AE34" s="76"/>
      <c r="AF34" s="76"/>
      <c r="AG34" s="76"/>
      <c r="AH34" s="76"/>
      <c r="AI34" s="76"/>
      <c r="AJ34" s="76"/>
      <c r="AK34" s="76"/>
      <c r="AL34" s="76"/>
      <c r="AM34" s="76"/>
      <c r="AN34" s="76"/>
      <c r="AO34" s="144"/>
      <c r="AP34" s="246" t="str">
        <f>IF(F34="","",IFERROR(VLOOKUP(SUBSTITUTE(SUBSTITUTE(Tabla1[[#This Row],[Uso Sistemas]],"T","P"),"N","F"),Parámetros!$M$2:$N$17,2,0),"Completar hasta 3ra sem. para evaluar a Probacionista"))</f>
        <v>Asistió</v>
      </c>
      <c r="AQ34" s="40"/>
      <c r="AR34" s="200"/>
      <c r="AS34" s="40"/>
      <c r="AT34" s="29"/>
      <c r="AU34" s="56"/>
      <c r="AV34" s="56"/>
      <c r="AW34" s="56"/>
      <c r="AX34" s="248">
        <f>IF(V34="","",EOMONTH(EDATE(Tabla1[[#This Row],[Fecha Finalización]],2),0))</f>
        <v>45869</v>
      </c>
      <c r="AY34" s="40"/>
      <c r="AZ34" s="249">
        <f>IF(V34="","",EOMONTH(EDATE(Tabla1[[#This Row],[Fecha Finalización]],3),0))</f>
        <v>45900</v>
      </c>
      <c r="BA34" s="40"/>
      <c r="BB34" s="40"/>
      <c r="BC34" s="235"/>
      <c r="BD34" s="233" t="str">
        <f>IF(F34="","",Tabla1[[#This Row],[sem 01]]&amp;Tabla1[[#This Row],[sem 02]]&amp;Tabla1[[#This Row],[sem 03]])</f>
        <v>FPP</v>
      </c>
      <c r="BE34" s="234" t="str">
        <f>IF(TRIM(F34)="","",$B$1&amp;"-"&amp;SUBSTITUTE(Tabla1[[#This Row],[Mes Inscrito]]," ","")&amp;"-"&amp;SUBSTITUTE(Tabla1[[#This Row],[Dia de clases Inscrito]]," ","")&amp;"-"&amp;SUBSTITUTE(Tabla1[[#This Row],[Horario Inscrito]]," ","")&amp;"-"&amp;Tabla1[[#This Row],[Fecha Inicio grupo]])</f>
        <v>Trujillo-Febrero-Martes-7:30-9:30pm-45699</v>
      </c>
      <c r="BF34" s="251" t="str">
        <f>IF(F34="","",Tabla1[[#This Row],[Curso]])</f>
        <v>Conócete a ti mismo</v>
      </c>
      <c r="BG34" s="252" t="str">
        <f>+IF(TRIM(F34)="","",$B$1&amp;"-"&amp;TRIM(Tabla1[[#This Row],[Mes Inscrito]])&amp;"-"&amp;TRIM(Tabla1[[#This Row],[Dia de clases Inscrito]])&amp;"-"&amp;TRIM(Tabla1[[#This Row],[Horario Inscrito]])&amp;"-"&amp;TRIM(Tabla1[[#This Row],[Fecha Inicio grupo]])&amp;"-"&amp;TRIM(Tabla1[[#This Row],[Tipo Incrito]]))</f>
        <v>Trujillo-Febrero-Martes-7:30 - 9:30 pm-45699-Inscrito Nuevo</v>
      </c>
      <c r="BH34" s="308" t="b">
        <f>IF(F34="","",OR(IFERROR(SEARCH("CG",Tabla1[[#This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34" s="309">
        <f>IF(F34&lt;&gt;"",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45720</v>
      </c>
      <c r="BJ34" s="309" t="str">
        <f>IF(F34&lt;&gt;"",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34" s="309" t="str">
        <f>IF(Tabla1[[#This Row],[Fecha Inicio grupo]]="","",IFERROR(VLOOKUP(Tabla1[[#This Row],[Mes de Alta como miembro]],Parámetros!$AM$2:$AN$16,2,0),"01/01/1900"))</f>
        <v>01/01/1900</v>
      </c>
    </row>
    <row r="35" spans="1:63" s="25" customFormat="1" ht="12.75">
      <c r="A35" s="69">
        <v>32</v>
      </c>
      <c r="B35" s="30" t="s">
        <v>72</v>
      </c>
      <c r="C35" s="35" t="s">
        <v>200</v>
      </c>
      <c r="D35" s="43" t="s">
        <v>74</v>
      </c>
      <c r="E35" s="43" t="s">
        <v>75</v>
      </c>
      <c r="F35" s="46">
        <v>45699</v>
      </c>
      <c r="G35" s="46" t="s">
        <v>76</v>
      </c>
      <c r="H35" s="163"/>
      <c r="I35" s="43" t="s">
        <v>214</v>
      </c>
      <c r="J35" s="29" t="s">
        <v>215</v>
      </c>
      <c r="K35" s="70">
        <v>942016309</v>
      </c>
      <c r="L35" s="69" t="s">
        <v>216</v>
      </c>
      <c r="M35" s="47">
        <v>39736</v>
      </c>
      <c r="N35" s="238">
        <f ca="1">IF(Tabla1[[#This Row],[Fecha de nac]]="","",IF(Tabla1[[#This Row],[Fecha Finalización]] &gt;=TODAY(), DATEDIF(Tabla1[[#This Row],[Fecha de nac]],TODAY(),"y"), ROUNDDOWN((Tabla1[[#This Row],[Fecha Finalización]] -Tabla1[[#This Row],[Fecha de nac]])/365,0)))</f>
        <v>16</v>
      </c>
      <c r="O35" s="169" t="s">
        <v>205</v>
      </c>
      <c r="P35" s="35" t="s">
        <v>82</v>
      </c>
      <c r="Q35" s="68"/>
      <c r="R35" s="68"/>
      <c r="S35" s="68"/>
      <c r="T35" s="68"/>
      <c r="U35" s="243">
        <f>IF(F35="","",Tabla1[[#This Row],[Fecha Inicio grupo]]+3*7-7)</f>
        <v>45713</v>
      </c>
      <c r="V35" s="244">
        <f>IF(F35="","",EDATE(Tabla1[[#This Row],[Fecha Inicio grupo]],3))</f>
        <v>45788</v>
      </c>
      <c r="W35" s="30" t="s">
        <v>206</v>
      </c>
      <c r="X35" s="30" t="s">
        <v>94</v>
      </c>
      <c r="Y35" s="76" t="s">
        <v>85</v>
      </c>
      <c r="Z35" s="76" t="s">
        <v>85</v>
      </c>
      <c r="AA35" s="76" t="s">
        <v>85</v>
      </c>
      <c r="AB35" s="76" t="s">
        <v>85</v>
      </c>
      <c r="AC35" s="76"/>
      <c r="AD35" s="76"/>
      <c r="AE35" s="76"/>
      <c r="AF35" s="76"/>
      <c r="AG35" s="76"/>
      <c r="AH35" s="76"/>
      <c r="AI35" s="76"/>
      <c r="AJ35" s="76"/>
      <c r="AK35" s="76"/>
      <c r="AL35" s="76"/>
      <c r="AM35" s="76"/>
      <c r="AN35" s="76"/>
      <c r="AO35" s="144"/>
      <c r="AP35" s="246" t="str">
        <f>IF(F35="","",IFERROR(VLOOKUP(SUBSTITUTE(SUBSTITUTE(Tabla1[[#This Row],[Uso Sistemas]],"T","P"),"N","F"),Parámetros!$M$2:$N$17,2,0),"Completar hasta 3ra sem. para evaluar a Probacionista"))</f>
        <v>Asistió</v>
      </c>
      <c r="AQ35" s="40"/>
      <c r="AR35" s="200"/>
      <c r="AS35" s="40"/>
      <c r="AT35" s="29"/>
      <c r="AU35" s="56"/>
      <c r="AV35" s="56"/>
      <c r="AW35" s="56"/>
      <c r="AX35" s="248">
        <f>IF(V35="","",EOMONTH(EDATE(Tabla1[[#This Row],[Fecha Finalización]],2),0))</f>
        <v>45869</v>
      </c>
      <c r="AY35" s="40"/>
      <c r="AZ35" s="249">
        <f>IF(V35="","",EOMONTH(EDATE(Tabla1[[#This Row],[Fecha Finalización]],3),0))</f>
        <v>45900</v>
      </c>
      <c r="BA35" s="40"/>
      <c r="BB35" s="40"/>
      <c r="BC35" s="235"/>
      <c r="BD35" s="233" t="str">
        <f>IF(F35="","",Tabla1[[#This Row],[sem 01]]&amp;Tabla1[[#This Row],[sem 02]]&amp;Tabla1[[#This Row],[sem 03]])</f>
        <v>PPP</v>
      </c>
      <c r="BE35" s="234" t="str">
        <f>IF(TRIM(F35)="","",$B$1&amp;"-"&amp;SUBSTITUTE(Tabla1[[#This Row],[Mes Inscrito]]," ","")&amp;"-"&amp;SUBSTITUTE(Tabla1[[#This Row],[Dia de clases Inscrito]]," ","")&amp;"-"&amp;SUBSTITUTE(Tabla1[[#This Row],[Horario Inscrito]]," ","")&amp;"-"&amp;Tabla1[[#This Row],[Fecha Inicio grupo]])</f>
        <v>Trujillo-Febrero-Martes-7:30-9:30pm-45699</v>
      </c>
      <c r="BF35" s="251" t="str">
        <f>IF(F35="","",Tabla1[[#This Row],[Curso]])</f>
        <v>Conócete a ti mismo</v>
      </c>
      <c r="BG35" s="252" t="str">
        <f>+IF(TRIM(F35)="","",$B$1&amp;"-"&amp;TRIM(Tabla1[[#This Row],[Mes Inscrito]])&amp;"-"&amp;TRIM(Tabla1[[#This Row],[Dia de clases Inscrito]])&amp;"-"&amp;TRIM(Tabla1[[#This Row],[Horario Inscrito]])&amp;"-"&amp;TRIM(Tabla1[[#This Row],[Fecha Inicio grupo]])&amp;"-"&amp;TRIM(Tabla1[[#This Row],[Tipo Incrito]]))</f>
        <v>Trujillo-Febrero-Martes-7:30 - 9:30 pm-45699-Inscrito Nuevo</v>
      </c>
      <c r="BH35" s="308" t="b">
        <f>IF(F35="","",OR(IFERROR(SEARCH("CG",Tabla1[[#This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35" s="309">
        <f>IF(F35&lt;&gt;"",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45720</v>
      </c>
      <c r="BJ35" s="309" t="str">
        <f>IF(F35&lt;&gt;"",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35" s="309" t="str">
        <f>IF(Tabla1[[#This Row],[Fecha Inicio grupo]]="","",IFERROR(VLOOKUP(Tabla1[[#This Row],[Mes de Alta como miembro]],Parámetros!$AM$2:$AN$16,2,0),"01/01/1900"))</f>
        <v>01/01/1900</v>
      </c>
    </row>
    <row r="36" spans="1:63" s="25" customFormat="1" ht="12.75">
      <c r="A36" s="69">
        <v>33</v>
      </c>
      <c r="B36" s="30" t="s">
        <v>72</v>
      </c>
      <c r="C36" s="35" t="s">
        <v>200</v>
      </c>
      <c r="D36" s="43" t="s">
        <v>74</v>
      </c>
      <c r="E36" s="43" t="s">
        <v>75</v>
      </c>
      <c r="F36" s="46">
        <v>45699</v>
      </c>
      <c r="G36" s="46" t="s">
        <v>76</v>
      </c>
      <c r="H36" s="163" t="s">
        <v>217</v>
      </c>
      <c r="I36" s="43" t="s">
        <v>218</v>
      </c>
      <c r="J36" s="29" t="s">
        <v>219</v>
      </c>
      <c r="K36" s="70">
        <v>964226767</v>
      </c>
      <c r="L36" s="69" t="s">
        <v>220</v>
      </c>
      <c r="M36" s="47">
        <v>37622</v>
      </c>
      <c r="N36" s="238">
        <f ca="1">IF(Tabla1[[#This Row],[Fecha de nac]]="","",IF(Tabla1[[#This Row],[Fecha Finalización]] &gt;=TODAY(), DATEDIF(Tabla1[[#This Row],[Fecha de nac]],TODAY(),"y"), ROUNDDOWN((Tabla1[[#This Row],[Fecha Finalización]] -Tabla1[[#This Row],[Fecha de nac]])/365,0)))</f>
        <v>22</v>
      </c>
      <c r="O36" s="169" t="s">
        <v>205</v>
      </c>
      <c r="P36" s="35" t="s">
        <v>82</v>
      </c>
      <c r="Q36" s="68"/>
      <c r="R36" s="68"/>
      <c r="S36" s="68"/>
      <c r="T36" s="68"/>
      <c r="U36" s="243">
        <f>IF(F36="","",Tabla1[[#This Row],[Fecha Inicio grupo]]+3*7-7)</f>
        <v>45713</v>
      </c>
      <c r="V36" s="244">
        <f>IF(F36="","",EDATE(Tabla1[[#This Row],[Fecha Inicio grupo]],3))</f>
        <v>45788</v>
      </c>
      <c r="W36" s="30" t="s">
        <v>206</v>
      </c>
      <c r="X36" s="30" t="s">
        <v>94</v>
      </c>
      <c r="Y36" s="76" t="s">
        <v>85</v>
      </c>
      <c r="Z36" s="76" t="s">
        <v>86</v>
      </c>
      <c r="AA36" s="76" t="s">
        <v>85</v>
      </c>
      <c r="AB36" s="76" t="s">
        <v>85</v>
      </c>
      <c r="AC36" s="76"/>
      <c r="AD36" s="76"/>
      <c r="AE36" s="76"/>
      <c r="AF36" s="76"/>
      <c r="AG36" s="76"/>
      <c r="AH36" s="76"/>
      <c r="AI36" s="76"/>
      <c r="AJ36" s="76"/>
      <c r="AK36" s="76"/>
      <c r="AL36" s="76"/>
      <c r="AM36" s="76"/>
      <c r="AN36" s="76"/>
      <c r="AO36" s="144"/>
      <c r="AP36" s="246" t="str">
        <f>IF(F36="","",IFERROR(VLOOKUP(SUBSTITUTE(SUBSTITUTE(Tabla1[[#This Row],[Uso Sistemas]],"T","P"),"N","F"),Parámetros!$M$2:$N$17,2,0),"Completar hasta 3ra sem. para evaluar a Probacionista"))</f>
        <v>Asistió</v>
      </c>
      <c r="AQ36" s="40"/>
      <c r="AR36" s="200"/>
      <c r="AS36" s="40"/>
      <c r="AT36" s="29"/>
      <c r="AU36" s="56"/>
      <c r="AV36" s="56"/>
      <c r="AW36" s="56"/>
      <c r="AX36" s="248">
        <f>IF(V36="","",EOMONTH(EDATE(Tabla1[[#This Row],[Fecha Finalización]],2),0))</f>
        <v>45869</v>
      </c>
      <c r="AY36" s="40"/>
      <c r="AZ36" s="249">
        <f>IF(V36="","",EOMONTH(EDATE(Tabla1[[#This Row],[Fecha Finalización]],3),0))</f>
        <v>45900</v>
      </c>
      <c r="BA36" s="40"/>
      <c r="BB36" s="40"/>
      <c r="BC36" s="235"/>
      <c r="BD36" s="233" t="str">
        <f>IF(F36="","",Tabla1[[#This Row],[sem 01]]&amp;Tabla1[[#This Row],[sem 02]]&amp;Tabla1[[#This Row],[sem 03]])</f>
        <v>PFP</v>
      </c>
      <c r="BE36" s="234" t="str">
        <f>IF(TRIM(F36)="","",$B$1&amp;"-"&amp;SUBSTITUTE(Tabla1[[#This Row],[Mes Inscrito]]," ","")&amp;"-"&amp;SUBSTITUTE(Tabla1[[#This Row],[Dia de clases Inscrito]]," ","")&amp;"-"&amp;SUBSTITUTE(Tabla1[[#This Row],[Horario Inscrito]]," ","")&amp;"-"&amp;Tabla1[[#This Row],[Fecha Inicio grupo]])</f>
        <v>Trujillo-Febrero-Martes-7:30-9:30pm-45699</v>
      </c>
      <c r="BF36" s="251" t="str">
        <f>IF(F36="","",Tabla1[[#This Row],[Curso]])</f>
        <v>Conócete a ti mismo</v>
      </c>
      <c r="BG36" s="252" t="str">
        <f>+IF(TRIM(F36)="","",$B$1&amp;"-"&amp;TRIM(Tabla1[[#This Row],[Mes Inscrito]])&amp;"-"&amp;TRIM(Tabla1[[#This Row],[Dia de clases Inscrito]])&amp;"-"&amp;TRIM(Tabla1[[#This Row],[Horario Inscrito]])&amp;"-"&amp;TRIM(Tabla1[[#This Row],[Fecha Inicio grupo]])&amp;"-"&amp;TRIM(Tabla1[[#This Row],[Tipo Incrito]]))</f>
        <v>Trujillo-Febrero-Martes-7:30 - 9:30 pm-45699-Inscrito Nuevo</v>
      </c>
      <c r="BH36" s="308" t="b">
        <f>IF(F36="","",OR(IFERROR(SEARCH("CG",Tabla1[[#This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36" s="309">
        <f>IF(F36&lt;&gt;"",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45720</v>
      </c>
      <c r="BJ36" s="309" t="str">
        <f>IF(F36&lt;&gt;"",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36" s="309" t="str">
        <f>IF(Tabla1[[#This Row],[Fecha Inicio grupo]]="","",IFERROR(VLOOKUP(Tabla1[[#This Row],[Mes de Alta como miembro]],Parámetros!$AM$2:$AN$16,2,0),"01/01/1900"))</f>
        <v>01/01/1900</v>
      </c>
    </row>
    <row r="37" spans="1:63" s="25" customFormat="1" ht="12.75">
      <c r="A37" s="69">
        <v>34</v>
      </c>
      <c r="B37" s="30" t="s">
        <v>72</v>
      </c>
      <c r="C37" s="35" t="s">
        <v>200</v>
      </c>
      <c r="D37" s="43" t="s">
        <v>74</v>
      </c>
      <c r="E37" s="43" t="s">
        <v>75</v>
      </c>
      <c r="F37" s="46">
        <v>45699</v>
      </c>
      <c r="G37" s="46" t="s">
        <v>76</v>
      </c>
      <c r="H37" s="163" t="s">
        <v>221</v>
      </c>
      <c r="I37" s="43" t="s">
        <v>222</v>
      </c>
      <c r="J37" s="29" t="s">
        <v>223</v>
      </c>
      <c r="K37" s="70">
        <v>904498899</v>
      </c>
      <c r="L37" s="69" t="s">
        <v>224</v>
      </c>
      <c r="M37" s="47">
        <v>33862</v>
      </c>
      <c r="N37" s="238">
        <f ca="1">IF(Tabla1[[#This Row],[Fecha de nac]]="","",IF(Tabla1[[#This Row],[Fecha Finalización]] &gt;=TODAY(), DATEDIF(Tabla1[[#This Row],[Fecha de nac]],TODAY(),"y"), ROUNDDOWN((Tabla1[[#This Row],[Fecha Finalización]] -Tabla1[[#This Row],[Fecha de nac]])/365,0)))</f>
        <v>32</v>
      </c>
      <c r="O37" s="169" t="s">
        <v>205</v>
      </c>
      <c r="P37" s="35" t="s">
        <v>82</v>
      </c>
      <c r="Q37" s="68"/>
      <c r="R37" s="68"/>
      <c r="S37" s="68"/>
      <c r="T37" s="68"/>
      <c r="U37" s="243">
        <f>IF(F37="","",Tabla1[[#This Row],[Fecha Inicio grupo]]+3*7-7)</f>
        <v>45713</v>
      </c>
      <c r="V37" s="244">
        <f>IF(F37="","",EDATE(Tabla1[[#This Row],[Fecha Inicio grupo]],3))</f>
        <v>45788</v>
      </c>
      <c r="W37" s="30" t="s">
        <v>206</v>
      </c>
      <c r="X37" s="30" t="s">
        <v>94</v>
      </c>
      <c r="Y37" s="76" t="s">
        <v>191</v>
      </c>
      <c r="Z37" s="76" t="s">
        <v>191</v>
      </c>
      <c r="AA37" s="76" t="s">
        <v>85</v>
      </c>
      <c r="AB37" s="76" t="s">
        <v>85</v>
      </c>
      <c r="AC37" s="76"/>
      <c r="AD37" s="76"/>
      <c r="AE37" s="76"/>
      <c r="AF37" s="76"/>
      <c r="AG37" s="76"/>
      <c r="AH37" s="76"/>
      <c r="AI37" s="76"/>
      <c r="AJ37" s="76"/>
      <c r="AK37" s="76"/>
      <c r="AL37" s="76"/>
      <c r="AM37" s="76"/>
      <c r="AN37" s="76"/>
      <c r="AO37" s="144"/>
      <c r="AP37" s="246" t="str">
        <f>IF(F37="","",IFERROR(VLOOKUP(SUBSTITUTE(SUBSTITUTE(Tabla1[[#This Row],[Uso Sistemas]],"T","P"),"N","F"),Parámetros!$M$2:$N$17,2,0),"Completar hasta 3ra sem. para evaluar a Probacionista"))</f>
        <v>Asistió</v>
      </c>
      <c r="AQ37" s="40"/>
      <c r="AR37" s="200"/>
      <c r="AS37" s="40"/>
      <c r="AT37" s="29"/>
      <c r="AU37" s="56"/>
      <c r="AV37" s="56"/>
      <c r="AW37" s="56"/>
      <c r="AX37" s="248">
        <f>IF(V37="","",EOMONTH(EDATE(Tabla1[[#This Row],[Fecha Finalización]],2),0))</f>
        <v>45869</v>
      </c>
      <c r="AY37" s="40"/>
      <c r="AZ37" s="249">
        <f>IF(V37="","",EOMONTH(EDATE(Tabla1[[#This Row],[Fecha Finalización]],3),0))</f>
        <v>45900</v>
      </c>
      <c r="BA37" s="40"/>
      <c r="BB37" s="40"/>
      <c r="BC37" s="235"/>
      <c r="BD37" s="233" t="str">
        <f>IF(F37="","",Tabla1[[#This Row],[sem 01]]&amp;Tabla1[[#This Row],[sem 02]]&amp;Tabla1[[#This Row],[sem 03]])</f>
        <v>NNP</v>
      </c>
      <c r="BE37" s="234" t="str">
        <f>IF(TRIM(F37)="","",$B$1&amp;"-"&amp;SUBSTITUTE(Tabla1[[#This Row],[Mes Inscrito]]," ","")&amp;"-"&amp;SUBSTITUTE(Tabla1[[#This Row],[Dia de clases Inscrito]]," ","")&amp;"-"&amp;SUBSTITUTE(Tabla1[[#This Row],[Horario Inscrito]]," ","")&amp;"-"&amp;Tabla1[[#This Row],[Fecha Inicio grupo]])</f>
        <v>Trujillo-Febrero-Martes-7:30-9:30pm-45699</v>
      </c>
      <c r="BF37" s="251" t="str">
        <f>IF(F37="","",Tabla1[[#This Row],[Curso]])</f>
        <v>Conócete a ti mismo</v>
      </c>
      <c r="BG37" s="252" t="str">
        <f>+IF(TRIM(F37)="","",$B$1&amp;"-"&amp;TRIM(Tabla1[[#This Row],[Mes Inscrito]])&amp;"-"&amp;TRIM(Tabla1[[#This Row],[Dia de clases Inscrito]])&amp;"-"&amp;TRIM(Tabla1[[#This Row],[Horario Inscrito]])&amp;"-"&amp;TRIM(Tabla1[[#This Row],[Fecha Inicio grupo]])&amp;"-"&amp;TRIM(Tabla1[[#This Row],[Tipo Incrito]]))</f>
        <v>Trujillo-Febrero-Martes-7:30 - 9:30 pm-45699-Inscrito Nuevo</v>
      </c>
      <c r="BH37" s="308" t="b">
        <f>IF(F37="","",OR(IFERROR(SEARCH("CG",Tabla1[[#This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37" s="309">
        <f>IF(F37&lt;&gt;"",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45720</v>
      </c>
      <c r="BJ37" s="309" t="str">
        <f>IF(F37&lt;&gt;"",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37" s="309" t="str">
        <f>IF(Tabla1[[#This Row],[Fecha Inicio grupo]]="","",IFERROR(VLOOKUP(Tabla1[[#This Row],[Mes de Alta como miembro]],Parámetros!$AM$2:$AN$16,2,0),"01/01/1900"))</f>
        <v>01/01/1900</v>
      </c>
    </row>
    <row r="38" spans="1:63" s="25" customFormat="1" ht="12.75">
      <c r="A38" s="69">
        <v>35</v>
      </c>
      <c r="B38" s="30" t="s">
        <v>72</v>
      </c>
      <c r="C38" s="35" t="s">
        <v>200</v>
      </c>
      <c r="D38" s="43" t="s">
        <v>74</v>
      </c>
      <c r="E38" s="43" t="s">
        <v>75</v>
      </c>
      <c r="F38" s="46">
        <v>45699</v>
      </c>
      <c r="G38" s="46" t="s">
        <v>76</v>
      </c>
      <c r="H38" s="163" t="s">
        <v>196</v>
      </c>
      <c r="I38" s="43" t="s">
        <v>197</v>
      </c>
      <c r="J38" s="29" t="s">
        <v>198</v>
      </c>
      <c r="K38" s="70">
        <v>943415673</v>
      </c>
      <c r="L38" s="69" t="s">
        <v>199</v>
      </c>
      <c r="M38" s="47">
        <v>27257</v>
      </c>
      <c r="N38" s="238">
        <f ca="1">IF(Tabla1[[#This Row],[Fecha de nac]]="","",IF(Tabla1[[#This Row],[Fecha Finalización]] &gt;=TODAY(), DATEDIF(Tabla1[[#This Row],[Fecha de nac]],TODAY(),"y"), ROUNDDOWN((Tabla1[[#This Row],[Fecha Finalización]] -Tabla1[[#This Row],[Fecha de nac]])/365,0)))</f>
        <v>50</v>
      </c>
      <c r="O38" s="169" t="s">
        <v>205</v>
      </c>
      <c r="P38" s="35" t="s">
        <v>225</v>
      </c>
      <c r="Q38" s="68"/>
      <c r="R38" s="68"/>
      <c r="S38" s="68"/>
      <c r="T38" s="68"/>
      <c r="U38" s="243">
        <f>IF(F38="","",Tabla1[[#This Row],[Fecha Inicio grupo]]+3*7-7)</f>
        <v>45713</v>
      </c>
      <c r="V38" s="244">
        <f>IF(F38="","",EDATE(Tabla1[[#This Row],[Fecha Inicio grupo]],3))</f>
        <v>45788</v>
      </c>
      <c r="W38" s="30" t="s">
        <v>206</v>
      </c>
      <c r="X38" s="30" t="s">
        <v>94</v>
      </c>
      <c r="Y38" s="76" t="s">
        <v>85</v>
      </c>
      <c r="Z38" s="76" t="s">
        <v>85</v>
      </c>
      <c r="AA38" s="76" t="s">
        <v>85</v>
      </c>
      <c r="AB38" s="76" t="s">
        <v>85</v>
      </c>
      <c r="AC38" s="76"/>
      <c r="AD38" s="76"/>
      <c r="AE38" s="76"/>
      <c r="AF38" s="76"/>
      <c r="AG38" s="76"/>
      <c r="AH38" s="76"/>
      <c r="AI38" s="76"/>
      <c r="AJ38" s="76"/>
      <c r="AK38" s="76"/>
      <c r="AL38" s="76"/>
      <c r="AM38" s="76"/>
      <c r="AN38" s="76"/>
      <c r="AO38" s="144"/>
      <c r="AP38" s="246" t="str">
        <f>IF(F38="","",IFERROR(VLOOKUP(SUBSTITUTE(SUBSTITUTE(Tabla1[[#This Row],[Uso Sistemas]],"T","P"),"N","F"),Parámetros!$M$2:$N$17,2,0),"Completar hasta 3ra sem. para evaluar a Probacionista"))</f>
        <v>Asistió</v>
      </c>
      <c r="AQ38" s="40"/>
      <c r="AR38" s="200"/>
      <c r="AS38" s="40"/>
      <c r="AT38" s="29"/>
      <c r="AU38" s="56"/>
      <c r="AV38" s="56"/>
      <c r="AW38" s="56"/>
      <c r="AX38" s="248">
        <f>IF(V38="","",EOMONTH(EDATE(Tabla1[[#This Row],[Fecha Finalización]],2),0))</f>
        <v>45869</v>
      </c>
      <c r="AY38" s="40"/>
      <c r="AZ38" s="249">
        <f>IF(V38="","",EOMONTH(EDATE(Tabla1[[#This Row],[Fecha Finalización]],3),0))</f>
        <v>45900</v>
      </c>
      <c r="BA38" s="40"/>
      <c r="BB38" s="40"/>
      <c r="BC38" s="235"/>
      <c r="BD38" s="233" t="str">
        <f>IF(F38="","",Tabla1[[#This Row],[sem 01]]&amp;Tabla1[[#This Row],[sem 02]]&amp;Tabla1[[#This Row],[sem 03]])</f>
        <v>PPP</v>
      </c>
      <c r="BE38" s="234" t="str">
        <f>IF(TRIM(F38)="","",$B$1&amp;"-"&amp;SUBSTITUTE(Tabla1[[#This Row],[Mes Inscrito]]," ","")&amp;"-"&amp;SUBSTITUTE(Tabla1[[#This Row],[Dia de clases Inscrito]]," ","")&amp;"-"&amp;SUBSTITUTE(Tabla1[[#This Row],[Horario Inscrito]]," ","")&amp;"-"&amp;Tabla1[[#This Row],[Fecha Inicio grupo]])</f>
        <v>Trujillo-Febrero-Martes-7:30-9:30pm-45699</v>
      </c>
      <c r="BF38" s="251" t="str">
        <f>IF(F38="","",Tabla1[[#This Row],[Curso]])</f>
        <v>Conócete a ti mismo</v>
      </c>
      <c r="BG38" s="252" t="str">
        <f>+IF(TRIM(F38)="","",$B$1&amp;"-"&amp;TRIM(Tabla1[[#This Row],[Mes Inscrito]])&amp;"-"&amp;TRIM(Tabla1[[#This Row],[Dia de clases Inscrito]])&amp;"-"&amp;TRIM(Tabla1[[#This Row],[Horario Inscrito]])&amp;"-"&amp;TRIM(Tabla1[[#This Row],[Fecha Inicio grupo]])&amp;"-"&amp;TRIM(Tabla1[[#This Row],[Tipo Incrito]]))</f>
        <v>Trujillo-Febrero-Martes-7:30 - 9:30 pm-45699-Cambio de horario</v>
      </c>
      <c r="BH38" s="308" t="b">
        <f>IF(F38="","",OR(IFERROR(SEARCH("CG",Tabla1[[#This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38" s="309">
        <f>IF(F38&lt;&gt;"",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45720</v>
      </c>
      <c r="BJ38" s="309" t="str">
        <f>IF(F38&lt;&gt;"",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38" s="309" t="str">
        <f>IF(Tabla1[[#This Row],[Fecha Inicio grupo]]="","",IFERROR(VLOOKUP(Tabla1[[#This Row],[Mes de Alta como miembro]],Parámetros!$AM$2:$AN$16,2,0),"01/01/1900"))</f>
        <v>01/01/1900</v>
      </c>
    </row>
    <row r="39" spans="1:63" s="25" customFormat="1" ht="13.9" hidden="1">
      <c r="A39" s="69">
        <v>36</v>
      </c>
      <c r="B39" s="30"/>
      <c r="C39" s="35"/>
      <c r="D39" s="43"/>
      <c r="E39" s="43"/>
      <c r="F39" s="46"/>
      <c r="G39" s="46"/>
      <c r="H39" s="163"/>
      <c r="I39" s="43"/>
      <c r="J39" s="29"/>
      <c r="K39" s="70"/>
      <c r="L39" s="69"/>
      <c r="M39" s="47"/>
      <c r="N39" s="238" t="str">
        <f ca="1">IF(Tabla1[[#This Row],[Fecha de nac]]="","",IF(Tabla1[[#This Row],[Fecha Finalización]] &gt;=TODAY(), DATEDIF(Tabla1[[#This Row],[Fecha de nac]],TODAY(),"y"), ROUNDDOWN((Tabla1[[#This Row],[Fecha Finalización]] -Tabla1[[#This Row],[Fecha de nac]])/365,0)))</f>
        <v/>
      </c>
      <c r="O39" s="169"/>
      <c r="P39" s="35"/>
      <c r="Q39" s="68"/>
      <c r="R39" s="68"/>
      <c r="S39" s="68"/>
      <c r="T39" s="68"/>
      <c r="U39" s="243" t="str">
        <f>IF(F39="","",Tabla1[[#This Row],[Fecha Inicio grupo]]+3*7-7)</f>
        <v/>
      </c>
      <c r="V39" s="244" t="str">
        <f>IF(F39="","",EDATE(Tabla1[[#This Row],[Fecha Inicio grupo]],3))</f>
        <v/>
      </c>
      <c r="W39" s="30"/>
      <c r="X39" s="30"/>
      <c r="Y39" s="76"/>
      <c r="Z39" s="76"/>
      <c r="AA39" s="76"/>
      <c r="AB39" s="76"/>
      <c r="AC39" s="76"/>
      <c r="AD39" s="76"/>
      <c r="AE39" s="76"/>
      <c r="AF39" s="76"/>
      <c r="AG39" s="76"/>
      <c r="AH39" s="76"/>
      <c r="AI39" s="76"/>
      <c r="AJ39" s="76"/>
      <c r="AK39" s="76"/>
      <c r="AL39" s="76"/>
      <c r="AM39" s="76"/>
      <c r="AN39" s="76"/>
      <c r="AO39" s="144"/>
      <c r="AP39" s="246" t="str">
        <f>IF(F39="","",IFERROR(VLOOKUP(SUBSTITUTE(SUBSTITUTE(Tabla1[[#This Row],[Uso Sistemas]],"T","P"),"N","F"),Parámetros!$M$2:$N$17,2,0),"Completar hasta 3ra sem. para evaluar a Probacionista"))</f>
        <v/>
      </c>
      <c r="AQ39" s="40"/>
      <c r="AR39" s="200"/>
      <c r="AS39" s="40"/>
      <c r="AT39" s="29"/>
      <c r="AU39" s="56"/>
      <c r="AV39" s="56"/>
      <c r="AW39" s="56"/>
      <c r="AX39" s="248" t="str">
        <f>IF(V39="","",EOMONTH(EDATE(Tabla1[[#This Row],[Fecha Finalización]],2),0))</f>
        <v/>
      </c>
      <c r="AY39" s="40"/>
      <c r="AZ39" s="249" t="str">
        <f>IF(V39="","",EOMONTH(EDATE(Tabla1[[#This Row],[Fecha Finalización]],3),0))</f>
        <v/>
      </c>
      <c r="BA39" s="40"/>
      <c r="BB39" s="40"/>
      <c r="BC39" s="235"/>
      <c r="BD39" s="233" t="str">
        <f>IF(F39="","",Tabla1[[#This Row],[sem 01]]&amp;Tabla1[[#This Row],[sem 02]]&amp;Tabla1[[#This Row],[sem 03]])</f>
        <v/>
      </c>
      <c r="BE39" s="234" t="str">
        <f>IF(TRIM(F39)="","",$B$1&amp;"-"&amp;SUBSTITUTE(Tabla1[[#This Row],[Mes Inscrito]]," ","")&amp;"-"&amp;SUBSTITUTE(Tabla1[[#This Row],[Dia de clases Inscrito]]," ","")&amp;"-"&amp;SUBSTITUTE(Tabla1[[#This Row],[Horario Inscrito]]," ","")&amp;"-"&amp;Tabla1[[#This Row],[Fecha Inicio grupo]])</f>
        <v/>
      </c>
      <c r="BF39" s="251" t="str">
        <f>IF(F39="","",Tabla1[[#This Row],[Curso]])</f>
        <v/>
      </c>
      <c r="BG39" s="252" t="str">
        <f>+IF(TRIM(F39)="","",$B$1&amp;"-"&amp;TRIM(Tabla1[[#This Row],[Mes Inscrito]])&amp;"-"&amp;TRIM(Tabla1[[#This Row],[Dia de clases Inscrito]])&amp;"-"&amp;TRIM(Tabla1[[#This Row],[Horario Inscrito]])&amp;"-"&amp;TRIM(Tabla1[[#This Row],[Fecha Inicio grupo]])&amp;"-"&amp;TRIM(Tabla1[[#This Row],[Tipo Incrito]]))</f>
        <v/>
      </c>
      <c r="BH39" s="308" t="str">
        <f>IF(F39="","",OR(IFERROR(SEARCH("CG",Tabla1[[#This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 s="309" t="str">
        <f>IF(F39&lt;&gt;"",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 s="309" t="str">
        <f>IF(F39&lt;&gt;"",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 s="309" t="str">
        <f>IF(Tabla1[[#This Row],[Fecha Inicio grupo]]="","",IFERROR(VLOOKUP(Tabla1[[#This Row],[Mes de Alta como miembro]],Parámetros!$AM$2:$AN$16,2,0),"01/01/1900"))</f>
        <v/>
      </c>
    </row>
    <row r="40" spans="1:63" s="25" customFormat="1" ht="13.9" hidden="1">
      <c r="A40" s="69">
        <v>37</v>
      </c>
      <c r="B40" s="30"/>
      <c r="C40" s="35"/>
      <c r="D40" s="43"/>
      <c r="E40" s="43"/>
      <c r="F40" s="46"/>
      <c r="G40" s="46"/>
      <c r="H40" s="163"/>
      <c r="I40" s="43"/>
      <c r="J40" s="29"/>
      <c r="K40" s="70"/>
      <c r="L40" s="69"/>
      <c r="M40" s="47"/>
      <c r="N40" s="238" t="str">
        <f ca="1">IF(Tabla1[[#This Row],[Fecha de nac]]="","",IF(Tabla1[[#This Row],[Fecha Finalización]] &gt;=TODAY(), DATEDIF(Tabla1[[#This Row],[Fecha de nac]],TODAY(),"y"), ROUNDDOWN((Tabla1[[#This Row],[Fecha Finalización]] -Tabla1[[#This Row],[Fecha de nac]])/365,0)))</f>
        <v/>
      </c>
      <c r="O40" s="169"/>
      <c r="P40" s="35"/>
      <c r="Q40" s="68"/>
      <c r="R40" s="68"/>
      <c r="S40" s="68"/>
      <c r="T40" s="68"/>
      <c r="U40" s="243" t="str">
        <f>IF(F40="","",Tabla1[[#This Row],[Fecha Inicio grupo]]+3*7-7)</f>
        <v/>
      </c>
      <c r="V40" s="244" t="str">
        <f>IF(F40="","",EDATE(Tabla1[[#This Row],[Fecha Inicio grupo]],3))</f>
        <v/>
      </c>
      <c r="W40" s="30"/>
      <c r="X40" s="30"/>
      <c r="Y40" s="76"/>
      <c r="Z40" s="76"/>
      <c r="AA40" s="76"/>
      <c r="AB40" s="76"/>
      <c r="AC40" s="76"/>
      <c r="AD40" s="76"/>
      <c r="AE40" s="76"/>
      <c r="AF40" s="76"/>
      <c r="AG40" s="76"/>
      <c r="AH40" s="76"/>
      <c r="AI40" s="76"/>
      <c r="AJ40" s="76"/>
      <c r="AK40" s="76"/>
      <c r="AL40" s="76"/>
      <c r="AM40" s="76"/>
      <c r="AN40" s="76"/>
      <c r="AO40" s="144"/>
      <c r="AP40" s="246" t="str">
        <f>IF(F40="","",IFERROR(VLOOKUP(SUBSTITUTE(SUBSTITUTE(Tabla1[[#This Row],[Uso Sistemas]],"T","P"),"N","F"),Parámetros!$M$2:$N$17,2,0),"Completar hasta 3ra sem. para evaluar a Probacionista"))</f>
        <v/>
      </c>
      <c r="AQ40" s="40"/>
      <c r="AR40" s="200"/>
      <c r="AS40" s="40"/>
      <c r="AT40" s="29"/>
      <c r="AU40" s="56"/>
      <c r="AV40" s="56"/>
      <c r="AW40" s="56"/>
      <c r="AX40" s="248" t="str">
        <f>IF(V40="","",EOMONTH(EDATE(Tabla1[[#This Row],[Fecha Finalización]],2),0))</f>
        <v/>
      </c>
      <c r="AY40" s="40"/>
      <c r="AZ40" s="249" t="str">
        <f>IF(V40="","",EOMONTH(EDATE(Tabla1[[#This Row],[Fecha Finalización]],3),0))</f>
        <v/>
      </c>
      <c r="BA40" s="40"/>
      <c r="BB40" s="40"/>
      <c r="BC40" s="235"/>
      <c r="BD40" s="233" t="str">
        <f>IF(F40="","",Tabla1[[#This Row],[sem 01]]&amp;Tabla1[[#This Row],[sem 02]]&amp;Tabla1[[#This Row],[sem 03]])</f>
        <v/>
      </c>
      <c r="BE40" s="234" t="str">
        <f>IF(TRIM(F40)="","",$B$1&amp;"-"&amp;SUBSTITUTE(Tabla1[[#This Row],[Mes Inscrito]]," ","")&amp;"-"&amp;SUBSTITUTE(Tabla1[[#This Row],[Dia de clases Inscrito]]," ","")&amp;"-"&amp;SUBSTITUTE(Tabla1[[#This Row],[Horario Inscrito]]," ","")&amp;"-"&amp;Tabla1[[#This Row],[Fecha Inicio grupo]])</f>
        <v/>
      </c>
      <c r="BF40" s="251" t="str">
        <f>IF(F40="","",Tabla1[[#This Row],[Curso]])</f>
        <v/>
      </c>
      <c r="BG40" s="252" t="str">
        <f>+IF(TRIM(F40)="","",$B$1&amp;"-"&amp;TRIM(Tabla1[[#This Row],[Mes Inscrito]])&amp;"-"&amp;TRIM(Tabla1[[#This Row],[Dia de clases Inscrito]])&amp;"-"&amp;TRIM(Tabla1[[#This Row],[Horario Inscrito]])&amp;"-"&amp;TRIM(Tabla1[[#This Row],[Fecha Inicio grupo]])&amp;"-"&amp;TRIM(Tabla1[[#This Row],[Tipo Incrito]]))</f>
        <v/>
      </c>
      <c r="BH40" s="308" t="str">
        <f>IF(F40="","",OR(IFERROR(SEARCH("CG",Tabla1[[#This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 s="309" t="str">
        <f>IF(F40&lt;&gt;"",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 s="309" t="str">
        <f>IF(F40&lt;&gt;"",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 s="309" t="str">
        <f>IF(Tabla1[[#This Row],[Fecha Inicio grupo]]="","",IFERROR(VLOOKUP(Tabla1[[#This Row],[Mes de Alta como miembro]],Parámetros!$AM$2:$AN$16,2,0),"01/01/1900"))</f>
        <v/>
      </c>
    </row>
    <row r="41" spans="1:63" s="25" customFormat="1" ht="13.9" hidden="1">
      <c r="A41" s="69">
        <v>38</v>
      </c>
      <c r="B41" s="29"/>
      <c r="C41" s="35"/>
      <c r="D41" s="43"/>
      <c r="E41" s="43"/>
      <c r="F41" s="46"/>
      <c r="G41" s="46"/>
      <c r="H41" s="163"/>
      <c r="I41" s="43"/>
      <c r="J41" s="29"/>
      <c r="K41" s="70"/>
      <c r="L41" s="69"/>
      <c r="M41" s="47"/>
      <c r="N41" s="238" t="str">
        <f ca="1">IF(Tabla1[[#This Row],[Fecha de nac]]="","",IF(Tabla1[[#This Row],[Fecha Finalización]] &gt;=TODAY(), DATEDIF(Tabla1[[#This Row],[Fecha de nac]],TODAY(),"y"), ROUNDDOWN((Tabla1[[#This Row],[Fecha Finalización]] -Tabla1[[#This Row],[Fecha de nac]])/365,0)))</f>
        <v/>
      </c>
      <c r="O41" s="169"/>
      <c r="P41" s="35"/>
      <c r="Q41" s="68"/>
      <c r="R41" s="68"/>
      <c r="S41" s="68"/>
      <c r="T41" s="68"/>
      <c r="U41" s="243" t="str">
        <f>IF(F41="","",Tabla1[[#This Row],[Fecha Inicio grupo]]+3*7-7)</f>
        <v/>
      </c>
      <c r="V41" s="244" t="str">
        <f>IF(F41="","",EDATE(Tabla1[[#This Row],[Fecha Inicio grupo]],3))</f>
        <v/>
      </c>
      <c r="W41" s="30"/>
      <c r="X41" s="30"/>
      <c r="Y41" s="76"/>
      <c r="Z41" s="76"/>
      <c r="AA41" s="76"/>
      <c r="AB41" s="76"/>
      <c r="AC41" s="76"/>
      <c r="AD41" s="76"/>
      <c r="AE41" s="76"/>
      <c r="AF41" s="76"/>
      <c r="AG41" s="76"/>
      <c r="AH41" s="76"/>
      <c r="AI41" s="76"/>
      <c r="AJ41" s="76"/>
      <c r="AK41" s="76"/>
      <c r="AL41" s="76"/>
      <c r="AM41" s="76"/>
      <c r="AN41" s="76"/>
      <c r="AO41" s="144"/>
      <c r="AP41" s="246" t="str">
        <f>IF(F41="","",IFERROR(VLOOKUP(SUBSTITUTE(SUBSTITUTE(Tabla1[[#This Row],[Uso Sistemas]],"T","P"),"N","F"),Parámetros!$M$2:$N$17,2,0),"Completar hasta 3ra sem. para evaluar a Probacionista"))</f>
        <v/>
      </c>
      <c r="AQ41" s="40"/>
      <c r="AR41" s="200"/>
      <c r="AS41" s="40"/>
      <c r="AT41" s="29"/>
      <c r="AU41" s="56"/>
      <c r="AV41" s="56"/>
      <c r="AW41" s="56"/>
      <c r="AX41" s="248" t="str">
        <f>IF(V41="","",EOMONTH(EDATE(Tabla1[[#This Row],[Fecha Finalización]],2),0))</f>
        <v/>
      </c>
      <c r="AY41" s="40"/>
      <c r="AZ41" s="249" t="str">
        <f>IF(V41="","",EOMONTH(EDATE(Tabla1[[#This Row],[Fecha Finalización]],3),0))</f>
        <v/>
      </c>
      <c r="BA41" s="40"/>
      <c r="BB41" s="40"/>
      <c r="BC41" s="235"/>
      <c r="BD41" s="233" t="str">
        <f>IF(F41="","",Tabla1[[#This Row],[sem 01]]&amp;Tabla1[[#This Row],[sem 02]]&amp;Tabla1[[#This Row],[sem 03]])</f>
        <v/>
      </c>
      <c r="BE41" s="234" t="str">
        <f>IF(TRIM(F41)="","",$B$1&amp;"-"&amp;SUBSTITUTE(Tabla1[[#This Row],[Mes Inscrito]]," ","")&amp;"-"&amp;SUBSTITUTE(Tabla1[[#This Row],[Dia de clases Inscrito]]," ","")&amp;"-"&amp;SUBSTITUTE(Tabla1[[#This Row],[Horario Inscrito]]," ","")&amp;"-"&amp;Tabla1[[#This Row],[Fecha Inicio grupo]])</f>
        <v/>
      </c>
      <c r="BF41" s="251" t="str">
        <f>IF(F41="","",Tabla1[[#This Row],[Curso]])</f>
        <v/>
      </c>
      <c r="BG41" s="252" t="str">
        <f>+IF(TRIM(F41)="","",$B$1&amp;"-"&amp;TRIM(Tabla1[[#This Row],[Mes Inscrito]])&amp;"-"&amp;TRIM(Tabla1[[#This Row],[Dia de clases Inscrito]])&amp;"-"&amp;TRIM(Tabla1[[#This Row],[Horario Inscrito]])&amp;"-"&amp;TRIM(Tabla1[[#This Row],[Fecha Inicio grupo]])&amp;"-"&amp;TRIM(Tabla1[[#This Row],[Tipo Incrito]]))</f>
        <v/>
      </c>
      <c r="BH41" s="308" t="str">
        <f>IF(F41="","",OR(IFERROR(SEARCH("CG",Tabla1[[#This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 s="309" t="str">
        <f>IF(F41&lt;&gt;"",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 s="309" t="str">
        <f>IF(F41&lt;&gt;"",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 s="309" t="str">
        <f>IF(Tabla1[[#This Row],[Fecha Inicio grupo]]="","",IFERROR(VLOOKUP(Tabla1[[#This Row],[Mes de Alta como miembro]],Parámetros!$AM$2:$AN$16,2,0),"01/01/1900"))</f>
        <v/>
      </c>
    </row>
    <row r="42" spans="1:63" s="25" customFormat="1" ht="13.9" hidden="1">
      <c r="A42" s="69">
        <v>39</v>
      </c>
      <c r="B42" s="29"/>
      <c r="C42" s="35"/>
      <c r="D42" s="43"/>
      <c r="E42" s="43"/>
      <c r="F42" s="46"/>
      <c r="G42" s="46"/>
      <c r="H42" s="163"/>
      <c r="I42" s="43"/>
      <c r="J42" s="29"/>
      <c r="K42" s="70"/>
      <c r="L42" s="69"/>
      <c r="M42" s="47"/>
      <c r="N42" s="238" t="str">
        <f ca="1">IF(Tabla1[[#This Row],[Fecha de nac]]="","",IF(Tabla1[[#This Row],[Fecha Finalización]] &gt;=TODAY(), DATEDIF(Tabla1[[#This Row],[Fecha de nac]],TODAY(),"y"), ROUNDDOWN((Tabla1[[#This Row],[Fecha Finalización]] -Tabla1[[#This Row],[Fecha de nac]])/365,0)))</f>
        <v/>
      </c>
      <c r="O42" s="169"/>
      <c r="P42" s="35"/>
      <c r="Q42" s="68"/>
      <c r="R42" s="68"/>
      <c r="S42" s="68"/>
      <c r="T42" s="68"/>
      <c r="U42" s="243" t="str">
        <f>IF(F42="","",Tabla1[[#This Row],[Fecha Inicio grupo]]+3*7-7)</f>
        <v/>
      </c>
      <c r="V42" s="244" t="str">
        <f>IF(F42="","",EDATE(Tabla1[[#This Row],[Fecha Inicio grupo]],3))</f>
        <v/>
      </c>
      <c r="W42" s="30"/>
      <c r="X42" s="30"/>
      <c r="Y42" s="76"/>
      <c r="Z42" s="76"/>
      <c r="AA42" s="76"/>
      <c r="AB42" s="76"/>
      <c r="AC42" s="76"/>
      <c r="AD42" s="76"/>
      <c r="AE42" s="76"/>
      <c r="AF42" s="76"/>
      <c r="AG42" s="76"/>
      <c r="AH42" s="76"/>
      <c r="AI42" s="76"/>
      <c r="AJ42" s="76"/>
      <c r="AK42" s="76"/>
      <c r="AL42" s="76"/>
      <c r="AM42" s="76"/>
      <c r="AN42" s="76"/>
      <c r="AO42" s="144"/>
      <c r="AP42" s="246" t="str">
        <f>IF(F42="","",IFERROR(VLOOKUP(SUBSTITUTE(SUBSTITUTE(Tabla1[[#This Row],[Uso Sistemas]],"T","P"),"N","F"),Parámetros!$M$2:$N$17,2,0),"Completar hasta 3ra sem. para evaluar a Probacionista"))</f>
        <v/>
      </c>
      <c r="AQ42" s="40"/>
      <c r="AR42" s="200"/>
      <c r="AS42" s="40"/>
      <c r="AT42" s="29"/>
      <c r="AU42" s="56"/>
      <c r="AV42" s="56"/>
      <c r="AW42" s="56"/>
      <c r="AX42" s="248" t="str">
        <f>IF(V42="","",EOMONTH(EDATE(Tabla1[[#This Row],[Fecha Finalización]],2),0))</f>
        <v/>
      </c>
      <c r="AY42" s="40"/>
      <c r="AZ42" s="249" t="str">
        <f>IF(V42="","",EOMONTH(EDATE(Tabla1[[#This Row],[Fecha Finalización]],3),0))</f>
        <v/>
      </c>
      <c r="BA42" s="40"/>
      <c r="BB42" s="40"/>
      <c r="BC42" s="235"/>
      <c r="BD42" s="233" t="str">
        <f>IF(F42="","",Tabla1[[#This Row],[sem 01]]&amp;Tabla1[[#This Row],[sem 02]]&amp;Tabla1[[#This Row],[sem 03]])</f>
        <v/>
      </c>
      <c r="BE42" s="234" t="str">
        <f>IF(TRIM(F42)="","",$B$1&amp;"-"&amp;SUBSTITUTE(Tabla1[[#This Row],[Mes Inscrito]]," ","")&amp;"-"&amp;SUBSTITUTE(Tabla1[[#This Row],[Dia de clases Inscrito]]," ","")&amp;"-"&amp;SUBSTITUTE(Tabla1[[#This Row],[Horario Inscrito]]," ","")&amp;"-"&amp;Tabla1[[#This Row],[Fecha Inicio grupo]])</f>
        <v/>
      </c>
      <c r="BF42" s="251" t="str">
        <f>IF(F42="","",Tabla1[[#This Row],[Curso]])</f>
        <v/>
      </c>
      <c r="BG42" s="252" t="str">
        <f>+IF(TRIM(F42)="","",$B$1&amp;"-"&amp;TRIM(Tabla1[[#This Row],[Mes Inscrito]])&amp;"-"&amp;TRIM(Tabla1[[#This Row],[Dia de clases Inscrito]])&amp;"-"&amp;TRIM(Tabla1[[#This Row],[Horario Inscrito]])&amp;"-"&amp;TRIM(Tabla1[[#This Row],[Fecha Inicio grupo]])&amp;"-"&amp;TRIM(Tabla1[[#This Row],[Tipo Incrito]]))</f>
        <v/>
      </c>
      <c r="BH42" s="308" t="str">
        <f>IF(F42="","",OR(IFERROR(SEARCH("CG",Tabla1[[#This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 s="309" t="str">
        <f>IF(F42&lt;&gt;"",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 s="309" t="str">
        <f>IF(F42&lt;&gt;"",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 s="309" t="str">
        <f>IF(Tabla1[[#This Row],[Fecha Inicio grupo]]="","",IFERROR(VLOOKUP(Tabla1[[#This Row],[Mes de Alta como miembro]],Parámetros!$AM$2:$AN$16,2,0),"01/01/1900"))</f>
        <v/>
      </c>
    </row>
    <row r="43" spans="1:63" s="25" customFormat="1" ht="13.9" hidden="1">
      <c r="A43" s="69">
        <v>40</v>
      </c>
      <c r="B43" s="29"/>
      <c r="C43" s="35"/>
      <c r="D43" s="43"/>
      <c r="E43" s="43"/>
      <c r="F43" s="46"/>
      <c r="G43" s="46"/>
      <c r="H43" s="163"/>
      <c r="I43" s="43"/>
      <c r="J43" s="29"/>
      <c r="K43" s="70"/>
      <c r="L43" s="69"/>
      <c r="M43" s="47"/>
      <c r="N43" s="238" t="str">
        <f ca="1">IF(Tabla1[[#This Row],[Fecha de nac]]="","",IF(Tabla1[[#This Row],[Fecha Finalización]] &gt;=TODAY(), DATEDIF(Tabla1[[#This Row],[Fecha de nac]],TODAY(),"y"), ROUNDDOWN((Tabla1[[#This Row],[Fecha Finalización]] -Tabla1[[#This Row],[Fecha de nac]])/365,0)))</f>
        <v/>
      </c>
      <c r="O43" s="169"/>
      <c r="P43" s="35"/>
      <c r="Q43" s="68"/>
      <c r="R43" s="68"/>
      <c r="S43" s="68"/>
      <c r="T43" s="68"/>
      <c r="U43" s="243" t="str">
        <f>IF(F43="","",Tabla1[[#This Row],[Fecha Inicio grupo]]+3*7-7)</f>
        <v/>
      </c>
      <c r="V43" s="244" t="str">
        <f>IF(F43="","",EDATE(Tabla1[[#This Row],[Fecha Inicio grupo]],3))</f>
        <v/>
      </c>
      <c r="W43" s="30"/>
      <c r="X43" s="30"/>
      <c r="Y43" s="76"/>
      <c r="Z43" s="76"/>
      <c r="AA43" s="76"/>
      <c r="AB43" s="76"/>
      <c r="AC43" s="76"/>
      <c r="AD43" s="76"/>
      <c r="AE43" s="76"/>
      <c r="AF43" s="76"/>
      <c r="AG43" s="76"/>
      <c r="AH43" s="76"/>
      <c r="AI43" s="76"/>
      <c r="AJ43" s="76"/>
      <c r="AK43" s="76"/>
      <c r="AL43" s="76"/>
      <c r="AM43" s="76"/>
      <c r="AN43" s="76"/>
      <c r="AO43" s="144"/>
      <c r="AP43" s="246" t="str">
        <f>IF(F43="","",IFERROR(VLOOKUP(SUBSTITUTE(SUBSTITUTE(Tabla1[[#This Row],[Uso Sistemas]],"T","P"),"N","F"),Parámetros!$M$2:$N$17,2,0),"Completar hasta 3ra sem. para evaluar a Probacionista"))</f>
        <v/>
      </c>
      <c r="AQ43" s="40"/>
      <c r="AR43" s="200"/>
      <c r="AS43" s="40"/>
      <c r="AT43" s="29"/>
      <c r="AU43" s="56"/>
      <c r="AV43" s="56"/>
      <c r="AW43" s="56"/>
      <c r="AX43" s="248" t="str">
        <f>IF(V43="","",EOMONTH(EDATE(Tabla1[[#This Row],[Fecha Finalización]],2),0))</f>
        <v/>
      </c>
      <c r="AY43" s="40"/>
      <c r="AZ43" s="249" t="str">
        <f>IF(V43="","",EOMONTH(EDATE(Tabla1[[#This Row],[Fecha Finalización]],3),0))</f>
        <v/>
      </c>
      <c r="BA43" s="40"/>
      <c r="BB43" s="40"/>
      <c r="BC43" s="235"/>
      <c r="BD43" s="233" t="str">
        <f>IF(F43="","",Tabla1[[#This Row],[sem 01]]&amp;Tabla1[[#This Row],[sem 02]]&amp;Tabla1[[#This Row],[sem 03]])</f>
        <v/>
      </c>
      <c r="BE43" s="234" t="str">
        <f>IF(TRIM(F43)="","",$B$1&amp;"-"&amp;SUBSTITUTE(Tabla1[[#This Row],[Mes Inscrito]]," ","")&amp;"-"&amp;SUBSTITUTE(Tabla1[[#This Row],[Dia de clases Inscrito]]," ","")&amp;"-"&amp;SUBSTITUTE(Tabla1[[#This Row],[Horario Inscrito]]," ","")&amp;"-"&amp;Tabla1[[#This Row],[Fecha Inicio grupo]])</f>
        <v/>
      </c>
      <c r="BF43" s="251" t="str">
        <f>IF(F43="","",Tabla1[[#This Row],[Curso]])</f>
        <v/>
      </c>
      <c r="BG43" s="252" t="str">
        <f>+IF(TRIM(F43)="","",$B$1&amp;"-"&amp;TRIM(Tabla1[[#This Row],[Mes Inscrito]])&amp;"-"&amp;TRIM(Tabla1[[#This Row],[Dia de clases Inscrito]])&amp;"-"&amp;TRIM(Tabla1[[#This Row],[Horario Inscrito]])&amp;"-"&amp;TRIM(Tabla1[[#This Row],[Fecha Inicio grupo]])&amp;"-"&amp;TRIM(Tabla1[[#This Row],[Tipo Incrito]]))</f>
        <v/>
      </c>
      <c r="BH43" s="308" t="str">
        <f>IF(F43="","",OR(IFERROR(SEARCH("CG",Tabla1[[#This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 s="309" t="str">
        <f>IF(F43&lt;&gt;"",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 s="309" t="str">
        <f>IF(F43&lt;&gt;"",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 s="309" t="str">
        <f>IF(Tabla1[[#This Row],[Fecha Inicio grupo]]="","",IFERROR(VLOOKUP(Tabla1[[#This Row],[Mes de Alta como miembro]],Parámetros!$AM$2:$AN$16,2,0),"01/01/1900"))</f>
        <v/>
      </c>
    </row>
    <row r="44" spans="1:63" s="25" customFormat="1" ht="13.9" hidden="1">
      <c r="A44" s="69">
        <v>41</v>
      </c>
      <c r="B44" s="29"/>
      <c r="C44" s="35"/>
      <c r="D44" s="43"/>
      <c r="E44" s="43"/>
      <c r="F44" s="46"/>
      <c r="G44" s="46"/>
      <c r="H44" s="163"/>
      <c r="I44" s="43"/>
      <c r="J44" s="29"/>
      <c r="K44" s="70"/>
      <c r="L44" s="69"/>
      <c r="M44" s="47"/>
      <c r="N44" s="238" t="str">
        <f ca="1">IF(Tabla1[[#This Row],[Fecha de nac]]="","",IF(Tabla1[[#This Row],[Fecha Finalización]] &gt;=TODAY(), DATEDIF(Tabla1[[#This Row],[Fecha de nac]],TODAY(),"y"), ROUNDDOWN((Tabla1[[#This Row],[Fecha Finalización]] -Tabla1[[#This Row],[Fecha de nac]])/365,0)))</f>
        <v/>
      </c>
      <c r="O44" s="169"/>
      <c r="P44" s="35"/>
      <c r="Q44" s="68"/>
      <c r="R44" s="68"/>
      <c r="S44" s="68"/>
      <c r="T44" s="68"/>
      <c r="U44" s="243" t="str">
        <f>IF(F44="","",Tabla1[[#This Row],[Fecha Inicio grupo]]+3*7-7)</f>
        <v/>
      </c>
      <c r="V44" s="244" t="str">
        <f>IF(F44="","",EDATE(Tabla1[[#This Row],[Fecha Inicio grupo]],3))</f>
        <v/>
      </c>
      <c r="W44" s="30"/>
      <c r="X44" s="30"/>
      <c r="Y44" s="76"/>
      <c r="Z44" s="76"/>
      <c r="AA44" s="76"/>
      <c r="AB44" s="76"/>
      <c r="AC44" s="76"/>
      <c r="AD44" s="76"/>
      <c r="AE44" s="76"/>
      <c r="AF44" s="76"/>
      <c r="AG44" s="76"/>
      <c r="AH44" s="76"/>
      <c r="AI44" s="76"/>
      <c r="AJ44" s="76"/>
      <c r="AK44" s="76"/>
      <c r="AL44" s="76"/>
      <c r="AM44" s="76"/>
      <c r="AN44" s="76"/>
      <c r="AO44" s="144"/>
      <c r="AP44" s="246" t="str">
        <f>IF(F44="","",IFERROR(VLOOKUP(SUBSTITUTE(SUBSTITUTE(Tabla1[[#This Row],[Uso Sistemas]],"T","P"),"N","F"),Parámetros!$M$2:$N$17,2,0),"Completar hasta 3ra sem. para evaluar a Probacionista"))</f>
        <v/>
      </c>
      <c r="AQ44" s="40"/>
      <c r="AR44" s="200"/>
      <c r="AS44" s="40"/>
      <c r="AT44" s="29"/>
      <c r="AU44" s="56"/>
      <c r="AV44" s="56"/>
      <c r="AW44" s="56"/>
      <c r="AX44" s="248" t="str">
        <f>IF(V44="","",EOMONTH(EDATE(Tabla1[[#This Row],[Fecha Finalización]],2),0))</f>
        <v/>
      </c>
      <c r="AY44" s="40"/>
      <c r="AZ44" s="249" t="str">
        <f>IF(V44="","",EOMONTH(EDATE(Tabla1[[#This Row],[Fecha Finalización]],3),0))</f>
        <v/>
      </c>
      <c r="BA44" s="40"/>
      <c r="BB44" s="40"/>
      <c r="BC44" s="235"/>
      <c r="BD44" s="233" t="str">
        <f>IF(F44="","",Tabla1[[#This Row],[sem 01]]&amp;Tabla1[[#This Row],[sem 02]]&amp;Tabla1[[#This Row],[sem 03]])</f>
        <v/>
      </c>
      <c r="BE44" s="234" t="str">
        <f>IF(TRIM(F44)="","",$B$1&amp;"-"&amp;SUBSTITUTE(Tabla1[[#This Row],[Mes Inscrito]]," ","")&amp;"-"&amp;SUBSTITUTE(Tabla1[[#This Row],[Dia de clases Inscrito]]," ","")&amp;"-"&amp;SUBSTITUTE(Tabla1[[#This Row],[Horario Inscrito]]," ","")&amp;"-"&amp;Tabla1[[#This Row],[Fecha Inicio grupo]])</f>
        <v/>
      </c>
      <c r="BF44" s="251" t="str">
        <f>IF(F44="","",Tabla1[[#This Row],[Curso]])</f>
        <v/>
      </c>
      <c r="BG44" s="252" t="str">
        <f>+IF(TRIM(F44)="","",$B$1&amp;"-"&amp;TRIM(Tabla1[[#This Row],[Mes Inscrito]])&amp;"-"&amp;TRIM(Tabla1[[#This Row],[Dia de clases Inscrito]])&amp;"-"&amp;TRIM(Tabla1[[#This Row],[Horario Inscrito]])&amp;"-"&amp;TRIM(Tabla1[[#This Row],[Fecha Inicio grupo]])&amp;"-"&amp;TRIM(Tabla1[[#This Row],[Tipo Incrito]]))</f>
        <v/>
      </c>
      <c r="BH44" s="308" t="str">
        <f>IF(F44="","",OR(IFERROR(SEARCH("CG",Tabla1[[#This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 s="309" t="str">
        <f>IF(F44&lt;&gt;"",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 s="309" t="str">
        <f>IF(F44&lt;&gt;"",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 s="309" t="str">
        <f>IF(Tabla1[[#This Row],[Fecha Inicio grupo]]="","",IFERROR(VLOOKUP(Tabla1[[#This Row],[Mes de Alta como miembro]],Parámetros!$AM$2:$AN$16,2,0),"01/01/1900"))</f>
        <v/>
      </c>
    </row>
    <row r="45" spans="1:63" s="25" customFormat="1" ht="13.9" hidden="1">
      <c r="A45" s="69">
        <v>42</v>
      </c>
      <c r="B45" s="29"/>
      <c r="C45" s="35"/>
      <c r="D45" s="43"/>
      <c r="E45" s="43"/>
      <c r="F45" s="46"/>
      <c r="G45" s="46"/>
      <c r="H45" s="163"/>
      <c r="I45" s="43"/>
      <c r="J45" s="29"/>
      <c r="K45" s="70"/>
      <c r="L45" s="69"/>
      <c r="M45" s="47"/>
      <c r="N45" s="238" t="str">
        <f ca="1">IF(Tabla1[[#This Row],[Fecha de nac]]="","",IF(Tabla1[[#This Row],[Fecha Finalización]] &gt;=TODAY(), DATEDIF(Tabla1[[#This Row],[Fecha de nac]],TODAY(),"y"), ROUNDDOWN((Tabla1[[#This Row],[Fecha Finalización]] -Tabla1[[#This Row],[Fecha de nac]])/365,0)))</f>
        <v/>
      </c>
      <c r="O45" s="169"/>
      <c r="P45" s="35"/>
      <c r="Q45" s="68"/>
      <c r="R45" s="68"/>
      <c r="S45" s="68"/>
      <c r="T45" s="68"/>
      <c r="U45" s="243" t="str">
        <f>IF(F45="","",Tabla1[[#This Row],[Fecha Inicio grupo]]+3*7-7)</f>
        <v/>
      </c>
      <c r="V45" s="244" t="str">
        <f>IF(F45="","",EDATE(Tabla1[[#This Row],[Fecha Inicio grupo]],3))</f>
        <v/>
      </c>
      <c r="W45" s="30"/>
      <c r="X45" s="30"/>
      <c r="Y45" s="76"/>
      <c r="Z45" s="76"/>
      <c r="AA45" s="76"/>
      <c r="AB45" s="76"/>
      <c r="AC45" s="76"/>
      <c r="AD45" s="76"/>
      <c r="AE45" s="76"/>
      <c r="AF45" s="76"/>
      <c r="AG45" s="76"/>
      <c r="AH45" s="76"/>
      <c r="AI45" s="76"/>
      <c r="AJ45" s="76"/>
      <c r="AK45" s="76"/>
      <c r="AL45" s="76"/>
      <c r="AM45" s="76"/>
      <c r="AN45" s="76"/>
      <c r="AO45" s="144"/>
      <c r="AP45" s="246" t="str">
        <f>IF(F45="","",IFERROR(VLOOKUP(SUBSTITUTE(SUBSTITUTE(Tabla1[[#This Row],[Uso Sistemas]],"T","P"),"N","F"),Parámetros!$M$2:$N$17,2,0),"Completar hasta 3ra sem. para evaluar a Probacionista"))</f>
        <v/>
      </c>
      <c r="AQ45" s="40"/>
      <c r="AR45" s="200"/>
      <c r="AS45" s="40"/>
      <c r="AT45" s="29"/>
      <c r="AU45" s="56"/>
      <c r="AV45" s="56"/>
      <c r="AW45" s="56"/>
      <c r="AX45" s="248" t="str">
        <f>IF(V45="","",EOMONTH(EDATE(Tabla1[[#This Row],[Fecha Finalización]],2),0))</f>
        <v/>
      </c>
      <c r="AY45" s="40"/>
      <c r="AZ45" s="249" t="str">
        <f>IF(V45="","",EOMONTH(EDATE(Tabla1[[#This Row],[Fecha Finalización]],3),0))</f>
        <v/>
      </c>
      <c r="BA45" s="40"/>
      <c r="BB45" s="40"/>
      <c r="BC45" s="235"/>
      <c r="BD45" s="233" t="str">
        <f>IF(F45="","",Tabla1[[#This Row],[sem 01]]&amp;Tabla1[[#This Row],[sem 02]]&amp;Tabla1[[#This Row],[sem 03]])</f>
        <v/>
      </c>
      <c r="BE45" s="234" t="str">
        <f>IF(TRIM(F45)="","",$B$1&amp;"-"&amp;SUBSTITUTE(Tabla1[[#This Row],[Mes Inscrito]]," ","")&amp;"-"&amp;SUBSTITUTE(Tabla1[[#This Row],[Dia de clases Inscrito]]," ","")&amp;"-"&amp;SUBSTITUTE(Tabla1[[#This Row],[Horario Inscrito]]," ","")&amp;"-"&amp;Tabla1[[#This Row],[Fecha Inicio grupo]])</f>
        <v/>
      </c>
      <c r="BF45" s="251" t="str">
        <f>IF(F45="","",Tabla1[[#This Row],[Curso]])</f>
        <v/>
      </c>
      <c r="BG45" s="252" t="str">
        <f>+IF(TRIM(F45)="","",$B$1&amp;"-"&amp;TRIM(Tabla1[[#This Row],[Mes Inscrito]])&amp;"-"&amp;TRIM(Tabla1[[#This Row],[Dia de clases Inscrito]])&amp;"-"&amp;TRIM(Tabla1[[#This Row],[Horario Inscrito]])&amp;"-"&amp;TRIM(Tabla1[[#This Row],[Fecha Inicio grupo]])&amp;"-"&amp;TRIM(Tabla1[[#This Row],[Tipo Incrito]]))</f>
        <v/>
      </c>
      <c r="BH45" s="308" t="str">
        <f>IF(F45="","",OR(IFERROR(SEARCH("CG",Tabla1[[#This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 s="309" t="str">
        <f>IF(F45&lt;&gt;"",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 s="309" t="str">
        <f>IF(F45&lt;&gt;"",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 s="309" t="str">
        <f>IF(Tabla1[[#This Row],[Fecha Inicio grupo]]="","",IFERROR(VLOOKUP(Tabla1[[#This Row],[Mes de Alta como miembro]],Parámetros!$AM$2:$AN$16,2,0),"01/01/1900"))</f>
        <v/>
      </c>
    </row>
    <row r="46" spans="1:63" s="25" customFormat="1" ht="13.9" hidden="1">
      <c r="A46" s="69">
        <v>43</v>
      </c>
      <c r="B46" s="29"/>
      <c r="C46" s="35"/>
      <c r="D46" s="43"/>
      <c r="E46" s="43"/>
      <c r="F46" s="46"/>
      <c r="G46" s="46"/>
      <c r="H46" s="163"/>
      <c r="I46" s="43"/>
      <c r="J46" s="29"/>
      <c r="K46" s="70"/>
      <c r="L46" s="69"/>
      <c r="M46" s="47"/>
      <c r="N46" s="238" t="str">
        <f ca="1">IF(Tabla1[[#This Row],[Fecha de nac]]="","",IF(Tabla1[[#This Row],[Fecha Finalización]] &gt;=TODAY(), DATEDIF(Tabla1[[#This Row],[Fecha de nac]],TODAY(),"y"), ROUNDDOWN((Tabla1[[#This Row],[Fecha Finalización]] -Tabla1[[#This Row],[Fecha de nac]])/365,0)))</f>
        <v/>
      </c>
      <c r="O46" s="169"/>
      <c r="P46" s="35"/>
      <c r="Q46" s="68"/>
      <c r="R46" s="68"/>
      <c r="S46" s="68"/>
      <c r="T46" s="68"/>
      <c r="U46" s="243" t="str">
        <f>IF(F46="","",Tabla1[[#This Row],[Fecha Inicio grupo]]+3*7-7)</f>
        <v/>
      </c>
      <c r="V46" s="244" t="str">
        <f>IF(F46="","",EDATE(Tabla1[[#This Row],[Fecha Inicio grupo]],3))</f>
        <v/>
      </c>
      <c r="W46" s="30"/>
      <c r="X46" s="30"/>
      <c r="Y46" s="76"/>
      <c r="Z46" s="76"/>
      <c r="AA46" s="76"/>
      <c r="AB46" s="76"/>
      <c r="AC46" s="76"/>
      <c r="AD46" s="76"/>
      <c r="AE46" s="76"/>
      <c r="AF46" s="76"/>
      <c r="AG46" s="76"/>
      <c r="AH46" s="76"/>
      <c r="AI46" s="76"/>
      <c r="AJ46" s="76"/>
      <c r="AK46" s="76"/>
      <c r="AL46" s="76"/>
      <c r="AM46" s="76"/>
      <c r="AN46" s="76"/>
      <c r="AO46" s="144"/>
      <c r="AP46" s="246" t="str">
        <f>IF(F46="","",IFERROR(VLOOKUP(SUBSTITUTE(SUBSTITUTE(Tabla1[[#This Row],[Uso Sistemas]],"T","P"),"N","F"),Parámetros!$M$2:$N$17,2,0),"Completar hasta 3ra sem. para evaluar a Probacionista"))</f>
        <v/>
      </c>
      <c r="AQ46" s="40"/>
      <c r="AR46" s="200"/>
      <c r="AS46" s="40"/>
      <c r="AT46" s="29"/>
      <c r="AU46" s="56"/>
      <c r="AV46" s="56"/>
      <c r="AW46" s="56"/>
      <c r="AX46" s="248" t="str">
        <f>IF(V46="","",EOMONTH(EDATE(Tabla1[[#This Row],[Fecha Finalización]],2),0))</f>
        <v/>
      </c>
      <c r="AY46" s="40"/>
      <c r="AZ46" s="249" t="str">
        <f>IF(V46="","",EOMONTH(EDATE(Tabla1[[#This Row],[Fecha Finalización]],3),0))</f>
        <v/>
      </c>
      <c r="BA46" s="40"/>
      <c r="BB46" s="40"/>
      <c r="BC46" s="235"/>
      <c r="BD46" s="233" t="str">
        <f>IF(F46="","",Tabla1[[#This Row],[sem 01]]&amp;Tabla1[[#This Row],[sem 02]]&amp;Tabla1[[#This Row],[sem 03]])</f>
        <v/>
      </c>
      <c r="BE46" s="234" t="str">
        <f>IF(TRIM(F46)="","",$B$1&amp;"-"&amp;SUBSTITUTE(Tabla1[[#This Row],[Mes Inscrito]]," ","")&amp;"-"&amp;SUBSTITUTE(Tabla1[[#This Row],[Dia de clases Inscrito]]," ","")&amp;"-"&amp;SUBSTITUTE(Tabla1[[#This Row],[Horario Inscrito]]," ","")&amp;"-"&amp;Tabla1[[#This Row],[Fecha Inicio grupo]])</f>
        <v/>
      </c>
      <c r="BF46" s="251" t="str">
        <f>IF(F46="","",Tabla1[[#This Row],[Curso]])</f>
        <v/>
      </c>
      <c r="BG46" s="252" t="str">
        <f>+IF(TRIM(F46)="","",$B$1&amp;"-"&amp;TRIM(Tabla1[[#This Row],[Mes Inscrito]])&amp;"-"&amp;TRIM(Tabla1[[#This Row],[Dia de clases Inscrito]])&amp;"-"&amp;TRIM(Tabla1[[#This Row],[Horario Inscrito]])&amp;"-"&amp;TRIM(Tabla1[[#This Row],[Fecha Inicio grupo]])&amp;"-"&amp;TRIM(Tabla1[[#This Row],[Tipo Incrito]]))</f>
        <v/>
      </c>
      <c r="BH46" s="308" t="str">
        <f>IF(F46="","",OR(IFERROR(SEARCH("CG",Tabla1[[#This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 s="309" t="str">
        <f>IF(F46&lt;&gt;"",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 s="309" t="str">
        <f>IF(F46&lt;&gt;"",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 s="309" t="str">
        <f>IF(Tabla1[[#This Row],[Fecha Inicio grupo]]="","",IFERROR(VLOOKUP(Tabla1[[#This Row],[Mes de Alta como miembro]],Parámetros!$AM$2:$AN$16,2,0),"01/01/1900"))</f>
        <v/>
      </c>
    </row>
    <row r="47" spans="1:63" s="25" customFormat="1" ht="13.9" hidden="1">
      <c r="A47" s="69">
        <v>44</v>
      </c>
      <c r="B47" s="29"/>
      <c r="C47" s="35"/>
      <c r="D47" s="43"/>
      <c r="E47" s="43"/>
      <c r="F47" s="46"/>
      <c r="G47" s="46"/>
      <c r="H47" s="163"/>
      <c r="I47" s="43"/>
      <c r="J47" s="29"/>
      <c r="K47" s="70"/>
      <c r="L47" s="69"/>
      <c r="M47" s="47"/>
      <c r="N47" s="238" t="str">
        <f ca="1">IF(Tabla1[[#This Row],[Fecha de nac]]="","",IF(Tabla1[[#This Row],[Fecha Finalización]] &gt;=TODAY(), DATEDIF(Tabla1[[#This Row],[Fecha de nac]],TODAY(),"y"), ROUNDDOWN((Tabla1[[#This Row],[Fecha Finalización]] -Tabla1[[#This Row],[Fecha de nac]])/365,0)))</f>
        <v/>
      </c>
      <c r="O47" s="169"/>
      <c r="P47" s="35"/>
      <c r="Q47" s="68"/>
      <c r="R47" s="68"/>
      <c r="S47" s="68"/>
      <c r="T47" s="68"/>
      <c r="U47" s="243" t="str">
        <f>IF(F47="","",Tabla1[[#This Row],[Fecha Inicio grupo]]+3*7-7)</f>
        <v/>
      </c>
      <c r="V47" s="244" t="str">
        <f>IF(F47="","",EDATE(Tabla1[[#This Row],[Fecha Inicio grupo]],3))</f>
        <v/>
      </c>
      <c r="W47" s="30"/>
      <c r="X47" s="30"/>
      <c r="Y47" s="76"/>
      <c r="Z47" s="76"/>
      <c r="AA47" s="76"/>
      <c r="AB47" s="76"/>
      <c r="AC47" s="76"/>
      <c r="AD47" s="76"/>
      <c r="AE47" s="76"/>
      <c r="AF47" s="76"/>
      <c r="AG47" s="76"/>
      <c r="AH47" s="76"/>
      <c r="AI47" s="76"/>
      <c r="AJ47" s="76"/>
      <c r="AK47" s="76"/>
      <c r="AL47" s="76"/>
      <c r="AM47" s="76"/>
      <c r="AN47" s="76"/>
      <c r="AO47" s="144"/>
      <c r="AP47" s="246" t="str">
        <f>IF(F47="","",IFERROR(VLOOKUP(SUBSTITUTE(SUBSTITUTE(Tabla1[[#This Row],[Uso Sistemas]],"T","P"),"N","F"),Parámetros!$M$2:$N$17,2,0),"Completar hasta 3ra sem. para evaluar a Probacionista"))</f>
        <v/>
      </c>
      <c r="AQ47" s="40"/>
      <c r="AR47" s="200"/>
      <c r="AS47" s="40"/>
      <c r="AT47" s="29"/>
      <c r="AU47" s="56"/>
      <c r="AV47" s="56"/>
      <c r="AW47" s="56"/>
      <c r="AX47" s="248" t="str">
        <f>IF(V47="","",EOMONTH(EDATE(Tabla1[[#This Row],[Fecha Finalización]],2),0))</f>
        <v/>
      </c>
      <c r="AY47" s="40"/>
      <c r="AZ47" s="249" t="str">
        <f>IF(V47="","",EOMONTH(EDATE(Tabla1[[#This Row],[Fecha Finalización]],3),0))</f>
        <v/>
      </c>
      <c r="BA47" s="40"/>
      <c r="BB47" s="40"/>
      <c r="BC47" s="235"/>
      <c r="BD47" s="233" t="str">
        <f>IF(F47="","",Tabla1[[#This Row],[sem 01]]&amp;Tabla1[[#This Row],[sem 02]]&amp;Tabla1[[#This Row],[sem 03]])</f>
        <v/>
      </c>
      <c r="BE47" s="234" t="str">
        <f>IF(TRIM(F47)="","",$B$1&amp;"-"&amp;SUBSTITUTE(Tabla1[[#This Row],[Mes Inscrito]]," ","")&amp;"-"&amp;SUBSTITUTE(Tabla1[[#This Row],[Dia de clases Inscrito]]," ","")&amp;"-"&amp;SUBSTITUTE(Tabla1[[#This Row],[Horario Inscrito]]," ","")&amp;"-"&amp;Tabla1[[#This Row],[Fecha Inicio grupo]])</f>
        <v/>
      </c>
      <c r="BF47" s="251" t="str">
        <f>IF(F47="","",Tabla1[[#This Row],[Curso]])</f>
        <v/>
      </c>
      <c r="BG47" s="252" t="str">
        <f>+IF(TRIM(F47)="","",$B$1&amp;"-"&amp;TRIM(Tabla1[[#This Row],[Mes Inscrito]])&amp;"-"&amp;TRIM(Tabla1[[#This Row],[Dia de clases Inscrito]])&amp;"-"&amp;TRIM(Tabla1[[#This Row],[Horario Inscrito]])&amp;"-"&amp;TRIM(Tabla1[[#This Row],[Fecha Inicio grupo]])&amp;"-"&amp;TRIM(Tabla1[[#This Row],[Tipo Incrito]]))</f>
        <v/>
      </c>
      <c r="BH47" s="308" t="str">
        <f>IF(F47="","",OR(IFERROR(SEARCH("CG",Tabla1[[#This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 s="309" t="str">
        <f>IF(F47&lt;&gt;"",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 s="309" t="str">
        <f>IF(F47&lt;&gt;"",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 s="309" t="str">
        <f>IF(Tabla1[[#This Row],[Fecha Inicio grupo]]="","",IFERROR(VLOOKUP(Tabla1[[#This Row],[Mes de Alta como miembro]],Parámetros!$AM$2:$AN$16,2,0),"01/01/1900"))</f>
        <v/>
      </c>
    </row>
    <row r="48" spans="1:63" s="25" customFormat="1" ht="13.9" hidden="1">
      <c r="A48" s="69">
        <v>45</v>
      </c>
      <c r="B48" s="29"/>
      <c r="C48" s="35"/>
      <c r="D48" s="43"/>
      <c r="E48" s="43"/>
      <c r="F48" s="46"/>
      <c r="G48" s="46"/>
      <c r="H48" s="163"/>
      <c r="I48" s="43"/>
      <c r="J48" s="29"/>
      <c r="K48" s="70"/>
      <c r="L48" s="69"/>
      <c r="M48" s="47"/>
      <c r="N48" s="238" t="str">
        <f ca="1">IF(Tabla1[[#This Row],[Fecha de nac]]="","",IF(Tabla1[[#This Row],[Fecha Finalización]] &gt;=TODAY(), DATEDIF(Tabla1[[#This Row],[Fecha de nac]],TODAY(),"y"), ROUNDDOWN((Tabla1[[#This Row],[Fecha Finalización]] -Tabla1[[#This Row],[Fecha de nac]])/365,0)))</f>
        <v/>
      </c>
      <c r="O48" s="169"/>
      <c r="P48" s="35"/>
      <c r="Q48" s="68"/>
      <c r="R48" s="68"/>
      <c r="S48" s="68"/>
      <c r="T48" s="68"/>
      <c r="U48" s="243" t="str">
        <f>IF(F48="","",Tabla1[[#This Row],[Fecha Inicio grupo]]+3*7-7)</f>
        <v/>
      </c>
      <c r="V48" s="244" t="str">
        <f>IF(F48="","",EDATE(Tabla1[[#This Row],[Fecha Inicio grupo]],3))</f>
        <v/>
      </c>
      <c r="W48" s="30"/>
      <c r="X48" s="30"/>
      <c r="Y48" s="76"/>
      <c r="Z48" s="76"/>
      <c r="AA48" s="76"/>
      <c r="AB48" s="76"/>
      <c r="AC48" s="76"/>
      <c r="AD48" s="76"/>
      <c r="AE48" s="76"/>
      <c r="AF48" s="76"/>
      <c r="AG48" s="76"/>
      <c r="AH48" s="76"/>
      <c r="AI48" s="76"/>
      <c r="AJ48" s="76"/>
      <c r="AK48" s="76"/>
      <c r="AL48" s="76"/>
      <c r="AM48" s="76"/>
      <c r="AN48" s="76"/>
      <c r="AO48" s="144"/>
      <c r="AP48" s="246" t="str">
        <f>IF(F48="","",IFERROR(VLOOKUP(SUBSTITUTE(SUBSTITUTE(Tabla1[[#This Row],[Uso Sistemas]],"T","P"),"N","F"),Parámetros!$M$2:$N$17,2,0),"Completar hasta 3ra sem. para evaluar a Probacionista"))</f>
        <v/>
      </c>
      <c r="AQ48" s="40"/>
      <c r="AR48" s="200"/>
      <c r="AS48" s="40"/>
      <c r="AT48" s="29"/>
      <c r="AU48" s="56"/>
      <c r="AV48" s="56"/>
      <c r="AW48" s="56"/>
      <c r="AX48" s="248" t="str">
        <f>IF(V48="","",EOMONTH(EDATE(Tabla1[[#This Row],[Fecha Finalización]],2),0))</f>
        <v/>
      </c>
      <c r="AY48" s="40"/>
      <c r="AZ48" s="249" t="str">
        <f>IF(V48="","",EOMONTH(EDATE(Tabla1[[#This Row],[Fecha Finalización]],3),0))</f>
        <v/>
      </c>
      <c r="BA48" s="40"/>
      <c r="BB48" s="40"/>
      <c r="BC48" s="235"/>
      <c r="BD48" s="233" t="str">
        <f>IF(F48="","",Tabla1[[#This Row],[sem 01]]&amp;Tabla1[[#This Row],[sem 02]]&amp;Tabla1[[#This Row],[sem 03]])</f>
        <v/>
      </c>
      <c r="BE48" s="234" t="str">
        <f>IF(TRIM(F48)="","",$B$1&amp;"-"&amp;SUBSTITUTE(Tabla1[[#This Row],[Mes Inscrito]]," ","")&amp;"-"&amp;SUBSTITUTE(Tabla1[[#This Row],[Dia de clases Inscrito]]," ","")&amp;"-"&amp;SUBSTITUTE(Tabla1[[#This Row],[Horario Inscrito]]," ","")&amp;"-"&amp;Tabla1[[#This Row],[Fecha Inicio grupo]])</f>
        <v/>
      </c>
      <c r="BF48" s="251" t="str">
        <f>IF(F48="","",Tabla1[[#This Row],[Curso]])</f>
        <v/>
      </c>
      <c r="BG48" s="252" t="str">
        <f>+IF(TRIM(F48)="","",$B$1&amp;"-"&amp;TRIM(Tabla1[[#This Row],[Mes Inscrito]])&amp;"-"&amp;TRIM(Tabla1[[#This Row],[Dia de clases Inscrito]])&amp;"-"&amp;TRIM(Tabla1[[#This Row],[Horario Inscrito]])&amp;"-"&amp;TRIM(Tabla1[[#This Row],[Fecha Inicio grupo]])&amp;"-"&amp;TRIM(Tabla1[[#This Row],[Tipo Incrito]]))</f>
        <v/>
      </c>
      <c r="BH48" s="308" t="str">
        <f>IF(F48="","",OR(IFERROR(SEARCH("CG",Tabla1[[#This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 s="309" t="str">
        <f>IF(F48&lt;&gt;"",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 s="309" t="str">
        <f>IF(F48&lt;&gt;"",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 s="309" t="str">
        <f>IF(Tabla1[[#This Row],[Fecha Inicio grupo]]="","",IFERROR(VLOOKUP(Tabla1[[#This Row],[Mes de Alta como miembro]],Parámetros!$AM$2:$AN$16,2,0),"01/01/1900"))</f>
        <v/>
      </c>
    </row>
    <row r="49" spans="1:63" s="25" customFormat="1" ht="13.9" hidden="1">
      <c r="A49" s="69">
        <v>46</v>
      </c>
      <c r="B49" s="29"/>
      <c r="C49" s="35"/>
      <c r="D49" s="43"/>
      <c r="E49" s="43"/>
      <c r="F49" s="46"/>
      <c r="G49" s="46"/>
      <c r="H49" s="163"/>
      <c r="I49" s="43"/>
      <c r="J49" s="29"/>
      <c r="K49" s="70"/>
      <c r="L49" s="69"/>
      <c r="M49" s="47"/>
      <c r="N49" s="238" t="str">
        <f ca="1">IF(Tabla1[[#This Row],[Fecha de nac]]="","",IF(Tabla1[[#This Row],[Fecha Finalización]] &gt;=TODAY(), DATEDIF(Tabla1[[#This Row],[Fecha de nac]],TODAY(),"y"), ROUNDDOWN((Tabla1[[#This Row],[Fecha Finalización]] -Tabla1[[#This Row],[Fecha de nac]])/365,0)))</f>
        <v/>
      </c>
      <c r="O49" s="169"/>
      <c r="P49" s="35"/>
      <c r="Q49" s="68"/>
      <c r="R49" s="68"/>
      <c r="S49" s="68"/>
      <c r="T49" s="68"/>
      <c r="U49" s="243" t="str">
        <f>IF(F49="","",Tabla1[[#This Row],[Fecha Inicio grupo]]+3*7-7)</f>
        <v/>
      </c>
      <c r="V49" s="244" t="str">
        <f>IF(F49="","",EDATE(Tabla1[[#This Row],[Fecha Inicio grupo]],3))</f>
        <v/>
      </c>
      <c r="W49" s="30"/>
      <c r="X49" s="30"/>
      <c r="Y49" s="76"/>
      <c r="Z49" s="76"/>
      <c r="AA49" s="76"/>
      <c r="AB49" s="76"/>
      <c r="AC49" s="76"/>
      <c r="AD49" s="76"/>
      <c r="AE49" s="76"/>
      <c r="AF49" s="76"/>
      <c r="AG49" s="76"/>
      <c r="AH49" s="76"/>
      <c r="AI49" s="76"/>
      <c r="AJ49" s="76"/>
      <c r="AK49" s="76"/>
      <c r="AL49" s="76"/>
      <c r="AM49" s="76"/>
      <c r="AN49" s="76"/>
      <c r="AO49" s="144"/>
      <c r="AP49" s="246" t="str">
        <f>IF(F49="","",IFERROR(VLOOKUP(SUBSTITUTE(SUBSTITUTE(Tabla1[[#This Row],[Uso Sistemas]],"T","P"),"N","F"),Parámetros!$M$2:$N$17,2,0),"Completar hasta 3ra sem. para evaluar a Probacionista"))</f>
        <v/>
      </c>
      <c r="AQ49" s="40"/>
      <c r="AR49" s="200"/>
      <c r="AS49" s="40"/>
      <c r="AT49" s="29"/>
      <c r="AU49" s="56"/>
      <c r="AV49" s="56"/>
      <c r="AW49" s="56"/>
      <c r="AX49" s="248" t="str">
        <f>IF(V49="","",EOMONTH(EDATE(Tabla1[[#This Row],[Fecha Finalización]],2),0))</f>
        <v/>
      </c>
      <c r="AY49" s="40"/>
      <c r="AZ49" s="249" t="str">
        <f>IF(V49="","",EOMONTH(EDATE(Tabla1[[#This Row],[Fecha Finalización]],3),0))</f>
        <v/>
      </c>
      <c r="BA49" s="40"/>
      <c r="BB49" s="40"/>
      <c r="BC49" s="235"/>
      <c r="BD49" s="233" t="str">
        <f>IF(F49="","",Tabla1[[#This Row],[sem 01]]&amp;Tabla1[[#This Row],[sem 02]]&amp;Tabla1[[#This Row],[sem 03]])</f>
        <v/>
      </c>
      <c r="BE49" s="234" t="str">
        <f>IF(TRIM(F49)="","",$B$1&amp;"-"&amp;SUBSTITUTE(Tabla1[[#This Row],[Mes Inscrito]]," ","")&amp;"-"&amp;SUBSTITUTE(Tabla1[[#This Row],[Dia de clases Inscrito]]," ","")&amp;"-"&amp;SUBSTITUTE(Tabla1[[#This Row],[Horario Inscrito]]," ","")&amp;"-"&amp;Tabla1[[#This Row],[Fecha Inicio grupo]])</f>
        <v/>
      </c>
      <c r="BF49" s="251" t="str">
        <f>IF(F49="","",Tabla1[[#This Row],[Curso]])</f>
        <v/>
      </c>
      <c r="BG49" s="252" t="str">
        <f>+IF(TRIM(F49)="","",$B$1&amp;"-"&amp;TRIM(Tabla1[[#This Row],[Mes Inscrito]])&amp;"-"&amp;TRIM(Tabla1[[#This Row],[Dia de clases Inscrito]])&amp;"-"&amp;TRIM(Tabla1[[#This Row],[Horario Inscrito]])&amp;"-"&amp;TRIM(Tabla1[[#This Row],[Fecha Inicio grupo]])&amp;"-"&amp;TRIM(Tabla1[[#This Row],[Tipo Incrito]]))</f>
        <v/>
      </c>
      <c r="BH49" s="308" t="str">
        <f>IF(F49="","",OR(IFERROR(SEARCH("CG",Tabla1[[#This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 s="309" t="str">
        <f>IF(F49&lt;&gt;"",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 s="309" t="str">
        <f>IF(F49&lt;&gt;"",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 s="309" t="str">
        <f>IF(Tabla1[[#This Row],[Fecha Inicio grupo]]="","",IFERROR(VLOOKUP(Tabla1[[#This Row],[Mes de Alta como miembro]],Parámetros!$AM$2:$AN$16,2,0),"01/01/1900"))</f>
        <v/>
      </c>
    </row>
    <row r="50" spans="1:63" s="25" customFormat="1" ht="13.9" hidden="1">
      <c r="A50" s="69">
        <v>47</v>
      </c>
      <c r="B50" s="29"/>
      <c r="C50" s="35"/>
      <c r="D50" s="43"/>
      <c r="E50" s="43"/>
      <c r="F50" s="46"/>
      <c r="G50" s="46"/>
      <c r="H50" s="163"/>
      <c r="I50" s="43"/>
      <c r="J50" s="29"/>
      <c r="K50" s="70"/>
      <c r="L50" s="69"/>
      <c r="M50" s="47"/>
      <c r="N50" s="238" t="str">
        <f ca="1">IF(Tabla1[[#This Row],[Fecha de nac]]="","",IF(Tabla1[[#This Row],[Fecha Finalización]] &gt;=TODAY(), DATEDIF(Tabla1[[#This Row],[Fecha de nac]],TODAY(),"y"), ROUNDDOWN((Tabla1[[#This Row],[Fecha Finalización]] -Tabla1[[#This Row],[Fecha de nac]])/365,0)))</f>
        <v/>
      </c>
      <c r="O50" s="169"/>
      <c r="P50" s="35"/>
      <c r="Q50" s="68"/>
      <c r="R50" s="68"/>
      <c r="S50" s="68"/>
      <c r="T50" s="68"/>
      <c r="U50" s="243" t="str">
        <f>IF(F50="","",Tabla1[[#This Row],[Fecha Inicio grupo]]+3*7-7)</f>
        <v/>
      </c>
      <c r="V50" s="244" t="str">
        <f>IF(F50="","",EDATE(Tabla1[[#This Row],[Fecha Inicio grupo]],3))</f>
        <v/>
      </c>
      <c r="W50" s="30"/>
      <c r="X50" s="30"/>
      <c r="Y50" s="76"/>
      <c r="Z50" s="76"/>
      <c r="AA50" s="76"/>
      <c r="AB50" s="76"/>
      <c r="AC50" s="76"/>
      <c r="AD50" s="76"/>
      <c r="AE50" s="76"/>
      <c r="AF50" s="76"/>
      <c r="AG50" s="76"/>
      <c r="AH50" s="76"/>
      <c r="AI50" s="76"/>
      <c r="AJ50" s="76"/>
      <c r="AK50" s="76"/>
      <c r="AL50" s="76"/>
      <c r="AM50" s="76"/>
      <c r="AN50" s="76"/>
      <c r="AO50" s="144"/>
      <c r="AP50" s="246" t="str">
        <f>IF(F50="","",IFERROR(VLOOKUP(SUBSTITUTE(SUBSTITUTE(Tabla1[[#This Row],[Uso Sistemas]],"T","P"),"N","F"),Parámetros!$M$2:$N$17,2,0),"Completar hasta 3ra sem. para evaluar a Probacionista"))</f>
        <v/>
      </c>
      <c r="AQ50" s="40"/>
      <c r="AR50" s="200"/>
      <c r="AS50" s="40"/>
      <c r="AT50" s="29"/>
      <c r="AU50" s="56"/>
      <c r="AV50" s="56"/>
      <c r="AW50" s="56"/>
      <c r="AX50" s="248" t="str">
        <f>IF(V50="","",EOMONTH(EDATE(Tabla1[[#This Row],[Fecha Finalización]],2),0))</f>
        <v/>
      </c>
      <c r="AY50" s="40"/>
      <c r="AZ50" s="249" t="str">
        <f>IF(V50="","",EOMONTH(EDATE(Tabla1[[#This Row],[Fecha Finalización]],3),0))</f>
        <v/>
      </c>
      <c r="BA50" s="40"/>
      <c r="BB50" s="40"/>
      <c r="BC50" s="235"/>
      <c r="BD50" s="233" t="str">
        <f>IF(F50="","",Tabla1[[#This Row],[sem 01]]&amp;Tabla1[[#This Row],[sem 02]]&amp;Tabla1[[#This Row],[sem 03]])</f>
        <v/>
      </c>
      <c r="BE50" s="234" t="str">
        <f>IF(TRIM(F50)="","",$B$1&amp;"-"&amp;SUBSTITUTE(Tabla1[[#This Row],[Mes Inscrito]]," ","")&amp;"-"&amp;SUBSTITUTE(Tabla1[[#This Row],[Dia de clases Inscrito]]," ","")&amp;"-"&amp;SUBSTITUTE(Tabla1[[#This Row],[Horario Inscrito]]," ","")&amp;"-"&amp;Tabla1[[#This Row],[Fecha Inicio grupo]])</f>
        <v/>
      </c>
      <c r="BF50" s="251" t="str">
        <f>IF(F50="","",Tabla1[[#This Row],[Curso]])</f>
        <v/>
      </c>
      <c r="BG50" s="252" t="str">
        <f>+IF(TRIM(F50)="","",$B$1&amp;"-"&amp;TRIM(Tabla1[[#This Row],[Mes Inscrito]])&amp;"-"&amp;TRIM(Tabla1[[#This Row],[Dia de clases Inscrito]])&amp;"-"&amp;TRIM(Tabla1[[#This Row],[Horario Inscrito]])&amp;"-"&amp;TRIM(Tabla1[[#This Row],[Fecha Inicio grupo]])&amp;"-"&amp;TRIM(Tabla1[[#This Row],[Tipo Incrito]]))</f>
        <v/>
      </c>
      <c r="BH50" s="308" t="str">
        <f>IF(F50="","",OR(IFERROR(SEARCH("CG",Tabla1[[#This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 s="309" t="str">
        <f>IF(F50&lt;&gt;"",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 s="309" t="str">
        <f>IF(F50&lt;&gt;"",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 s="309" t="str">
        <f>IF(Tabla1[[#This Row],[Fecha Inicio grupo]]="","",IFERROR(VLOOKUP(Tabla1[[#This Row],[Mes de Alta como miembro]],Parámetros!$AM$2:$AN$16,2,0),"01/01/1900"))</f>
        <v/>
      </c>
    </row>
    <row r="51" spans="1:63" s="25" customFormat="1" ht="13.9" hidden="1">
      <c r="A51" s="69">
        <v>48</v>
      </c>
      <c r="B51" s="29"/>
      <c r="C51" s="35"/>
      <c r="D51" s="43"/>
      <c r="E51" s="43"/>
      <c r="F51" s="46"/>
      <c r="G51" s="46"/>
      <c r="H51" s="163"/>
      <c r="I51" s="43"/>
      <c r="J51" s="29"/>
      <c r="K51" s="70"/>
      <c r="L51" s="69"/>
      <c r="M51" s="47"/>
      <c r="N51" s="238" t="str">
        <f ca="1">IF(Tabla1[[#This Row],[Fecha de nac]]="","",IF(Tabla1[[#This Row],[Fecha Finalización]] &gt;=TODAY(), DATEDIF(Tabla1[[#This Row],[Fecha de nac]],TODAY(),"y"), ROUNDDOWN((Tabla1[[#This Row],[Fecha Finalización]] -Tabla1[[#This Row],[Fecha de nac]])/365,0)))</f>
        <v/>
      </c>
      <c r="O51" s="169"/>
      <c r="P51" s="35"/>
      <c r="Q51" s="68"/>
      <c r="R51" s="68"/>
      <c r="S51" s="68"/>
      <c r="T51" s="68"/>
      <c r="U51" s="243" t="str">
        <f>IF(F51="","",Tabla1[[#This Row],[Fecha Inicio grupo]]+3*7-7)</f>
        <v/>
      </c>
      <c r="V51" s="244" t="str">
        <f>IF(F51="","",EDATE(Tabla1[[#This Row],[Fecha Inicio grupo]],3))</f>
        <v/>
      </c>
      <c r="W51" s="30"/>
      <c r="X51" s="30"/>
      <c r="Y51" s="76"/>
      <c r="Z51" s="76"/>
      <c r="AA51" s="76"/>
      <c r="AB51" s="76"/>
      <c r="AC51" s="76"/>
      <c r="AD51" s="76"/>
      <c r="AE51" s="76"/>
      <c r="AF51" s="76"/>
      <c r="AG51" s="76"/>
      <c r="AH51" s="76"/>
      <c r="AI51" s="76"/>
      <c r="AJ51" s="76"/>
      <c r="AK51" s="76"/>
      <c r="AL51" s="76"/>
      <c r="AM51" s="76"/>
      <c r="AN51" s="76"/>
      <c r="AO51" s="144"/>
      <c r="AP51" s="246" t="str">
        <f>IF(F51="","",IFERROR(VLOOKUP(SUBSTITUTE(SUBSTITUTE(Tabla1[[#This Row],[Uso Sistemas]],"T","P"),"N","F"),Parámetros!$M$2:$N$17,2,0),"Completar hasta 3ra sem. para evaluar a Probacionista"))</f>
        <v/>
      </c>
      <c r="AQ51" s="40"/>
      <c r="AR51" s="200"/>
      <c r="AS51" s="40"/>
      <c r="AT51" s="29"/>
      <c r="AU51" s="56"/>
      <c r="AV51" s="56"/>
      <c r="AW51" s="56"/>
      <c r="AX51" s="248" t="str">
        <f>IF(V51="","",EOMONTH(EDATE(Tabla1[[#This Row],[Fecha Finalización]],2),0))</f>
        <v/>
      </c>
      <c r="AY51" s="40"/>
      <c r="AZ51" s="249" t="str">
        <f>IF(V51="","",EOMONTH(EDATE(Tabla1[[#This Row],[Fecha Finalización]],3),0))</f>
        <v/>
      </c>
      <c r="BA51" s="40"/>
      <c r="BB51" s="40"/>
      <c r="BC51" s="235"/>
      <c r="BD51" s="233" t="str">
        <f>IF(F51="","",Tabla1[[#This Row],[sem 01]]&amp;Tabla1[[#This Row],[sem 02]]&amp;Tabla1[[#This Row],[sem 03]])</f>
        <v/>
      </c>
      <c r="BE51" s="234" t="str">
        <f>IF(TRIM(F51)="","",$B$1&amp;"-"&amp;SUBSTITUTE(Tabla1[[#This Row],[Mes Inscrito]]," ","")&amp;"-"&amp;SUBSTITUTE(Tabla1[[#This Row],[Dia de clases Inscrito]]," ","")&amp;"-"&amp;SUBSTITUTE(Tabla1[[#This Row],[Horario Inscrito]]," ","")&amp;"-"&amp;Tabla1[[#This Row],[Fecha Inicio grupo]])</f>
        <v/>
      </c>
      <c r="BF51" s="251" t="str">
        <f>IF(F51="","",Tabla1[[#This Row],[Curso]])</f>
        <v/>
      </c>
      <c r="BG51" s="252" t="str">
        <f>+IF(TRIM(F51)="","",$B$1&amp;"-"&amp;TRIM(Tabla1[[#This Row],[Mes Inscrito]])&amp;"-"&amp;TRIM(Tabla1[[#This Row],[Dia de clases Inscrito]])&amp;"-"&amp;TRIM(Tabla1[[#This Row],[Horario Inscrito]])&amp;"-"&amp;TRIM(Tabla1[[#This Row],[Fecha Inicio grupo]])&amp;"-"&amp;TRIM(Tabla1[[#This Row],[Tipo Incrito]]))</f>
        <v/>
      </c>
      <c r="BH51" s="308" t="str">
        <f>IF(F51="","",OR(IFERROR(SEARCH("CG",Tabla1[[#This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 s="309" t="str">
        <f>IF(F51&lt;&gt;"",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 s="309" t="str">
        <f>IF(F51&lt;&gt;"",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 s="309" t="str">
        <f>IF(Tabla1[[#This Row],[Fecha Inicio grupo]]="","",IFERROR(VLOOKUP(Tabla1[[#This Row],[Mes de Alta como miembro]],Parámetros!$AM$2:$AN$16,2,0),"01/01/1900"))</f>
        <v/>
      </c>
    </row>
    <row r="52" spans="1:63" s="25" customFormat="1" ht="13.9" hidden="1">
      <c r="A52" s="69">
        <v>49</v>
      </c>
      <c r="B52" s="29"/>
      <c r="C52" s="35"/>
      <c r="D52" s="43"/>
      <c r="E52" s="43"/>
      <c r="F52" s="46"/>
      <c r="G52" s="46"/>
      <c r="H52" s="163"/>
      <c r="I52" s="43"/>
      <c r="J52" s="29"/>
      <c r="K52" s="70"/>
      <c r="L52" s="69"/>
      <c r="M52" s="47"/>
      <c r="N52" s="238" t="str">
        <f ca="1">IF(Tabla1[[#This Row],[Fecha de nac]]="","",IF(Tabla1[[#This Row],[Fecha Finalización]] &gt;=TODAY(), DATEDIF(Tabla1[[#This Row],[Fecha de nac]],TODAY(),"y"), ROUNDDOWN((Tabla1[[#This Row],[Fecha Finalización]] -Tabla1[[#This Row],[Fecha de nac]])/365,0)))</f>
        <v/>
      </c>
      <c r="O52" s="169"/>
      <c r="P52" s="35"/>
      <c r="Q52" s="68"/>
      <c r="R52" s="68"/>
      <c r="S52" s="68"/>
      <c r="T52" s="68"/>
      <c r="U52" s="243" t="str">
        <f>IF(F52="","",Tabla1[[#This Row],[Fecha Inicio grupo]]+3*7-7)</f>
        <v/>
      </c>
      <c r="V52" s="244" t="str">
        <f>IF(F52="","",EDATE(Tabla1[[#This Row],[Fecha Inicio grupo]],3))</f>
        <v/>
      </c>
      <c r="W52" s="30"/>
      <c r="X52" s="30"/>
      <c r="Y52" s="76"/>
      <c r="Z52" s="76"/>
      <c r="AA52" s="76"/>
      <c r="AB52" s="76"/>
      <c r="AC52" s="76"/>
      <c r="AD52" s="76"/>
      <c r="AE52" s="76"/>
      <c r="AF52" s="76"/>
      <c r="AG52" s="76"/>
      <c r="AH52" s="76"/>
      <c r="AI52" s="76"/>
      <c r="AJ52" s="76"/>
      <c r="AK52" s="76"/>
      <c r="AL52" s="76"/>
      <c r="AM52" s="76"/>
      <c r="AN52" s="76"/>
      <c r="AO52" s="144"/>
      <c r="AP52" s="246" t="str">
        <f>IF(F52="","",IFERROR(VLOOKUP(SUBSTITUTE(SUBSTITUTE(Tabla1[[#This Row],[Uso Sistemas]],"T","P"),"N","F"),Parámetros!$M$2:$N$17,2,0),"Completar hasta 3ra sem. para evaluar a Probacionista"))</f>
        <v/>
      </c>
      <c r="AQ52" s="40"/>
      <c r="AR52" s="200"/>
      <c r="AS52" s="40"/>
      <c r="AT52" s="29"/>
      <c r="AU52" s="56"/>
      <c r="AV52" s="56"/>
      <c r="AW52" s="56"/>
      <c r="AX52" s="248" t="str">
        <f>IF(V52="","",EOMONTH(EDATE(Tabla1[[#This Row],[Fecha Finalización]],2),0))</f>
        <v/>
      </c>
      <c r="AY52" s="40"/>
      <c r="AZ52" s="249" t="str">
        <f>IF(V52="","",EOMONTH(EDATE(Tabla1[[#This Row],[Fecha Finalización]],3),0))</f>
        <v/>
      </c>
      <c r="BA52" s="40"/>
      <c r="BB52" s="40"/>
      <c r="BC52" s="235"/>
      <c r="BD52" s="233" t="str">
        <f>IF(F52="","",Tabla1[[#This Row],[sem 01]]&amp;Tabla1[[#This Row],[sem 02]]&amp;Tabla1[[#This Row],[sem 03]])</f>
        <v/>
      </c>
      <c r="BE52" s="234" t="str">
        <f>IF(TRIM(F52)="","",$B$1&amp;"-"&amp;SUBSTITUTE(Tabla1[[#This Row],[Mes Inscrito]]," ","")&amp;"-"&amp;SUBSTITUTE(Tabla1[[#This Row],[Dia de clases Inscrito]]," ","")&amp;"-"&amp;SUBSTITUTE(Tabla1[[#This Row],[Horario Inscrito]]," ","")&amp;"-"&amp;Tabla1[[#This Row],[Fecha Inicio grupo]])</f>
        <v/>
      </c>
      <c r="BF52" s="251" t="str">
        <f>IF(F52="","",Tabla1[[#This Row],[Curso]])</f>
        <v/>
      </c>
      <c r="BG52" s="252" t="str">
        <f>+IF(TRIM(F52)="","",$B$1&amp;"-"&amp;TRIM(Tabla1[[#This Row],[Mes Inscrito]])&amp;"-"&amp;TRIM(Tabla1[[#This Row],[Dia de clases Inscrito]])&amp;"-"&amp;TRIM(Tabla1[[#This Row],[Horario Inscrito]])&amp;"-"&amp;TRIM(Tabla1[[#This Row],[Fecha Inicio grupo]])&amp;"-"&amp;TRIM(Tabla1[[#This Row],[Tipo Incrito]]))</f>
        <v/>
      </c>
      <c r="BH52" s="308" t="str">
        <f>IF(F52="","",OR(IFERROR(SEARCH("CG",Tabla1[[#This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 s="309" t="str">
        <f>IF(F52&lt;&gt;"",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 s="309" t="str">
        <f>IF(F52&lt;&gt;"",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 s="309" t="str">
        <f>IF(Tabla1[[#This Row],[Fecha Inicio grupo]]="","",IFERROR(VLOOKUP(Tabla1[[#This Row],[Mes de Alta como miembro]],Parámetros!$AM$2:$AN$16,2,0),"01/01/1900"))</f>
        <v/>
      </c>
    </row>
    <row r="53" spans="1:63" s="25" customFormat="1" ht="13.9" hidden="1">
      <c r="A53" s="69">
        <v>50</v>
      </c>
      <c r="B53" s="29"/>
      <c r="C53" s="35"/>
      <c r="D53" s="43"/>
      <c r="E53" s="43"/>
      <c r="F53" s="46"/>
      <c r="G53" s="46"/>
      <c r="H53" s="163"/>
      <c r="I53" s="43"/>
      <c r="J53" s="262"/>
      <c r="K53" s="70"/>
      <c r="L53" s="69"/>
      <c r="M53" s="47"/>
      <c r="N53" s="238" t="str">
        <f ca="1">IF(Tabla1[[#This Row],[Fecha de nac]]="","",IF(Tabla1[[#This Row],[Fecha Finalización]] &gt;=TODAY(), DATEDIF(Tabla1[[#This Row],[Fecha de nac]],TODAY(),"y"), ROUNDDOWN((Tabla1[[#This Row],[Fecha Finalización]] -Tabla1[[#This Row],[Fecha de nac]])/365,0)))</f>
        <v/>
      </c>
      <c r="O53" s="169"/>
      <c r="P53" s="35"/>
      <c r="Q53" s="68"/>
      <c r="R53" s="68"/>
      <c r="S53" s="68"/>
      <c r="T53" s="68"/>
      <c r="U53" s="243" t="str">
        <f>IF(F53="","",Tabla1[[#This Row],[Fecha Inicio grupo]]+3*7-7)</f>
        <v/>
      </c>
      <c r="V53" s="244" t="str">
        <f>IF(F53="","",EDATE(Tabla1[[#This Row],[Fecha Inicio grupo]],3))</f>
        <v/>
      </c>
      <c r="W53" s="30"/>
      <c r="X53" s="30"/>
      <c r="Y53" s="76"/>
      <c r="Z53" s="76"/>
      <c r="AA53" s="76"/>
      <c r="AB53" s="76"/>
      <c r="AC53" s="76"/>
      <c r="AD53" s="76"/>
      <c r="AE53" s="76"/>
      <c r="AF53" s="76"/>
      <c r="AG53" s="76"/>
      <c r="AH53" s="76"/>
      <c r="AI53" s="76"/>
      <c r="AJ53" s="76"/>
      <c r="AK53" s="76"/>
      <c r="AL53" s="76"/>
      <c r="AM53" s="76"/>
      <c r="AN53" s="76"/>
      <c r="AO53" s="144"/>
      <c r="AP53" s="246" t="str">
        <f>IF(F53="","",IFERROR(VLOOKUP(SUBSTITUTE(SUBSTITUTE(Tabla1[[#This Row],[Uso Sistemas]],"T","P"),"N","F"),Parámetros!$M$2:$N$17,2,0),"Completar hasta 3ra sem. para evaluar a Probacionista"))</f>
        <v/>
      </c>
      <c r="AQ53" s="40"/>
      <c r="AR53" s="200"/>
      <c r="AS53" s="40"/>
      <c r="AT53" s="29"/>
      <c r="AU53" s="56"/>
      <c r="AV53" s="56"/>
      <c r="AW53" s="56"/>
      <c r="AX53" s="248" t="str">
        <f>IF(V53="","",EOMONTH(EDATE(Tabla1[[#This Row],[Fecha Finalización]],2),0))</f>
        <v/>
      </c>
      <c r="AY53" s="40"/>
      <c r="AZ53" s="249" t="str">
        <f>IF(V53="","",EOMONTH(EDATE(Tabla1[[#This Row],[Fecha Finalización]],3),0))</f>
        <v/>
      </c>
      <c r="BA53" s="40"/>
      <c r="BB53" s="40"/>
      <c r="BC53" s="235"/>
      <c r="BD53" s="233" t="str">
        <f>IF(F53="","",Tabla1[[#This Row],[sem 01]]&amp;Tabla1[[#This Row],[sem 02]]&amp;Tabla1[[#This Row],[sem 03]])</f>
        <v/>
      </c>
      <c r="BE53" s="234" t="str">
        <f>IF(TRIM(F53)="","",$B$1&amp;"-"&amp;SUBSTITUTE(Tabla1[[#This Row],[Mes Inscrito]]," ","")&amp;"-"&amp;SUBSTITUTE(Tabla1[[#This Row],[Dia de clases Inscrito]]," ","")&amp;"-"&amp;SUBSTITUTE(Tabla1[[#This Row],[Horario Inscrito]]," ","")&amp;"-"&amp;Tabla1[[#This Row],[Fecha Inicio grupo]])</f>
        <v/>
      </c>
      <c r="BF53" s="251" t="str">
        <f>IF(F53="","",Tabla1[[#This Row],[Curso]])</f>
        <v/>
      </c>
      <c r="BG53" s="252" t="str">
        <f>+IF(TRIM(F53)="","",$B$1&amp;"-"&amp;TRIM(Tabla1[[#This Row],[Mes Inscrito]])&amp;"-"&amp;TRIM(Tabla1[[#This Row],[Dia de clases Inscrito]])&amp;"-"&amp;TRIM(Tabla1[[#This Row],[Horario Inscrito]])&amp;"-"&amp;TRIM(Tabla1[[#This Row],[Fecha Inicio grupo]])&amp;"-"&amp;TRIM(Tabla1[[#This Row],[Tipo Incrito]]))</f>
        <v/>
      </c>
      <c r="BH53" s="308" t="str">
        <f>IF(F53="","",OR(IFERROR(SEARCH("CG",Tabla1[[#This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 s="309" t="str">
        <f>IF(F53&lt;&gt;"",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 s="309" t="str">
        <f>IF(F53&lt;&gt;"",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 s="309" t="str">
        <f>IF(Tabla1[[#This Row],[Fecha Inicio grupo]]="","",IFERROR(VLOOKUP(Tabla1[[#This Row],[Mes de Alta como miembro]],Parámetros!$AM$2:$AN$16,2,0),"01/01/1900"))</f>
        <v/>
      </c>
    </row>
    <row r="54" spans="1:63" s="25" customFormat="1" ht="13.9" hidden="1">
      <c r="A54" s="69">
        <v>51</v>
      </c>
      <c r="B54" s="29"/>
      <c r="C54" s="35"/>
      <c r="D54" s="43"/>
      <c r="E54" s="43"/>
      <c r="F54" s="46"/>
      <c r="G54" s="46"/>
      <c r="H54" s="163"/>
      <c r="I54" s="263"/>
      <c r="J54" s="29"/>
      <c r="K54" s="70"/>
      <c r="L54" s="69"/>
      <c r="M54" s="264"/>
      <c r="N54" s="238" t="str">
        <f ca="1">IF(Tabla1[[#This Row],[Fecha de nac]]="","",IF(Tabla1[[#This Row],[Fecha Finalización]] &gt;=TODAY(), DATEDIF(Tabla1[[#This Row],[Fecha de nac]],TODAY(),"y"), ROUNDDOWN((Tabla1[[#This Row],[Fecha Finalización]] -Tabla1[[#This Row],[Fecha de nac]])/365,0)))</f>
        <v/>
      </c>
      <c r="O54" s="169"/>
      <c r="P54" s="35"/>
      <c r="Q54" s="68"/>
      <c r="R54" s="68"/>
      <c r="S54" s="68"/>
      <c r="T54" s="68"/>
      <c r="U54" s="243" t="str">
        <f>IF(F54="","",Tabla1[[#This Row],[Fecha Inicio grupo]]+3*7-7)</f>
        <v/>
      </c>
      <c r="V54" s="244" t="str">
        <f>IF(F54="","",EDATE(Tabla1[[#This Row],[Fecha Inicio grupo]],3))</f>
        <v/>
      </c>
      <c r="W54" s="30"/>
      <c r="X54" s="30"/>
      <c r="Y54" s="76"/>
      <c r="Z54" s="76"/>
      <c r="AA54" s="76"/>
      <c r="AB54" s="76"/>
      <c r="AC54" s="76"/>
      <c r="AD54" s="76"/>
      <c r="AE54" s="76"/>
      <c r="AF54" s="76"/>
      <c r="AG54" s="76"/>
      <c r="AH54" s="76"/>
      <c r="AI54" s="76"/>
      <c r="AJ54" s="76"/>
      <c r="AK54" s="76"/>
      <c r="AL54" s="76"/>
      <c r="AM54" s="76"/>
      <c r="AN54" s="76"/>
      <c r="AO54" s="144"/>
      <c r="AP54" s="246" t="str">
        <f>IF(F54="","",IFERROR(VLOOKUP(SUBSTITUTE(SUBSTITUTE(Tabla1[[#This Row],[Uso Sistemas]],"T","P"),"N","F"),Parámetros!$M$2:$N$17,2,0),"Completar hasta 3ra sem. para evaluar a Probacionista"))</f>
        <v/>
      </c>
      <c r="AQ54" s="40"/>
      <c r="AR54" s="200"/>
      <c r="AS54" s="40"/>
      <c r="AT54" s="29"/>
      <c r="AU54" s="56"/>
      <c r="AV54" s="56"/>
      <c r="AW54" s="56"/>
      <c r="AX54" s="248" t="str">
        <f>IF(V54="","",EOMONTH(EDATE(Tabla1[[#This Row],[Fecha Finalización]],2),0))</f>
        <v/>
      </c>
      <c r="AY54" s="40"/>
      <c r="AZ54" s="249" t="str">
        <f>IF(V54="","",EOMONTH(EDATE(Tabla1[[#This Row],[Fecha Finalización]],3),0))</f>
        <v/>
      </c>
      <c r="BA54" s="40"/>
      <c r="BB54" s="40"/>
      <c r="BC54" s="235"/>
      <c r="BD54" s="233" t="str">
        <f>IF(F54="","",Tabla1[[#This Row],[sem 01]]&amp;Tabla1[[#This Row],[sem 02]]&amp;Tabla1[[#This Row],[sem 03]])</f>
        <v/>
      </c>
      <c r="BE54" s="234" t="str">
        <f>IF(TRIM(F54)="","",$B$1&amp;"-"&amp;SUBSTITUTE(Tabla1[[#This Row],[Mes Inscrito]]," ","")&amp;"-"&amp;SUBSTITUTE(Tabla1[[#This Row],[Dia de clases Inscrito]]," ","")&amp;"-"&amp;SUBSTITUTE(Tabla1[[#This Row],[Horario Inscrito]]," ","")&amp;"-"&amp;Tabla1[[#This Row],[Fecha Inicio grupo]])</f>
        <v/>
      </c>
      <c r="BF54" s="251" t="str">
        <f>IF(F54="","",Tabla1[[#This Row],[Curso]])</f>
        <v/>
      </c>
      <c r="BG54" s="252" t="str">
        <f>+IF(TRIM(F54)="","",$B$1&amp;"-"&amp;TRIM(Tabla1[[#This Row],[Mes Inscrito]])&amp;"-"&amp;TRIM(Tabla1[[#This Row],[Dia de clases Inscrito]])&amp;"-"&amp;TRIM(Tabla1[[#This Row],[Horario Inscrito]])&amp;"-"&amp;TRIM(Tabla1[[#This Row],[Fecha Inicio grupo]])&amp;"-"&amp;TRIM(Tabla1[[#This Row],[Tipo Incrito]]))</f>
        <v/>
      </c>
      <c r="BH54" s="308" t="str">
        <f>IF(F54="","",OR(IFERROR(SEARCH("CG",Tabla1[[#This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 s="309" t="str">
        <f>IF(F54&lt;&gt;"",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 s="309" t="str">
        <f>IF(F54&lt;&gt;"",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 s="309" t="str">
        <f>IF(Tabla1[[#This Row],[Fecha Inicio grupo]]="","",IFERROR(VLOOKUP(Tabla1[[#This Row],[Mes de Alta como miembro]],Parámetros!$AM$2:$AN$16,2,0),"01/01/1900"))</f>
        <v/>
      </c>
    </row>
    <row r="55" spans="1:63" s="25" customFormat="1" ht="13.9" hidden="1">
      <c r="A55" s="69">
        <v>52</v>
      </c>
      <c r="B55" s="29"/>
      <c r="C55" s="35"/>
      <c r="D55" s="43"/>
      <c r="E55" s="43"/>
      <c r="F55" s="46"/>
      <c r="G55" s="46"/>
      <c r="H55" s="163"/>
      <c r="I55" s="263"/>
      <c r="J55" s="29"/>
      <c r="K55" s="70"/>
      <c r="L55" s="69"/>
      <c r="M55" s="264"/>
      <c r="N55" s="238" t="str">
        <f ca="1">IF(Tabla1[[#This Row],[Fecha de nac]]="","",IF(Tabla1[[#This Row],[Fecha Finalización]] &gt;=TODAY(), DATEDIF(Tabla1[[#This Row],[Fecha de nac]],TODAY(),"y"), ROUNDDOWN((Tabla1[[#This Row],[Fecha Finalización]] -Tabla1[[#This Row],[Fecha de nac]])/365,0)))</f>
        <v/>
      </c>
      <c r="O55" s="169"/>
      <c r="P55" s="35"/>
      <c r="Q55" s="68"/>
      <c r="R55" s="68"/>
      <c r="S55" s="68"/>
      <c r="T55" s="68"/>
      <c r="U55" s="243" t="str">
        <f>IF(F55="","",Tabla1[[#This Row],[Fecha Inicio grupo]]+3*7-7)</f>
        <v/>
      </c>
      <c r="V55" s="244" t="str">
        <f>IF(F55="","",EDATE(Tabla1[[#This Row],[Fecha Inicio grupo]],3))</f>
        <v/>
      </c>
      <c r="W55" s="30"/>
      <c r="X55" s="30"/>
      <c r="Y55" s="76"/>
      <c r="Z55" s="76"/>
      <c r="AA55" s="76"/>
      <c r="AB55" s="76"/>
      <c r="AC55" s="76"/>
      <c r="AD55" s="76"/>
      <c r="AE55" s="76"/>
      <c r="AF55" s="76"/>
      <c r="AG55" s="76"/>
      <c r="AH55" s="76"/>
      <c r="AI55" s="76"/>
      <c r="AJ55" s="76"/>
      <c r="AK55" s="76"/>
      <c r="AL55" s="76"/>
      <c r="AM55" s="76"/>
      <c r="AN55" s="76"/>
      <c r="AO55" s="144"/>
      <c r="AP55" s="246" t="str">
        <f>IF(F55="","",IFERROR(VLOOKUP(SUBSTITUTE(SUBSTITUTE(Tabla1[[#This Row],[Uso Sistemas]],"T","P"),"N","F"),Parámetros!$M$2:$N$17,2,0),"Completar hasta 3ra sem. para evaluar a Probacionista"))</f>
        <v/>
      </c>
      <c r="AQ55" s="40"/>
      <c r="AR55" s="200"/>
      <c r="AS55" s="40"/>
      <c r="AT55" s="29"/>
      <c r="AU55" s="56"/>
      <c r="AV55" s="56"/>
      <c r="AW55" s="56"/>
      <c r="AX55" s="248" t="str">
        <f>IF(V55="","",EOMONTH(EDATE(Tabla1[[#This Row],[Fecha Finalización]],2),0))</f>
        <v/>
      </c>
      <c r="AY55" s="40"/>
      <c r="AZ55" s="249" t="str">
        <f>IF(V55="","",EOMONTH(EDATE(Tabla1[[#This Row],[Fecha Finalización]],3),0))</f>
        <v/>
      </c>
      <c r="BA55" s="40"/>
      <c r="BB55" s="40"/>
      <c r="BC55" s="235"/>
      <c r="BD55" s="233" t="str">
        <f>IF(F55="","",Tabla1[[#This Row],[sem 01]]&amp;Tabla1[[#This Row],[sem 02]]&amp;Tabla1[[#This Row],[sem 03]])</f>
        <v/>
      </c>
      <c r="BE55" s="234" t="str">
        <f>IF(TRIM(F55)="","",$B$1&amp;"-"&amp;SUBSTITUTE(Tabla1[[#This Row],[Mes Inscrito]]," ","")&amp;"-"&amp;SUBSTITUTE(Tabla1[[#This Row],[Dia de clases Inscrito]]," ","")&amp;"-"&amp;SUBSTITUTE(Tabla1[[#This Row],[Horario Inscrito]]," ","")&amp;"-"&amp;Tabla1[[#This Row],[Fecha Inicio grupo]])</f>
        <v/>
      </c>
      <c r="BF55" s="251" t="str">
        <f>IF(F55="","",Tabla1[[#This Row],[Curso]])</f>
        <v/>
      </c>
      <c r="BG55" s="252" t="str">
        <f>+IF(TRIM(F55)="","",$B$1&amp;"-"&amp;TRIM(Tabla1[[#This Row],[Mes Inscrito]])&amp;"-"&amp;TRIM(Tabla1[[#This Row],[Dia de clases Inscrito]])&amp;"-"&amp;TRIM(Tabla1[[#This Row],[Horario Inscrito]])&amp;"-"&amp;TRIM(Tabla1[[#This Row],[Fecha Inicio grupo]])&amp;"-"&amp;TRIM(Tabla1[[#This Row],[Tipo Incrito]]))</f>
        <v/>
      </c>
      <c r="BH55" s="308" t="str">
        <f>IF(F55="","",OR(IFERROR(SEARCH("CG",Tabla1[[#This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 s="309" t="str">
        <f>IF(F55&lt;&gt;"",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 s="309" t="str">
        <f>IF(F55&lt;&gt;"",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 s="309" t="str">
        <f>IF(Tabla1[[#This Row],[Fecha Inicio grupo]]="","",IFERROR(VLOOKUP(Tabla1[[#This Row],[Mes de Alta como miembro]],Parámetros!$AM$2:$AN$16,2,0),"01/01/1900"))</f>
        <v/>
      </c>
    </row>
    <row r="56" spans="1:63" s="25" customFormat="1" ht="13.9" hidden="1">
      <c r="A56" s="69">
        <v>53</v>
      </c>
      <c r="B56" s="29"/>
      <c r="C56" s="35"/>
      <c r="D56" s="43"/>
      <c r="E56" s="43"/>
      <c r="F56" s="46"/>
      <c r="G56" s="46"/>
      <c r="H56" s="163"/>
      <c r="I56" s="263"/>
      <c r="J56" s="29"/>
      <c r="K56" s="70"/>
      <c r="L56" s="69"/>
      <c r="M56" s="264"/>
      <c r="N56" s="238" t="str">
        <f ca="1">IF(Tabla1[[#This Row],[Fecha de nac]]="","",IF(Tabla1[[#This Row],[Fecha Finalización]] &gt;=TODAY(), DATEDIF(Tabla1[[#This Row],[Fecha de nac]],TODAY(),"y"), ROUNDDOWN((Tabla1[[#This Row],[Fecha Finalización]] -Tabla1[[#This Row],[Fecha de nac]])/365,0)))</f>
        <v/>
      </c>
      <c r="O56" s="169"/>
      <c r="P56" s="35"/>
      <c r="Q56" s="68"/>
      <c r="R56" s="68"/>
      <c r="S56" s="68"/>
      <c r="T56" s="68"/>
      <c r="U56" s="243" t="str">
        <f>IF(F56="","",Tabla1[[#This Row],[Fecha Inicio grupo]]+3*7-7)</f>
        <v/>
      </c>
      <c r="V56" s="244" t="str">
        <f>IF(F56="","",EDATE(Tabla1[[#This Row],[Fecha Inicio grupo]],3))</f>
        <v/>
      </c>
      <c r="W56" s="30"/>
      <c r="X56" s="30"/>
      <c r="Y56" s="76"/>
      <c r="Z56" s="76"/>
      <c r="AA56" s="76"/>
      <c r="AB56" s="76"/>
      <c r="AC56" s="76"/>
      <c r="AD56" s="76"/>
      <c r="AE56" s="76"/>
      <c r="AF56" s="76"/>
      <c r="AG56" s="76"/>
      <c r="AH56" s="76"/>
      <c r="AI56" s="76"/>
      <c r="AJ56" s="76"/>
      <c r="AK56" s="76"/>
      <c r="AL56" s="76"/>
      <c r="AM56" s="76"/>
      <c r="AN56" s="76"/>
      <c r="AO56" s="144"/>
      <c r="AP56" s="246" t="str">
        <f>IF(F56="","",IFERROR(VLOOKUP(SUBSTITUTE(SUBSTITUTE(Tabla1[[#This Row],[Uso Sistemas]],"T","P"),"N","F"),Parámetros!$M$2:$N$17,2,0),"Completar hasta 3ra sem. para evaluar a Probacionista"))</f>
        <v/>
      </c>
      <c r="AQ56" s="40"/>
      <c r="AR56" s="200"/>
      <c r="AS56" s="40"/>
      <c r="AT56" s="29"/>
      <c r="AU56" s="56"/>
      <c r="AV56" s="56"/>
      <c r="AW56" s="56"/>
      <c r="AX56" s="248" t="str">
        <f>IF(V56="","",EOMONTH(EDATE(Tabla1[[#This Row],[Fecha Finalización]],2),0))</f>
        <v/>
      </c>
      <c r="AY56" s="40"/>
      <c r="AZ56" s="249" t="str">
        <f>IF(V56="","",EOMONTH(EDATE(Tabla1[[#This Row],[Fecha Finalización]],3),0))</f>
        <v/>
      </c>
      <c r="BA56" s="40"/>
      <c r="BB56" s="40"/>
      <c r="BC56" s="235"/>
      <c r="BD56" s="233" t="str">
        <f>IF(F56="","",Tabla1[[#This Row],[sem 01]]&amp;Tabla1[[#This Row],[sem 02]]&amp;Tabla1[[#This Row],[sem 03]])</f>
        <v/>
      </c>
      <c r="BE56" s="234" t="str">
        <f>IF(TRIM(F56)="","",$B$1&amp;"-"&amp;SUBSTITUTE(Tabla1[[#This Row],[Mes Inscrito]]," ","")&amp;"-"&amp;SUBSTITUTE(Tabla1[[#This Row],[Dia de clases Inscrito]]," ","")&amp;"-"&amp;SUBSTITUTE(Tabla1[[#This Row],[Horario Inscrito]]," ","")&amp;"-"&amp;Tabla1[[#This Row],[Fecha Inicio grupo]])</f>
        <v/>
      </c>
      <c r="BF56" s="251" t="str">
        <f>IF(F56="","",Tabla1[[#This Row],[Curso]])</f>
        <v/>
      </c>
      <c r="BG56" s="252" t="str">
        <f>+IF(TRIM(F56)="","",$B$1&amp;"-"&amp;TRIM(Tabla1[[#This Row],[Mes Inscrito]])&amp;"-"&amp;TRIM(Tabla1[[#This Row],[Dia de clases Inscrito]])&amp;"-"&amp;TRIM(Tabla1[[#This Row],[Horario Inscrito]])&amp;"-"&amp;TRIM(Tabla1[[#This Row],[Fecha Inicio grupo]])&amp;"-"&amp;TRIM(Tabla1[[#This Row],[Tipo Incrito]]))</f>
        <v/>
      </c>
      <c r="BH56" s="308" t="str">
        <f>IF(F56="","",OR(IFERROR(SEARCH("CG",Tabla1[[#This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 s="309" t="str">
        <f>IF(F56&lt;&gt;"",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 s="309" t="str">
        <f>IF(F56&lt;&gt;"",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 s="309" t="str">
        <f>IF(Tabla1[[#This Row],[Fecha Inicio grupo]]="","",IFERROR(VLOOKUP(Tabla1[[#This Row],[Mes de Alta como miembro]],Parámetros!$AM$2:$AN$16,2,0),"01/01/1900"))</f>
        <v/>
      </c>
    </row>
    <row r="57" spans="1:63" s="25" customFormat="1" ht="13.9" hidden="1">
      <c r="A57" s="69">
        <v>54</v>
      </c>
      <c r="B57" s="29"/>
      <c r="C57" s="35"/>
      <c r="D57" s="43"/>
      <c r="E57" s="43"/>
      <c r="F57" s="46"/>
      <c r="G57" s="46"/>
      <c r="H57" s="163"/>
      <c r="I57" s="263"/>
      <c r="J57" s="29"/>
      <c r="K57" s="70"/>
      <c r="L57" s="69"/>
      <c r="M57" s="264"/>
      <c r="N57" s="238" t="str">
        <f ca="1">IF(Tabla1[[#This Row],[Fecha de nac]]="","",IF(Tabla1[[#This Row],[Fecha Finalización]] &gt;=TODAY(), DATEDIF(Tabla1[[#This Row],[Fecha de nac]],TODAY(),"y"), ROUNDDOWN((Tabla1[[#This Row],[Fecha Finalización]] -Tabla1[[#This Row],[Fecha de nac]])/365,0)))</f>
        <v/>
      </c>
      <c r="O57" s="169"/>
      <c r="P57" s="35"/>
      <c r="Q57" s="68"/>
      <c r="R57" s="68"/>
      <c r="S57" s="68"/>
      <c r="T57" s="68"/>
      <c r="U57" s="243" t="str">
        <f>IF(F57="","",Tabla1[[#This Row],[Fecha Inicio grupo]]+3*7-7)</f>
        <v/>
      </c>
      <c r="V57" s="244" t="str">
        <f>IF(F57="","",EDATE(Tabla1[[#This Row],[Fecha Inicio grupo]],3))</f>
        <v/>
      </c>
      <c r="W57" s="30"/>
      <c r="X57" s="30"/>
      <c r="Y57" s="76"/>
      <c r="Z57" s="76"/>
      <c r="AA57" s="76"/>
      <c r="AB57" s="76"/>
      <c r="AC57" s="76"/>
      <c r="AD57" s="76"/>
      <c r="AE57" s="76"/>
      <c r="AF57" s="76"/>
      <c r="AG57" s="76"/>
      <c r="AH57" s="76"/>
      <c r="AI57" s="76"/>
      <c r="AJ57" s="76"/>
      <c r="AK57" s="76"/>
      <c r="AL57" s="76"/>
      <c r="AM57" s="76"/>
      <c r="AN57" s="76"/>
      <c r="AO57" s="144"/>
      <c r="AP57" s="246" t="str">
        <f>IF(F57="","",IFERROR(VLOOKUP(SUBSTITUTE(SUBSTITUTE(Tabla1[[#This Row],[Uso Sistemas]],"T","P"),"N","F"),Parámetros!$M$2:$N$17,2,0),"Completar hasta 3ra sem. para evaluar a Probacionista"))</f>
        <v/>
      </c>
      <c r="AQ57" s="40"/>
      <c r="AR57" s="200"/>
      <c r="AS57" s="40"/>
      <c r="AT57" s="29"/>
      <c r="AU57" s="56"/>
      <c r="AV57" s="56"/>
      <c r="AW57" s="56"/>
      <c r="AX57" s="248" t="str">
        <f>IF(V57="","",EOMONTH(EDATE(Tabla1[[#This Row],[Fecha Finalización]],2),0))</f>
        <v/>
      </c>
      <c r="AY57" s="40"/>
      <c r="AZ57" s="249" t="str">
        <f>IF(V57="","",EOMONTH(EDATE(Tabla1[[#This Row],[Fecha Finalización]],3),0))</f>
        <v/>
      </c>
      <c r="BA57" s="40"/>
      <c r="BB57" s="40"/>
      <c r="BC57" s="235"/>
      <c r="BD57" s="233" t="str">
        <f>IF(F57="","",Tabla1[[#This Row],[sem 01]]&amp;Tabla1[[#This Row],[sem 02]]&amp;Tabla1[[#This Row],[sem 03]])</f>
        <v/>
      </c>
      <c r="BE57" s="234" t="str">
        <f>IF(TRIM(F57)="","",$B$1&amp;"-"&amp;SUBSTITUTE(Tabla1[[#This Row],[Mes Inscrito]]," ","")&amp;"-"&amp;SUBSTITUTE(Tabla1[[#This Row],[Dia de clases Inscrito]]," ","")&amp;"-"&amp;SUBSTITUTE(Tabla1[[#This Row],[Horario Inscrito]]," ","")&amp;"-"&amp;Tabla1[[#This Row],[Fecha Inicio grupo]])</f>
        <v/>
      </c>
      <c r="BF57" s="251" t="str">
        <f>IF(F57="","",Tabla1[[#This Row],[Curso]])</f>
        <v/>
      </c>
      <c r="BG57" s="252" t="str">
        <f>+IF(TRIM(F57)="","",$B$1&amp;"-"&amp;TRIM(Tabla1[[#This Row],[Mes Inscrito]])&amp;"-"&amp;TRIM(Tabla1[[#This Row],[Dia de clases Inscrito]])&amp;"-"&amp;TRIM(Tabla1[[#This Row],[Horario Inscrito]])&amp;"-"&amp;TRIM(Tabla1[[#This Row],[Fecha Inicio grupo]])&amp;"-"&amp;TRIM(Tabla1[[#This Row],[Tipo Incrito]]))</f>
        <v/>
      </c>
      <c r="BH57" s="308" t="str">
        <f>IF(F57="","",OR(IFERROR(SEARCH("CG",Tabla1[[#This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 s="309" t="str">
        <f>IF(F57&lt;&gt;"",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 s="309" t="str">
        <f>IF(F57&lt;&gt;"",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 s="309" t="str">
        <f>IF(Tabla1[[#This Row],[Fecha Inicio grupo]]="","",IFERROR(VLOOKUP(Tabla1[[#This Row],[Mes de Alta como miembro]],Parámetros!$AM$2:$AN$16,2,0),"01/01/1900"))</f>
        <v/>
      </c>
    </row>
    <row r="58" spans="1:63" s="25" customFormat="1" ht="13.9" hidden="1">
      <c r="A58" s="69">
        <v>55</v>
      </c>
      <c r="B58" s="29"/>
      <c r="C58" s="35"/>
      <c r="D58" s="43"/>
      <c r="E58" s="43"/>
      <c r="F58" s="46"/>
      <c r="G58" s="46"/>
      <c r="H58" s="163"/>
      <c r="I58" s="263"/>
      <c r="J58" s="29"/>
      <c r="K58" s="70"/>
      <c r="L58" s="69"/>
      <c r="M58" s="264"/>
      <c r="N58" s="238" t="str">
        <f ca="1">IF(Tabla1[[#This Row],[Fecha de nac]]="","",IF(Tabla1[[#This Row],[Fecha Finalización]] &gt;=TODAY(), DATEDIF(Tabla1[[#This Row],[Fecha de nac]],TODAY(),"y"), ROUNDDOWN((Tabla1[[#This Row],[Fecha Finalización]] -Tabla1[[#This Row],[Fecha de nac]])/365,0)))</f>
        <v/>
      </c>
      <c r="O58" s="169"/>
      <c r="P58" s="35"/>
      <c r="Q58" s="68"/>
      <c r="R58" s="68"/>
      <c r="S58" s="68"/>
      <c r="T58" s="68"/>
      <c r="U58" s="243" t="str">
        <f>IF(F58="","",Tabla1[[#This Row],[Fecha Inicio grupo]]+3*7-7)</f>
        <v/>
      </c>
      <c r="V58" s="244" t="str">
        <f>IF(F58="","",EDATE(Tabla1[[#This Row],[Fecha Inicio grupo]],3))</f>
        <v/>
      </c>
      <c r="W58" s="30"/>
      <c r="X58" s="30"/>
      <c r="Y58" s="76"/>
      <c r="Z58" s="76"/>
      <c r="AA58" s="76"/>
      <c r="AB58" s="76"/>
      <c r="AC58" s="76"/>
      <c r="AD58" s="76"/>
      <c r="AE58" s="76"/>
      <c r="AF58" s="76"/>
      <c r="AG58" s="76"/>
      <c r="AH58" s="76"/>
      <c r="AI58" s="76"/>
      <c r="AJ58" s="76"/>
      <c r="AK58" s="76"/>
      <c r="AL58" s="76"/>
      <c r="AM58" s="76"/>
      <c r="AN58" s="76"/>
      <c r="AO58" s="144"/>
      <c r="AP58" s="246" t="str">
        <f>IF(F58="","",IFERROR(VLOOKUP(SUBSTITUTE(SUBSTITUTE(Tabla1[[#This Row],[Uso Sistemas]],"T","P"),"N","F"),Parámetros!$M$2:$N$17,2,0),"Completar hasta 3ra sem. para evaluar a Probacionista"))</f>
        <v/>
      </c>
      <c r="AQ58" s="40"/>
      <c r="AR58" s="200"/>
      <c r="AS58" s="40"/>
      <c r="AT58" s="29"/>
      <c r="AU58" s="56"/>
      <c r="AV58" s="56"/>
      <c r="AW58" s="56"/>
      <c r="AX58" s="248" t="str">
        <f>IF(V58="","",EOMONTH(EDATE(Tabla1[[#This Row],[Fecha Finalización]],2),0))</f>
        <v/>
      </c>
      <c r="AY58" s="40"/>
      <c r="AZ58" s="249" t="str">
        <f>IF(V58="","",EOMONTH(EDATE(Tabla1[[#This Row],[Fecha Finalización]],3),0))</f>
        <v/>
      </c>
      <c r="BA58" s="40"/>
      <c r="BB58" s="40"/>
      <c r="BC58" s="235"/>
      <c r="BD58" s="233" t="str">
        <f>IF(F58="","",Tabla1[[#This Row],[sem 01]]&amp;Tabla1[[#This Row],[sem 02]]&amp;Tabla1[[#This Row],[sem 03]])</f>
        <v/>
      </c>
      <c r="BE58" s="234" t="str">
        <f>IF(TRIM(F58)="","",$B$1&amp;"-"&amp;SUBSTITUTE(Tabla1[[#This Row],[Mes Inscrito]]," ","")&amp;"-"&amp;SUBSTITUTE(Tabla1[[#This Row],[Dia de clases Inscrito]]," ","")&amp;"-"&amp;SUBSTITUTE(Tabla1[[#This Row],[Horario Inscrito]]," ","")&amp;"-"&amp;Tabla1[[#This Row],[Fecha Inicio grupo]])</f>
        <v/>
      </c>
      <c r="BF58" s="251" t="str">
        <f>IF(F58="","",Tabla1[[#This Row],[Curso]])</f>
        <v/>
      </c>
      <c r="BG58" s="252" t="str">
        <f>+IF(TRIM(F58)="","",$B$1&amp;"-"&amp;TRIM(Tabla1[[#This Row],[Mes Inscrito]])&amp;"-"&amp;TRIM(Tabla1[[#This Row],[Dia de clases Inscrito]])&amp;"-"&amp;TRIM(Tabla1[[#This Row],[Horario Inscrito]])&amp;"-"&amp;TRIM(Tabla1[[#This Row],[Fecha Inicio grupo]])&amp;"-"&amp;TRIM(Tabla1[[#This Row],[Tipo Incrito]]))</f>
        <v/>
      </c>
      <c r="BH58" s="308" t="str">
        <f>IF(F58="","",OR(IFERROR(SEARCH("CG",Tabla1[[#This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 s="309" t="str">
        <f>IF(F58&lt;&gt;"",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 s="309" t="str">
        <f>IF(F58&lt;&gt;"",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 s="309" t="str">
        <f>IF(Tabla1[[#This Row],[Fecha Inicio grupo]]="","",IFERROR(VLOOKUP(Tabla1[[#This Row],[Mes de Alta como miembro]],Parámetros!$AM$2:$AN$16,2,0),"01/01/1900"))</f>
        <v/>
      </c>
    </row>
    <row r="59" spans="1:63" s="25" customFormat="1" ht="13.9" hidden="1">
      <c r="A59" s="69">
        <v>56</v>
      </c>
      <c r="B59" s="29"/>
      <c r="C59" s="35"/>
      <c r="D59" s="43"/>
      <c r="E59" s="43"/>
      <c r="F59" s="46"/>
      <c r="G59" s="46"/>
      <c r="H59" s="163"/>
      <c r="I59" s="263"/>
      <c r="J59" s="29"/>
      <c r="K59" s="70"/>
      <c r="L59" s="69"/>
      <c r="M59" s="264"/>
      <c r="N59" s="238" t="str">
        <f ca="1">IF(Tabla1[[#This Row],[Fecha de nac]]="","",IF(Tabla1[[#This Row],[Fecha Finalización]] &gt;=TODAY(), DATEDIF(Tabla1[[#This Row],[Fecha de nac]],TODAY(),"y"), ROUNDDOWN((Tabla1[[#This Row],[Fecha Finalización]] -Tabla1[[#This Row],[Fecha de nac]])/365,0)))</f>
        <v/>
      </c>
      <c r="O59" s="169"/>
      <c r="P59" s="35"/>
      <c r="Q59" s="68"/>
      <c r="R59" s="68"/>
      <c r="S59" s="68"/>
      <c r="T59" s="68"/>
      <c r="U59" s="243" t="str">
        <f>IF(F59="","",Tabla1[[#This Row],[Fecha Inicio grupo]]+3*7-7)</f>
        <v/>
      </c>
      <c r="V59" s="244" t="str">
        <f>IF(F59="","",EDATE(Tabla1[[#This Row],[Fecha Inicio grupo]],3))</f>
        <v/>
      </c>
      <c r="W59" s="30"/>
      <c r="X59" s="30"/>
      <c r="Y59" s="76"/>
      <c r="Z59" s="76"/>
      <c r="AA59" s="76"/>
      <c r="AB59" s="76"/>
      <c r="AC59" s="76"/>
      <c r="AD59" s="76"/>
      <c r="AE59" s="76"/>
      <c r="AF59" s="76"/>
      <c r="AG59" s="76"/>
      <c r="AH59" s="76"/>
      <c r="AI59" s="76"/>
      <c r="AJ59" s="76"/>
      <c r="AK59" s="76"/>
      <c r="AL59" s="76"/>
      <c r="AM59" s="76"/>
      <c r="AN59" s="76"/>
      <c r="AO59" s="144"/>
      <c r="AP59" s="246" t="str">
        <f>IF(F59="","",IFERROR(VLOOKUP(SUBSTITUTE(SUBSTITUTE(Tabla1[[#This Row],[Uso Sistemas]],"T","P"),"N","F"),Parámetros!$M$2:$N$17,2,0),"Completar hasta 3ra sem. para evaluar a Probacionista"))</f>
        <v/>
      </c>
      <c r="AQ59" s="40"/>
      <c r="AR59" s="200"/>
      <c r="AS59" s="40"/>
      <c r="AT59" s="29"/>
      <c r="AU59" s="56"/>
      <c r="AV59" s="56"/>
      <c r="AW59" s="56"/>
      <c r="AX59" s="248" t="str">
        <f>IF(V59="","",EOMONTH(EDATE(Tabla1[[#This Row],[Fecha Finalización]],2),0))</f>
        <v/>
      </c>
      <c r="AY59" s="40"/>
      <c r="AZ59" s="249" t="str">
        <f>IF(V59="","",EOMONTH(EDATE(Tabla1[[#This Row],[Fecha Finalización]],3),0))</f>
        <v/>
      </c>
      <c r="BA59" s="40"/>
      <c r="BB59" s="40"/>
      <c r="BC59" s="235"/>
      <c r="BD59" s="233" t="str">
        <f>IF(F59="","",Tabla1[[#This Row],[sem 01]]&amp;Tabla1[[#This Row],[sem 02]]&amp;Tabla1[[#This Row],[sem 03]])</f>
        <v/>
      </c>
      <c r="BE59" s="234" t="str">
        <f>IF(TRIM(F59)="","",$B$1&amp;"-"&amp;SUBSTITUTE(Tabla1[[#This Row],[Mes Inscrito]]," ","")&amp;"-"&amp;SUBSTITUTE(Tabla1[[#This Row],[Dia de clases Inscrito]]," ","")&amp;"-"&amp;SUBSTITUTE(Tabla1[[#This Row],[Horario Inscrito]]," ","")&amp;"-"&amp;Tabla1[[#This Row],[Fecha Inicio grupo]])</f>
        <v/>
      </c>
      <c r="BF59" s="251" t="str">
        <f>IF(F59="","",Tabla1[[#This Row],[Curso]])</f>
        <v/>
      </c>
      <c r="BG59" s="252" t="str">
        <f>+IF(TRIM(F59)="","",$B$1&amp;"-"&amp;TRIM(Tabla1[[#This Row],[Mes Inscrito]])&amp;"-"&amp;TRIM(Tabla1[[#This Row],[Dia de clases Inscrito]])&amp;"-"&amp;TRIM(Tabla1[[#This Row],[Horario Inscrito]])&amp;"-"&amp;TRIM(Tabla1[[#This Row],[Fecha Inicio grupo]])&amp;"-"&amp;TRIM(Tabla1[[#This Row],[Tipo Incrito]]))</f>
        <v/>
      </c>
      <c r="BH59" s="308" t="str">
        <f>IF(F59="","",OR(IFERROR(SEARCH("CG",Tabla1[[#This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 s="309" t="str">
        <f>IF(F59&lt;&gt;"",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 s="309" t="str">
        <f>IF(F59&lt;&gt;"",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 s="309" t="str">
        <f>IF(Tabla1[[#This Row],[Fecha Inicio grupo]]="","",IFERROR(VLOOKUP(Tabla1[[#This Row],[Mes de Alta como miembro]],Parámetros!$AM$2:$AN$16,2,0),"01/01/1900"))</f>
        <v/>
      </c>
    </row>
    <row r="60" spans="1:63" s="25" customFormat="1" ht="13.9" hidden="1">
      <c r="A60" s="69">
        <v>57</v>
      </c>
      <c r="B60" s="29"/>
      <c r="C60" s="35"/>
      <c r="D60" s="43"/>
      <c r="E60" s="43"/>
      <c r="F60" s="46"/>
      <c r="G60" s="46"/>
      <c r="H60" s="163"/>
      <c r="I60" s="263"/>
      <c r="J60" s="29"/>
      <c r="K60" s="70"/>
      <c r="L60" s="69"/>
      <c r="M60" s="264"/>
      <c r="N60" s="238" t="str">
        <f ca="1">IF(Tabla1[[#This Row],[Fecha de nac]]="","",IF(Tabla1[[#This Row],[Fecha Finalización]] &gt;=TODAY(), DATEDIF(Tabla1[[#This Row],[Fecha de nac]],TODAY(),"y"), ROUNDDOWN((Tabla1[[#This Row],[Fecha Finalización]] -Tabla1[[#This Row],[Fecha de nac]])/365,0)))</f>
        <v/>
      </c>
      <c r="O60" s="169"/>
      <c r="P60" s="35"/>
      <c r="Q60" s="68"/>
      <c r="R60" s="68"/>
      <c r="S60" s="68"/>
      <c r="T60" s="68"/>
      <c r="U60" s="243" t="str">
        <f>IF(F60="","",Tabla1[[#This Row],[Fecha Inicio grupo]]+3*7-7)</f>
        <v/>
      </c>
      <c r="V60" s="244" t="str">
        <f>IF(F60="","",EDATE(Tabla1[[#This Row],[Fecha Inicio grupo]],3))</f>
        <v/>
      </c>
      <c r="W60" s="30"/>
      <c r="X60" s="30"/>
      <c r="Y60" s="76"/>
      <c r="Z60" s="76"/>
      <c r="AA60" s="76"/>
      <c r="AB60" s="76"/>
      <c r="AC60" s="76"/>
      <c r="AD60" s="76"/>
      <c r="AE60" s="76"/>
      <c r="AF60" s="76"/>
      <c r="AG60" s="76"/>
      <c r="AH60" s="76"/>
      <c r="AI60" s="76"/>
      <c r="AJ60" s="76"/>
      <c r="AK60" s="76"/>
      <c r="AL60" s="76"/>
      <c r="AM60" s="76"/>
      <c r="AN60" s="76"/>
      <c r="AO60" s="144"/>
      <c r="AP60" s="246" t="str">
        <f>IF(F60="","",IFERROR(VLOOKUP(SUBSTITUTE(SUBSTITUTE(Tabla1[[#This Row],[Uso Sistemas]],"T","P"),"N","F"),Parámetros!$M$2:$N$17,2,0),"Completar hasta 3ra sem. para evaluar a Probacionista"))</f>
        <v/>
      </c>
      <c r="AQ60" s="40"/>
      <c r="AR60" s="200"/>
      <c r="AS60" s="40"/>
      <c r="AT60" s="29"/>
      <c r="AU60" s="56"/>
      <c r="AV60" s="56"/>
      <c r="AW60" s="56"/>
      <c r="AX60" s="248" t="str">
        <f>IF(V60="","",EOMONTH(EDATE(Tabla1[[#This Row],[Fecha Finalización]],2),0))</f>
        <v/>
      </c>
      <c r="AY60" s="40"/>
      <c r="AZ60" s="249" t="str">
        <f>IF(V60="","",EOMONTH(EDATE(Tabla1[[#This Row],[Fecha Finalización]],3),0))</f>
        <v/>
      </c>
      <c r="BA60" s="40"/>
      <c r="BB60" s="40"/>
      <c r="BC60" s="235"/>
      <c r="BD60" s="233" t="str">
        <f>IF(F60="","",Tabla1[[#This Row],[sem 01]]&amp;Tabla1[[#This Row],[sem 02]]&amp;Tabla1[[#This Row],[sem 03]])</f>
        <v/>
      </c>
      <c r="BE60" s="234" t="str">
        <f>IF(TRIM(F60)="","",$B$1&amp;"-"&amp;SUBSTITUTE(Tabla1[[#This Row],[Mes Inscrito]]," ","")&amp;"-"&amp;SUBSTITUTE(Tabla1[[#This Row],[Dia de clases Inscrito]]," ","")&amp;"-"&amp;SUBSTITUTE(Tabla1[[#This Row],[Horario Inscrito]]," ","")&amp;"-"&amp;Tabla1[[#This Row],[Fecha Inicio grupo]])</f>
        <v/>
      </c>
      <c r="BF60" s="251" t="str">
        <f>IF(F60="","",Tabla1[[#This Row],[Curso]])</f>
        <v/>
      </c>
      <c r="BG60" s="252" t="str">
        <f>+IF(TRIM(F60)="","",$B$1&amp;"-"&amp;TRIM(Tabla1[[#This Row],[Mes Inscrito]])&amp;"-"&amp;TRIM(Tabla1[[#This Row],[Dia de clases Inscrito]])&amp;"-"&amp;TRIM(Tabla1[[#This Row],[Horario Inscrito]])&amp;"-"&amp;TRIM(Tabla1[[#This Row],[Fecha Inicio grupo]])&amp;"-"&amp;TRIM(Tabla1[[#This Row],[Tipo Incrito]]))</f>
        <v/>
      </c>
      <c r="BH60" s="308" t="str">
        <f>IF(F60="","",OR(IFERROR(SEARCH("CG",Tabla1[[#This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 s="309" t="str">
        <f>IF(F60&lt;&gt;"",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 s="309" t="str">
        <f>IF(F60&lt;&gt;"",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 s="309" t="str">
        <f>IF(Tabla1[[#This Row],[Fecha Inicio grupo]]="","",IFERROR(VLOOKUP(Tabla1[[#This Row],[Mes de Alta como miembro]],Parámetros!$AM$2:$AN$16,2,0),"01/01/1900"))</f>
        <v/>
      </c>
    </row>
    <row r="61" spans="1:63" s="25" customFormat="1" ht="13.9" hidden="1">
      <c r="A61" s="69">
        <v>58</v>
      </c>
      <c r="B61" s="29"/>
      <c r="C61" s="35"/>
      <c r="D61" s="43"/>
      <c r="E61" s="43"/>
      <c r="F61" s="46"/>
      <c r="G61" s="46"/>
      <c r="H61" s="163"/>
      <c r="I61" s="263"/>
      <c r="J61" s="29"/>
      <c r="K61" s="70"/>
      <c r="L61" s="69"/>
      <c r="M61" s="264"/>
      <c r="N61" s="238" t="str">
        <f ca="1">IF(Tabla1[[#This Row],[Fecha de nac]]="","",IF(Tabla1[[#This Row],[Fecha Finalización]] &gt;=TODAY(), DATEDIF(Tabla1[[#This Row],[Fecha de nac]],TODAY(),"y"), ROUNDDOWN((Tabla1[[#This Row],[Fecha Finalización]] -Tabla1[[#This Row],[Fecha de nac]])/365,0)))</f>
        <v/>
      </c>
      <c r="O61" s="169"/>
      <c r="P61" s="35"/>
      <c r="Q61" s="68"/>
      <c r="R61" s="68"/>
      <c r="S61" s="68"/>
      <c r="T61" s="68"/>
      <c r="U61" s="243" t="str">
        <f>IF(F61="","",Tabla1[[#This Row],[Fecha Inicio grupo]]+3*7-7)</f>
        <v/>
      </c>
      <c r="V61" s="244" t="str">
        <f>IF(F61="","",EDATE(Tabla1[[#This Row],[Fecha Inicio grupo]],3))</f>
        <v/>
      </c>
      <c r="W61" s="30"/>
      <c r="X61" s="30"/>
      <c r="Y61" s="76"/>
      <c r="Z61" s="76"/>
      <c r="AA61" s="76"/>
      <c r="AB61" s="76"/>
      <c r="AC61" s="76"/>
      <c r="AD61" s="76"/>
      <c r="AE61" s="76"/>
      <c r="AF61" s="76"/>
      <c r="AG61" s="76"/>
      <c r="AH61" s="76"/>
      <c r="AI61" s="76"/>
      <c r="AJ61" s="76"/>
      <c r="AK61" s="76"/>
      <c r="AL61" s="76"/>
      <c r="AM61" s="76"/>
      <c r="AN61" s="76"/>
      <c r="AO61" s="144"/>
      <c r="AP61" s="246" t="str">
        <f>IF(F61="","",IFERROR(VLOOKUP(SUBSTITUTE(SUBSTITUTE(Tabla1[[#This Row],[Uso Sistemas]],"T","P"),"N","F"),Parámetros!$M$2:$N$17,2,0),"Completar hasta 3ra sem. para evaluar a Probacionista"))</f>
        <v/>
      </c>
      <c r="AQ61" s="40"/>
      <c r="AR61" s="200"/>
      <c r="AS61" s="40"/>
      <c r="AT61" s="29"/>
      <c r="AU61" s="56"/>
      <c r="AV61" s="56"/>
      <c r="AW61" s="56"/>
      <c r="AX61" s="248" t="str">
        <f>IF(V61="","",EOMONTH(EDATE(Tabla1[[#This Row],[Fecha Finalización]],2),0))</f>
        <v/>
      </c>
      <c r="AY61" s="40"/>
      <c r="AZ61" s="249" t="str">
        <f>IF(V61="","",EOMONTH(EDATE(Tabla1[[#This Row],[Fecha Finalización]],3),0))</f>
        <v/>
      </c>
      <c r="BA61" s="40"/>
      <c r="BB61" s="40"/>
      <c r="BC61" s="235"/>
      <c r="BD61" s="233" t="str">
        <f>IF(F61="","",Tabla1[[#This Row],[sem 01]]&amp;Tabla1[[#This Row],[sem 02]]&amp;Tabla1[[#This Row],[sem 03]])</f>
        <v/>
      </c>
      <c r="BE61" s="234" t="str">
        <f>IF(TRIM(F61)="","",$B$1&amp;"-"&amp;SUBSTITUTE(Tabla1[[#This Row],[Mes Inscrito]]," ","")&amp;"-"&amp;SUBSTITUTE(Tabla1[[#This Row],[Dia de clases Inscrito]]," ","")&amp;"-"&amp;SUBSTITUTE(Tabla1[[#This Row],[Horario Inscrito]]," ","")&amp;"-"&amp;Tabla1[[#This Row],[Fecha Inicio grupo]])</f>
        <v/>
      </c>
      <c r="BF61" s="251" t="str">
        <f>IF(F61="","",Tabla1[[#This Row],[Curso]])</f>
        <v/>
      </c>
      <c r="BG61" s="252" t="str">
        <f>+IF(TRIM(F61)="","",$B$1&amp;"-"&amp;TRIM(Tabla1[[#This Row],[Mes Inscrito]])&amp;"-"&amp;TRIM(Tabla1[[#This Row],[Dia de clases Inscrito]])&amp;"-"&amp;TRIM(Tabla1[[#This Row],[Horario Inscrito]])&amp;"-"&amp;TRIM(Tabla1[[#This Row],[Fecha Inicio grupo]])&amp;"-"&amp;TRIM(Tabla1[[#This Row],[Tipo Incrito]]))</f>
        <v/>
      </c>
      <c r="BH61" s="308" t="str">
        <f>IF(F61="","",OR(IFERROR(SEARCH("CG",Tabla1[[#This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 s="309" t="str">
        <f>IF(F61&lt;&gt;"",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 s="309" t="str">
        <f>IF(F61&lt;&gt;"",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 s="309" t="str">
        <f>IF(Tabla1[[#This Row],[Fecha Inicio grupo]]="","",IFERROR(VLOOKUP(Tabla1[[#This Row],[Mes de Alta como miembro]],Parámetros!$AM$2:$AN$16,2,0),"01/01/1900"))</f>
        <v/>
      </c>
    </row>
    <row r="62" spans="1:63" s="25" customFormat="1" ht="13.9" hidden="1">
      <c r="A62" s="69">
        <v>59</v>
      </c>
      <c r="B62" s="29"/>
      <c r="C62" s="35"/>
      <c r="D62" s="43"/>
      <c r="E62" s="43"/>
      <c r="F62" s="46"/>
      <c r="G62" s="46"/>
      <c r="H62" s="163"/>
      <c r="I62" s="43"/>
      <c r="J62" s="202"/>
      <c r="K62" s="70"/>
      <c r="L62" s="69"/>
      <c r="M62" s="47"/>
      <c r="N62" s="238" t="str">
        <f ca="1">IF(Tabla1[[#This Row],[Fecha de nac]]="","",IF(Tabla1[[#This Row],[Fecha Finalización]] &gt;=TODAY(), DATEDIF(Tabla1[[#This Row],[Fecha de nac]],TODAY(),"y"), ROUNDDOWN((Tabla1[[#This Row],[Fecha Finalización]] -Tabla1[[#This Row],[Fecha de nac]])/365,0)))</f>
        <v/>
      </c>
      <c r="O62" s="169"/>
      <c r="P62" s="35"/>
      <c r="Q62" s="68"/>
      <c r="R62" s="68"/>
      <c r="S62" s="68"/>
      <c r="T62" s="68"/>
      <c r="U62" s="243" t="str">
        <f>IF(F62="","",Tabla1[[#This Row],[Fecha Inicio grupo]]+3*7-7)</f>
        <v/>
      </c>
      <c r="V62" s="244" t="str">
        <f>IF(F62="","",EDATE(Tabla1[[#This Row],[Fecha Inicio grupo]],3))</f>
        <v/>
      </c>
      <c r="W62" s="30"/>
      <c r="X62" s="30"/>
      <c r="Y62" s="76"/>
      <c r="Z62" s="76"/>
      <c r="AA62" s="76"/>
      <c r="AB62" s="76"/>
      <c r="AC62" s="76"/>
      <c r="AD62" s="76"/>
      <c r="AE62" s="76"/>
      <c r="AF62" s="76"/>
      <c r="AG62" s="76"/>
      <c r="AH62" s="76"/>
      <c r="AI62" s="76"/>
      <c r="AJ62" s="76"/>
      <c r="AK62" s="76"/>
      <c r="AL62" s="76"/>
      <c r="AM62" s="76"/>
      <c r="AN62" s="76"/>
      <c r="AO62" s="144"/>
      <c r="AP62" s="246" t="str">
        <f>IF(F62="","",IFERROR(VLOOKUP(SUBSTITUTE(SUBSTITUTE(Tabla1[[#This Row],[Uso Sistemas]],"T","P"),"N","F"),Parámetros!$M$2:$N$17,2,0),"Completar hasta 3ra sem. para evaluar a Probacionista"))</f>
        <v/>
      </c>
      <c r="AQ62" s="40"/>
      <c r="AR62" s="200"/>
      <c r="AS62" s="40"/>
      <c r="AT62" s="29"/>
      <c r="AU62" s="56"/>
      <c r="AV62" s="209"/>
      <c r="AW62" s="56"/>
      <c r="AX62" s="248" t="str">
        <f>IF(V62="","",EOMONTH(EDATE(Tabla1[[#This Row],[Fecha Finalización]],2),0))</f>
        <v/>
      </c>
      <c r="AY62" s="40"/>
      <c r="AZ62" s="249" t="str">
        <f>IF(V62="","",EOMONTH(EDATE(Tabla1[[#This Row],[Fecha Finalización]],3),0))</f>
        <v/>
      </c>
      <c r="BA62" s="40"/>
      <c r="BB62" s="40"/>
      <c r="BC62" s="235"/>
      <c r="BD62" s="233" t="str">
        <f>IF(F62="","",Tabla1[[#This Row],[sem 01]]&amp;Tabla1[[#This Row],[sem 02]]&amp;Tabla1[[#This Row],[sem 03]])</f>
        <v/>
      </c>
      <c r="BE62" s="234" t="str">
        <f>IF(TRIM(F62)="","",$B$1&amp;"-"&amp;SUBSTITUTE(Tabla1[[#This Row],[Mes Inscrito]]," ","")&amp;"-"&amp;SUBSTITUTE(Tabla1[[#This Row],[Dia de clases Inscrito]]," ","")&amp;"-"&amp;SUBSTITUTE(Tabla1[[#This Row],[Horario Inscrito]]," ","")&amp;"-"&amp;Tabla1[[#This Row],[Fecha Inicio grupo]])</f>
        <v/>
      </c>
      <c r="BF62" s="251" t="str">
        <f>IF(F62="","",Tabla1[[#This Row],[Curso]])</f>
        <v/>
      </c>
      <c r="BG62" s="252" t="str">
        <f>+IF(TRIM(F62)="","",$B$1&amp;"-"&amp;TRIM(Tabla1[[#This Row],[Mes Inscrito]])&amp;"-"&amp;TRIM(Tabla1[[#This Row],[Dia de clases Inscrito]])&amp;"-"&amp;TRIM(Tabla1[[#This Row],[Horario Inscrito]])&amp;"-"&amp;TRIM(Tabla1[[#This Row],[Fecha Inicio grupo]])&amp;"-"&amp;TRIM(Tabla1[[#This Row],[Tipo Incrito]]))</f>
        <v/>
      </c>
      <c r="BH62" s="308" t="str">
        <f>IF(F62="","",OR(IFERROR(SEARCH("CG",Tabla1[[#This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 s="309" t="str">
        <f>IF(F62&lt;&gt;"",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 s="309" t="str">
        <f>IF(F62&lt;&gt;"",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 s="309" t="str">
        <f>IF(Tabla1[[#This Row],[Fecha Inicio grupo]]="","",IFERROR(VLOOKUP(Tabla1[[#This Row],[Mes de Alta como miembro]],Parámetros!$AM$2:$AN$16,2,0),"01/01/1900"))</f>
        <v/>
      </c>
    </row>
    <row r="63" spans="1:63" s="25" customFormat="1" ht="13.9" hidden="1">
      <c r="A63" s="69">
        <v>60</v>
      </c>
      <c r="B63" s="29"/>
      <c r="C63" s="35"/>
      <c r="D63" s="43"/>
      <c r="E63" s="43"/>
      <c r="F63" s="46"/>
      <c r="G63" s="46"/>
      <c r="H63" s="163"/>
      <c r="I63" s="43"/>
      <c r="J63" s="29"/>
      <c r="K63" s="70"/>
      <c r="L63" s="69"/>
      <c r="M63" s="47"/>
      <c r="N63" s="238" t="str">
        <f ca="1">IF(Tabla1[[#This Row],[Fecha de nac]]="","",IF(Tabla1[[#This Row],[Fecha Finalización]] &gt;=TODAY(), DATEDIF(Tabla1[[#This Row],[Fecha de nac]],TODAY(),"y"), ROUNDDOWN((Tabla1[[#This Row],[Fecha Finalización]] -Tabla1[[#This Row],[Fecha de nac]])/365,0)))</f>
        <v/>
      </c>
      <c r="O63" s="169"/>
      <c r="P63" s="35"/>
      <c r="Q63" s="68"/>
      <c r="R63" s="68"/>
      <c r="S63" s="68"/>
      <c r="T63" s="68"/>
      <c r="U63" s="243" t="str">
        <f>IF(F63="","",Tabla1[[#This Row],[Fecha Inicio grupo]]+3*7-7)</f>
        <v/>
      </c>
      <c r="V63" s="244" t="str">
        <f>IF(F63="","",EDATE(Tabla1[[#This Row],[Fecha Inicio grupo]],3))</f>
        <v/>
      </c>
      <c r="W63" s="30"/>
      <c r="X63" s="30"/>
      <c r="Y63" s="76"/>
      <c r="Z63" s="76"/>
      <c r="AA63" s="76"/>
      <c r="AB63" s="76"/>
      <c r="AC63" s="76"/>
      <c r="AD63" s="76"/>
      <c r="AE63" s="76"/>
      <c r="AF63" s="76"/>
      <c r="AG63" s="76"/>
      <c r="AH63" s="76"/>
      <c r="AI63" s="76"/>
      <c r="AJ63" s="76"/>
      <c r="AK63" s="76"/>
      <c r="AL63" s="76"/>
      <c r="AM63" s="76"/>
      <c r="AN63" s="76"/>
      <c r="AO63" s="144"/>
      <c r="AP63" s="246" t="str">
        <f>IF(F63="","",IFERROR(VLOOKUP(SUBSTITUTE(SUBSTITUTE(Tabla1[[#This Row],[Uso Sistemas]],"T","P"),"N","F"),Parámetros!$M$2:$N$17,2,0),"Completar hasta 3ra sem. para evaluar a Probacionista"))</f>
        <v/>
      </c>
      <c r="AQ63" s="40"/>
      <c r="AR63" s="200"/>
      <c r="AS63" s="40"/>
      <c r="AT63" s="29"/>
      <c r="AU63" s="56"/>
      <c r="AV63" s="56"/>
      <c r="AW63" s="56"/>
      <c r="AX63" s="248" t="str">
        <f>IF(V63="","",EOMONTH(EDATE(Tabla1[[#This Row],[Fecha Finalización]],2),0))</f>
        <v/>
      </c>
      <c r="AY63" s="40"/>
      <c r="AZ63" s="249" t="str">
        <f>IF(V63="","",EOMONTH(EDATE(Tabla1[[#This Row],[Fecha Finalización]],3),0))</f>
        <v/>
      </c>
      <c r="BA63" s="40"/>
      <c r="BB63" s="40"/>
      <c r="BC63" s="235"/>
      <c r="BD63" s="233" t="str">
        <f>IF(F63="","",Tabla1[[#This Row],[sem 01]]&amp;Tabla1[[#This Row],[sem 02]]&amp;Tabla1[[#This Row],[sem 03]])</f>
        <v/>
      </c>
      <c r="BE63" s="234" t="str">
        <f>IF(TRIM(F63)="","",$B$1&amp;"-"&amp;SUBSTITUTE(Tabla1[[#This Row],[Mes Inscrito]]," ","")&amp;"-"&amp;SUBSTITUTE(Tabla1[[#This Row],[Dia de clases Inscrito]]," ","")&amp;"-"&amp;SUBSTITUTE(Tabla1[[#This Row],[Horario Inscrito]]," ","")&amp;"-"&amp;Tabla1[[#This Row],[Fecha Inicio grupo]])</f>
        <v/>
      </c>
      <c r="BF63" s="251" t="str">
        <f>IF(F63="","",Tabla1[[#This Row],[Curso]])</f>
        <v/>
      </c>
      <c r="BG63" s="252" t="str">
        <f>+IF(TRIM(F63)="","",$B$1&amp;"-"&amp;TRIM(Tabla1[[#This Row],[Mes Inscrito]])&amp;"-"&amp;TRIM(Tabla1[[#This Row],[Dia de clases Inscrito]])&amp;"-"&amp;TRIM(Tabla1[[#This Row],[Horario Inscrito]])&amp;"-"&amp;TRIM(Tabla1[[#This Row],[Fecha Inicio grupo]])&amp;"-"&amp;TRIM(Tabla1[[#This Row],[Tipo Incrito]]))</f>
        <v/>
      </c>
      <c r="BH63" s="308" t="str">
        <f>IF(F63="","",OR(IFERROR(SEARCH("CG",Tabla1[[#This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 s="309" t="str">
        <f>IF(F63&lt;&gt;"",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 s="309" t="str">
        <f>IF(F63&lt;&gt;"",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 s="309" t="str">
        <f>IF(Tabla1[[#This Row],[Fecha Inicio grupo]]="","",IFERROR(VLOOKUP(Tabla1[[#This Row],[Mes de Alta como miembro]],Parámetros!$AM$2:$AN$16,2,0),"01/01/1900"))</f>
        <v/>
      </c>
    </row>
    <row r="64" spans="1:63" s="25" customFormat="1" ht="13.9" hidden="1">
      <c r="A64" s="69">
        <v>61</v>
      </c>
      <c r="B64" s="29"/>
      <c r="C64" s="35"/>
      <c r="D64" s="43"/>
      <c r="E64" s="43"/>
      <c r="F64" s="46"/>
      <c r="G64" s="46"/>
      <c r="H64" s="163"/>
      <c r="I64" s="43"/>
      <c r="J64" s="29"/>
      <c r="K64" s="70"/>
      <c r="L64" s="69"/>
      <c r="M64" s="47"/>
      <c r="N64" s="238" t="str">
        <f ca="1">IF(Tabla1[[#This Row],[Fecha de nac]]="","",IF(Tabla1[[#This Row],[Fecha Finalización]] &gt;=TODAY(), DATEDIF(Tabla1[[#This Row],[Fecha de nac]],TODAY(),"y"), ROUNDDOWN((Tabla1[[#This Row],[Fecha Finalización]] -Tabla1[[#This Row],[Fecha de nac]])/365,0)))</f>
        <v/>
      </c>
      <c r="O64" s="169"/>
      <c r="P64" s="35"/>
      <c r="Q64" s="68"/>
      <c r="R64" s="68"/>
      <c r="S64" s="68"/>
      <c r="T64" s="68"/>
      <c r="U64" s="243" t="str">
        <f>IF(F64="","",Tabla1[[#This Row],[Fecha Inicio grupo]]+3*7-7)</f>
        <v/>
      </c>
      <c r="V64" s="244" t="str">
        <f>IF(F64="","",EDATE(Tabla1[[#This Row],[Fecha Inicio grupo]],3))</f>
        <v/>
      </c>
      <c r="W64" s="30"/>
      <c r="X64" s="30"/>
      <c r="Y64" s="76"/>
      <c r="Z64" s="76"/>
      <c r="AA64" s="76"/>
      <c r="AB64" s="76"/>
      <c r="AC64" s="76"/>
      <c r="AD64" s="76"/>
      <c r="AE64" s="76"/>
      <c r="AF64" s="76"/>
      <c r="AG64" s="76"/>
      <c r="AH64" s="76"/>
      <c r="AI64" s="76"/>
      <c r="AJ64" s="76"/>
      <c r="AK64" s="76"/>
      <c r="AL64" s="76"/>
      <c r="AM64" s="76"/>
      <c r="AN64" s="76"/>
      <c r="AO64" s="144"/>
      <c r="AP64" s="246" t="str">
        <f>IF(F64="","",IFERROR(VLOOKUP(SUBSTITUTE(SUBSTITUTE(Tabla1[[#This Row],[Uso Sistemas]],"T","P"),"N","F"),Parámetros!$M$2:$N$17,2,0),"Completar hasta 3ra sem. para evaluar a Probacionista"))</f>
        <v/>
      </c>
      <c r="AQ64" s="40"/>
      <c r="AR64" s="200"/>
      <c r="AS64" s="40"/>
      <c r="AT64" s="29"/>
      <c r="AU64" s="56"/>
      <c r="AV64" s="56"/>
      <c r="AW64" s="56"/>
      <c r="AX64" s="248" t="str">
        <f>IF(V64="","",EOMONTH(EDATE(Tabla1[[#This Row],[Fecha Finalización]],2),0))</f>
        <v/>
      </c>
      <c r="AY64" s="40"/>
      <c r="AZ64" s="249" t="str">
        <f>IF(V64="","",EOMONTH(EDATE(Tabla1[[#This Row],[Fecha Finalización]],3),0))</f>
        <v/>
      </c>
      <c r="BA64" s="40"/>
      <c r="BB64" s="40"/>
      <c r="BC64" s="235"/>
      <c r="BD64" s="233" t="str">
        <f>IF(F64="","",Tabla1[[#This Row],[sem 01]]&amp;Tabla1[[#This Row],[sem 02]]&amp;Tabla1[[#This Row],[sem 03]])</f>
        <v/>
      </c>
      <c r="BE64" s="234" t="str">
        <f>IF(TRIM(F64)="","",$B$1&amp;"-"&amp;SUBSTITUTE(Tabla1[[#This Row],[Mes Inscrito]]," ","")&amp;"-"&amp;SUBSTITUTE(Tabla1[[#This Row],[Dia de clases Inscrito]]," ","")&amp;"-"&amp;SUBSTITUTE(Tabla1[[#This Row],[Horario Inscrito]]," ","")&amp;"-"&amp;Tabla1[[#This Row],[Fecha Inicio grupo]])</f>
        <v/>
      </c>
      <c r="BF64" s="251" t="str">
        <f>IF(F64="","",Tabla1[[#This Row],[Curso]])</f>
        <v/>
      </c>
      <c r="BG64" s="252" t="str">
        <f>+IF(TRIM(F64)="","",$B$1&amp;"-"&amp;TRIM(Tabla1[[#This Row],[Mes Inscrito]])&amp;"-"&amp;TRIM(Tabla1[[#This Row],[Dia de clases Inscrito]])&amp;"-"&amp;TRIM(Tabla1[[#This Row],[Horario Inscrito]])&amp;"-"&amp;TRIM(Tabla1[[#This Row],[Fecha Inicio grupo]])&amp;"-"&amp;TRIM(Tabla1[[#This Row],[Tipo Incrito]]))</f>
        <v/>
      </c>
      <c r="BH64" s="308" t="str">
        <f>IF(F64="","",OR(IFERROR(SEARCH("CG",Tabla1[[#This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 s="309" t="str">
        <f>IF(F64&lt;&gt;"",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 s="309" t="str">
        <f>IF(F64&lt;&gt;"",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 s="309" t="str">
        <f>IF(Tabla1[[#This Row],[Fecha Inicio grupo]]="","",IFERROR(VLOOKUP(Tabla1[[#This Row],[Mes de Alta como miembro]],Parámetros!$AM$2:$AN$16,2,0),"01/01/1900"))</f>
        <v/>
      </c>
    </row>
    <row r="65" spans="1:63" s="25" customFormat="1" ht="13.9" hidden="1">
      <c r="A65" s="69">
        <v>62</v>
      </c>
      <c r="B65" s="29"/>
      <c r="C65" s="35"/>
      <c r="D65" s="43"/>
      <c r="E65" s="43"/>
      <c r="F65" s="46"/>
      <c r="G65" s="46"/>
      <c r="H65" s="163"/>
      <c r="I65" s="43"/>
      <c r="J65" s="29"/>
      <c r="K65" s="70"/>
      <c r="L65" s="69"/>
      <c r="M65" s="47"/>
      <c r="N65" s="238" t="str">
        <f ca="1">IF(Tabla1[[#This Row],[Fecha de nac]]="","",IF(Tabla1[[#This Row],[Fecha Finalización]] &gt;=TODAY(), DATEDIF(Tabla1[[#This Row],[Fecha de nac]],TODAY(),"y"), ROUNDDOWN((Tabla1[[#This Row],[Fecha Finalización]] -Tabla1[[#This Row],[Fecha de nac]])/365,0)))</f>
        <v/>
      </c>
      <c r="O65" s="169"/>
      <c r="P65" s="35"/>
      <c r="Q65" s="68"/>
      <c r="R65" s="68"/>
      <c r="S65" s="68"/>
      <c r="T65" s="68"/>
      <c r="U65" s="243" t="str">
        <f>IF(F65="","",Tabla1[[#This Row],[Fecha Inicio grupo]]+3*7-7)</f>
        <v/>
      </c>
      <c r="V65" s="244" t="str">
        <f>IF(F65="","",EDATE(Tabla1[[#This Row],[Fecha Inicio grupo]],3))</f>
        <v/>
      </c>
      <c r="W65" s="30"/>
      <c r="X65" s="30"/>
      <c r="Y65" s="76"/>
      <c r="Z65" s="76"/>
      <c r="AA65" s="76"/>
      <c r="AB65" s="76"/>
      <c r="AC65" s="76"/>
      <c r="AD65" s="76"/>
      <c r="AE65" s="76"/>
      <c r="AF65" s="76"/>
      <c r="AG65" s="76"/>
      <c r="AH65" s="76"/>
      <c r="AI65" s="76"/>
      <c r="AJ65" s="76"/>
      <c r="AK65" s="76"/>
      <c r="AL65" s="76"/>
      <c r="AM65" s="76"/>
      <c r="AN65" s="76"/>
      <c r="AO65" s="144"/>
      <c r="AP65" s="246" t="str">
        <f>IF(F65="","",IFERROR(VLOOKUP(SUBSTITUTE(SUBSTITUTE(Tabla1[[#This Row],[Uso Sistemas]],"T","P"),"N","F"),Parámetros!$M$2:$N$17,2,0),"Completar hasta 3ra sem. para evaluar a Probacionista"))</f>
        <v/>
      </c>
      <c r="AQ65" s="40"/>
      <c r="AR65" s="200"/>
      <c r="AS65" s="40"/>
      <c r="AT65" s="29"/>
      <c r="AU65" s="56"/>
      <c r="AV65" s="56"/>
      <c r="AW65" s="56"/>
      <c r="AX65" s="248" t="str">
        <f>IF(V65="","",EOMONTH(EDATE(Tabla1[[#This Row],[Fecha Finalización]],2),0))</f>
        <v/>
      </c>
      <c r="AY65" s="40"/>
      <c r="AZ65" s="249" t="str">
        <f>IF(V65="","",EOMONTH(EDATE(Tabla1[[#This Row],[Fecha Finalización]],3),0))</f>
        <v/>
      </c>
      <c r="BA65" s="40"/>
      <c r="BB65" s="40"/>
      <c r="BC65" s="235"/>
      <c r="BD65" s="233" t="str">
        <f>IF(F65="","",Tabla1[[#This Row],[sem 01]]&amp;Tabla1[[#This Row],[sem 02]]&amp;Tabla1[[#This Row],[sem 03]])</f>
        <v/>
      </c>
      <c r="BE65" s="234" t="str">
        <f>IF(TRIM(F65)="","",$B$1&amp;"-"&amp;SUBSTITUTE(Tabla1[[#This Row],[Mes Inscrito]]," ","")&amp;"-"&amp;SUBSTITUTE(Tabla1[[#This Row],[Dia de clases Inscrito]]," ","")&amp;"-"&amp;SUBSTITUTE(Tabla1[[#This Row],[Horario Inscrito]]," ","")&amp;"-"&amp;Tabla1[[#This Row],[Fecha Inicio grupo]])</f>
        <v/>
      </c>
      <c r="BF65" s="251" t="str">
        <f>IF(F65="","",Tabla1[[#This Row],[Curso]])</f>
        <v/>
      </c>
      <c r="BG65" s="252" t="str">
        <f>+IF(TRIM(F65)="","",$B$1&amp;"-"&amp;TRIM(Tabla1[[#This Row],[Mes Inscrito]])&amp;"-"&amp;TRIM(Tabla1[[#This Row],[Dia de clases Inscrito]])&amp;"-"&amp;TRIM(Tabla1[[#This Row],[Horario Inscrito]])&amp;"-"&amp;TRIM(Tabla1[[#This Row],[Fecha Inicio grupo]])&amp;"-"&amp;TRIM(Tabla1[[#This Row],[Tipo Incrito]]))</f>
        <v/>
      </c>
      <c r="BH65" s="308" t="str">
        <f>IF(F65="","",OR(IFERROR(SEARCH("CG",Tabla1[[#This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 s="309" t="str">
        <f>IF(F65&lt;&gt;"",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 s="309" t="str">
        <f>IF(F65&lt;&gt;"",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 s="309" t="str">
        <f>IF(Tabla1[[#This Row],[Fecha Inicio grupo]]="","",IFERROR(VLOOKUP(Tabla1[[#This Row],[Mes de Alta como miembro]],Parámetros!$AM$2:$AN$16,2,0),"01/01/1900"))</f>
        <v/>
      </c>
    </row>
    <row r="66" spans="1:63" s="25" customFormat="1" ht="13.9" hidden="1">
      <c r="A66" s="69">
        <v>63</v>
      </c>
      <c r="B66" s="29"/>
      <c r="C66" s="35"/>
      <c r="D66" s="43"/>
      <c r="E66" s="43"/>
      <c r="F66" s="46"/>
      <c r="G66" s="46"/>
      <c r="H66" s="163"/>
      <c r="I66" s="43"/>
      <c r="J66" s="29"/>
      <c r="K66" s="70"/>
      <c r="L66" s="69"/>
      <c r="M66" s="47"/>
      <c r="N66" s="238" t="str">
        <f ca="1">IF(Tabla1[[#This Row],[Fecha de nac]]="","",IF(Tabla1[[#This Row],[Fecha Finalización]] &gt;=TODAY(), DATEDIF(Tabla1[[#This Row],[Fecha de nac]],TODAY(),"y"), ROUNDDOWN((Tabla1[[#This Row],[Fecha Finalización]] -Tabla1[[#This Row],[Fecha de nac]])/365,0)))</f>
        <v/>
      </c>
      <c r="O66" s="169"/>
      <c r="P66" s="35"/>
      <c r="Q66" s="68"/>
      <c r="R66" s="68"/>
      <c r="S66" s="68"/>
      <c r="T66" s="68"/>
      <c r="U66" s="243" t="str">
        <f>IF(F66="","",Tabla1[[#This Row],[Fecha Inicio grupo]]+3*7-7)</f>
        <v/>
      </c>
      <c r="V66" s="244" t="str">
        <f>IF(F66="","",EDATE(Tabla1[[#This Row],[Fecha Inicio grupo]],3))</f>
        <v/>
      </c>
      <c r="W66" s="30"/>
      <c r="X66" s="30"/>
      <c r="Y66" s="76"/>
      <c r="Z66" s="76"/>
      <c r="AA66" s="76"/>
      <c r="AB66" s="76"/>
      <c r="AC66" s="76"/>
      <c r="AD66" s="76"/>
      <c r="AE66" s="76"/>
      <c r="AF66" s="76"/>
      <c r="AG66" s="76"/>
      <c r="AH66" s="76"/>
      <c r="AI66" s="76"/>
      <c r="AJ66" s="76"/>
      <c r="AK66" s="76"/>
      <c r="AL66" s="76"/>
      <c r="AM66" s="76"/>
      <c r="AN66" s="76"/>
      <c r="AO66" s="144"/>
      <c r="AP66" s="246" t="str">
        <f>IF(F66="","",IFERROR(VLOOKUP(SUBSTITUTE(SUBSTITUTE(Tabla1[[#This Row],[Uso Sistemas]],"T","P"),"N","F"),Parámetros!$M$2:$N$17,2,0),"Completar hasta 3ra sem. para evaluar a Probacionista"))</f>
        <v/>
      </c>
      <c r="AQ66" s="40"/>
      <c r="AR66" s="200"/>
      <c r="AS66" s="40"/>
      <c r="AT66" s="29"/>
      <c r="AU66" s="56"/>
      <c r="AV66" s="56"/>
      <c r="AW66" s="56"/>
      <c r="AX66" s="248" t="str">
        <f>IF(V66="","",EOMONTH(EDATE(Tabla1[[#This Row],[Fecha Finalización]],2),0))</f>
        <v/>
      </c>
      <c r="AY66" s="40"/>
      <c r="AZ66" s="249" t="str">
        <f>IF(V66="","",EOMONTH(EDATE(Tabla1[[#This Row],[Fecha Finalización]],3),0))</f>
        <v/>
      </c>
      <c r="BA66" s="40"/>
      <c r="BB66" s="40"/>
      <c r="BC66" s="235"/>
      <c r="BD66" s="233" t="str">
        <f>IF(F66="","",Tabla1[[#This Row],[sem 01]]&amp;Tabla1[[#This Row],[sem 02]]&amp;Tabla1[[#This Row],[sem 03]])</f>
        <v/>
      </c>
      <c r="BE66" s="234" t="str">
        <f>IF(TRIM(F66)="","",$B$1&amp;"-"&amp;SUBSTITUTE(Tabla1[[#This Row],[Mes Inscrito]]," ","")&amp;"-"&amp;SUBSTITUTE(Tabla1[[#This Row],[Dia de clases Inscrito]]," ","")&amp;"-"&amp;SUBSTITUTE(Tabla1[[#This Row],[Horario Inscrito]]," ","")&amp;"-"&amp;Tabla1[[#This Row],[Fecha Inicio grupo]])</f>
        <v/>
      </c>
      <c r="BF66" s="251" t="str">
        <f>IF(F66="","",Tabla1[[#This Row],[Curso]])</f>
        <v/>
      </c>
      <c r="BG66" s="252" t="str">
        <f>+IF(TRIM(F66)="","",$B$1&amp;"-"&amp;TRIM(Tabla1[[#This Row],[Mes Inscrito]])&amp;"-"&amp;TRIM(Tabla1[[#This Row],[Dia de clases Inscrito]])&amp;"-"&amp;TRIM(Tabla1[[#This Row],[Horario Inscrito]])&amp;"-"&amp;TRIM(Tabla1[[#This Row],[Fecha Inicio grupo]])&amp;"-"&amp;TRIM(Tabla1[[#This Row],[Tipo Incrito]]))</f>
        <v/>
      </c>
      <c r="BH66" s="308" t="str">
        <f>IF(F66="","",OR(IFERROR(SEARCH("CG",Tabla1[[#This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 s="309" t="str">
        <f>IF(F66&lt;&gt;"",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 s="309" t="str">
        <f>IF(F66&lt;&gt;"",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 s="309" t="str">
        <f>IF(Tabla1[[#This Row],[Fecha Inicio grupo]]="","",IFERROR(VLOOKUP(Tabla1[[#This Row],[Mes de Alta como miembro]],Parámetros!$AM$2:$AN$16,2,0),"01/01/1900"))</f>
        <v/>
      </c>
    </row>
    <row r="67" spans="1:63" s="25" customFormat="1" ht="13.9" hidden="1">
      <c r="A67" s="69">
        <v>64</v>
      </c>
      <c r="B67" s="29"/>
      <c r="C67" s="35"/>
      <c r="D67" s="43"/>
      <c r="E67" s="43"/>
      <c r="F67" s="46"/>
      <c r="G67" s="46"/>
      <c r="H67" s="163"/>
      <c r="I67" s="43"/>
      <c r="J67" s="29"/>
      <c r="K67" s="70"/>
      <c r="L67" s="69"/>
      <c r="M67" s="47"/>
      <c r="N67" s="238" t="str">
        <f ca="1">IF(Tabla1[[#This Row],[Fecha de nac]]="","",IF(Tabla1[[#This Row],[Fecha Finalización]] &gt;=TODAY(), DATEDIF(Tabla1[[#This Row],[Fecha de nac]],TODAY(),"y"), ROUNDDOWN((Tabla1[[#This Row],[Fecha Finalización]] -Tabla1[[#This Row],[Fecha de nac]])/365,0)))</f>
        <v/>
      </c>
      <c r="O67" s="169"/>
      <c r="P67" s="35"/>
      <c r="Q67" s="68"/>
      <c r="R67" s="68"/>
      <c r="S67" s="68"/>
      <c r="T67" s="68"/>
      <c r="U67" s="243" t="str">
        <f>IF(F67="","",Tabla1[[#This Row],[Fecha Inicio grupo]]+3*7-7)</f>
        <v/>
      </c>
      <c r="V67" s="244" t="str">
        <f>IF(F67="","",EDATE(Tabla1[[#This Row],[Fecha Inicio grupo]],3))</f>
        <v/>
      </c>
      <c r="W67" s="30"/>
      <c r="X67" s="30"/>
      <c r="Y67" s="76"/>
      <c r="Z67" s="76"/>
      <c r="AA67" s="76"/>
      <c r="AB67" s="76"/>
      <c r="AC67" s="76"/>
      <c r="AD67" s="76"/>
      <c r="AE67" s="76"/>
      <c r="AF67" s="76"/>
      <c r="AG67" s="76"/>
      <c r="AH67" s="76"/>
      <c r="AI67" s="76"/>
      <c r="AJ67" s="76"/>
      <c r="AK67" s="76"/>
      <c r="AL67" s="76"/>
      <c r="AM67" s="76"/>
      <c r="AN67" s="76"/>
      <c r="AO67" s="144"/>
      <c r="AP67" s="246" t="str">
        <f>IF(F67="","",IFERROR(VLOOKUP(SUBSTITUTE(SUBSTITUTE(Tabla1[[#This Row],[Uso Sistemas]],"T","P"),"N","F"),Parámetros!$M$2:$N$17,2,0),"Completar hasta 3ra sem. para evaluar a Probacionista"))</f>
        <v/>
      </c>
      <c r="AQ67" s="40"/>
      <c r="AR67" s="200"/>
      <c r="AS67" s="40"/>
      <c r="AT67" s="29"/>
      <c r="AU67" s="56"/>
      <c r="AV67" s="56"/>
      <c r="AW67" s="56"/>
      <c r="AX67" s="248" t="str">
        <f>IF(V67="","",EOMONTH(EDATE(Tabla1[[#This Row],[Fecha Finalización]],2),0))</f>
        <v/>
      </c>
      <c r="AY67" s="40"/>
      <c r="AZ67" s="249" t="str">
        <f>IF(V67="","",EOMONTH(EDATE(Tabla1[[#This Row],[Fecha Finalización]],3),0))</f>
        <v/>
      </c>
      <c r="BA67" s="40"/>
      <c r="BB67" s="40"/>
      <c r="BC67" s="235"/>
      <c r="BD67" s="233" t="str">
        <f>IF(F67="","",Tabla1[[#This Row],[sem 01]]&amp;Tabla1[[#This Row],[sem 02]]&amp;Tabla1[[#This Row],[sem 03]])</f>
        <v/>
      </c>
      <c r="BE67" s="234" t="str">
        <f>IF(TRIM(F67)="","",$B$1&amp;"-"&amp;SUBSTITUTE(Tabla1[[#This Row],[Mes Inscrito]]," ","")&amp;"-"&amp;SUBSTITUTE(Tabla1[[#This Row],[Dia de clases Inscrito]]," ","")&amp;"-"&amp;SUBSTITUTE(Tabla1[[#This Row],[Horario Inscrito]]," ","")&amp;"-"&amp;Tabla1[[#This Row],[Fecha Inicio grupo]])</f>
        <v/>
      </c>
      <c r="BF67" s="251" t="str">
        <f>IF(F67="","",Tabla1[[#This Row],[Curso]])</f>
        <v/>
      </c>
      <c r="BG67" s="252" t="str">
        <f>+IF(TRIM(F67)="","",$B$1&amp;"-"&amp;TRIM(Tabla1[[#This Row],[Mes Inscrito]])&amp;"-"&amp;TRIM(Tabla1[[#This Row],[Dia de clases Inscrito]])&amp;"-"&amp;TRIM(Tabla1[[#This Row],[Horario Inscrito]])&amp;"-"&amp;TRIM(Tabla1[[#This Row],[Fecha Inicio grupo]])&amp;"-"&amp;TRIM(Tabla1[[#This Row],[Tipo Incrito]]))</f>
        <v/>
      </c>
      <c r="BH67" s="308" t="str">
        <f>IF(F67="","",OR(IFERROR(SEARCH("CG",Tabla1[[#This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 s="309" t="str">
        <f>IF(F67&lt;&gt;"",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 s="309" t="str">
        <f>IF(F67&lt;&gt;"",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 s="309" t="str">
        <f>IF(Tabla1[[#This Row],[Fecha Inicio grupo]]="","",IFERROR(VLOOKUP(Tabla1[[#This Row],[Mes de Alta como miembro]],Parámetros!$AM$2:$AN$16,2,0),"01/01/1900"))</f>
        <v/>
      </c>
    </row>
    <row r="68" spans="1:63" s="25" customFormat="1" ht="13.9" hidden="1">
      <c r="A68" s="69">
        <v>65</v>
      </c>
      <c r="B68" s="29"/>
      <c r="C68" s="35"/>
      <c r="D68" s="43"/>
      <c r="E68" s="43"/>
      <c r="F68" s="46"/>
      <c r="G68" s="46"/>
      <c r="H68" s="163"/>
      <c r="I68" s="43"/>
      <c r="J68" s="29"/>
      <c r="K68" s="70"/>
      <c r="L68" s="69"/>
      <c r="M68" s="47"/>
      <c r="N68" s="238" t="str">
        <f ca="1">IF(Tabla1[[#This Row],[Fecha de nac]]="","",IF(Tabla1[[#This Row],[Fecha Finalización]] &gt;=TODAY(), DATEDIF(Tabla1[[#This Row],[Fecha de nac]],TODAY(),"y"), ROUNDDOWN((Tabla1[[#This Row],[Fecha Finalización]] -Tabla1[[#This Row],[Fecha de nac]])/365,0)))</f>
        <v/>
      </c>
      <c r="O68" s="169"/>
      <c r="P68" s="35"/>
      <c r="Q68" s="68"/>
      <c r="R68" s="68"/>
      <c r="S68" s="68"/>
      <c r="T68" s="68"/>
      <c r="U68" s="243" t="str">
        <f>IF(F68="","",Tabla1[[#This Row],[Fecha Inicio grupo]]+3*7-7)</f>
        <v/>
      </c>
      <c r="V68" s="244" t="str">
        <f>IF(F68="","",EDATE(Tabla1[[#This Row],[Fecha Inicio grupo]],3))</f>
        <v/>
      </c>
      <c r="W68" s="30"/>
      <c r="X68" s="30"/>
      <c r="Y68" s="76"/>
      <c r="Z68" s="76"/>
      <c r="AA68" s="76"/>
      <c r="AB68" s="76"/>
      <c r="AC68" s="76"/>
      <c r="AD68" s="76"/>
      <c r="AE68" s="76"/>
      <c r="AF68" s="76"/>
      <c r="AG68" s="76"/>
      <c r="AH68" s="76"/>
      <c r="AI68" s="76"/>
      <c r="AJ68" s="76"/>
      <c r="AK68" s="76"/>
      <c r="AL68" s="76"/>
      <c r="AM68" s="76"/>
      <c r="AN68" s="76"/>
      <c r="AO68" s="144"/>
      <c r="AP68" s="246" t="str">
        <f>IF(F68="","",IFERROR(VLOOKUP(SUBSTITUTE(SUBSTITUTE(Tabla1[[#This Row],[Uso Sistemas]],"T","P"),"N","F"),Parámetros!$M$2:$N$17,2,0),"Completar hasta 3ra sem. para evaluar a Probacionista"))</f>
        <v/>
      </c>
      <c r="AQ68" s="40"/>
      <c r="AR68" s="200"/>
      <c r="AS68" s="40"/>
      <c r="AT68" s="29"/>
      <c r="AU68" s="56"/>
      <c r="AV68" s="56"/>
      <c r="AW68" s="56"/>
      <c r="AX68" s="248" t="str">
        <f>IF(V68="","",EOMONTH(EDATE(Tabla1[[#This Row],[Fecha Finalización]],2),0))</f>
        <v/>
      </c>
      <c r="AY68" s="40"/>
      <c r="AZ68" s="249" t="str">
        <f>IF(V68="","",EOMONTH(EDATE(Tabla1[[#This Row],[Fecha Finalización]],3),0))</f>
        <v/>
      </c>
      <c r="BA68" s="40"/>
      <c r="BB68" s="40"/>
      <c r="BC68" s="235"/>
      <c r="BD68" s="233" t="str">
        <f>IF(F68="","",Tabla1[[#This Row],[sem 01]]&amp;Tabla1[[#This Row],[sem 02]]&amp;Tabla1[[#This Row],[sem 03]])</f>
        <v/>
      </c>
      <c r="BE68" s="234" t="str">
        <f>IF(TRIM(F68)="","",$B$1&amp;"-"&amp;SUBSTITUTE(Tabla1[[#This Row],[Mes Inscrito]]," ","")&amp;"-"&amp;SUBSTITUTE(Tabla1[[#This Row],[Dia de clases Inscrito]]," ","")&amp;"-"&amp;SUBSTITUTE(Tabla1[[#This Row],[Horario Inscrito]]," ","")&amp;"-"&amp;Tabla1[[#This Row],[Fecha Inicio grupo]])</f>
        <v/>
      </c>
      <c r="BF68" s="251" t="str">
        <f>IF(F68="","",Tabla1[[#This Row],[Curso]])</f>
        <v/>
      </c>
      <c r="BG68" s="252" t="str">
        <f>+IF(TRIM(F68)="","",$B$1&amp;"-"&amp;TRIM(Tabla1[[#This Row],[Mes Inscrito]])&amp;"-"&amp;TRIM(Tabla1[[#This Row],[Dia de clases Inscrito]])&amp;"-"&amp;TRIM(Tabla1[[#This Row],[Horario Inscrito]])&amp;"-"&amp;TRIM(Tabla1[[#This Row],[Fecha Inicio grupo]])&amp;"-"&amp;TRIM(Tabla1[[#This Row],[Tipo Incrito]]))</f>
        <v/>
      </c>
      <c r="BH68" s="308" t="str">
        <f>IF(F68="","",OR(IFERROR(SEARCH("CG",Tabla1[[#This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 s="309" t="str">
        <f>IF(F68&lt;&gt;"",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 s="309" t="str">
        <f>IF(F68&lt;&gt;"",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 s="309" t="str">
        <f>IF(Tabla1[[#This Row],[Fecha Inicio grupo]]="","",IFERROR(VLOOKUP(Tabla1[[#This Row],[Mes de Alta como miembro]],Parámetros!$AM$2:$AN$16,2,0),"01/01/1900"))</f>
        <v/>
      </c>
    </row>
    <row r="69" spans="1:63" s="25" customFormat="1" ht="13.9" hidden="1">
      <c r="A69" s="69">
        <v>66</v>
      </c>
      <c r="B69" s="29"/>
      <c r="C69" s="35"/>
      <c r="D69" s="43"/>
      <c r="E69" s="43"/>
      <c r="F69" s="46"/>
      <c r="G69" s="46"/>
      <c r="H69" s="163"/>
      <c r="I69" s="43"/>
      <c r="J69" s="29"/>
      <c r="K69" s="70"/>
      <c r="L69" s="69"/>
      <c r="M69" s="47"/>
      <c r="N69" s="238" t="str">
        <f ca="1">IF(Tabla1[[#This Row],[Fecha de nac]]="","",IF(Tabla1[[#This Row],[Fecha Finalización]] &gt;=TODAY(), DATEDIF(Tabla1[[#This Row],[Fecha de nac]],TODAY(),"y"), ROUNDDOWN((Tabla1[[#This Row],[Fecha Finalización]] -Tabla1[[#This Row],[Fecha de nac]])/365,0)))</f>
        <v/>
      </c>
      <c r="O69" s="169"/>
      <c r="P69" s="35"/>
      <c r="Q69" s="68"/>
      <c r="R69" s="68"/>
      <c r="S69" s="68"/>
      <c r="T69" s="68"/>
      <c r="U69" s="243" t="str">
        <f>IF(F69="","",Tabla1[[#This Row],[Fecha Inicio grupo]]+3*7-7)</f>
        <v/>
      </c>
      <c r="V69" s="244" t="str">
        <f>IF(F69="","",EDATE(Tabla1[[#This Row],[Fecha Inicio grupo]],3))</f>
        <v/>
      </c>
      <c r="W69" s="30"/>
      <c r="X69" s="30"/>
      <c r="Y69" s="76"/>
      <c r="Z69" s="76"/>
      <c r="AA69" s="76"/>
      <c r="AB69" s="76"/>
      <c r="AC69" s="76"/>
      <c r="AD69" s="76"/>
      <c r="AE69" s="76"/>
      <c r="AF69" s="76"/>
      <c r="AG69" s="76"/>
      <c r="AH69" s="76"/>
      <c r="AI69" s="76"/>
      <c r="AJ69" s="76"/>
      <c r="AK69" s="76"/>
      <c r="AL69" s="76"/>
      <c r="AM69" s="76"/>
      <c r="AN69" s="76"/>
      <c r="AO69" s="144"/>
      <c r="AP69" s="246" t="str">
        <f>IF(F69="","",IFERROR(VLOOKUP(SUBSTITUTE(SUBSTITUTE(Tabla1[[#This Row],[Uso Sistemas]],"T","P"),"N","F"),Parámetros!$M$2:$N$17,2,0),"Completar hasta 3ra sem. para evaluar a Probacionista"))</f>
        <v/>
      </c>
      <c r="AQ69" s="40"/>
      <c r="AR69" s="200"/>
      <c r="AS69" s="40"/>
      <c r="AT69" s="29"/>
      <c r="AU69" s="56"/>
      <c r="AV69" s="56"/>
      <c r="AW69" s="56"/>
      <c r="AX69" s="248" t="str">
        <f>IF(V69="","",EOMONTH(EDATE(Tabla1[[#This Row],[Fecha Finalización]],2),0))</f>
        <v/>
      </c>
      <c r="AY69" s="40"/>
      <c r="AZ69" s="249" t="str">
        <f>IF(V69="","",EOMONTH(EDATE(Tabla1[[#This Row],[Fecha Finalización]],3),0))</f>
        <v/>
      </c>
      <c r="BA69" s="40"/>
      <c r="BB69" s="40"/>
      <c r="BC69" s="235"/>
      <c r="BD69" s="233" t="str">
        <f>IF(F69="","",Tabla1[[#This Row],[sem 01]]&amp;Tabla1[[#This Row],[sem 02]]&amp;Tabla1[[#This Row],[sem 03]])</f>
        <v/>
      </c>
      <c r="BE69" s="234" t="str">
        <f>IF(TRIM(F69)="","",$B$1&amp;"-"&amp;SUBSTITUTE(Tabla1[[#This Row],[Mes Inscrito]]," ","")&amp;"-"&amp;SUBSTITUTE(Tabla1[[#This Row],[Dia de clases Inscrito]]," ","")&amp;"-"&amp;SUBSTITUTE(Tabla1[[#This Row],[Horario Inscrito]]," ","")&amp;"-"&amp;Tabla1[[#This Row],[Fecha Inicio grupo]])</f>
        <v/>
      </c>
      <c r="BF69" s="251" t="str">
        <f>IF(F69="","",Tabla1[[#This Row],[Curso]])</f>
        <v/>
      </c>
      <c r="BG69" s="252" t="str">
        <f>+IF(TRIM(F69)="","",$B$1&amp;"-"&amp;TRIM(Tabla1[[#This Row],[Mes Inscrito]])&amp;"-"&amp;TRIM(Tabla1[[#This Row],[Dia de clases Inscrito]])&amp;"-"&amp;TRIM(Tabla1[[#This Row],[Horario Inscrito]])&amp;"-"&amp;TRIM(Tabla1[[#This Row],[Fecha Inicio grupo]])&amp;"-"&amp;TRIM(Tabla1[[#This Row],[Tipo Incrito]]))</f>
        <v/>
      </c>
      <c r="BH69" s="308" t="str">
        <f>IF(F69="","",OR(IFERROR(SEARCH("CG",Tabla1[[#This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 s="309" t="str">
        <f>IF(F69&lt;&gt;"",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 s="309" t="str">
        <f>IF(F69&lt;&gt;"",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 s="309" t="str">
        <f>IF(Tabla1[[#This Row],[Fecha Inicio grupo]]="","",IFERROR(VLOOKUP(Tabla1[[#This Row],[Mes de Alta como miembro]],Parámetros!$AM$2:$AN$16,2,0),"01/01/1900"))</f>
        <v/>
      </c>
    </row>
    <row r="70" spans="1:63" s="25" customFormat="1" ht="13.9" hidden="1">
      <c r="A70" s="69">
        <v>67</v>
      </c>
      <c r="B70" s="29"/>
      <c r="C70" s="35"/>
      <c r="D70" s="43"/>
      <c r="E70" s="43"/>
      <c r="F70" s="46"/>
      <c r="G70" s="46"/>
      <c r="H70" s="163"/>
      <c r="I70" s="43"/>
      <c r="J70" s="29"/>
      <c r="K70" s="70"/>
      <c r="L70" s="69"/>
      <c r="M70" s="47"/>
      <c r="N70" s="238" t="str">
        <f ca="1">IF(Tabla1[[#This Row],[Fecha de nac]]="","",IF(Tabla1[[#This Row],[Fecha Finalización]] &gt;=TODAY(), DATEDIF(Tabla1[[#This Row],[Fecha de nac]],TODAY(),"y"), ROUNDDOWN((Tabla1[[#This Row],[Fecha Finalización]] -Tabla1[[#This Row],[Fecha de nac]])/365,0)))</f>
        <v/>
      </c>
      <c r="O70" s="169"/>
      <c r="P70" s="35"/>
      <c r="Q70" s="68"/>
      <c r="R70" s="68"/>
      <c r="S70" s="68"/>
      <c r="T70" s="68"/>
      <c r="U70" s="243" t="str">
        <f>IF(F70="","",Tabla1[[#This Row],[Fecha Inicio grupo]]+3*7-7)</f>
        <v/>
      </c>
      <c r="V70" s="244" t="str">
        <f>IF(F70="","",EDATE(Tabla1[[#This Row],[Fecha Inicio grupo]],3))</f>
        <v/>
      </c>
      <c r="W70" s="30"/>
      <c r="X70" s="30"/>
      <c r="Y70" s="76"/>
      <c r="Z70" s="76"/>
      <c r="AA70" s="76"/>
      <c r="AB70" s="76"/>
      <c r="AC70" s="76"/>
      <c r="AD70" s="76"/>
      <c r="AE70" s="76"/>
      <c r="AF70" s="76"/>
      <c r="AG70" s="76"/>
      <c r="AH70" s="76"/>
      <c r="AI70" s="76"/>
      <c r="AJ70" s="76"/>
      <c r="AK70" s="76"/>
      <c r="AL70" s="76"/>
      <c r="AM70" s="76"/>
      <c r="AN70" s="76"/>
      <c r="AO70" s="144"/>
      <c r="AP70" s="246" t="str">
        <f>IF(F70="","",IFERROR(VLOOKUP(SUBSTITUTE(SUBSTITUTE(Tabla1[[#This Row],[Uso Sistemas]],"T","P"),"N","F"),Parámetros!$M$2:$N$17,2,0),"Completar hasta 3ra sem. para evaluar a Probacionista"))</f>
        <v/>
      </c>
      <c r="AQ70" s="40"/>
      <c r="AR70" s="200"/>
      <c r="AS70" s="40"/>
      <c r="AT70" s="29"/>
      <c r="AU70" s="56"/>
      <c r="AV70" s="56"/>
      <c r="AW70" s="56"/>
      <c r="AX70" s="248" t="str">
        <f>IF(V70="","",EOMONTH(EDATE(Tabla1[[#This Row],[Fecha Finalización]],2),0))</f>
        <v/>
      </c>
      <c r="AY70" s="40"/>
      <c r="AZ70" s="249" t="str">
        <f>IF(V70="","",EOMONTH(EDATE(Tabla1[[#This Row],[Fecha Finalización]],3),0))</f>
        <v/>
      </c>
      <c r="BA70" s="40"/>
      <c r="BB70" s="40"/>
      <c r="BC70" s="235"/>
      <c r="BD70" s="233" t="str">
        <f>IF(F70="","",Tabla1[[#This Row],[sem 01]]&amp;Tabla1[[#This Row],[sem 02]]&amp;Tabla1[[#This Row],[sem 03]])</f>
        <v/>
      </c>
      <c r="BE70" s="234" t="str">
        <f>IF(TRIM(F70)="","",$B$1&amp;"-"&amp;SUBSTITUTE(Tabla1[[#This Row],[Mes Inscrito]]," ","")&amp;"-"&amp;SUBSTITUTE(Tabla1[[#This Row],[Dia de clases Inscrito]]," ","")&amp;"-"&amp;SUBSTITUTE(Tabla1[[#This Row],[Horario Inscrito]]," ","")&amp;"-"&amp;Tabla1[[#This Row],[Fecha Inicio grupo]])</f>
        <v/>
      </c>
      <c r="BF70" s="251" t="str">
        <f>IF(F70="","",Tabla1[[#This Row],[Curso]])</f>
        <v/>
      </c>
      <c r="BG70" s="252" t="str">
        <f>+IF(TRIM(F70)="","",$B$1&amp;"-"&amp;TRIM(Tabla1[[#This Row],[Mes Inscrito]])&amp;"-"&amp;TRIM(Tabla1[[#This Row],[Dia de clases Inscrito]])&amp;"-"&amp;TRIM(Tabla1[[#This Row],[Horario Inscrito]])&amp;"-"&amp;TRIM(Tabla1[[#This Row],[Fecha Inicio grupo]])&amp;"-"&amp;TRIM(Tabla1[[#This Row],[Tipo Incrito]]))</f>
        <v/>
      </c>
      <c r="BH70" s="308" t="str">
        <f>IF(F70="","",OR(IFERROR(SEARCH("CG",Tabla1[[#This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 s="309" t="str">
        <f>IF(F70&lt;&gt;"",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 s="309" t="str">
        <f>IF(F70&lt;&gt;"",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 s="309" t="str">
        <f>IF(Tabla1[[#This Row],[Fecha Inicio grupo]]="","",IFERROR(VLOOKUP(Tabla1[[#This Row],[Mes de Alta como miembro]],Parámetros!$AM$2:$AN$16,2,0),"01/01/1900"))</f>
        <v/>
      </c>
    </row>
    <row r="71" spans="1:63" s="25" customFormat="1" ht="13.9" hidden="1">
      <c r="A71" s="69">
        <v>68</v>
      </c>
      <c r="B71" s="29"/>
      <c r="C71" s="35"/>
      <c r="D71" s="43"/>
      <c r="E71" s="43"/>
      <c r="F71" s="46"/>
      <c r="G71" s="46"/>
      <c r="H71" s="163"/>
      <c r="I71" s="43"/>
      <c r="J71" s="29"/>
      <c r="K71" s="70"/>
      <c r="L71" s="69"/>
      <c r="M71" s="47"/>
      <c r="N71" s="238" t="str">
        <f ca="1">IF(Tabla1[[#This Row],[Fecha de nac]]="","",IF(Tabla1[[#This Row],[Fecha Finalización]] &gt;=TODAY(), DATEDIF(Tabla1[[#This Row],[Fecha de nac]],TODAY(),"y"), ROUNDDOWN((Tabla1[[#This Row],[Fecha Finalización]] -Tabla1[[#This Row],[Fecha de nac]])/365,0)))</f>
        <v/>
      </c>
      <c r="O71" s="169"/>
      <c r="P71" s="35"/>
      <c r="Q71" s="68"/>
      <c r="R71" s="68"/>
      <c r="S71" s="68"/>
      <c r="T71" s="68"/>
      <c r="U71" s="243" t="str">
        <f>IF(F71="","",Tabla1[[#This Row],[Fecha Inicio grupo]]+3*7-7)</f>
        <v/>
      </c>
      <c r="V71" s="244" t="str">
        <f>IF(F71="","",EDATE(Tabla1[[#This Row],[Fecha Inicio grupo]],3))</f>
        <v/>
      </c>
      <c r="W71" s="30"/>
      <c r="X71" s="30"/>
      <c r="Y71" s="76"/>
      <c r="Z71" s="76"/>
      <c r="AA71" s="76"/>
      <c r="AB71" s="76"/>
      <c r="AC71" s="76"/>
      <c r="AD71" s="76"/>
      <c r="AE71" s="76"/>
      <c r="AF71" s="76"/>
      <c r="AG71" s="76"/>
      <c r="AH71" s="76"/>
      <c r="AI71" s="76"/>
      <c r="AJ71" s="76"/>
      <c r="AK71" s="76"/>
      <c r="AL71" s="76"/>
      <c r="AM71" s="76"/>
      <c r="AN71" s="76"/>
      <c r="AO71" s="144"/>
      <c r="AP71" s="246" t="str">
        <f>IF(F71="","",IFERROR(VLOOKUP(SUBSTITUTE(SUBSTITUTE(Tabla1[[#This Row],[Uso Sistemas]],"T","P"),"N","F"),Parámetros!$M$2:$N$17,2,0),"Completar hasta 3ra sem. para evaluar a Probacionista"))</f>
        <v/>
      </c>
      <c r="AQ71" s="40"/>
      <c r="AR71" s="200"/>
      <c r="AS71" s="40"/>
      <c r="AT71" s="29"/>
      <c r="AU71" s="56"/>
      <c r="AV71" s="56"/>
      <c r="AW71" s="56"/>
      <c r="AX71" s="248" t="str">
        <f>IF(V71="","",EOMONTH(EDATE(Tabla1[[#This Row],[Fecha Finalización]],2),0))</f>
        <v/>
      </c>
      <c r="AY71" s="40"/>
      <c r="AZ71" s="249" t="str">
        <f>IF(V71="","",EOMONTH(EDATE(Tabla1[[#This Row],[Fecha Finalización]],3),0))</f>
        <v/>
      </c>
      <c r="BA71" s="40"/>
      <c r="BB71" s="40"/>
      <c r="BC71" s="235"/>
      <c r="BD71" s="233" t="str">
        <f>IF(F71="","",Tabla1[[#This Row],[sem 01]]&amp;Tabla1[[#This Row],[sem 02]]&amp;Tabla1[[#This Row],[sem 03]])</f>
        <v/>
      </c>
      <c r="BE71" s="234" t="str">
        <f>IF(TRIM(F71)="","",$B$1&amp;"-"&amp;SUBSTITUTE(Tabla1[[#This Row],[Mes Inscrito]]," ","")&amp;"-"&amp;SUBSTITUTE(Tabla1[[#This Row],[Dia de clases Inscrito]]," ","")&amp;"-"&amp;SUBSTITUTE(Tabla1[[#This Row],[Horario Inscrito]]," ","")&amp;"-"&amp;Tabla1[[#This Row],[Fecha Inicio grupo]])</f>
        <v/>
      </c>
      <c r="BF71" s="251" t="str">
        <f>IF(F71="","",Tabla1[[#This Row],[Curso]])</f>
        <v/>
      </c>
      <c r="BG71" s="252" t="str">
        <f>+IF(TRIM(F71)="","",$B$1&amp;"-"&amp;TRIM(Tabla1[[#This Row],[Mes Inscrito]])&amp;"-"&amp;TRIM(Tabla1[[#This Row],[Dia de clases Inscrito]])&amp;"-"&amp;TRIM(Tabla1[[#This Row],[Horario Inscrito]])&amp;"-"&amp;TRIM(Tabla1[[#This Row],[Fecha Inicio grupo]])&amp;"-"&amp;TRIM(Tabla1[[#This Row],[Tipo Incrito]]))</f>
        <v/>
      </c>
      <c r="BH71" s="308" t="str">
        <f>IF(F71="","",OR(IFERROR(SEARCH("CG",Tabla1[[#This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 s="309" t="str">
        <f>IF(F71&lt;&gt;"",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 s="309" t="str">
        <f>IF(F71&lt;&gt;"",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 s="309" t="str">
        <f>IF(Tabla1[[#This Row],[Fecha Inicio grupo]]="","",IFERROR(VLOOKUP(Tabla1[[#This Row],[Mes de Alta como miembro]],Parámetros!$AM$2:$AN$16,2,0),"01/01/1900"))</f>
        <v/>
      </c>
    </row>
    <row r="72" spans="1:63" s="25" customFormat="1" ht="13.9" hidden="1">
      <c r="A72" s="69">
        <v>69</v>
      </c>
      <c r="B72" s="29"/>
      <c r="C72" s="35"/>
      <c r="D72" s="43"/>
      <c r="E72" s="43"/>
      <c r="F72" s="46"/>
      <c r="G72" s="46"/>
      <c r="H72" s="163"/>
      <c r="I72" s="43"/>
      <c r="J72" s="29"/>
      <c r="K72" s="70"/>
      <c r="L72" s="69"/>
      <c r="M72" s="47"/>
      <c r="N72" s="238" t="str">
        <f ca="1">IF(Tabla1[[#This Row],[Fecha de nac]]="","",IF(Tabla1[[#This Row],[Fecha Finalización]] &gt;=TODAY(), DATEDIF(Tabla1[[#This Row],[Fecha de nac]],TODAY(),"y"), ROUNDDOWN((Tabla1[[#This Row],[Fecha Finalización]] -Tabla1[[#This Row],[Fecha de nac]])/365,0)))</f>
        <v/>
      </c>
      <c r="O72" s="169"/>
      <c r="P72" s="35"/>
      <c r="Q72" s="68"/>
      <c r="R72" s="68"/>
      <c r="S72" s="68"/>
      <c r="T72" s="68"/>
      <c r="U72" s="243" t="str">
        <f>IF(F72="","",Tabla1[[#This Row],[Fecha Inicio grupo]]+3*7-7)</f>
        <v/>
      </c>
      <c r="V72" s="244" t="str">
        <f>IF(F72="","",EDATE(Tabla1[[#This Row],[Fecha Inicio grupo]],3))</f>
        <v/>
      </c>
      <c r="W72" s="30"/>
      <c r="X72" s="30"/>
      <c r="Y72" s="76"/>
      <c r="Z72" s="76"/>
      <c r="AA72" s="76"/>
      <c r="AB72" s="76"/>
      <c r="AC72" s="76"/>
      <c r="AD72" s="76"/>
      <c r="AE72" s="76"/>
      <c r="AF72" s="76"/>
      <c r="AG72" s="76"/>
      <c r="AH72" s="76"/>
      <c r="AI72" s="76"/>
      <c r="AJ72" s="76"/>
      <c r="AK72" s="76"/>
      <c r="AL72" s="76"/>
      <c r="AM72" s="76"/>
      <c r="AN72" s="76"/>
      <c r="AO72" s="144"/>
      <c r="AP72" s="246" t="str">
        <f>IF(F72="","",IFERROR(VLOOKUP(SUBSTITUTE(SUBSTITUTE(Tabla1[[#This Row],[Uso Sistemas]],"T","P"),"N","F"),Parámetros!$M$2:$N$17,2,0),"Completar hasta 3ra sem. para evaluar a Probacionista"))</f>
        <v/>
      </c>
      <c r="AQ72" s="40"/>
      <c r="AR72" s="200"/>
      <c r="AS72" s="40"/>
      <c r="AT72" s="29"/>
      <c r="AU72" s="56"/>
      <c r="AV72" s="56"/>
      <c r="AW72" s="56"/>
      <c r="AX72" s="248" t="str">
        <f>IF(V72="","",EOMONTH(EDATE(Tabla1[[#This Row],[Fecha Finalización]],2),0))</f>
        <v/>
      </c>
      <c r="AY72" s="40"/>
      <c r="AZ72" s="249" t="str">
        <f>IF(V72="","",EOMONTH(EDATE(Tabla1[[#This Row],[Fecha Finalización]],3),0))</f>
        <v/>
      </c>
      <c r="BA72" s="40"/>
      <c r="BB72" s="40"/>
      <c r="BC72" s="235"/>
      <c r="BD72" s="233" t="str">
        <f>IF(F72="","",Tabla1[[#This Row],[sem 01]]&amp;Tabla1[[#This Row],[sem 02]]&amp;Tabla1[[#This Row],[sem 03]])</f>
        <v/>
      </c>
      <c r="BE72" s="234" t="str">
        <f>IF(TRIM(F72)="","",$B$1&amp;"-"&amp;SUBSTITUTE(Tabla1[[#This Row],[Mes Inscrito]]," ","")&amp;"-"&amp;SUBSTITUTE(Tabla1[[#This Row],[Dia de clases Inscrito]]," ","")&amp;"-"&amp;SUBSTITUTE(Tabla1[[#This Row],[Horario Inscrito]]," ","")&amp;"-"&amp;Tabla1[[#This Row],[Fecha Inicio grupo]])</f>
        <v/>
      </c>
      <c r="BF72" s="251" t="str">
        <f>IF(F72="","",Tabla1[[#This Row],[Curso]])</f>
        <v/>
      </c>
      <c r="BG72" s="252" t="str">
        <f>+IF(TRIM(F72)="","",$B$1&amp;"-"&amp;TRIM(Tabla1[[#This Row],[Mes Inscrito]])&amp;"-"&amp;TRIM(Tabla1[[#This Row],[Dia de clases Inscrito]])&amp;"-"&amp;TRIM(Tabla1[[#This Row],[Horario Inscrito]])&amp;"-"&amp;TRIM(Tabla1[[#This Row],[Fecha Inicio grupo]])&amp;"-"&amp;TRIM(Tabla1[[#This Row],[Tipo Incrito]]))</f>
        <v/>
      </c>
      <c r="BH72" s="308" t="str">
        <f>IF(F72="","",OR(IFERROR(SEARCH("CG",Tabla1[[#This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 s="309" t="str">
        <f>IF(F72&lt;&gt;"",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 s="309" t="str">
        <f>IF(F72&lt;&gt;"",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 s="309" t="str">
        <f>IF(Tabla1[[#This Row],[Fecha Inicio grupo]]="","",IFERROR(VLOOKUP(Tabla1[[#This Row],[Mes de Alta como miembro]],Parámetros!$AM$2:$AN$16,2,0),"01/01/1900"))</f>
        <v/>
      </c>
    </row>
    <row r="73" spans="1:63" s="25" customFormat="1" ht="13.9" hidden="1">
      <c r="A73" s="69">
        <v>70</v>
      </c>
      <c r="B73" s="29"/>
      <c r="C73" s="35"/>
      <c r="D73" s="43"/>
      <c r="E73" s="65"/>
      <c r="F73" s="46"/>
      <c r="G73" s="46"/>
      <c r="H73" s="163"/>
      <c r="I73" s="43"/>
      <c r="J73" s="29"/>
      <c r="K73" s="70"/>
      <c r="L73" s="69"/>
      <c r="M73" s="47"/>
      <c r="N73" s="238" t="str">
        <f ca="1">IF(Tabla1[[#This Row],[Fecha de nac]]="","",IF(Tabla1[[#This Row],[Fecha Finalización]] &gt;=TODAY(), DATEDIF(Tabla1[[#This Row],[Fecha de nac]],TODAY(),"y"), ROUNDDOWN((Tabla1[[#This Row],[Fecha Finalización]] -Tabla1[[#This Row],[Fecha de nac]])/365,0)))</f>
        <v/>
      </c>
      <c r="O73" s="169"/>
      <c r="P73" s="35"/>
      <c r="Q73" s="68"/>
      <c r="R73" s="68"/>
      <c r="S73" s="68"/>
      <c r="T73" s="68"/>
      <c r="U73" s="243" t="str">
        <f>IF(F73="","",Tabla1[[#This Row],[Fecha Inicio grupo]]+3*7-7)</f>
        <v/>
      </c>
      <c r="V73" s="244" t="str">
        <f>IF(F73="","",EDATE(Tabla1[[#This Row],[Fecha Inicio grupo]],3))</f>
        <v/>
      </c>
      <c r="W73" s="30"/>
      <c r="X73" s="30"/>
      <c r="Y73" s="76"/>
      <c r="Z73" s="76"/>
      <c r="AA73" s="76"/>
      <c r="AB73" s="76"/>
      <c r="AC73" s="76"/>
      <c r="AD73" s="76"/>
      <c r="AE73" s="76"/>
      <c r="AF73" s="76"/>
      <c r="AG73" s="76"/>
      <c r="AH73" s="76"/>
      <c r="AI73" s="76"/>
      <c r="AJ73" s="76"/>
      <c r="AK73" s="76"/>
      <c r="AL73" s="76"/>
      <c r="AM73" s="76"/>
      <c r="AN73" s="76"/>
      <c r="AO73" s="144"/>
      <c r="AP73" s="246" t="str">
        <f>IF(F73="","",IFERROR(VLOOKUP(SUBSTITUTE(SUBSTITUTE(Tabla1[[#This Row],[Uso Sistemas]],"T","P"),"N","F"),Parámetros!$M$2:$N$17,2,0),"Completar hasta 3ra sem. para evaluar a Probacionista"))</f>
        <v/>
      </c>
      <c r="AQ73" s="40"/>
      <c r="AR73" s="200"/>
      <c r="AS73" s="40"/>
      <c r="AT73" s="29"/>
      <c r="AU73" s="56"/>
      <c r="AV73" s="56"/>
      <c r="AW73" s="56"/>
      <c r="AX73" s="248" t="str">
        <f>IF(V73="","",EOMONTH(EDATE(Tabla1[[#This Row],[Fecha Finalización]],2),0))</f>
        <v/>
      </c>
      <c r="AY73" s="40"/>
      <c r="AZ73" s="249" t="str">
        <f>IF(V73="","",EOMONTH(EDATE(Tabla1[[#This Row],[Fecha Finalización]],3),0))</f>
        <v/>
      </c>
      <c r="BA73" s="40"/>
      <c r="BB73" s="40"/>
      <c r="BC73" s="235"/>
      <c r="BD73" s="233" t="str">
        <f>IF(F73="","",Tabla1[[#This Row],[sem 01]]&amp;Tabla1[[#This Row],[sem 02]]&amp;Tabla1[[#This Row],[sem 03]])</f>
        <v/>
      </c>
      <c r="BE73" s="234" t="str">
        <f>IF(TRIM(F73)="","",$B$1&amp;"-"&amp;SUBSTITUTE(Tabla1[[#This Row],[Mes Inscrito]]," ","")&amp;"-"&amp;SUBSTITUTE(Tabla1[[#This Row],[Dia de clases Inscrito]]," ","")&amp;"-"&amp;SUBSTITUTE(Tabla1[[#This Row],[Horario Inscrito]]," ","")&amp;"-"&amp;Tabla1[[#This Row],[Fecha Inicio grupo]])</f>
        <v/>
      </c>
      <c r="BF73" s="251" t="str">
        <f>IF(F73="","",Tabla1[[#This Row],[Curso]])</f>
        <v/>
      </c>
      <c r="BG73" s="252" t="str">
        <f>+IF(TRIM(F73)="","",$B$1&amp;"-"&amp;TRIM(Tabla1[[#This Row],[Mes Inscrito]])&amp;"-"&amp;TRIM(Tabla1[[#This Row],[Dia de clases Inscrito]])&amp;"-"&amp;TRIM(Tabla1[[#This Row],[Horario Inscrito]])&amp;"-"&amp;TRIM(Tabla1[[#This Row],[Fecha Inicio grupo]])&amp;"-"&amp;TRIM(Tabla1[[#This Row],[Tipo Incrito]]))</f>
        <v/>
      </c>
      <c r="BH73" s="308" t="str">
        <f>IF(F73="","",OR(IFERROR(SEARCH("CG",Tabla1[[#This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 s="309" t="str">
        <f>IF(F73&lt;&gt;"",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 s="309" t="str">
        <f>IF(F73&lt;&gt;"",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 s="309" t="str">
        <f>IF(Tabla1[[#This Row],[Fecha Inicio grupo]]="","",IFERROR(VLOOKUP(Tabla1[[#This Row],[Mes de Alta como miembro]],Parámetros!$AM$2:$AN$16,2,0),"01/01/1900"))</f>
        <v/>
      </c>
    </row>
    <row r="74" spans="1:63" s="25" customFormat="1" ht="13.9" hidden="1">
      <c r="A74" s="69">
        <v>71</v>
      </c>
      <c r="B74" s="29"/>
      <c r="C74" s="35"/>
      <c r="D74" s="65"/>
      <c r="E74" s="43"/>
      <c r="F74" s="46"/>
      <c r="G74" s="46"/>
      <c r="H74" s="43"/>
      <c r="I74" s="43"/>
      <c r="J74" s="265"/>
      <c r="K74" s="69"/>
      <c r="L74" s="69"/>
      <c r="M74" s="47"/>
      <c r="N74" s="238" t="str">
        <f ca="1">IF(Tabla1[[#This Row],[Fecha de nac]]="","",IF(Tabla1[[#This Row],[Fecha Finalización]] &gt;=TODAY(), DATEDIF(Tabla1[[#This Row],[Fecha de nac]],TODAY(),"y"), ROUNDDOWN((Tabla1[[#This Row],[Fecha Finalización]] -Tabla1[[#This Row],[Fecha de nac]])/365,0)))</f>
        <v/>
      </c>
      <c r="O74" s="169"/>
      <c r="P74" s="35"/>
      <c r="Q74" s="68"/>
      <c r="R74" s="68"/>
      <c r="S74" s="68"/>
      <c r="T74" s="68"/>
      <c r="U74" s="243" t="str">
        <f>IF(F74="","",Tabla1[[#This Row],[Fecha Inicio grupo]]+3*7-7)</f>
        <v/>
      </c>
      <c r="V74" s="244" t="str">
        <f>IF(F74="","",EDATE(Tabla1[[#This Row],[Fecha Inicio grupo]],3))</f>
        <v/>
      </c>
      <c r="W74" s="30"/>
      <c r="X74" s="30"/>
      <c r="Y74" s="76"/>
      <c r="Z74" s="76"/>
      <c r="AA74" s="76"/>
      <c r="AB74" s="76"/>
      <c r="AC74" s="76"/>
      <c r="AD74" s="76"/>
      <c r="AE74" s="76"/>
      <c r="AF74" s="76"/>
      <c r="AG74" s="76"/>
      <c r="AH74" s="76"/>
      <c r="AI74" s="76"/>
      <c r="AJ74" s="76"/>
      <c r="AK74" s="76"/>
      <c r="AL74" s="76"/>
      <c r="AM74" s="76"/>
      <c r="AN74" s="76"/>
      <c r="AO74" s="144"/>
      <c r="AP74" s="246" t="str">
        <f>IF(F74="","",IFERROR(VLOOKUP(SUBSTITUTE(SUBSTITUTE(Tabla1[[#This Row],[Uso Sistemas]],"T","P"),"N","F"),Parámetros!$M$2:$N$17,2,0),"Completar hasta 3ra sem. para evaluar a Probacionista"))</f>
        <v/>
      </c>
      <c r="AQ74" s="40"/>
      <c r="AR74" s="200"/>
      <c r="AS74" s="40"/>
      <c r="AT74" s="29"/>
      <c r="AU74" s="56"/>
      <c r="AV74" s="56"/>
      <c r="AW74" s="56"/>
      <c r="AX74" s="248" t="str">
        <f>IF(V74="","",EOMONTH(EDATE(Tabla1[[#This Row],[Fecha Finalización]],2),0))</f>
        <v/>
      </c>
      <c r="AY74" s="40"/>
      <c r="AZ74" s="249" t="str">
        <f>IF(V74="","",EOMONTH(EDATE(Tabla1[[#This Row],[Fecha Finalización]],3),0))</f>
        <v/>
      </c>
      <c r="BA74" s="40"/>
      <c r="BB74" s="40"/>
      <c r="BC74" s="235"/>
      <c r="BD74" s="233" t="str">
        <f>IF(F74="","",Tabla1[[#This Row],[sem 01]]&amp;Tabla1[[#This Row],[sem 02]]&amp;Tabla1[[#This Row],[sem 03]])</f>
        <v/>
      </c>
      <c r="BE74" s="234" t="str">
        <f>IF(TRIM(F74)="","",$B$1&amp;"-"&amp;SUBSTITUTE(Tabla1[[#This Row],[Mes Inscrito]]," ","")&amp;"-"&amp;SUBSTITUTE(Tabla1[[#This Row],[Dia de clases Inscrito]]," ","")&amp;"-"&amp;SUBSTITUTE(Tabla1[[#This Row],[Horario Inscrito]]," ","")&amp;"-"&amp;Tabla1[[#This Row],[Fecha Inicio grupo]])</f>
        <v/>
      </c>
      <c r="BF74" s="251" t="str">
        <f>IF(F74="","",Tabla1[[#This Row],[Curso]])</f>
        <v/>
      </c>
      <c r="BG74" s="252" t="str">
        <f>+IF(TRIM(F74)="","",$B$1&amp;"-"&amp;TRIM(Tabla1[[#This Row],[Mes Inscrito]])&amp;"-"&amp;TRIM(Tabla1[[#This Row],[Dia de clases Inscrito]])&amp;"-"&amp;TRIM(Tabla1[[#This Row],[Horario Inscrito]])&amp;"-"&amp;TRIM(Tabla1[[#This Row],[Fecha Inicio grupo]])&amp;"-"&amp;TRIM(Tabla1[[#This Row],[Tipo Incrito]]))</f>
        <v/>
      </c>
      <c r="BH74" s="308" t="str">
        <f>IF(F74="","",OR(IFERROR(SEARCH("CG",Tabla1[[#This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 s="309" t="str">
        <f>IF(F74&lt;&gt;"",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 s="309" t="str">
        <f>IF(F74&lt;&gt;"",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 s="309" t="str">
        <f>IF(Tabla1[[#This Row],[Fecha Inicio grupo]]="","",IFERROR(VLOOKUP(Tabla1[[#This Row],[Mes de Alta como miembro]],Parámetros!$AM$2:$AN$16,2,0),"01/01/1900"))</f>
        <v/>
      </c>
    </row>
    <row r="75" spans="1:63" s="25" customFormat="1" ht="13.9" hidden="1">
      <c r="A75" s="69">
        <v>72</v>
      </c>
      <c r="B75" s="29"/>
      <c r="C75" s="35"/>
      <c r="D75" s="65"/>
      <c r="E75" s="43"/>
      <c r="F75" s="46"/>
      <c r="G75" s="46"/>
      <c r="H75" s="43"/>
      <c r="I75" s="43"/>
      <c r="J75" s="29"/>
      <c r="K75" s="69"/>
      <c r="L75" s="69"/>
      <c r="M75" s="47"/>
      <c r="N75" s="238" t="str">
        <f ca="1">IF(Tabla1[[#This Row],[Fecha de nac]]="","",IF(Tabla1[[#This Row],[Fecha Finalización]] &gt;=TODAY(), DATEDIF(Tabla1[[#This Row],[Fecha de nac]],TODAY(),"y"), ROUNDDOWN((Tabla1[[#This Row],[Fecha Finalización]] -Tabla1[[#This Row],[Fecha de nac]])/365,0)))</f>
        <v/>
      </c>
      <c r="O75" s="169"/>
      <c r="P75" s="35"/>
      <c r="Q75" s="68"/>
      <c r="R75" s="35"/>
      <c r="S75" s="65"/>
      <c r="T75" s="43"/>
      <c r="U75" s="243" t="str">
        <f>IF(F75="","",Tabla1[[#This Row],[Fecha Inicio grupo]]+3*7-7)</f>
        <v/>
      </c>
      <c r="V75" s="244" t="str">
        <f>IF(F75="","",EDATE(Tabla1[[#This Row],[Fecha Inicio grupo]],3))</f>
        <v/>
      </c>
      <c r="W75" s="30"/>
      <c r="X75" s="30"/>
      <c r="Y75" s="76"/>
      <c r="Z75" s="76"/>
      <c r="AA75" s="76"/>
      <c r="AB75" s="76"/>
      <c r="AC75" s="76"/>
      <c r="AD75" s="76"/>
      <c r="AE75" s="76"/>
      <c r="AF75" s="76"/>
      <c r="AG75" s="76"/>
      <c r="AH75" s="76"/>
      <c r="AI75" s="76"/>
      <c r="AJ75" s="76"/>
      <c r="AK75" s="76"/>
      <c r="AL75" s="76"/>
      <c r="AM75" s="76"/>
      <c r="AN75" s="76"/>
      <c r="AO75" s="144"/>
      <c r="AP75" s="246" t="str">
        <f>IF(F75="","",IFERROR(VLOOKUP(SUBSTITUTE(SUBSTITUTE(Tabla1[[#This Row],[Uso Sistemas]],"T","P"),"N","F"),Parámetros!$M$2:$N$17,2,0),"Completar hasta 3ra sem. para evaluar a Probacionista"))</f>
        <v/>
      </c>
      <c r="AQ75" s="40"/>
      <c r="AR75" s="200"/>
      <c r="AS75" s="40"/>
      <c r="AT75" s="29"/>
      <c r="AU75" s="56"/>
      <c r="AV75" s="56"/>
      <c r="AW75" s="56"/>
      <c r="AX75" s="248" t="str">
        <f>IF(V75="","",EOMONTH(EDATE(Tabla1[[#This Row],[Fecha Finalización]],2),0))</f>
        <v/>
      </c>
      <c r="AY75" s="40"/>
      <c r="AZ75" s="249" t="str">
        <f>IF(V75="","",EOMONTH(EDATE(Tabla1[[#This Row],[Fecha Finalización]],3),0))</f>
        <v/>
      </c>
      <c r="BA75" s="40"/>
      <c r="BB75" s="40"/>
      <c r="BC75" s="235"/>
      <c r="BD75" s="233" t="str">
        <f>IF(F75="","",Tabla1[[#This Row],[sem 01]]&amp;Tabla1[[#This Row],[sem 02]]&amp;Tabla1[[#This Row],[sem 03]])</f>
        <v/>
      </c>
      <c r="BE75" s="234" t="str">
        <f>IF(TRIM(F75)="","",$B$1&amp;"-"&amp;SUBSTITUTE(Tabla1[[#This Row],[Mes Inscrito]]," ","")&amp;"-"&amp;SUBSTITUTE(Tabla1[[#This Row],[Dia de clases Inscrito]]," ","")&amp;"-"&amp;SUBSTITUTE(Tabla1[[#This Row],[Horario Inscrito]]," ","")&amp;"-"&amp;Tabla1[[#This Row],[Fecha Inicio grupo]])</f>
        <v/>
      </c>
      <c r="BF75" s="251" t="str">
        <f>IF(F75="","",Tabla1[[#This Row],[Curso]])</f>
        <v/>
      </c>
      <c r="BG75" s="252" t="str">
        <f>+IF(TRIM(F75)="","",$B$1&amp;"-"&amp;TRIM(Tabla1[[#This Row],[Mes Inscrito]])&amp;"-"&amp;TRIM(Tabla1[[#This Row],[Dia de clases Inscrito]])&amp;"-"&amp;TRIM(Tabla1[[#This Row],[Horario Inscrito]])&amp;"-"&amp;TRIM(Tabla1[[#This Row],[Fecha Inicio grupo]])&amp;"-"&amp;TRIM(Tabla1[[#This Row],[Tipo Incrito]]))</f>
        <v/>
      </c>
      <c r="BH75" s="308" t="str">
        <f>IF(F75="","",OR(IFERROR(SEARCH("CG",Tabla1[[#This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 s="309" t="str">
        <f>IF(F75&lt;&gt;"",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 s="309" t="str">
        <f>IF(F75&lt;&gt;"",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 s="309" t="str">
        <f>IF(Tabla1[[#This Row],[Fecha Inicio grupo]]="","",IFERROR(VLOOKUP(Tabla1[[#This Row],[Mes de Alta como miembro]],Parámetros!$AM$2:$AN$16,2,0),"01/01/1900"))</f>
        <v/>
      </c>
    </row>
    <row r="76" spans="1:63" s="25" customFormat="1" ht="13.9" hidden="1">
      <c r="A76" s="69">
        <v>73</v>
      </c>
      <c r="B76" s="29"/>
      <c r="C76" s="35"/>
      <c r="D76" s="65"/>
      <c r="E76" s="43"/>
      <c r="F76" s="46"/>
      <c r="G76" s="46"/>
      <c r="H76" s="43"/>
      <c r="I76" s="43"/>
      <c r="J76" s="29"/>
      <c r="K76" s="70"/>
      <c r="L76" s="69"/>
      <c r="M76" s="47"/>
      <c r="N76" s="238" t="str">
        <f ca="1">IF(Tabla1[[#This Row],[Fecha de nac]]="","",IF(Tabla1[[#This Row],[Fecha Finalización]] &gt;=TODAY(), DATEDIF(Tabla1[[#This Row],[Fecha de nac]],TODAY(),"y"), ROUNDDOWN((Tabla1[[#This Row],[Fecha Finalización]] -Tabla1[[#This Row],[Fecha de nac]])/365,0)))</f>
        <v/>
      </c>
      <c r="O76" s="169"/>
      <c r="P76" s="35"/>
      <c r="Q76" s="68"/>
      <c r="R76" s="68"/>
      <c r="S76" s="68"/>
      <c r="T76" s="68"/>
      <c r="U76" s="243" t="str">
        <f>IF(F76="","",Tabla1[[#This Row],[Fecha Inicio grupo]]+3*7-7)</f>
        <v/>
      </c>
      <c r="V76" s="244" t="str">
        <f>IF(F76="","",EDATE(Tabla1[[#This Row],[Fecha Inicio grupo]],3))</f>
        <v/>
      </c>
      <c r="W76" s="30"/>
      <c r="X76" s="30"/>
      <c r="Y76" s="76"/>
      <c r="Z76" s="76"/>
      <c r="AA76" s="76"/>
      <c r="AB76" s="76"/>
      <c r="AC76" s="76"/>
      <c r="AD76" s="76"/>
      <c r="AE76" s="76"/>
      <c r="AF76" s="76"/>
      <c r="AG76" s="76"/>
      <c r="AH76" s="76"/>
      <c r="AI76" s="76"/>
      <c r="AJ76" s="76"/>
      <c r="AK76" s="76"/>
      <c r="AL76" s="76"/>
      <c r="AM76" s="76"/>
      <c r="AN76" s="76"/>
      <c r="AO76" s="144"/>
      <c r="AP76" s="246" t="str">
        <f>IF(F76="","",IFERROR(VLOOKUP(SUBSTITUTE(SUBSTITUTE(Tabla1[[#This Row],[Uso Sistemas]],"T","P"),"N","F"),Parámetros!$M$2:$N$17,2,0),"Completar hasta 3ra sem. para evaluar a Probacionista"))</f>
        <v/>
      </c>
      <c r="AQ76" s="40"/>
      <c r="AR76" s="200"/>
      <c r="AS76" s="40"/>
      <c r="AT76" s="29"/>
      <c r="AU76" s="56"/>
      <c r="AV76" s="56"/>
      <c r="AW76" s="56"/>
      <c r="AX76" s="248" t="str">
        <f>IF(V76="","",EOMONTH(EDATE(Tabla1[[#This Row],[Fecha Finalización]],2),0))</f>
        <v/>
      </c>
      <c r="AY76" s="40"/>
      <c r="AZ76" s="249" t="str">
        <f>IF(V76="","",EOMONTH(EDATE(Tabla1[[#This Row],[Fecha Finalización]],3),0))</f>
        <v/>
      </c>
      <c r="BA76" s="40"/>
      <c r="BB76" s="40"/>
      <c r="BC76" s="235"/>
      <c r="BD76" s="233" t="str">
        <f>IF(F76="","",Tabla1[[#This Row],[sem 01]]&amp;Tabla1[[#This Row],[sem 02]]&amp;Tabla1[[#This Row],[sem 03]])</f>
        <v/>
      </c>
      <c r="BE76" s="234" t="str">
        <f>IF(TRIM(F76)="","",$B$1&amp;"-"&amp;SUBSTITUTE(Tabla1[[#This Row],[Mes Inscrito]]," ","")&amp;"-"&amp;SUBSTITUTE(Tabla1[[#This Row],[Dia de clases Inscrito]]," ","")&amp;"-"&amp;SUBSTITUTE(Tabla1[[#This Row],[Horario Inscrito]]," ","")&amp;"-"&amp;Tabla1[[#This Row],[Fecha Inicio grupo]])</f>
        <v/>
      </c>
      <c r="BF76" s="251" t="str">
        <f>IF(F76="","",Tabla1[[#This Row],[Curso]])</f>
        <v/>
      </c>
      <c r="BG76" s="252" t="str">
        <f>+IF(TRIM(F76)="","",$B$1&amp;"-"&amp;TRIM(Tabla1[[#This Row],[Mes Inscrito]])&amp;"-"&amp;TRIM(Tabla1[[#This Row],[Dia de clases Inscrito]])&amp;"-"&amp;TRIM(Tabla1[[#This Row],[Horario Inscrito]])&amp;"-"&amp;TRIM(Tabla1[[#This Row],[Fecha Inicio grupo]])&amp;"-"&amp;TRIM(Tabla1[[#This Row],[Tipo Incrito]]))</f>
        <v/>
      </c>
      <c r="BH76" s="308" t="str">
        <f>IF(F76="","",OR(IFERROR(SEARCH("CG",Tabla1[[#This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 s="309" t="str">
        <f>IF(F76&lt;&gt;"",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 s="309" t="str">
        <f>IF(F76&lt;&gt;"",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 s="309" t="str">
        <f>IF(Tabla1[[#This Row],[Fecha Inicio grupo]]="","",IFERROR(VLOOKUP(Tabla1[[#This Row],[Mes de Alta como miembro]],Parámetros!$AM$2:$AN$16,2,0),"01/01/1900"))</f>
        <v/>
      </c>
    </row>
    <row r="77" spans="1:63" s="25" customFormat="1" ht="13.9" hidden="1">
      <c r="A77" s="69">
        <v>74</v>
      </c>
      <c r="B77" s="29"/>
      <c r="C77" s="35"/>
      <c r="D77" s="65"/>
      <c r="E77" s="43"/>
      <c r="F77" s="46"/>
      <c r="G77" s="46"/>
      <c r="H77" s="43"/>
      <c r="I77" s="43"/>
      <c r="J77" s="29"/>
      <c r="K77" s="69"/>
      <c r="L77" s="69"/>
      <c r="M77" s="47"/>
      <c r="N77" s="238" t="str">
        <f ca="1">IF(Tabla1[[#This Row],[Fecha de nac]]="","",IF(Tabla1[[#This Row],[Fecha Finalización]] &gt;=TODAY(), DATEDIF(Tabla1[[#This Row],[Fecha de nac]],TODAY(),"y"), ROUNDDOWN((Tabla1[[#This Row],[Fecha Finalización]] -Tabla1[[#This Row],[Fecha de nac]])/365,0)))</f>
        <v/>
      </c>
      <c r="O77" s="169"/>
      <c r="P77" s="35"/>
      <c r="Q77" s="68"/>
      <c r="R77" s="68"/>
      <c r="S77" s="68"/>
      <c r="T77" s="68"/>
      <c r="U77" s="243" t="str">
        <f>IF(F77="","",Tabla1[[#This Row],[Fecha Inicio grupo]]+3*7-7)</f>
        <v/>
      </c>
      <c r="V77" s="244" t="str">
        <f>IF(F77="","",EDATE(Tabla1[[#This Row],[Fecha Inicio grupo]],3))</f>
        <v/>
      </c>
      <c r="W77" s="30"/>
      <c r="X77" s="30"/>
      <c r="Y77" s="76"/>
      <c r="Z77" s="76"/>
      <c r="AA77" s="76"/>
      <c r="AB77" s="76"/>
      <c r="AC77" s="76"/>
      <c r="AD77" s="76"/>
      <c r="AE77" s="76"/>
      <c r="AF77" s="76"/>
      <c r="AG77" s="76"/>
      <c r="AH77" s="76"/>
      <c r="AI77" s="76"/>
      <c r="AJ77" s="76"/>
      <c r="AK77" s="76"/>
      <c r="AL77" s="76"/>
      <c r="AM77" s="76"/>
      <c r="AN77" s="76"/>
      <c r="AO77" s="144"/>
      <c r="AP77" s="246" t="str">
        <f>IF(F77="","",IFERROR(VLOOKUP(SUBSTITUTE(SUBSTITUTE(Tabla1[[#This Row],[Uso Sistemas]],"T","P"),"N","F"),Parámetros!$M$2:$N$17,2,0),"Completar hasta 3ra sem. para evaluar a Probacionista"))</f>
        <v/>
      </c>
      <c r="AQ77" s="40"/>
      <c r="AR77" s="200"/>
      <c r="AS77" s="40"/>
      <c r="AT77" s="29"/>
      <c r="AU77" s="56"/>
      <c r="AV77" s="56"/>
      <c r="AW77" s="56"/>
      <c r="AX77" s="248" t="str">
        <f>IF(V77="","",EOMONTH(EDATE(Tabla1[[#This Row],[Fecha Finalización]],2),0))</f>
        <v/>
      </c>
      <c r="AY77" s="40"/>
      <c r="AZ77" s="249" t="str">
        <f>IF(V77="","",EOMONTH(EDATE(Tabla1[[#This Row],[Fecha Finalización]],3),0))</f>
        <v/>
      </c>
      <c r="BA77" s="40"/>
      <c r="BB77" s="40"/>
      <c r="BC77" s="235"/>
      <c r="BD77" s="233" t="str">
        <f>IF(F77="","",Tabla1[[#This Row],[sem 01]]&amp;Tabla1[[#This Row],[sem 02]]&amp;Tabla1[[#This Row],[sem 03]])</f>
        <v/>
      </c>
      <c r="BE77" s="234" t="str">
        <f>IF(TRIM(F77)="","",$B$1&amp;"-"&amp;SUBSTITUTE(Tabla1[[#This Row],[Mes Inscrito]]," ","")&amp;"-"&amp;SUBSTITUTE(Tabla1[[#This Row],[Dia de clases Inscrito]]," ","")&amp;"-"&amp;SUBSTITUTE(Tabla1[[#This Row],[Horario Inscrito]]," ","")&amp;"-"&amp;Tabla1[[#This Row],[Fecha Inicio grupo]])</f>
        <v/>
      </c>
      <c r="BF77" s="251" t="str">
        <f>IF(F77="","",Tabla1[[#This Row],[Curso]])</f>
        <v/>
      </c>
      <c r="BG77" s="252" t="str">
        <f>+IF(TRIM(F77)="","",$B$1&amp;"-"&amp;TRIM(Tabla1[[#This Row],[Mes Inscrito]])&amp;"-"&amp;TRIM(Tabla1[[#This Row],[Dia de clases Inscrito]])&amp;"-"&amp;TRIM(Tabla1[[#This Row],[Horario Inscrito]])&amp;"-"&amp;TRIM(Tabla1[[#This Row],[Fecha Inicio grupo]])&amp;"-"&amp;TRIM(Tabla1[[#This Row],[Tipo Incrito]]))</f>
        <v/>
      </c>
      <c r="BH77" s="308" t="str">
        <f>IF(F77="","",OR(IFERROR(SEARCH("CG",Tabla1[[#This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 s="309" t="str">
        <f>IF(F77&lt;&gt;"",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 s="309" t="str">
        <f>IF(F77&lt;&gt;"",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 s="309" t="str">
        <f>IF(Tabla1[[#This Row],[Fecha Inicio grupo]]="","",IFERROR(VLOOKUP(Tabla1[[#This Row],[Mes de Alta como miembro]],Parámetros!$AM$2:$AN$16,2,0),"01/01/1900"))</f>
        <v/>
      </c>
    </row>
    <row r="78" spans="1:63" s="25" customFormat="1" ht="13.9" hidden="1">
      <c r="A78" s="69">
        <v>75</v>
      </c>
      <c r="B78" s="29"/>
      <c r="C78" s="35"/>
      <c r="D78" s="65"/>
      <c r="E78" s="43"/>
      <c r="F78" s="46"/>
      <c r="G78" s="46"/>
      <c r="H78" s="43"/>
      <c r="I78" s="43"/>
      <c r="J78" s="29"/>
      <c r="K78" s="69"/>
      <c r="L78" s="69"/>
      <c r="M78" s="47"/>
      <c r="N78" s="238" t="str">
        <f ca="1">IF(Tabla1[[#This Row],[Fecha de nac]]="","",IF(Tabla1[[#This Row],[Fecha Finalización]] &gt;=TODAY(), DATEDIF(Tabla1[[#This Row],[Fecha de nac]],TODAY(),"y"), ROUNDDOWN((Tabla1[[#This Row],[Fecha Finalización]] -Tabla1[[#This Row],[Fecha de nac]])/365,0)))</f>
        <v/>
      </c>
      <c r="O78" s="169"/>
      <c r="P78" s="35"/>
      <c r="Q78" s="68"/>
      <c r="R78" s="68"/>
      <c r="S78" s="68"/>
      <c r="T78" s="68"/>
      <c r="U78" s="243" t="str">
        <f>IF(F78="","",Tabla1[[#This Row],[Fecha Inicio grupo]]+3*7-7)</f>
        <v/>
      </c>
      <c r="V78" s="244" t="str">
        <f>IF(F78="","",EDATE(Tabla1[[#This Row],[Fecha Inicio grupo]],3))</f>
        <v/>
      </c>
      <c r="W78" s="30"/>
      <c r="X78" s="30"/>
      <c r="Y78" s="76"/>
      <c r="Z78" s="76"/>
      <c r="AA78" s="76"/>
      <c r="AB78" s="76"/>
      <c r="AC78" s="76"/>
      <c r="AD78" s="76"/>
      <c r="AE78" s="76"/>
      <c r="AF78" s="76"/>
      <c r="AG78" s="76"/>
      <c r="AH78" s="76"/>
      <c r="AI78" s="76"/>
      <c r="AJ78" s="76"/>
      <c r="AK78" s="76"/>
      <c r="AL78" s="76"/>
      <c r="AM78" s="76"/>
      <c r="AN78" s="76"/>
      <c r="AO78" s="144"/>
      <c r="AP78" s="246" t="str">
        <f>IF(F78="","",IFERROR(VLOOKUP(SUBSTITUTE(SUBSTITUTE(Tabla1[[#This Row],[Uso Sistemas]],"T","P"),"N","F"),Parámetros!$M$2:$N$17,2,0),"Completar hasta 3ra sem. para evaluar a Probacionista"))</f>
        <v/>
      </c>
      <c r="AQ78" s="40"/>
      <c r="AR78" s="200"/>
      <c r="AS78" s="40"/>
      <c r="AT78" s="29"/>
      <c r="AU78" s="56"/>
      <c r="AV78" s="56"/>
      <c r="AW78" s="56"/>
      <c r="AX78" s="248" t="str">
        <f>IF(V78="","",EOMONTH(EDATE(Tabla1[[#This Row],[Fecha Finalización]],2),0))</f>
        <v/>
      </c>
      <c r="AY78" s="40"/>
      <c r="AZ78" s="249" t="str">
        <f>IF(V78="","",EOMONTH(EDATE(Tabla1[[#This Row],[Fecha Finalización]],3),0))</f>
        <v/>
      </c>
      <c r="BA78" s="40"/>
      <c r="BB78" s="40"/>
      <c r="BC78" s="235"/>
      <c r="BD78" s="233" t="str">
        <f>IF(F78="","",Tabla1[[#This Row],[sem 01]]&amp;Tabla1[[#This Row],[sem 02]]&amp;Tabla1[[#This Row],[sem 03]])</f>
        <v/>
      </c>
      <c r="BE78" s="234" t="str">
        <f>IF(TRIM(F78)="","",$B$1&amp;"-"&amp;SUBSTITUTE(Tabla1[[#This Row],[Mes Inscrito]]," ","")&amp;"-"&amp;SUBSTITUTE(Tabla1[[#This Row],[Dia de clases Inscrito]]," ","")&amp;"-"&amp;SUBSTITUTE(Tabla1[[#This Row],[Horario Inscrito]]," ","")&amp;"-"&amp;Tabla1[[#This Row],[Fecha Inicio grupo]])</f>
        <v/>
      </c>
      <c r="BF78" s="251" t="str">
        <f>IF(F78="","",Tabla1[[#This Row],[Curso]])</f>
        <v/>
      </c>
      <c r="BG78" s="252" t="str">
        <f>+IF(TRIM(F78)="","",$B$1&amp;"-"&amp;TRIM(Tabla1[[#This Row],[Mes Inscrito]])&amp;"-"&amp;TRIM(Tabla1[[#This Row],[Dia de clases Inscrito]])&amp;"-"&amp;TRIM(Tabla1[[#This Row],[Horario Inscrito]])&amp;"-"&amp;TRIM(Tabla1[[#This Row],[Fecha Inicio grupo]])&amp;"-"&amp;TRIM(Tabla1[[#This Row],[Tipo Incrito]]))</f>
        <v/>
      </c>
      <c r="BH78" s="308" t="str">
        <f>IF(F78="","",OR(IFERROR(SEARCH("CG",Tabla1[[#This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 s="309" t="str">
        <f>IF(F78&lt;&gt;"",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 s="309" t="str">
        <f>IF(F78&lt;&gt;"",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 s="309" t="str">
        <f>IF(Tabla1[[#This Row],[Fecha Inicio grupo]]="","",IFERROR(VLOOKUP(Tabla1[[#This Row],[Mes de Alta como miembro]],Parámetros!$AM$2:$AN$16,2,0),"01/01/1900"))</f>
        <v/>
      </c>
    </row>
    <row r="79" spans="1:63" s="25" customFormat="1" ht="13.9" hidden="1">
      <c r="A79" s="69">
        <v>76</v>
      </c>
      <c r="B79" s="29"/>
      <c r="C79" s="35"/>
      <c r="D79" s="65"/>
      <c r="E79" s="43"/>
      <c r="F79" s="46"/>
      <c r="G79" s="46"/>
      <c r="H79" s="43"/>
      <c r="I79" s="43"/>
      <c r="J79" s="29"/>
      <c r="K79" s="69"/>
      <c r="L79" s="69"/>
      <c r="M79" s="47"/>
      <c r="N79" s="238" t="str">
        <f ca="1">IF(Tabla1[[#This Row],[Fecha de nac]]="","",IF(Tabla1[[#This Row],[Fecha Finalización]] &gt;=TODAY(), DATEDIF(Tabla1[[#This Row],[Fecha de nac]],TODAY(),"y"), ROUNDDOWN((Tabla1[[#This Row],[Fecha Finalización]] -Tabla1[[#This Row],[Fecha de nac]])/365,0)))</f>
        <v/>
      </c>
      <c r="O79" s="169"/>
      <c r="P79" s="35"/>
      <c r="Q79" s="68"/>
      <c r="R79" s="68"/>
      <c r="S79" s="68"/>
      <c r="T79" s="68"/>
      <c r="U79" s="243" t="str">
        <f>IF(F79="","",Tabla1[[#This Row],[Fecha Inicio grupo]]+3*7-7)</f>
        <v/>
      </c>
      <c r="V79" s="244" t="str">
        <f>IF(F79="","",EDATE(Tabla1[[#This Row],[Fecha Inicio grupo]],3))</f>
        <v/>
      </c>
      <c r="W79" s="30"/>
      <c r="X79" s="30"/>
      <c r="Y79" s="76"/>
      <c r="Z79" s="76"/>
      <c r="AA79" s="76"/>
      <c r="AB79" s="76"/>
      <c r="AC79" s="76"/>
      <c r="AD79" s="76"/>
      <c r="AE79" s="76"/>
      <c r="AF79" s="76"/>
      <c r="AG79" s="76"/>
      <c r="AH79" s="76"/>
      <c r="AI79" s="76"/>
      <c r="AJ79" s="76"/>
      <c r="AK79" s="76"/>
      <c r="AL79" s="76"/>
      <c r="AM79" s="76"/>
      <c r="AN79" s="76"/>
      <c r="AO79" s="144"/>
      <c r="AP79" s="246" t="str">
        <f>IF(F79="","",IFERROR(VLOOKUP(SUBSTITUTE(SUBSTITUTE(Tabla1[[#This Row],[Uso Sistemas]],"T","P"),"N","F"),Parámetros!$M$2:$N$17,2,0),"Completar hasta 3ra sem. para evaluar a Probacionista"))</f>
        <v/>
      </c>
      <c r="AQ79" s="40"/>
      <c r="AR79" s="200"/>
      <c r="AS79" s="40"/>
      <c r="AT79" s="29"/>
      <c r="AU79" s="56"/>
      <c r="AV79" s="56"/>
      <c r="AW79" s="56"/>
      <c r="AX79" s="248" t="str">
        <f>IF(V79="","",EOMONTH(EDATE(Tabla1[[#This Row],[Fecha Finalización]],2),0))</f>
        <v/>
      </c>
      <c r="AY79" s="40"/>
      <c r="AZ79" s="249" t="str">
        <f>IF(V79="","",EOMONTH(EDATE(Tabla1[[#This Row],[Fecha Finalización]],3),0))</f>
        <v/>
      </c>
      <c r="BA79" s="40"/>
      <c r="BB79" s="40"/>
      <c r="BC79" s="235"/>
      <c r="BD79" s="233" t="str">
        <f>IF(F79="","",Tabla1[[#This Row],[sem 01]]&amp;Tabla1[[#This Row],[sem 02]]&amp;Tabla1[[#This Row],[sem 03]])</f>
        <v/>
      </c>
      <c r="BE79" s="234" t="str">
        <f>IF(TRIM(F79)="","",$B$1&amp;"-"&amp;SUBSTITUTE(Tabla1[[#This Row],[Mes Inscrito]]," ","")&amp;"-"&amp;SUBSTITUTE(Tabla1[[#This Row],[Dia de clases Inscrito]]," ","")&amp;"-"&amp;SUBSTITUTE(Tabla1[[#This Row],[Horario Inscrito]]," ","")&amp;"-"&amp;Tabla1[[#This Row],[Fecha Inicio grupo]])</f>
        <v/>
      </c>
      <c r="BF79" s="251" t="str">
        <f>IF(F79="","",Tabla1[[#This Row],[Curso]])</f>
        <v/>
      </c>
      <c r="BG79" s="252" t="str">
        <f>+IF(TRIM(F79)="","",$B$1&amp;"-"&amp;TRIM(Tabla1[[#This Row],[Mes Inscrito]])&amp;"-"&amp;TRIM(Tabla1[[#This Row],[Dia de clases Inscrito]])&amp;"-"&amp;TRIM(Tabla1[[#This Row],[Horario Inscrito]])&amp;"-"&amp;TRIM(Tabla1[[#This Row],[Fecha Inicio grupo]])&amp;"-"&amp;TRIM(Tabla1[[#This Row],[Tipo Incrito]]))</f>
        <v/>
      </c>
      <c r="BH79" s="308" t="str">
        <f>IF(F79="","",OR(IFERROR(SEARCH("CG",Tabla1[[#This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 s="309" t="str">
        <f>IF(F79&lt;&gt;"",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 s="309" t="str">
        <f>IF(F79&lt;&gt;"",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 s="309" t="str">
        <f>IF(Tabla1[[#This Row],[Fecha Inicio grupo]]="","",IFERROR(VLOOKUP(Tabla1[[#This Row],[Mes de Alta como miembro]],Parámetros!$AM$2:$AN$16,2,0),"01/01/1900"))</f>
        <v/>
      </c>
    </row>
    <row r="80" spans="1:63" s="25" customFormat="1" ht="13.9" hidden="1">
      <c r="A80" s="69">
        <v>77</v>
      </c>
      <c r="B80" s="29"/>
      <c r="C80" s="35"/>
      <c r="D80" s="65"/>
      <c r="E80" s="43"/>
      <c r="F80" s="46"/>
      <c r="G80" s="46"/>
      <c r="H80" s="43"/>
      <c r="I80" s="43"/>
      <c r="J80" s="29"/>
      <c r="K80" s="69"/>
      <c r="L80" s="69"/>
      <c r="M80" s="47"/>
      <c r="N80" s="238" t="str">
        <f ca="1">IF(Tabla1[[#This Row],[Fecha de nac]]="","",IF(Tabla1[[#This Row],[Fecha Finalización]] &gt;=TODAY(), DATEDIF(Tabla1[[#This Row],[Fecha de nac]],TODAY(),"y"), ROUNDDOWN((Tabla1[[#This Row],[Fecha Finalización]] -Tabla1[[#This Row],[Fecha de nac]])/365,0)))</f>
        <v/>
      </c>
      <c r="O80" s="169"/>
      <c r="P80" s="35"/>
      <c r="Q80" s="68"/>
      <c r="R80" s="68"/>
      <c r="S80" s="68"/>
      <c r="T80" s="68"/>
      <c r="U80" s="243" t="str">
        <f>IF(F80="","",Tabla1[[#This Row],[Fecha Inicio grupo]]+3*7-7)</f>
        <v/>
      </c>
      <c r="V80" s="244" t="str">
        <f>IF(F80="","",EDATE(Tabla1[[#This Row],[Fecha Inicio grupo]],3))</f>
        <v/>
      </c>
      <c r="W80" s="30"/>
      <c r="X80" s="30"/>
      <c r="Y80" s="76"/>
      <c r="Z80" s="76"/>
      <c r="AA80" s="76"/>
      <c r="AB80" s="76"/>
      <c r="AC80" s="76"/>
      <c r="AD80" s="76"/>
      <c r="AE80" s="76"/>
      <c r="AF80" s="76"/>
      <c r="AG80" s="76"/>
      <c r="AH80" s="76"/>
      <c r="AI80" s="76"/>
      <c r="AJ80" s="76"/>
      <c r="AK80" s="76"/>
      <c r="AL80" s="76"/>
      <c r="AM80" s="76"/>
      <c r="AN80" s="76"/>
      <c r="AO80" s="144"/>
      <c r="AP80" s="246" t="str">
        <f>IF(F80="","",IFERROR(VLOOKUP(SUBSTITUTE(SUBSTITUTE(Tabla1[[#This Row],[Uso Sistemas]],"T","P"),"N","F"),Parámetros!$M$2:$N$17,2,0),"Completar hasta 3ra sem. para evaluar a Probacionista"))</f>
        <v/>
      </c>
      <c r="AQ80" s="40"/>
      <c r="AR80" s="200"/>
      <c r="AS80" s="40"/>
      <c r="AT80" s="29"/>
      <c r="AU80" s="56"/>
      <c r="AV80" s="56"/>
      <c r="AW80" s="56"/>
      <c r="AX80" s="248" t="str">
        <f>IF(V80="","",EOMONTH(EDATE(Tabla1[[#This Row],[Fecha Finalización]],2),0))</f>
        <v/>
      </c>
      <c r="AY80" s="40"/>
      <c r="AZ80" s="249" t="str">
        <f>IF(V80="","",EOMONTH(EDATE(Tabla1[[#This Row],[Fecha Finalización]],3),0))</f>
        <v/>
      </c>
      <c r="BA80" s="40"/>
      <c r="BB80" s="40"/>
      <c r="BC80" s="235"/>
      <c r="BD80" s="233" t="str">
        <f>IF(F80="","",Tabla1[[#This Row],[sem 01]]&amp;Tabla1[[#This Row],[sem 02]]&amp;Tabla1[[#This Row],[sem 03]])</f>
        <v/>
      </c>
      <c r="BE80" s="234" t="str">
        <f>IF(TRIM(F80)="","",$B$1&amp;"-"&amp;SUBSTITUTE(Tabla1[[#This Row],[Mes Inscrito]]," ","")&amp;"-"&amp;SUBSTITUTE(Tabla1[[#This Row],[Dia de clases Inscrito]]," ","")&amp;"-"&amp;SUBSTITUTE(Tabla1[[#This Row],[Horario Inscrito]]," ","")&amp;"-"&amp;Tabla1[[#This Row],[Fecha Inicio grupo]])</f>
        <v/>
      </c>
      <c r="BF80" s="251" t="str">
        <f>IF(F80="","",Tabla1[[#This Row],[Curso]])</f>
        <v/>
      </c>
      <c r="BG80" s="252" t="str">
        <f>+IF(TRIM(F80)="","",$B$1&amp;"-"&amp;TRIM(Tabla1[[#This Row],[Mes Inscrito]])&amp;"-"&amp;TRIM(Tabla1[[#This Row],[Dia de clases Inscrito]])&amp;"-"&amp;TRIM(Tabla1[[#This Row],[Horario Inscrito]])&amp;"-"&amp;TRIM(Tabla1[[#This Row],[Fecha Inicio grupo]])&amp;"-"&amp;TRIM(Tabla1[[#This Row],[Tipo Incrito]]))</f>
        <v/>
      </c>
      <c r="BH80" s="308" t="str">
        <f>IF(F80="","",OR(IFERROR(SEARCH("CG",Tabla1[[#This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 s="309" t="str">
        <f>IF(F80&lt;&gt;"",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 s="309" t="str">
        <f>IF(F80&lt;&gt;"",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 s="309" t="str">
        <f>IF(Tabla1[[#This Row],[Fecha Inicio grupo]]="","",IFERROR(VLOOKUP(Tabla1[[#This Row],[Mes de Alta como miembro]],Parámetros!$AM$2:$AN$16,2,0),"01/01/1900"))</f>
        <v/>
      </c>
    </row>
    <row r="81" spans="1:63" s="25" customFormat="1" ht="13.9" hidden="1">
      <c r="A81" s="69">
        <v>78</v>
      </c>
      <c r="B81" s="29"/>
      <c r="C81" s="35"/>
      <c r="D81" s="65"/>
      <c r="E81" s="43"/>
      <c r="F81" s="46"/>
      <c r="G81" s="46"/>
      <c r="H81" s="43"/>
      <c r="I81" s="43"/>
      <c r="J81" s="265"/>
      <c r="K81" s="69"/>
      <c r="L81" s="69"/>
      <c r="M81" s="47"/>
      <c r="N81" s="238" t="str">
        <f ca="1">IF(Tabla1[[#This Row],[Fecha de nac]]="","",IF(Tabla1[[#This Row],[Fecha Finalización]] &gt;=TODAY(), DATEDIF(Tabla1[[#This Row],[Fecha de nac]],TODAY(),"y"), ROUNDDOWN((Tabla1[[#This Row],[Fecha Finalización]] -Tabla1[[#This Row],[Fecha de nac]])/365,0)))</f>
        <v/>
      </c>
      <c r="O81" s="169"/>
      <c r="P81" s="35"/>
      <c r="Q81" s="68"/>
      <c r="R81" s="35"/>
      <c r="S81" s="65"/>
      <c r="T81" s="43"/>
      <c r="U81" s="243" t="str">
        <f>IF(F81="","",Tabla1[[#This Row],[Fecha Inicio grupo]]+3*7-7)</f>
        <v/>
      </c>
      <c r="V81" s="244" t="str">
        <f>IF(F81="","",EDATE(Tabla1[[#This Row],[Fecha Inicio grupo]],3))</f>
        <v/>
      </c>
      <c r="W81" s="30"/>
      <c r="X81" s="30"/>
      <c r="Y81" s="76"/>
      <c r="Z81" s="76"/>
      <c r="AA81" s="76"/>
      <c r="AB81" s="76"/>
      <c r="AC81" s="76"/>
      <c r="AD81" s="76"/>
      <c r="AE81" s="76"/>
      <c r="AF81" s="76"/>
      <c r="AG81" s="76"/>
      <c r="AH81" s="76"/>
      <c r="AI81" s="76"/>
      <c r="AJ81" s="76"/>
      <c r="AK81" s="76"/>
      <c r="AL81" s="76"/>
      <c r="AM81" s="76"/>
      <c r="AN81" s="76"/>
      <c r="AO81" s="144"/>
      <c r="AP81" s="246" t="str">
        <f>IF(F81="","",IFERROR(VLOOKUP(SUBSTITUTE(SUBSTITUTE(Tabla1[[#This Row],[Uso Sistemas]],"T","P"),"N","F"),Parámetros!$M$2:$N$17,2,0),"Completar hasta 3ra sem. para evaluar a Probacionista"))</f>
        <v/>
      </c>
      <c r="AQ81" s="40"/>
      <c r="AR81" s="200"/>
      <c r="AS81" s="40"/>
      <c r="AT81" s="29"/>
      <c r="AU81" s="56"/>
      <c r="AV81" s="56"/>
      <c r="AW81" s="56"/>
      <c r="AX81" s="248" t="str">
        <f>IF(V81="","",EOMONTH(EDATE(Tabla1[[#This Row],[Fecha Finalización]],2),0))</f>
        <v/>
      </c>
      <c r="AY81" s="40"/>
      <c r="AZ81" s="249" t="str">
        <f>IF(V81="","",EOMONTH(EDATE(Tabla1[[#This Row],[Fecha Finalización]],3),0))</f>
        <v/>
      </c>
      <c r="BA81" s="40"/>
      <c r="BB81" s="40"/>
      <c r="BC81" s="235"/>
      <c r="BD81" s="233" t="str">
        <f>IF(F81="","",Tabla1[[#This Row],[sem 01]]&amp;Tabla1[[#This Row],[sem 02]]&amp;Tabla1[[#This Row],[sem 03]])</f>
        <v/>
      </c>
      <c r="BE81" s="234" t="str">
        <f>IF(TRIM(F81)="","",$B$1&amp;"-"&amp;SUBSTITUTE(Tabla1[[#This Row],[Mes Inscrito]]," ","")&amp;"-"&amp;SUBSTITUTE(Tabla1[[#This Row],[Dia de clases Inscrito]]," ","")&amp;"-"&amp;SUBSTITUTE(Tabla1[[#This Row],[Horario Inscrito]]," ","")&amp;"-"&amp;Tabla1[[#This Row],[Fecha Inicio grupo]])</f>
        <v/>
      </c>
      <c r="BF81" s="251" t="str">
        <f>IF(F81="","",Tabla1[[#This Row],[Curso]])</f>
        <v/>
      </c>
      <c r="BG81" s="252" t="str">
        <f>+IF(TRIM(F81)="","",$B$1&amp;"-"&amp;TRIM(Tabla1[[#This Row],[Mes Inscrito]])&amp;"-"&amp;TRIM(Tabla1[[#This Row],[Dia de clases Inscrito]])&amp;"-"&amp;TRIM(Tabla1[[#This Row],[Horario Inscrito]])&amp;"-"&amp;TRIM(Tabla1[[#This Row],[Fecha Inicio grupo]])&amp;"-"&amp;TRIM(Tabla1[[#This Row],[Tipo Incrito]]))</f>
        <v/>
      </c>
      <c r="BH81" s="308" t="str">
        <f>IF(F81="","",OR(IFERROR(SEARCH("CG",Tabla1[[#This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 s="309" t="str">
        <f>IF(F81&lt;&gt;"",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 s="309" t="str">
        <f>IF(F81&lt;&gt;"",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 s="309" t="str">
        <f>IF(Tabla1[[#This Row],[Fecha Inicio grupo]]="","",IFERROR(VLOOKUP(Tabla1[[#This Row],[Mes de Alta como miembro]],Parámetros!$AM$2:$AN$16,2,0),"01/01/1900"))</f>
        <v/>
      </c>
    </row>
    <row r="82" spans="1:63" s="25" customFormat="1" ht="13.9" hidden="1">
      <c r="A82" s="69">
        <v>79</v>
      </c>
      <c r="B82" s="29"/>
      <c r="C82" s="35"/>
      <c r="D82" s="65"/>
      <c r="E82" s="43"/>
      <c r="F82" s="46"/>
      <c r="G82" s="46"/>
      <c r="H82" s="43"/>
      <c r="I82" s="43"/>
      <c r="J82" s="29"/>
      <c r="K82" s="69"/>
      <c r="L82" s="69"/>
      <c r="M82" s="47"/>
      <c r="N82" s="238" t="str">
        <f ca="1">IF(Tabla1[[#This Row],[Fecha de nac]]="","",IF(Tabla1[[#This Row],[Fecha Finalización]] &gt;=TODAY(), DATEDIF(Tabla1[[#This Row],[Fecha de nac]],TODAY(),"y"), ROUNDDOWN((Tabla1[[#This Row],[Fecha Finalización]] -Tabla1[[#This Row],[Fecha de nac]])/365,0)))</f>
        <v/>
      </c>
      <c r="O82" s="169"/>
      <c r="P82" s="35"/>
      <c r="Q82" s="68"/>
      <c r="R82" s="35"/>
      <c r="S82" s="65"/>
      <c r="T82" s="43"/>
      <c r="U82" s="243" t="str">
        <f>IF(F82="","",Tabla1[[#This Row],[Fecha Inicio grupo]]+3*7-7)</f>
        <v/>
      </c>
      <c r="V82" s="244" t="str">
        <f>IF(F82="","",EDATE(Tabla1[[#This Row],[Fecha Inicio grupo]],3))</f>
        <v/>
      </c>
      <c r="W82" s="30"/>
      <c r="X82" s="30"/>
      <c r="Y82" s="76"/>
      <c r="Z82" s="76"/>
      <c r="AA82" s="76"/>
      <c r="AB82" s="76"/>
      <c r="AC82" s="76"/>
      <c r="AD82" s="76"/>
      <c r="AE82" s="76"/>
      <c r="AF82" s="76"/>
      <c r="AG82" s="76"/>
      <c r="AH82" s="76"/>
      <c r="AI82" s="76"/>
      <c r="AJ82" s="76"/>
      <c r="AK82" s="76"/>
      <c r="AL82" s="76"/>
      <c r="AM82" s="76"/>
      <c r="AN82" s="76"/>
      <c r="AO82" s="144"/>
      <c r="AP82" s="246" t="str">
        <f>IF(F82="","",IFERROR(VLOOKUP(SUBSTITUTE(SUBSTITUTE(Tabla1[[#This Row],[Uso Sistemas]],"T","P"),"N","F"),Parámetros!$M$2:$N$17,2,0),"Completar hasta 3ra sem. para evaluar a Probacionista"))</f>
        <v/>
      </c>
      <c r="AQ82" s="40"/>
      <c r="AR82" s="200"/>
      <c r="AS82" s="40"/>
      <c r="AT82" s="29"/>
      <c r="AU82" s="56"/>
      <c r="AV82" s="56"/>
      <c r="AW82" s="56"/>
      <c r="AX82" s="248" t="str">
        <f>IF(V82="","",EOMONTH(EDATE(Tabla1[[#This Row],[Fecha Finalización]],2),0))</f>
        <v/>
      </c>
      <c r="AY82" s="40"/>
      <c r="AZ82" s="249" t="str">
        <f>IF(V82="","",EOMONTH(EDATE(Tabla1[[#This Row],[Fecha Finalización]],3),0))</f>
        <v/>
      </c>
      <c r="BA82" s="40"/>
      <c r="BB82" s="40"/>
      <c r="BC82" s="235"/>
      <c r="BD82" s="233" t="str">
        <f>IF(F82="","",Tabla1[[#This Row],[sem 01]]&amp;Tabla1[[#This Row],[sem 02]]&amp;Tabla1[[#This Row],[sem 03]])</f>
        <v/>
      </c>
      <c r="BE82" s="234" t="str">
        <f>IF(TRIM(F82)="","",$B$1&amp;"-"&amp;SUBSTITUTE(Tabla1[[#This Row],[Mes Inscrito]]," ","")&amp;"-"&amp;SUBSTITUTE(Tabla1[[#This Row],[Dia de clases Inscrito]]," ","")&amp;"-"&amp;SUBSTITUTE(Tabla1[[#This Row],[Horario Inscrito]]," ","")&amp;"-"&amp;Tabla1[[#This Row],[Fecha Inicio grupo]])</f>
        <v/>
      </c>
      <c r="BF82" s="251" t="str">
        <f>IF(F82="","",Tabla1[[#This Row],[Curso]])</f>
        <v/>
      </c>
      <c r="BG82" s="252" t="str">
        <f>+IF(TRIM(F82)="","",$B$1&amp;"-"&amp;TRIM(Tabla1[[#This Row],[Mes Inscrito]])&amp;"-"&amp;TRIM(Tabla1[[#This Row],[Dia de clases Inscrito]])&amp;"-"&amp;TRIM(Tabla1[[#This Row],[Horario Inscrito]])&amp;"-"&amp;TRIM(Tabla1[[#This Row],[Fecha Inicio grupo]])&amp;"-"&amp;TRIM(Tabla1[[#This Row],[Tipo Incrito]]))</f>
        <v/>
      </c>
      <c r="BH82" s="308" t="str">
        <f>IF(F82="","",OR(IFERROR(SEARCH("CG",Tabla1[[#This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 s="309" t="str">
        <f>IF(F82&lt;&gt;"",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 s="309" t="str">
        <f>IF(F82&lt;&gt;"",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 s="309" t="str">
        <f>IF(Tabla1[[#This Row],[Fecha Inicio grupo]]="","",IFERROR(VLOOKUP(Tabla1[[#This Row],[Mes de Alta como miembro]],Parámetros!$AM$2:$AN$16,2,0),"01/01/1900"))</f>
        <v/>
      </c>
    </row>
    <row r="83" spans="1:63" s="25" customFormat="1" ht="13.9" hidden="1">
      <c r="A83" s="69">
        <v>80</v>
      </c>
      <c r="B83" s="29"/>
      <c r="C83" s="35"/>
      <c r="D83" s="43"/>
      <c r="E83" s="65"/>
      <c r="F83" s="46"/>
      <c r="G83" s="46"/>
      <c r="H83" s="163"/>
      <c r="I83" s="43"/>
      <c r="J83" s="29"/>
      <c r="K83" s="70"/>
      <c r="L83" s="69"/>
      <c r="M83" s="47"/>
      <c r="N83" s="238" t="str">
        <f ca="1">IF(Tabla1[[#This Row],[Fecha de nac]]="","",IF(Tabla1[[#This Row],[Fecha Finalización]] &gt;=TODAY(), DATEDIF(Tabla1[[#This Row],[Fecha de nac]],TODAY(),"y"), ROUNDDOWN((Tabla1[[#This Row],[Fecha Finalización]] -Tabla1[[#This Row],[Fecha de nac]])/365,0)))</f>
        <v/>
      </c>
      <c r="O83" s="169"/>
      <c r="P83" s="35"/>
      <c r="Q83" s="68"/>
      <c r="R83" s="68"/>
      <c r="S83" s="68"/>
      <c r="T83" s="68"/>
      <c r="U83" s="243" t="str">
        <f>IF(F83="","",Tabla1[[#This Row],[Fecha Inicio grupo]]+3*7-7)</f>
        <v/>
      </c>
      <c r="V83" s="244" t="str">
        <f>IF(F83="","",EDATE(Tabla1[[#This Row],[Fecha Inicio grupo]],3))</f>
        <v/>
      </c>
      <c r="W83" s="30"/>
      <c r="X83" s="30"/>
      <c r="Y83" s="76"/>
      <c r="Z83" s="76"/>
      <c r="AA83" s="76"/>
      <c r="AB83" s="76"/>
      <c r="AC83" s="76"/>
      <c r="AD83" s="76"/>
      <c r="AE83" s="76"/>
      <c r="AF83" s="76"/>
      <c r="AG83" s="76"/>
      <c r="AH83" s="76"/>
      <c r="AI83" s="76"/>
      <c r="AJ83" s="76"/>
      <c r="AK83" s="76"/>
      <c r="AL83" s="76"/>
      <c r="AM83" s="76"/>
      <c r="AN83" s="76"/>
      <c r="AO83" s="144"/>
      <c r="AP83" s="246" t="str">
        <f>IF(F83="","",IFERROR(VLOOKUP(SUBSTITUTE(SUBSTITUTE(Tabla1[[#This Row],[Uso Sistemas]],"T","P"),"N","F"),Parámetros!$M$2:$N$17,2,0),"Completar hasta 3ra sem. para evaluar a Probacionista"))</f>
        <v/>
      </c>
      <c r="AQ83" s="40"/>
      <c r="AR83" s="200"/>
      <c r="AS83" s="40"/>
      <c r="AT83" s="29"/>
      <c r="AU83" s="56"/>
      <c r="AV83" s="56"/>
      <c r="AW83" s="56"/>
      <c r="AX83" s="248" t="str">
        <f>IF(V83="","",EOMONTH(EDATE(Tabla1[[#This Row],[Fecha Finalización]],2),0))</f>
        <v/>
      </c>
      <c r="AY83" s="40"/>
      <c r="AZ83" s="249" t="str">
        <f>IF(V83="","",EOMONTH(EDATE(Tabla1[[#This Row],[Fecha Finalización]],3),0))</f>
        <v/>
      </c>
      <c r="BA83" s="40"/>
      <c r="BB83" s="40"/>
      <c r="BC83" s="235"/>
      <c r="BD83" s="233" t="str">
        <f>IF(F83="","",Tabla1[[#This Row],[sem 01]]&amp;Tabla1[[#This Row],[sem 02]]&amp;Tabla1[[#This Row],[sem 03]])</f>
        <v/>
      </c>
      <c r="BE83" s="234" t="str">
        <f>IF(TRIM(F83)="","",$B$1&amp;"-"&amp;SUBSTITUTE(Tabla1[[#This Row],[Mes Inscrito]]," ","")&amp;"-"&amp;SUBSTITUTE(Tabla1[[#This Row],[Dia de clases Inscrito]]," ","")&amp;"-"&amp;SUBSTITUTE(Tabla1[[#This Row],[Horario Inscrito]]," ","")&amp;"-"&amp;Tabla1[[#This Row],[Fecha Inicio grupo]])</f>
        <v/>
      </c>
      <c r="BF83" s="251" t="str">
        <f>IF(F83="","",Tabla1[[#This Row],[Curso]])</f>
        <v/>
      </c>
      <c r="BG83" s="252" t="str">
        <f>+IF(TRIM(F83)="","",$B$1&amp;"-"&amp;TRIM(Tabla1[[#This Row],[Mes Inscrito]])&amp;"-"&amp;TRIM(Tabla1[[#This Row],[Dia de clases Inscrito]])&amp;"-"&amp;TRIM(Tabla1[[#This Row],[Horario Inscrito]])&amp;"-"&amp;TRIM(Tabla1[[#This Row],[Fecha Inicio grupo]])&amp;"-"&amp;TRIM(Tabla1[[#This Row],[Tipo Incrito]]))</f>
        <v/>
      </c>
      <c r="BH83" s="308" t="str">
        <f>IF(F83="","",OR(IFERROR(SEARCH("CG",Tabla1[[#This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 s="309" t="str">
        <f>IF(F83&lt;&gt;"",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 s="309" t="str">
        <f>IF(F83&lt;&gt;"",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 s="309" t="str">
        <f>IF(Tabla1[[#This Row],[Fecha Inicio grupo]]="","",IFERROR(VLOOKUP(Tabla1[[#This Row],[Mes de Alta como miembro]],Parámetros!$AM$2:$AN$16,2,0),"01/01/1900"))</f>
        <v/>
      </c>
    </row>
    <row r="84" spans="1:63" s="25" customFormat="1" ht="13.9" hidden="1">
      <c r="A84" s="69">
        <v>81</v>
      </c>
      <c r="B84" s="29"/>
      <c r="C84" s="35"/>
      <c r="D84" s="43"/>
      <c r="E84" s="65"/>
      <c r="F84" s="46"/>
      <c r="G84" s="46"/>
      <c r="H84" s="163"/>
      <c r="I84" s="43"/>
      <c r="J84" s="29"/>
      <c r="K84" s="70"/>
      <c r="L84" s="69"/>
      <c r="M84" s="47"/>
      <c r="N84" s="238" t="str">
        <f ca="1">IF(Tabla1[[#This Row],[Fecha de nac]]="","",IF(Tabla1[[#This Row],[Fecha Finalización]] &gt;=TODAY(), DATEDIF(Tabla1[[#This Row],[Fecha de nac]],TODAY(),"y"), ROUNDDOWN((Tabla1[[#This Row],[Fecha Finalización]] -Tabla1[[#This Row],[Fecha de nac]])/365,0)))</f>
        <v/>
      </c>
      <c r="O84" s="169"/>
      <c r="P84" s="35"/>
      <c r="Q84" s="68"/>
      <c r="R84" s="68"/>
      <c r="S84" s="68"/>
      <c r="T84" s="68"/>
      <c r="U84" s="243" t="str">
        <f>IF(F84="","",Tabla1[[#This Row],[Fecha Inicio grupo]]+3*7-7)</f>
        <v/>
      </c>
      <c r="V84" s="244" t="str">
        <f>IF(F84="","",EDATE(Tabla1[[#This Row],[Fecha Inicio grupo]],3))</f>
        <v/>
      </c>
      <c r="W84" s="30"/>
      <c r="X84" s="30"/>
      <c r="Y84" s="76"/>
      <c r="Z84" s="76"/>
      <c r="AA84" s="76"/>
      <c r="AB84" s="76"/>
      <c r="AC84" s="76"/>
      <c r="AD84" s="76"/>
      <c r="AE84" s="76"/>
      <c r="AF84" s="76"/>
      <c r="AG84" s="76"/>
      <c r="AH84" s="76"/>
      <c r="AI84" s="76"/>
      <c r="AJ84" s="76"/>
      <c r="AK84" s="76"/>
      <c r="AL84" s="76"/>
      <c r="AM84" s="76"/>
      <c r="AN84" s="76"/>
      <c r="AO84" s="144"/>
      <c r="AP84" s="246" t="str">
        <f>IF(F84="","",IFERROR(VLOOKUP(SUBSTITUTE(SUBSTITUTE(Tabla1[[#This Row],[Uso Sistemas]],"T","P"),"N","F"),Parámetros!$M$2:$N$17,2,0),"Completar hasta 3ra sem. para evaluar a Probacionista"))</f>
        <v/>
      </c>
      <c r="AQ84" s="40"/>
      <c r="AR84" s="200"/>
      <c r="AS84" s="40"/>
      <c r="AT84" s="29"/>
      <c r="AU84" s="56"/>
      <c r="AV84" s="56"/>
      <c r="AW84" s="56"/>
      <c r="AX84" s="248" t="str">
        <f>IF(V84="","",EOMONTH(EDATE(Tabla1[[#This Row],[Fecha Finalización]],2),0))</f>
        <v/>
      </c>
      <c r="AY84" s="40"/>
      <c r="AZ84" s="249" t="str">
        <f>IF(V84="","",EOMONTH(EDATE(Tabla1[[#This Row],[Fecha Finalización]],3),0))</f>
        <v/>
      </c>
      <c r="BA84" s="40"/>
      <c r="BB84" s="40"/>
      <c r="BC84" s="235"/>
      <c r="BD84" s="233" t="str">
        <f>IF(F84="","",Tabla1[[#This Row],[sem 01]]&amp;Tabla1[[#This Row],[sem 02]]&amp;Tabla1[[#This Row],[sem 03]])</f>
        <v/>
      </c>
      <c r="BE84" s="234" t="str">
        <f>IF(TRIM(F84)="","",$B$1&amp;"-"&amp;SUBSTITUTE(Tabla1[[#This Row],[Mes Inscrito]]," ","")&amp;"-"&amp;SUBSTITUTE(Tabla1[[#This Row],[Dia de clases Inscrito]]," ","")&amp;"-"&amp;SUBSTITUTE(Tabla1[[#This Row],[Horario Inscrito]]," ","")&amp;"-"&amp;Tabla1[[#This Row],[Fecha Inicio grupo]])</f>
        <v/>
      </c>
      <c r="BF84" s="251" t="str">
        <f>IF(F84="","",Tabla1[[#This Row],[Curso]])</f>
        <v/>
      </c>
      <c r="BG84" s="252" t="str">
        <f>+IF(TRIM(F84)="","",$B$1&amp;"-"&amp;TRIM(Tabla1[[#This Row],[Mes Inscrito]])&amp;"-"&amp;TRIM(Tabla1[[#This Row],[Dia de clases Inscrito]])&amp;"-"&amp;TRIM(Tabla1[[#This Row],[Horario Inscrito]])&amp;"-"&amp;TRIM(Tabla1[[#This Row],[Fecha Inicio grupo]])&amp;"-"&amp;TRIM(Tabla1[[#This Row],[Tipo Incrito]]))</f>
        <v/>
      </c>
      <c r="BH84" s="308" t="str">
        <f>IF(F84="","",OR(IFERROR(SEARCH("CG",Tabla1[[#This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 s="309" t="str">
        <f>IF(F84&lt;&gt;"",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 s="309" t="str">
        <f>IF(F84&lt;&gt;"",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 s="309" t="str">
        <f>IF(Tabla1[[#This Row],[Fecha Inicio grupo]]="","",IFERROR(VLOOKUP(Tabla1[[#This Row],[Mes de Alta como miembro]],Parámetros!$AM$2:$AN$16,2,0),"01/01/1900"))</f>
        <v/>
      </c>
    </row>
    <row r="85" spans="1:63" s="25" customFormat="1" ht="13.9" hidden="1">
      <c r="A85" s="69">
        <v>82</v>
      </c>
      <c r="B85" s="29"/>
      <c r="C85" s="35"/>
      <c r="D85" s="43"/>
      <c r="E85" s="65"/>
      <c r="F85" s="46"/>
      <c r="G85" s="46"/>
      <c r="H85" s="163"/>
      <c r="I85" s="43"/>
      <c r="J85" s="29"/>
      <c r="K85" s="70"/>
      <c r="L85" s="69"/>
      <c r="M85" s="47"/>
      <c r="N85" s="238" t="str">
        <f ca="1">IF(Tabla1[[#This Row],[Fecha de nac]]="","",IF(Tabla1[[#This Row],[Fecha Finalización]] &gt;=TODAY(), DATEDIF(Tabla1[[#This Row],[Fecha de nac]],TODAY(),"y"), ROUNDDOWN((Tabla1[[#This Row],[Fecha Finalización]] -Tabla1[[#This Row],[Fecha de nac]])/365,0)))</f>
        <v/>
      </c>
      <c r="O85" s="169"/>
      <c r="P85" s="35"/>
      <c r="Q85" s="68"/>
      <c r="R85" s="68"/>
      <c r="S85" s="68"/>
      <c r="T85" s="68"/>
      <c r="U85" s="243" t="str">
        <f>IF(F85="","",Tabla1[[#This Row],[Fecha Inicio grupo]]+3*7-7)</f>
        <v/>
      </c>
      <c r="V85" s="244" t="str">
        <f>IF(F85="","",EDATE(Tabla1[[#This Row],[Fecha Inicio grupo]],3))</f>
        <v/>
      </c>
      <c r="W85" s="30"/>
      <c r="X85" s="30"/>
      <c r="Y85" s="76"/>
      <c r="Z85" s="76"/>
      <c r="AA85" s="76"/>
      <c r="AB85" s="76"/>
      <c r="AC85" s="76"/>
      <c r="AD85" s="76"/>
      <c r="AE85" s="76"/>
      <c r="AF85" s="76"/>
      <c r="AG85" s="76"/>
      <c r="AH85" s="76"/>
      <c r="AI85" s="76"/>
      <c r="AJ85" s="76"/>
      <c r="AK85" s="76"/>
      <c r="AL85" s="76"/>
      <c r="AM85" s="76"/>
      <c r="AN85" s="76"/>
      <c r="AO85" s="144"/>
      <c r="AP85" s="246" t="str">
        <f>IF(F85="","",IFERROR(VLOOKUP(SUBSTITUTE(SUBSTITUTE(Tabla1[[#This Row],[Uso Sistemas]],"T","P"),"N","F"),Parámetros!$M$2:$N$17,2,0),"Completar hasta 3ra sem. para evaluar a Probacionista"))</f>
        <v/>
      </c>
      <c r="AQ85" s="40"/>
      <c r="AR85" s="200"/>
      <c r="AS85" s="40"/>
      <c r="AT85" s="29"/>
      <c r="AU85" s="56"/>
      <c r="AV85" s="56"/>
      <c r="AW85" s="56"/>
      <c r="AX85" s="248" t="str">
        <f>IF(V85="","",EOMONTH(EDATE(Tabla1[[#This Row],[Fecha Finalización]],2),0))</f>
        <v/>
      </c>
      <c r="AY85" s="40"/>
      <c r="AZ85" s="249" t="str">
        <f>IF(V85="","",EOMONTH(EDATE(Tabla1[[#This Row],[Fecha Finalización]],3),0))</f>
        <v/>
      </c>
      <c r="BA85" s="40"/>
      <c r="BB85" s="40"/>
      <c r="BC85" s="235"/>
      <c r="BD85" s="233" t="str">
        <f>IF(F85="","",Tabla1[[#This Row],[sem 01]]&amp;Tabla1[[#This Row],[sem 02]]&amp;Tabla1[[#This Row],[sem 03]])</f>
        <v/>
      </c>
      <c r="BE85" s="234" t="str">
        <f>IF(TRIM(F85)="","",$B$1&amp;"-"&amp;SUBSTITUTE(Tabla1[[#This Row],[Mes Inscrito]]," ","")&amp;"-"&amp;SUBSTITUTE(Tabla1[[#This Row],[Dia de clases Inscrito]]," ","")&amp;"-"&amp;SUBSTITUTE(Tabla1[[#This Row],[Horario Inscrito]]," ","")&amp;"-"&amp;Tabla1[[#This Row],[Fecha Inicio grupo]])</f>
        <v/>
      </c>
      <c r="BF85" s="251" t="str">
        <f>IF(F85="","",Tabla1[[#This Row],[Curso]])</f>
        <v/>
      </c>
      <c r="BG85" s="252" t="str">
        <f>+IF(TRIM(F85)="","",$B$1&amp;"-"&amp;TRIM(Tabla1[[#This Row],[Mes Inscrito]])&amp;"-"&amp;TRIM(Tabla1[[#This Row],[Dia de clases Inscrito]])&amp;"-"&amp;TRIM(Tabla1[[#This Row],[Horario Inscrito]])&amp;"-"&amp;TRIM(Tabla1[[#This Row],[Fecha Inicio grupo]])&amp;"-"&amp;TRIM(Tabla1[[#This Row],[Tipo Incrito]]))</f>
        <v/>
      </c>
      <c r="BH85" s="308" t="str">
        <f>IF(F85="","",OR(IFERROR(SEARCH("CG",Tabla1[[#This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 s="309" t="str">
        <f>IF(F85&lt;&gt;"",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 s="309" t="str">
        <f>IF(F85&lt;&gt;"",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 s="309" t="str">
        <f>IF(Tabla1[[#This Row],[Fecha Inicio grupo]]="","",IFERROR(VLOOKUP(Tabla1[[#This Row],[Mes de Alta como miembro]],Parámetros!$AM$2:$AN$16,2,0),"01/01/1900"))</f>
        <v/>
      </c>
    </row>
    <row r="86" spans="1:63" s="25" customFormat="1" ht="13.9" hidden="1">
      <c r="A86" s="69">
        <v>83</v>
      </c>
      <c r="B86" s="29"/>
      <c r="C86" s="35"/>
      <c r="D86" s="43"/>
      <c r="E86" s="65"/>
      <c r="F86" s="46"/>
      <c r="G86" s="46"/>
      <c r="H86" s="163"/>
      <c r="I86" s="43"/>
      <c r="J86" s="29"/>
      <c r="K86" s="70"/>
      <c r="L86" s="69"/>
      <c r="M86" s="47"/>
      <c r="N86" s="238" t="str">
        <f ca="1">IF(Tabla1[[#This Row],[Fecha de nac]]="","",IF(Tabla1[[#This Row],[Fecha Finalización]] &gt;=TODAY(), DATEDIF(Tabla1[[#This Row],[Fecha de nac]],TODAY(),"y"), ROUNDDOWN((Tabla1[[#This Row],[Fecha Finalización]] -Tabla1[[#This Row],[Fecha de nac]])/365,0)))</f>
        <v/>
      </c>
      <c r="O86" s="169"/>
      <c r="P86" s="35"/>
      <c r="Q86" s="68"/>
      <c r="R86" s="68"/>
      <c r="S86" s="68"/>
      <c r="T86" s="68"/>
      <c r="U86" s="243" t="str">
        <f>IF(F86="","",Tabla1[[#This Row],[Fecha Inicio grupo]]+3*7-7)</f>
        <v/>
      </c>
      <c r="V86" s="244" t="str">
        <f>IF(F86="","",EDATE(Tabla1[[#This Row],[Fecha Inicio grupo]],3))</f>
        <v/>
      </c>
      <c r="W86" s="30"/>
      <c r="X86" s="30"/>
      <c r="Y86" s="76"/>
      <c r="Z86" s="76"/>
      <c r="AA86" s="76"/>
      <c r="AB86" s="76"/>
      <c r="AC86" s="76"/>
      <c r="AD86" s="76"/>
      <c r="AE86" s="76"/>
      <c r="AF86" s="76"/>
      <c r="AG86" s="76"/>
      <c r="AH86" s="76"/>
      <c r="AI86" s="76"/>
      <c r="AJ86" s="76"/>
      <c r="AK86" s="76"/>
      <c r="AL86" s="76"/>
      <c r="AM86" s="76"/>
      <c r="AN86" s="76"/>
      <c r="AO86" s="144"/>
      <c r="AP86" s="246" t="str">
        <f>IF(F86="","",IFERROR(VLOOKUP(SUBSTITUTE(SUBSTITUTE(Tabla1[[#This Row],[Uso Sistemas]],"T","P"),"N","F"),Parámetros!$M$2:$N$17,2,0),"Completar hasta 3ra sem. para evaluar a Probacionista"))</f>
        <v/>
      </c>
      <c r="AQ86" s="40"/>
      <c r="AR86" s="200"/>
      <c r="AS86" s="40"/>
      <c r="AT86" s="29"/>
      <c r="AU86" s="56"/>
      <c r="AV86" s="56"/>
      <c r="AW86" s="56"/>
      <c r="AX86" s="248" t="str">
        <f>IF(V86="","",EOMONTH(EDATE(Tabla1[[#This Row],[Fecha Finalización]],2),0))</f>
        <v/>
      </c>
      <c r="AY86" s="40"/>
      <c r="AZ86" s="249" t="str">
        <f>IF(V86="","",EOMONTH(EDATE(Tabla1[[#This Row],[Fecha Finalización]],3),0))</f>
        <v/>
      </c>
      <c r="BA86" s="40"/>
      <c r="BB86" s="40"/>
      <c r="BC86" s="235"/>
      <c r="BD86" s="233" t="str">
        <f>IF(F86="","",Tabla1[[#This Row],[sem 01]]&amp;Tabla1[[#This Row],[sem 02]]&amp;Tabla1[[#This Row],[sem 03]])</f>
        <v/>
      </c>
      <c r="BE86" s="234" t="str">
        <f>IF(TRIM(F86)="","",$B$1&amp;"-"&amp;SUBSTITUTE(Tabla1[[#This Row],[Mes Inscrito]]," ","")&amp;"-"&amp;SUBSTITUTE(Tabla1[[#This Row],[Dia de clases Inscrito]]," ","")&amp;"-"&amp;SUBSTITUTE(Tabla1[[#This Row],[Horario Inscrito]]," ","")&amp;"-"&amp;Tabla1[[#This Row],[Fecha Inicio grupo]])</f>
        <v/>
      </c>
      <c r="BF86" s="251" t="str">
        <f>IF(F86="","",Tabla1[[#This Row],[Curso]])</f>
        <v/>
      </c>
      <c r="BG86" s="252" t="str">
        <f>+IF(TRIM(F86)="","",$B$1&amp;"-"&amp;TRIM(Tabla1[[#This Row],[Mes Inscrito]])&amp;"-"&amp;TRIM(Tabla1[[#This Row],[Dia de clases Inscrito]])&amp;"-"&amp;TRIM(Tabla1[[#This Row],[Horario Inscrito]])&amp;"-"&amp;TRIM(Tabla1[[#This Row],[Fecha Inicio grupo]])&amp;"-"&amp;TRIM(Tabla1[[#This Row],[Tipo Incrito]]))</f>
        <v/>
      </c>
      <c r="BH86" s="308" t="str">
        <f>IF(F86="","",OR(IFERROR(SEARCH("CG",Tabla1[[#This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 s="309" t="str">
        <f>IF(F86&lt;&gt;"",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 s="309" t="str">
        <f>IF(F86&lt;&gt;"",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 s="309" t="str">
        <f>IF(Tabla1[[#This Row],[Fecha Inicio grupo]]="","",IFERROR(VLOOKUP(Tabla1[[#This Row],[Mes de Alta como miembro]],Parámetros!$AM$2:$AN$16,2,0),"01/01/1900"))</f>
        <v/>
      </c>
    </row>
    <row r="87" spans="1:63" s="25" customFormat="1" ht="13.9" hidden="1">
      <c r="A87" s="69">
        <v>84</v>
      </c>
      <c r="B87" s="29"/>
      <c r="C87" s="35"/>
      <c r="D87" s="43"/>
      <c r="E87" s="65"/>
      <c r="F87" s="46"/>
      <c r="G87" s="46"/>
      <c r="H87" s="163"/>
      <c r="I87" s="43"/>
      <c r="J87" s="29"/>
      <c r="K87" s="70"/>
      <c r="L87" s="69"/>
      <c r="M87" s="47"/>
      <c r="N87" s="238" t="str">
        <f ca="1">IF(Tabla1[[#This Row],[Fecha de nac]]="","",IF(Tabla1[[#This Row],[Fecha Finalización]] &gt;=TODAY(), DATEDIF(Tabla1[[#This Row],[Fecha de nac]],TODAY(),"y"), ROUNDDOWN((Tabla1[[#This Row],[Fecha Finalización]] -Tabla1[[#This Row],[Fecha de nac]])/365,0)))</f>
        <v/>
      </c>
      <c r="O87" s="169"/>
      <c r="P87" s="35"/>
      <c r="Q87" s="68"/>
      <c r="R87" s="68"/>
      <c r="S87" s="68"/>
      <c r="T87" s="68"/>
      <c r="U87" s="243" t="str">
        <f>IF(F87="","",Tabla1[[#This Row],[Fecha Inicio grupo]]+3*7-7)</f>
        <v/>
      </c>
      <c r="V87" s="244" t="str">
        <f>IF(F87="","",EDATE(Tabla1[[#This Row],[Fecha Inicio grupo]],3))</f>
        <v/>
      </c>
      <c r="W87" s="30"/>
      <c r="X87" s="30"/>
      <c r="Y87" s="76"/>
      <c r="Z87" s="76"/>
      <c r="AA87" s="76"/>
      <c r="AB87" s="76"/>
      <c r="AC87" s="76"/>
      <c r="AD87" s="76"/>
      <c r="AE87" s="76"/>
      <c r="AF87" s="76"/>
      <c r="AG87" s="76"/>
      <c r="AH87" s="76"/>
      <c r="AI87" s="76"/>
      <c r="AJ87" s="76"/>
      <c r="AK87" s="76"/>
      <c r="AL87" s="76"/>
      <c r="AM87" s="76"/>
      <c r="AN87" s="76"/>
      <c r="AO87" s="144"/>
      <c r="AP87" s="246" t="str">
        <f>IF(F87="","",IFERROR(VLOOKUP(SUBSTITUTE(SUBSTITUTE(Tabla1[[#This Row],[Uso Sistemas]],"T","P"),"N","F"),Parámetros!$M$2:$N$17,2,0),"Completar hasta 3ra sem. para evaluar a Probacionista"))</f>
        <v/>
      </c>
      <c r="AQ87" s="40"/>
      <c r="AR87" s="200"/>
      <c r="AS87" s="40"/>
      <c r="AT87" s="29"/>
      <c r="AU87" s="56"/>
      <c r="AV87" s="56"/>
      <c r="AW87" s="56"/>
      <c r="AX87" s="248" t="str">
        <f>IF(V87="","",EOMONTH(EDATE(Tabla1[[#This Row],[Fecha Finalización]],2),0))</f>
        <v/>
      </c>
      <c r="AY87" s="40"/>
      <c r="AZ87" s="249" t="str">
        <f>IF(V87="","",EOMONTH(EDATE(Tabla1[[#This Row],[Fecha Finalización]],3),0))</f>
        <v/>
      </c>
      <c r="BA87" s="40"/>
      <c r="BB87" s="40"/>
      <c r="BC87" s="235"/>
      <c r="BD87" s="233" t="str">
        <f>IF(F87="","",Tabla1[[#This Row],[sem 01]]&amp;Tabla1[[#This Row],[sem 02]]&amp;Tabla1[[#This Row],[sem 03]])</f>
        <v/>
      </c>
      <c r="BE87" s="234" t="str">
        <f>IF(TRIM(F87)="","",$B$1&amp;"-"&amp;SUBSTITUTE(Tabla1[[#This Row],[Mes Inscrito]]," ","")&amp;"-"&amp;SUBSTITUTE(Tabla1[[#This Row],[Dia de clases Inscrito]]," ","")&amp;"-"&amp;SUBSTITUTE(Tabla1[[#This Row],[Horario Inscrito]]," ","")&amp;"-"&amp;Tabla1[[#This Row],[Fecha Inicio grupo]])</f>
        <v/>
      </c>
      <c r="BF87" s="251" t="str">
        <f>IF(F87="","",Tabla1[[#This Row],[Curso]])</f>
        <v/>
      </c>
      <c r="BG87" s="252" t="str">
        <f>+IF(TRIM(F87)="","",$B$1&amp;"-"&amp;TRIM(Tabla1[[#This Row],[Mes Inscrito]])&amp;"-"&amp;TRIM(Tabla1[[#This Row],[Dia de clases Inscrito]])&amp;"-"&amp;TRIM(Tabla1[[#This Row],[Horario Inscrito]])&amp;"-"&amp;TRIM(Tabla1[[#This Row],[Fecha Inicio grupo]])&amp;"-"&amp;TRIM(Tabla1[[#This Row],[Tipo Incrito]]))</f>
        <v/>
      </c>
      <c r="BH87" s="308" t="str">
        <f>IF(F87="","",OR(IFERROR(SEARCH("CG",Tabla1[[#This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 s="309" t="str">
        <f>IF(F87&lt;&gt;"",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 s="309" t="str">
        <f>IF(F87&lt;&gt;"",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 s="309" t="str">
        <f>IF(Tabla1[[#This Row],[Fecha Inicio grupo]]="","",IFERROR(VLOOKUP(Tabla1[[#This Row],[Mes de Alta como miembro]],Parámetros!$AM$2:$AN$16,2,0),"01/01/1900"))</f>
        <v/>
      </c>
    </row>
    <row r="88" spans="1:63" s="25" customFormat="1" ht="13.9" hidden="1">
      <c r="A88" s="69">
        <v>85</v>
      </c>
      <c r="B88" s="29"/>
      <c r="C88" s="35"/>
      <c r="D88" s="43"/>
      <c r="E88" s="65"/>
      <c r="F88" s="46"/>
      <c r="G88" s="46"/>
      <c r="H88" s="163"/>
      <c r="I88" s="43"/>
      <c r="J88" s="29"/>
      <c r="K88" s="70"/>
      <c r="L88" s="69"/>
      <c r="M88" s="47"/>
      <c r="N88" s="238" t="str">
        <f ca="1">IF(Tabla1[[#This Row],[Fecha de nac]]="","",IF(Tabla1[[#This Row],[Fecha Finalización]] &gt;=TODAY(), DATEDIF(Tabla1[[#This Row],[Fecha de nac]],TODAY(),"y"), ROUNDDOWN((Tabla1[[#This Row],[Fecha Finalización]] -Tabla1[[#This Row],[Fecha de nac]])/365,0)))</f>
        <v/>
      </c>
      <c r="O88" s="169"/>
      <c r="P88" s="35"/>
      <c r="Q88" s="68"/>
      <c r="R88" s="68"/>
      <c r="S88" s="68"/>
      <c r="T88" s="68"/>
      <c r="U88" s="243" t="str">
        <f>IF(F88="","",Tabla1[[#This Row],[Fecha Inicio grupo]]+3*7-7)</f>
        <v/>
      </c>
      <c r="V88" s="244" t="str">
        <f>IF(F88="","",EDATE(Tabla1[[#This Row],[Fecha Inicio grupo]],3))</f>
        <v/>
      </c>
      <c r="W88" s="30"/>
      <c r="X88" s="30"/>
      <c r="Y88" s="76"/>
      <c r="Z88" s="76"/>
      <c r="AA88" s="76"/>
      <c r="AB88" s="76"/>
      <c r="AC88" s="76"/>
      <c r="AD88" s="76"/>
      <c r="AE88" s="76"/>
      <c r="AF88" s="76"/>
      <c r="AG88" s="76"/>
      <c r="AH88" s="76"/>
      <c r="AI88" s="76"/>
      <c r="AJ88" s="76"/>
      <c r="AK88" s="76"/>
      <c r="AL88" s="76"/>
      <c r="AM88" s="76"/>
      <c r="AN88" s="76"/>
      <c r="AO88" s="144"/>
      <c r="AP88" s="246" t="str">
        <f>IF(F88="","",IFERROR(VLOOKUP(SUBSTITUTE(SUBSTITUTE(Tabla1[[#This Row],[Uso Sistemas]],"T","P"),"N","F"),Parámetros!$M$2:$N$17,2,0),"Completar hasta 3ra sem. para evaluar a Probacionista"))</f>
        <v/>
      </c>
      <c r="AQ88" s="40"/>
      <c r="AR88" s="200"/>
      <c r="AS88" s="40"/>
      <c r="AT88" s="29"/>
      <c r="AU88" s="56"/>
      <c r="AV88" s="56"/>
      <c r="AW88" s="56"/>
      <c r="AX88" s="248" t="str">
        <f>IF(V88="","",EOMONTH(EDATE(Tabla1[[#This Row],[Fecha Finalización]],2),0))</f>
        <v/>
      </c>
      <c r="AY88" s="40"/>
      <c r="AZ88" s="249" t="str">
        <f>IF(V88="","",EOMONTH(EDATE(Tabla1[[#This Row],[Fecha Finalización]],3),0))</f>
        <v/>
      </c>
      <c r="BA88" s="40"/>
      <c r="BB88" s="40"/>
      <c r="BC88" s="235"/>
      <c r="BD88" s="233" t="str">
        <f>IF(F88="","",Tabla1[[#This Row],[sem 01]]&amp;Tabla1[[#This Row],[sem 02]]&amp;Tabla1[[#This Row],[sem 03]])</f>
        <v/>
      </c>
      <c r="BE88" s="234" t="str">
        <f>IF(TRIM(F88)="","",$B$1&amp;"-"&amp;SUBSTITUTE(Tabla1[[#This Row],[Mes Inscrito]]," ","")&amp;"-"&amp;SUBSTITUTE(Tabla1[[#This Row],[Dia de clases Inscrito]]," ","")&amp;"-"&amp;SUBSTITUTE(Tabla1[[#This Row],[Horario Inscrito]]," ","")&amp;"-"&amp;Tabla1[[#This Row],[Fecha Inicio grupo]])</f>
        <v/>
      </c>
      <c r="BF88" s="251" t="str">
        <f>IF(F88="","",Tabla1[[#This Row],[Curso]])</f>
        <v/>
      </c>
      <c r="BG88" s="252" t="str">
        <f>+IF(TRIM(F88)="","",$B$1&amp;"-"&amp;TRIM(Tabla1[[#This Row],[Mes Inscrito]])&amp;"-"&amp;TRIM(Tabla1[[#This Row],[Dia de clases Inscrito]])&amp;"-"&amp;TRIM(Tabla1[[#This Row],[Horario Inscrito]])&amp;"-"&amp;TRIM(Tabla1[[#This Row],[Fecha Inicio grupo]])&amp;"-"&amp;TRIM(Tabla1[[#This Row],[Tipo Incrito]]))</f>
        <v/>
      </c>
      <c r="BH88" s="308" t="str">
        <f>IF(F88="","",OR(IFERROR(SEARCH("CG",Tabla1[[#This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 s="309" t="str">
        <f>IF(F88&lt;&gt;"",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 s="309" t="str">
        <f>IF(F88&lt;&gt;"",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 s="309" t="str">
        <f>IF(Tabla1[[#This Row],[Fecha Inicio grupo]]="","",IFERROR(VLOOKUP(Tabla1[[#This Row],[Mes de Alta como miembro]],Parámetros!$AM$2:$AN$16,2,0),"01/01/1900"))</f>
        <v/>
      </c>
    </row>
    <row r="89" spans="1:63" s="25" customFormat="1" ht="13.9" hidden="1">
      <c r="A89" s="69">
        <v>86</v>
      </c>
      <c r="B89" s="29"/>
      <c r="C89" s="35"/>
      <c r="D89" s="43"/>
      <c r="E89" s="65"/>
      <c r="F89" s="46"/>
      <c r="G89" s="46"/>
      <c r="H89" s="163"/>
      <c r="I89" s="43"/>
      <c r="J89" s="29"/>
      <c r="K89" s="70"/>
      <c r="L89" s="69"/>
      <c r="M89" s="47"/>
      <c r="N89" s="238" t="str">
        <f ca="1">IF(Tabla1[[#This Row],[Fecha de nac]]="","",IF(Tabla1[[#This Row],[Fecha Finalización]] &gt;=TODAY(), DATEDIF(Tabla1[[#This Row],[Fecha de nac]],TODAY(),"y"), ROUNDDOWN((Tabla1[[#This Row],[Fecha Finalización]] -Tabla1[[#This Row],[Fecha de nac]])/365,0)))</f>
        <v/>
      </c>
      <c r="O89" s="169"/>
      <c r="P89" s="35"/>
      <c r="Q89" s="68"/>
      <c r="R89" s="68"/>
      <c r="S89" s="68"/>
      <c r="T89" s="68"/>
      <c r="U89" s="243" t="str">
        <f>IF(F89="","",Tabla1[[#This Row],[Fecha Inicio grupo]]+3*7-7)</f>
        <v/>
      </c>
      <c r="V89" s="244" t="str">
        <f>IF(F89="","",EDATE(Tabla1[[#This Row],[Fecha Inicio grupo]],3))</f>
        <v/>
      </c>
      <c r="W89" s="30"/>
      <c r="X89" s="30"/>
      <c r="Y89" s="76"/>
      <c r="Z89" s="76"/>
      <c r="AA89" s="76"/>
      <c r="AB89" s="76"/>
      <c r="AC89" s="76"/>
      <c r="AD89" s="76"/>
      <c r="AE89" s="76"/>
      <c r="AF89" s="76"/>
      <c r="AG89" s="76"/>
      <c r="AH89" s="76"/>
      <c r="AI89" s="76"/>
      <c r="AJ89" s="76"/>
      <c r="AK89" s="76"/>
      <c r="AL89" s="76"/>
      <c r="AM89" s="76"/>
      <c r="AN89" s="76"/>
      <c r="AO89" s="144"/>
      <c r="AP89" s="246" t="str">
        <f>IF(F89="","",IFERROR(VLOOKUP(SUBSTITUTE(SUBSTITUTE(Tabla1[[#This Row],[Uso Sistemas]],"T","P"),"N","F"),Parámetros!$M$2:$N$17,2,0),"Completar hasta 3ra sem. para evaluar a Probacionista"))</f>
        <v/>
      </c>
      <c r="AQ89" s="40"/>
      <c r="AR89" s="200"/>
      <c r="AS89" s="40"/>
      <c r="AT89" s="29"/>
      <c r="AU89" s="56"/>
      <c r="AV89" s="56"/>
      <c r="AW89" s="56"/>
      <c r="AX89" s="248" t="str">
        <f>IF(V89="","",EOMONTH(EDATE(Tabla1[[#This Row],[Fecha Finalización]],2),0))</f>
        <v/>
      </c>
      <c r="AY89" s="40"/>
      <c r="AZ89" s="249" t="str">
        <f>IF(V89="","",EOMONTH(EDATE(Tabla1[[#This Row],[Fecha Finalización]],3),0))</f>
        <v/>
      </c>
      <c r="BA89" s="40"/>
      <c r="BB89" s="40"/>
      <c r="BC89" s="235"/>
      <c r="BD89" s="233" t="str">
        <f>IF(F89="","",Tabla1[[#This Row],[sem 01]]&amp;Tabla1[[#This Row],[sem 02]]&amp;Tabla1[[#This Row],[sem 03]])</f>
        <v/>
      </c>
      <c r="BE89" s="234" t="str">
        <f>IF(TRIM(F89)="","",$B$1&amp;"-"&amp;SUBSTITUTE(Tabla1[[#This Row],[Mes Inscrito]]," ","")&amp;"-"&amp;SUBSTITUTE(Tabla1[[#This Row],[Dia de clases Inscrito]]," ","")&amp;"-"&amp;SUBSTITUTE(Tabla1[[#This Row],[Horario Inscrito]]," ","")&amp;"-"&amp;Tabla1[[#This Row],[Fecha Inicio grupo]])</f>
        <v/>
      </c>
      <c r="BF89" s="251" t="str">
        <f>IF(F89="","",Tabla1[[#This Row],[Curso]])</f>
        <v/>
      </c>
      <c r="BG89" s="252" t="str">
        <f>+IF(TRIM(F89)="","",$B$1&amp;"-"&amp;TRIM(Tabla1[[#This Row],[Mes Inscrito]])&amp;"-"&amp;TRIM(Tabla1[[#This Row],[Dia de clases Inscrito]])&amp;"-"&amp;TRIM(Tabla1[[#This Row],[Horario Inscrito]])&amp;"-"&amp;TRIM(Tabla1[[#This Row],[Fecha Inicio grupo]])&amp;"-"&amp;TRIM(Tabla1[[#This Row],[Tipo Incrito]]))</f>
        <v/>
      </c>
      <c r="BH89" s="308" t="str">
        <f>IF(F89="","",OR(IFERROR(SEARCH("CG",Tabla1[[#This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 s="309" t="str">
        <f>IF(F89&lt;&gt;"",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 s="309" t="str">
        <f>IF(F89&lt;&gt;"",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 s="309" t="str">
        <f>IF(Tabla1[[#This Row],[Fecha Inicio grupo]]="","",IFERROR(VLOOKUP(Tabla1[[#This Row],[Mes de Alta como miembro]],Parámetros!$AM$2:$AN$16,2,0),"01/01/1900"))</f>
        <v/>
      </c>
    </row>
    <row r="90" spans="1:63" s="25" customFormat="1" ht="13.9" hidden="1">
      <c r="A90" s="69">
        <v>87</v>
      </c>
      <c r="B90" s="29"/>
      <c r="C90" s="35"/>
      <c r="D90" s="43"/>
      <c r="E90" s="65"/>
      <c r="F90" s="46"/>
      <c r="G90" s="46"/>
      <c r="H90" s="163"/>
      <c r="I90" s="43"/>
      <c r="J90" s="29"/>
      <c r="K90" s="70"/>
      <c r="L90" s="69"/>
      <c r="M90" s="47"/>
      <c r="N90" s="238" t="str">
        <f ca="1">IF(Tabla1[[#This Row],[Fecha de nac]]="","",IF(Tabla1[[#This Row],[Fecha Finalización]] &gt;=TODAY(), DATEDIF(Tabla1[[#This Row],[Fecha de nac]],TODAY(),"y"), ROUNDDOWN((Tabla1[[#This Row],[Fecha Finalización]] -Tabla1[[#This Row],[Fecha de nac]])/365,0)))</f>
        <v/>
      </c>
      <c r="O90" s="169"/>
      <c r="P90" s="35"/>
      <c r="Q90" s="68"/>
      <c r="R90" s="68"/>
      <c r="S90" s="68"/>
      <c r="T90" s="68"/>
      <c r="U90" s="243" t="str">
        <f>IF(F90="","",Tabla1[[#This Row],[Fecha Inicio grupo]]+3*7-7)</f>
        <v/>
      </c>
      <c r="V90" s="244" t="str">
        <f>IF(F90="","",EDATE(Tabla1[[#This Row],[Fecha Inicio grupo]],3))</f>
        <v/>
      </c>
      <c r="W90" s="30"/>
      <c r="X90" s="30"/>
      <c r="Y90" s="76"/>
      <c r="Z90" s="76"/>
      <c r="AA90" s="76"/>
      <c r="AB90" s="76"/>
      <c r="AC90" s="76"/>
      <c r="AD90" s="76"/>
      <c r="AE90" s="76"/>
      <c r="AF90" s="76"/>
      <c r="AG90" s="76"/>
      <c r="AH90" s="76"/>
      <c r="AI90" s="76"/>
      <c r="AJ90" s="76"/>
      <c r="AK90" s="76"/>
      <c r="AL90" s="76"/>
      <c r="AM90" s="76"/>
      <c r="AN90" s="76"/>
      <c r="AO90" s="144"/>
      <c r="AP90" s="246" t="str">
        <f>IF(F90="","",IFERROR(VLOOKUP(SUBSTITUTE(SUBSTITUTE(Tabla1[[#This Row],[Uso Sistemas]],"T","P"),"N","F"),Parámetros!$M$2:$N$17,2,0),"Completar hasta 3ra sem. para evaluar a Probacionista"))</f>
        <v/>
      </c>
      <c r="AQ90" s="40"/>
      <c r="AR90" s="200"/>
      <c r="AS90" s="40"/>
      <c r="AT90" s="29"/>
      <c r="AU90" s="56"/>
      <c r="AV90" s="56"/>
      <c r="AW90" s="56"/>
      <c r="AX90" s="248" t="str">
        <f>IF(V90="","",EOMONTH(EDATE(Tabla1[[#This Row],[Fecha Finalización]],2),0))</f>
        <v/>
      </c>
      <c r="AY90" s="40"/>
      <c r="AZ90" s="249" t="str">
        <f>IF(V90="","",EOMONTH(EDATE(Tabla1[[#This Row],[Fecha Finalización]],3),0))</f>
        <v/>
      </c>
      <c r="BA90" s="40"/>
      <c r="BB90" s="40"/>
      <c r="BC90" s="235"/>
      <c r="BD90" s="233" t="str">
        <f>IF(F90="","",Tabla1[[#This Row],[sem 01]]&amp;Tabla1[[#This Row],[sem 02]]&amp;Tabla1[[#This Row],[sem 03]])</f>
        <v/>
      </c>
      <c r="BE90" s="234" t="str">
        <f>IF(TRIM(F90)="","",$B$1&amp;"-"&amp;SUBSTITUTE(Tabla1[[#This Row],[Mes Inscrito]]," ","")&amp;"-"&amp;SUBSTITUTE(Tabla1[[#This Row],[Dia de clases Inscrito]]," ","")&amp;"-"&amp;SUBSTITUTE(Tabla1[[#This Row],[Horario Inscrito]]," ","")&amp;"-"&amp;Tabla1[[#This Row],[Fecha Inicio grupo]])</f>
        <v/>
      </c>
      <c r="BF90" s="251" t="str">
        <f>IF(F90="","",Tabla1[[#This Row],[Curso]])</f>
        <v/>
      </c>
      <c r="BG90" s="252" t="str">
        <f>+IF(TRIM(F90)="","",$B$1&amp;"-"&amp;TRIM(Tabla1[[#This Row],[Mes Inscrito]])&amp;"-"&amp;TRIM(Tabla1[[#This Row],[Dia de clases Inscrito]])&amp;"-"&amp;TRIM(Tabla1[[#This Row],[Horario Inscrito]])&amp;"-"&amp;TRIM(Tabla1[[#This Row],[Fecha Inicio grupo]])&amp;"-"&amp;TRIM(Tabla1[[#This Row],[Tipo Incrito]]))</f>
        <v/>
      </c>
      <c r="BH90" s="308" t="str">
        <f>IF(F90="","",OR(IFERROR(SEARCH("CG",Tabla1[[#This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 s="309" t="str">
        <f>IF(F90&lt;&gt;"",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 s="309" t="str">
        <f>IF(F90&lt;&gt;"",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 s="309" t="str">
        <f>IF(Tabla1[[#This Row],[Fecha Inicio grupo]]="","",IFERROR(VLOOKUP(Tabla1[[#This Row],[Mes de Alta como miembro]],Parámetros!$AM$2:$AN$16,2,0),"01/01/1900"))</f>
        <v/>
      </c>
    </row>
    <row r="91" spans="1:63" s="25" customFormat="1" ht="13.9" hidden="1">
      <c r="A91" s="69">
        <v>88</v>
      </c>
      <c r="B91" s="29"/>
      <c r="C91" s="35"/>
      <c r="D91" s="43"/>
      <c r="E91" s="65"/>
      <c r="F91" s="46"/>
      <c r="G91" s="46"/>
      <c r="H91" s="163"/>
      <c r="I91" s="43"/>
      <c r="J91" s="29"/>
      <c r="K91" s="70"/>
      <c r="L91" s="69"/>
      <c r="M91" s="47"/>
      <c r="N91" s="238" t="str">
        <f ca="1">IF(Tabla1[[#This Row],[Fecha de nac]]="","",IF(Tabla1[[#This Row],[Fecha Finalización]] &gt;=TODAY(), DATEDIF(Tabla1[[#This Row],[Fecha de nac]],TODAY(),"y"), ROUNDDOWN((Tabla1[[#This Row],[Fecha Finalización]] -Tabla1[[#This Row],[Fecha de nac]])/365,0)))</f>
        <v/>
      </c>
      <c r="O91" s="169"/>
      <c r="P91" s="35"/>
      <c r="Q91" s="68"/>
      <c r="R91" s="68"/>
      <c r="S91" s="68"/>
      <c r="T91" s="68"/>
      <c r="U91" s="243" t="str">
        <f>IF(F91="","",Tabla1[[#This Row],[Fecha Inicio grupo]]+3*7-7)</f>
        <v/>
      </c>
      <c r="V91" s="244" t="str">
        <f>IF(F91="","",EDATE(Tabla1[[#This Row],[Fecha Inicio grupo]],3))</f>
        <v/>
      </c>
      <c r="W91" s="30"/>
      <c r="X91" s="30"/>
      <c r="Y91" s="76"/>
      <c r="Z91" s="76"/>
      <c r="AA91" s="76"/>
      <c r="AB91" s="76"/>
      <c r="AC91" s="76"/>
      <c r="AD91" s="76"/>
      <c r="AE91" s="76"/>
      <c r="AF91" s="76"/>
      <c r="AG91" s="76"/>
      <c r="AH91" s="76"/>
      <c r="AI91" s="76"/>
      <c r="AJ91" s="76"/>
      <c r="AK91" s="76"/>
      <c r="AL91" s="76"/>
      <c r="AM91" s="76"/>
      <c r="AN91" s="76"/>
      <c r="AO91" s="144"/>
      <c r="AP91" s="246" t="str">
        <f>IF(F91="","",IFERROR(VLOOKUP(SUBSTITUTE(SUBSTITUTE(Tabla1[[#This Row],[Uso Sistemas]],"T","P"),"N","F"),Parámetros!$M$2:$N$17,2,0),"Completar hasta 3ra sem. para evaluar a Probacionista"))</f>
        <v/>
      </c>
      <c r="AQ91" s="40"/>
      <c r="AR91" s="200"/>
      <c r="AS91" s="40"/>
      <c r="AT91" s="29"/>
      <c r="AU91" s="56"/>
      <c r="AV91" s="56"/>
      <c r="AW91" s="56"/>
      <c r="AX91" s="248" t="str">
        <f>IF(V91="","",EOMONTH(EDATE(Tabla1[[#This Row],[Fecha Finalización]],2),0))</f>
        <v/>
      </c>
      <c r="AY91" s="40"/>
      <c r="AZ91" s="249" t="str">
        <f>IF(V91="","",EOMONTH(EDATE(Tabla1[[#This Row],[Fecha Finalización]],3),0))</f>
        <v/>
      </c>
      <c r="BA91" s="40"/>
      <c r="BB91" s="40"/>
      <c r="BC91" s="235"/>
      <c r="BD91" s="233" t="str">
        <f>IF(F91="","",Tabla1[[#This Row],[sem 01]]&amp;Tabla1[[#This Row],[sem 02]]&amp;Tabla1[[#This Row],[sem 03]])</f>
        <v/>
      </c>
      <c r="BE91" s="234" t="str">
        <f>IF(TRIM(F91)="","",$B$1&amp;"-"&amp;SUBSTITUTE(Tabla1[[#This Row],[Mes Inscrito]]," ","")&amp;"-"&amp;SUBSTITUTE(Tabla1[[#This Row],[Dia de clases Inscrito]]," ","")&amp;"-"&amp;SUBSTITUTE(Tabla1[[#This Row],[Horario Inscrito]]," ","")&amp;"-"&amp;Tabla1[[#This Row],[Fecha Inicio grupo]])</f>
        <v/>
      </c>
      <c r="BF91" s="251" t="str">
        <f>IF(F91="","",Tabla1[[#This Row],[Curso]])</f>
        <v/>
      </c>
      <c r="BG91" s="252" t="str">
        <f>+IF(TRIM(F91)="","",$B$1&amp;"-"&amp;TRIM(Tabla1[[#This Row],[Mes Inscrito]])&amp;"-"&amp;TRIM(Tabla1[[#This Row],[Dia de clases Inscrito]])&amp;"-"&amp;TRIM(Tabla1[[#This Row],[Horario Inscrito]])&amp;"-"&amp;TRIM(Tabla1[[#This Row],[Fecha Inicio grupo]])&amp;"-"&amp;TRIM(Tabla1[[#This Row],[Tipo Incrito]]))</f>
        <v/>
      </c>
      <c r="BH91" s="308" t="str">
        <f>IF(F91="","",OR(IFERROR(SEARCH("CG",Tabla1[[#This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 s="309" t="str">
        <f>IF(F91&lt;&gt;"",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 s="309" t="str">
        <f>IF(F91&lt;&gt;"",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 s="309" t="str">
        <f>IF(Tabla1[[#This Row],[Fecha Inicio grupo]]="","",IFERROR(VLOOKUP(Tabla1[[#This Row],[Mes de Alta como miembro]],Parámetros!$AM$2:$AN$16,2,0),"01/01/1900"))</f>
        <v/>
      </c>
    </row>
    <row r="92" spans="1:63" s="25" customFormat="1" ht="13.9" hidden="1">
      <c r="A92" s="69">
        <v>89</v>
      </c>
      <c r="B92" s="29"/>
      <c r="C92" s="35"/>
      <c r="D92" s="43"/>
      <c r="E92" s="65"/>
      <c r="F92" s="46"/>
      <c r="G92" s="46"/>
      <c r="H92" s="163"/>
      <c r="I92" s="43"/>
      <c r="J92" s="29"/>
      <c r="K92" s="70"/>
      <c r="L92" s="69"/>
      <c r="M92" s="47"/>
      <c r="N92" s="238" t="str">
        <f ca="1">IF(Tabla1[[#This Row],[Fecha de nac]]="","",IF(Tabla1[[#This Row],[Fecha Finalización]] &gt;=TODAY(), DATEDIF(Tabla1[[#This Row],[Fecha de nac]],TODAY(),"y"), ROUNDDOWN((Tabla1[[#This Row],[Fecha Finalización]] -Tabla1[[#This Row],[Fecha de nac]])/365,0)))</f>
        <v/>
      </c>
      <c r="O92" s="169"/>
      <c r="P92" s="35"/>
      <c r="Q92" s="68"/>
      <c r="R92" s="68"/>
      <c r="S92" s="68"/>
      <c r="T92" s="68"/>
      <c r="U92" s="243" t="str">
        <f>IF(F92="","",Tabla1[[#This Row],[Fecha Inicio grupo]]+3*7-7)</f>
        <v/>
      </c>
      <c r="V92" s="244" t="str">
        <f>IF(F92="","",EDATE(Tabla1[[#This Row],[Fecha Inicio grupo]],3))</f>
        <v/>
      </c>
      <c r="W92" s="30"/>
      <c r="X92" s="30"/>
      <c r="Y92" s="76"/>
      <c r="Z92" s="76"/>
      <c r="AA92" s="76"/>
      <c r="AB92" s="76"/>
      <c r="AC92" s="76"/>
      <c r="AD92" s="76"/>
      <c r="AE92" s="76"/>
      <c r="AF92" s="76"/>
      <c r="AG92" s="76"/>
      <c r="AH92" s="76"/>
      <c r="AI92" s="76"/>
      <c r="AJ92" s="76"/>
      <c r="AK92" s="76"/>
      <c r="AL92" s="76"/>
      <c r="AM92" s="76"/>
      <c r="AN92" s="76"/>
      <c r="AO92" s="144"/>
      <c r="AP92" s="246" t="str">
        <f>IF(F92="","",IFERROR(VLOOKUP(SUBSTITUTE(SUBSTITUTE(Tabla1[[#This Row],[Uso Sistemas]],"T","P"),"N","F"),Parámetros!$M$2:$N$17,2,0),"Completar hasta 3ra sem. para evaluar a Probacionista"))</f>
        <v/>
      </c>
      <c r="AQ92" s="40"/>
      <c r="AR92" s="200"/>
      <c r="AS92" s="40"/>
      <c r="AT92" s="29"/>
      <c r="AU92" s="56"/>
      <c r="AV92" s="56"/>
      <c r="AW92" s="56"/>
      <c r="AX92" s="248" t="str">
        <f>IF(V92="","",EOMONTH(EDATE(Tabla1[[#This Row],[Fecha Finalización]],2),0))</f>
        <v/>
      </c>
      <c r="AY92" s="40"/>
      <c r="AZ92" s="249" t="str">
        <f>IF(V92="","",EOMONTH(EDATE(Tabla1[[#This Row],[Fecha Finalización]],3),0))</f>
        <v/>
      </c>
      <c r="BA92" s="40"/>
      <c r="BB92" s="40"/>
      <c r="BC92" s="235"/>
      <c r="BD92" s="233" t="str">
        <f>IF(F92="","",Tabla1[[#This Row],[sem 01]]&amp;Tabla1[[#This Row],[sem 02]]&amp;Tabla1[[#This Row],[sem 03]])</f>
        <v/>
      </c>
      <c r="BE92" s="234" t="str">
        <f>IF(TRIM(F92)="","",$B$1&amp;"-"&amp;SUBSTITUTE(Tabla1[[#This Row],[Mes Inscrito]]," ","")&amp;"-"&amp;SUBSTITUTE(Tabla1[[#This Row],[Dia de clases Inscrito]]," ","")&amp;"-"&amp;SUBSTITUTE(Tabla1[[#This Row],[Horario Inscrito]]," ","")&amp;"-"&amp;Tabla1[[#This Row],[Fecha Inicio grupo]])</f>
        <v/>
      </c>
      <c r="BF92" s="251" t="str">
        <f>IF(F92="","",Tabla1[[#This Row],[Curso]])</f>
        <v/>
      </c>
      <c r="BG92" s="252" t="str">
        <f>+IF(TRIM(F92)="","",$B$1&amp;"-"&amp;TRIM(Tabla1[[#This Row],[Mes Inscrito]])&amp;"-"&amp;TRIM(Tabla1[[#This Row],[Dia de clases Inscrito]])&amp;"-"&amp;TRIM(Tabla1[[#This Row],[Horario Inscrito]])&amp;"-"&amp;TRIM(Tabla1[[#This Row],[Fecha Inicio grupo]])&amp;"-"&amp;TRIM(Tabla1[[#This Row],[Tipo Incrito]]))</f>
        <v/>
      </c>
      <c r="BH92" s="308" t="str">
        <f>IF(F92="","",OR(IFERROR(SEARCH("CG",Tabla1[[#This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 s="309" t="str">
        <f>IF(F92&lt;&gt;"",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 s="309" t="str">
        <f>IF(F92&lt;&gt;"",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 s="309" t="str">
        <f>IF(Tabla1[[#This Row],[Fecha Inicio grupo]]="","",IFERROR(VLOOKUP(Tabla1[[#This Row],[Mes de Alta como miembro]],Parámetros!$AM$2:$AN$16,2,0),"01/01/1900"))</f>
        <v/>
      </c>
    </row>
    <row r="93" spans="1:63" s="25" customFormat="1" ht="13.9" hidden="1">
      <c r="A93" s="69">
        <v>90</v>
      </c>
      <c r="B93" s="29"/>
      <c r="C93" s="35"/>
      <c r="D93" s="43"/>
      <c r="E93" s="65"/>
      <c r="F93" s="46"/>
      <c r="G93" s="46"/>
      <c r="H93" s="163"/>
      <c r="I93" s="43"/>
      <c r="J93" s="29"/>
      <c r="K93" s="70"/>
      <c r="L93" s="69"/>
      <c r="M93" s="47"/>
      <c r="N93" s="238" t="str">
        <f ca="1">IF(Tabla1[[#This Row],[Fecha de nac]]="","",IF(Tabla1[[#This Row],[Fecha Finalización]] &gt;=TODAY(), DATEDIF(Tabla1[[#This Row],[Fecha de nac]],TODAY(),"y"), ROUNDDOWN((Tabla1[[#This Row],[Fecha Finalización]] -Tabla1[[#This Row],[Fecha de nac]])/365,0)))</f>
        <v/>
      </c>
      <c r="O93" s="169"/>
      <c r="P93" s="35"/>
      <c r="Q93" s="68"/>
      <c r="R93" s="68"/>
      <c r="S93" s="68"/>
      <c r="T93" s="68"/>
      <c r="U93" s="243" t="str">
        <f>IF(F93="","",Tabla1[[#This Row],[Fecha Inicio grupo]]+3*7-7)</f>
        <v/>
      </c>
      <c r="V93" s="244" t="str">
        <f>IF(F93="","",EDATE(Tabla1[[#This Row],[Fecha Inicio grupo]],3))</f>
        <v/>
      </c>
      <c r="W93" s="30"/>
      <c r="X93" s="30"/>
      <c r="Y93" s="76"/>
      <c r="Z93" s="76"/>
      <c r="AA93" s="76"/>
      <c r="AB93" s="76"/>
      <c r="AC93" s="76"/>
      <c r="AD93" s="76"/>
      <c r="AE93" s="76"/>
      <c r="AF93" s="76"/>
      <c r="AG93" s="76"/>
      <c r="AH93" s="76"/>
      <c r="AI93" s="76"/>
      <c r="AJ93" s="76"/>
      <c r="AK93" s="76"/>
      <c r="AL93" s="76"/>
      <c r="AM93" s="76"/>
      <c r="AN93" s="76"/>
      <c r="AO93" s="144"/>
      <c r="AP93" s="246" t="str">
        <f>IF(F93="","",IFERROR(VLOOKUP(SUBSTITUTE(SUBSTITUTE(Tabla1[[#This Row],[Uso Sistemas]],"T","P"),"N","F"),Parámetros!$M$2:$N$17,2,0),"Completar hasta 3ra sem. para evaluar a Probacionista"))</f>
        <v/>
      </c>
      <c r="AQ93" s="40"/>
      <c r="AR93" s="200"/>
      <c r="AS93" s="40"/>
      <c r="AT93" s="29"/>
      <c r="AU93" s="56"/>
      <c r="AV93" s="56"/>
      <c r="AW93" s="56"/>
      <c r="AX93" s="248" t="str">
        <f>IF(V93="","",EOMONTH(EDATE(Tabla1[[#This Row],[Fecha Finalización]],2),0))</f>
        <v/>
      </c>
      <c r="AY93" s="40"/>
      <c r="AZ93" s="249" t="str">
        <f>IF(V93="","",EOMONTH(EDATE(Tabla1[[#This Row],[Fecha Finalización]],3),0))</f>
        <v/>
      </c>
      <c r="BA93" s="40"/>
      <c r="BB93" s="40"/>
      <c r="BC93" s="235"/>
      <c r="BD93" s="233" t="str">
        <f>IF(F93="","",Tabla1[[#This Row],[sem 01]]&amp;Tabla1[[#This Row],[sem 02]]&amp;Tabla1[[#This Row],[sem 03]])</f>
        <v/>
      </c>
      <c r="BE93" s="234" t="str">
        <f>IF(TRIM(F93)="","",$B$1&amp;"-"&amp;SUBSTITUTE(Tabla1[[#This Row],[Mes Inscrito]]," ","")&amp;"-"&amp;SUBSTITUTE(Tabla1[[#This Row],[Dia de clases Inscrito]]," ","")&amp;"-"&amp;SUBSTITUTE(Tabla1[[#This Row],[Horario Inscrito]]," ","")&amp;"-"&amp;Tabla1[[#This Row],[Fecha Inicio grupo]])</f>
        <v/>
      </c>
      <c r="BF93" s="251" t="str">
        <f>IF(F93="","",Tabla1[[#This Row],[Curso]])</f>
        <v/>
      </c>
      <c r="BG93" s="252" t="str">
        <f>+IF(TRIM(F93)="","",$B$1&amp;"-"&amp;TRIM(Tabla1[[#This Row],[Mes Inscrito]])&amp;"-"&amp;TRIM(Tabla1[[#This Row],[Dia de clases Inscrito]])&amp;"-"&amp;TRIM(Tabla1[[#This Row],[Horario Inscrito]])&amp;"-"&amp;TRIM(Tabla1[[#This Row],[Fecha Inicio grupo]])&amp;"-"&amp;TRIM(Tabla1[[#This Row],[Tipo Incrito]]))</f>
        <v/>
      </c>
      <c r="BH93" s="308" t="str">
        <f>IF(F93="","",OR(IFERROR(SEARCH("CG",Tabla1[[#This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 s="309" t="str">
        <f>IF(F93&lt;&gt;"",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 s="309" t="str">
        <f>IF(F93&lt;&gt;"",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 s="309" t="str">
        <f>IF(Tabla1[[#This Row],[Fecha Inicio grupo]]="","",IFERROR(VLOOKUP(Tabla1[[#This Row],[Mes de Alta como miembro]],Parámetros!$AM$2:$AN$16,2,0),"01/01/1900"))</f>
        <v/>
      </c>
    </row>
    <row r="94" spans="1:63" s="25" customFormat="1" ht="13.9" hidden="1">
      <c r="A94" s="69">
        <v>91</v>
      </c>
      <c r="B94" s="29"/>
      <c r="C94" s="35"/>
      <c r="D94" s="43"/>
      <c r="E94" s="65"/>
      <c r="F94" s="46"/>
      <c r="G94" s="46"/>
      <c r="H94" s="163"/>
      <c r="I94" s="43"/>
      <c r="J94" s="29"/>
      <c r="K94" s="70"/>
      <c r="L94" s="69"/>
      <c r="M94" s="47"/>
      <c r="N94" s="238" t="str">
        <f ca="1">IF(Tabla1[[#This Row],[Fecha de nac]]="","",IF(Tabla1[[#This Row],[Fecha Finalización]] &gt;=TODAY(), DATEDIF(Tabla1[[#This Row],[Fecha de nac]],TODAY(),"y"), ROUNDDOWN((Tabla1[[#This Row],[Fecha Finalización]] -Tabla1[[#This Row],[Fecha de nac]])/365,0)))</f>
        <v/>
      </c>
      <c r="O94" s="169"/>
      <c r="P94" s="35"/>
      <c r="Q94" s="68"/>
      <c r="R94" s="68"/>
      <c r="S94" s="68"/>
      <c r="T94" s="68"/>
      <c r="U94" s="243" t="str">
        <f>IF(F94="","",Tabla1[[#This Row],[Fecha Inicio grupo]]+3*7-7)</f>
        <v/>
      </c>
      <c r="V94" s="244" t="str">
        <f>IF(F94="","",EDATE(Tabla1[[#This Row],[Fecha Inicio grupo]],3))</f>
        <v/>
      </c>
      <c r="W94" s="30"/>
      <c r="X94" s="30"/>
      <c r="Y94" s="76"/>
      <c r="Z94" s="76"/>
      <c r="AA94" s="76"/>
      <c r="AB94" s="76"/>
      <c r="AC94" s="76"/>
      <c r="AD94" s="76"/>
      <c r="AE94" s="76"/>
      <c r="AF94" s="76"/>
      <c r="AG94" s="76"/>
      <c r="AH94" s="76"/>
      <c r="AI94" s="76"/>
      <c r="AJ94" s="76"/>
      <c r="AK94" s="76"/>
      <c r="AL94" s="76"/>
      <c r="AM94" s="76"/>
      <c r="AN94" s="76"/>
      <c r="AO94" s="144"/>
      <c r="AP94" s="246" t="str">
        <f>IF(F94="","",IFERROR(VLOOKUP(SUBSTITUTE(SUBSTITUTE(Tabla1[[#This Row],[Uso Sistemas]],"T","P"),"N","F"),Parámetros!$M$2:$N$17,2,0),"Completar hasta 3ra sem. para evaluar a Probacionista"))</f>
        <v/>
      </c>
      <c r="AQ94" s="40"/>
      <c r="AR94" s="200"/>
      <c r="AS94" s="40"/>
      <c r="AT94" s="29"/>
      <c r="AU94" s="56"/>
      <c r="AV94" s="56"/>
      <c r="AW94" s="56"/>
      <c r="AX94" s="248" t="str">
        <f>IF(V94="","",EOMONTH(EDATE(Tabla1[[#This Row],[Fecha Finalización]],2),0))</f>
        <v/>
      </c>
      <c r="AY94" s="40"/>
      <c r="AZ94" s="249" t="str">
        <f>IF(V94="","",EOMONTH(EDATE(Tabla1[[#This Row],[Fecha Finalización]],3),0))</f>
        <v/>
      </c>
      <c r="BA94" s="40"/>
      <c r="BB94" s="40"/>
      <c r="BC94" s="235"/>
      <c r="BD94" s="233" t="str">
        <f>IF(F94="","",Tabla1[[#This Row],[sem 01]]&amp;Tabla1[[#This Row],[sem 02]]&amp;Tabla1[[#This Row],[sem 03]])</f>
        <v/>
      </c>
      <c r="BE94" s="234" t="str">
        <f>IF(TRIM(F94)="","",$B$1&amp;"-"&amp;SUBSTITUTE(Tabla1[[#This Row],[Mes Inscrito]]," ","")&amp;"-"&amp;SUBSTITUTE(Tabla1[[#This Row],[Dia de clases Inscrito]]," ","")&amp;"-"&amp;SUBSTITUTE(Tabla1[[#This Row],[Horario Inscrito]]," ","")&amp;"-"&amp;Tabla1[[#This Row],[Fecha Inicio grupo]])</f>
        <v/>
      </c>
      <c r="BF94" s="251" t="str">
        <f>IF(F94="","",Tabla1[[#This Row],[Curso]])</f>
        <v/>
      </c>
      <c r="BG94" s="252" t="str">
        <f>+IF(TRIM(F94)="","",$B$1&amp;"-"&amp;TRIM(Tabla1[[#This Row],[Mes Inscrito]])&amp;"-"&amp;TRIM(Tabla1[[#This Row],[Dia de clases Inscrito]])&amp;"-"&amp;TRIM(Tabla1[[#This Row],[Horario Inscrito]])&amp;"-"&amp;TRIM(Tabla1[[#This Row],[Fecha Inicio grupo]])&amp;"-"&amp;TRIM(Tabla1[[#This Row],[Tipo Incrito]]))</f>
        <v/>
      </c>
      <c r="BH94" s="308" t="str">
        <f>IF(F94="","",OR(IFERROR(SEARCH("CG",Tabla1[[#This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 s="309" t="str">
        <f>IF(F94&lt;&gt;"",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 s="309" t="str">
        <f>IF(F94&lt;&gt;"",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 s="309" t="str">
        <f>IF(Tabla1[[#This Row],[Fecha Inicio grupo]]="","",IFERROR(VLOOKUP(Tabla1[[#This Row],[Mes de Alta como miembro]],Parámetros!$AM$2:$AN$16,2,0),"01/01/1900"))</f>
        <v/>
      </c>
    </row>
    <row r="95" spans="1:63" ht="14.45" hidden="1">
      <c r="A95" s="69">
        <v>92</v>
      </c>
      <c r="B95" s="29"/>
      <c r="C95" s="35"/>
      <c r="D95" s="43"/>
      <c r="E95" s="65"/>
      <c r="F95" s="46"/>
      <c r="G95" s="46"/>
      <c r="H95" s="163"/>
      <c r="I95" s="43"/>
      <c r="J95" s="29"/>
      <c r="K95" s="70"/>
      <c r="L95" s="69"/>
      <c r="M95" s="47"/>
      <c r="N95" s="238" t="str">
        <f ca="1">IF(Tabla1[[#This Row],[Fecha de nac]]="","",IF(Tabla1[[#This Row],[Fecha Finalización]] &gt;=TODAY(), DATEDIF(Tabla1[[#This Row],[Fecha de nac]],TODAY(),"y"), ROUNDDOWN((Tabla1[[#This Row],[Fecha Finalización]] -Tabla1[[#This Row],[Fecha de nac]])/365,0)))</f>
        <v/>
      </c>
      <c r="O95" s="169"/>
      <c r="P95" s="35"/>
      <c r="Q95" s="68"/>
      <c r="R95" s="68"/>
      <c r="S95" s="68"/>
      <c r="T95" s="68"/>
      <c r="U95" s="243" t="str">
        <f>IF(F95="","",Tabla1[[#This Row],[Fecha Inicio grupo]]+3*7-7)</f>
        <v/>
      </c>
      <c r="V95" s="244" t="str">
        <f>IF(F95="","",EDATE(Tabla1[[#This Row],[Fecha Inicio grupo]],3))</f>
        <v/>
      </c>
      <c r="W95" s="30"/>
      <c r="X95" s="30"/>
      <c r="Y95" s="76"/>
      <c r="Z95" s="76"/>
      <c r="AA95" s="76"/>
      <c r="AB95" s="76"/>
      <c r="AC95" s="76"/>
      <c r="AD95" s="76"/>
      <c r="AE95" s="76"/>
      <c r="AF95" s="76"/>
      <c r="AG95" s="76"/>
      <c r="AH95" s="76"/>
      <c r="AI95" s="76"/>
      <c r="AJ95" s="76"/>
      <c r="AK95" s="76"/>
      <c r="AL95" s="76"/>
      <c r="AM95" s="76"/>
      <c r="AN95" s="76"/>
      <c r="AO95" s="144"/>
      <c r="AP95" s="246" t="str">
        <f>IF(F95="","",IFERROR(VLOOKUP(SUBSTITUTE(SUBSTITUTE(Tabla1[[#This Row],[Uso Sistemas]],"T","P"),"N","F"),Parámetros!$M$2:$N$17,2,0),"Completar hasta 3ra sem. para evaluar a Probacionista"))</f>
        <v/>
      </c>
      <c r="AQ95" s="40"/>
      <c r="AR95" s="200"/>
      <c r="AS95" s="40"/>
      <c r="AT95" s="29"/>
      <c r="AU95" s="56"/>
      <c r="AV95" s="56"/>
      <c r="AW95" s="56"/>
      <c r="AX95" s="248" t="str">
        <f>IF(V95="","",EOMONTH(EDATE(Tabla1[[#This Row],[Fecha Finalización]],2),0))</f>
        <v/>
      </c>
      <c r="AY95" s="40"/>
      <c r="AZ95" s="249" t="str">
        <f>IF(V95="","",EOMONTH(EDATE(Tabla1[[#This Row],[Fecha Finalización]],3),0))</f>
        <v/>
      </c>
      <c r="BA95" s="40"/>
      <c r="BB95" s="40"/>
      <c r="BC95" s="235"/>
      <c r="BD95" s="233" t="str">
        <f>IF(F95="","",Tabla1[[#This Row],[sem 01]]&amp;Tabla1[[#This Row],[sem 02]]&amp;Tabla1[[#This Row],[sem 03]])</f>
        <v/>
      </c>
      <c r="BE95" s="234" t="str">
        <f>IF(TRIM(F95)="","",$B$1&amp;"-"&amp;SUBSTITUTE(Tabla1[[#This Row],[Mes Inscrito]]," ","")&amp;"-"&amp;SUBSTITUTE(Tabla1[[#This Row],[Dia de clases Inscrito]]," ","")&amp;"-"&amp;SUBSTITUTE(Tabla1[[#This Row],[Horario Inscrito]]," ","")&amp;"-"&amp;Tabla1[[#This Row],[Fecha Inicio grupo]])</f>
        <v/>
      </c>
      <c r="BF95" s="251" t="str">
        <f>IF(F95="","",Tabla1[[#This Row],[Curso]])</f>
        <v/>
      </c>
      <c r="BG95" s="252" t="str">
        <f>+IF(TRIM(F95)="","",$B$1&amp;"-"&amp;TRIM(Tabla1[[#This Row],[Mes Inscrito]])&amp;"-"&amp;TRIM(Tabla1[[#This Row],[Dia de clases Inscrito]])&amp;"-"&amp;TRIM(Tabla1[[#This Row],[Horario Inscrito]])&amp;"-"&amp;TRIM(Tabla1[[#This Row],[Fecha Inicio grupo]])&amp;"-"&amp;TRIM(Tabla1[[#This Row],[Tipo Incrito]]))</f>
        <v/>
      </c>
      <c r="BH95" s="308" t="str">
        <f>IF(F95="","",OR(IFERROR(SEARCH("CG",Tabla1[[#This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 s="309" t="str">
        <f>IF(F95&lt;&gt;"",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 s="309" t="str">
        <f>IF(F95&lt;&gt;"",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 s="309" t="str">
        <f>IF(Tabla1[[#This Row],[Fecha Inicio grupo]]="","",IFERROR(VLOOKUP(Tabla1[[#This Row],[Mes de Alta como miembro]],Parámetros!$AM$2:$AN$16,2,0),"01/01/1900"))</f>
        <v/>
      </c>
    </row>
    <row r="96" spans="1:63" ht="14.45" hidden="1">
      <c r="A96" s="69">
        <v>93</v>
      </c>
      <c r="B96" s="29"/>
      <c r="C96" s="35"/>
      <c r="D96" s="43"/>
      <c r="E96" s="65"/>
      <c r="F96" s="46"/>
      <c r="G96" s="46"/>
      <c r="H96" s="163"/>
      <c r="I96" s="43"/>
      <c r="J96" s="29"/>
      <c r="K96" s="70"/>
      <c r="L96" s="69"/>
      <c r="M96" s="47"/>
      <c r="N96" s="238" t="str">
        <f ca="1">IF(Tabla1[[#This Row],[Fecha de nac]]="","",IF(Tabla1[[#This Row],[Fecha Finalización]] &gt;=TODAY(), DATEDIF(Tabla1[[#This Row],[Fecha de nac]],TODAY(),"y"), ROUNDDOWN((Tabla1[[#This Row],[Fecha Finalización]] -Tabla1[[#This Row],[Fecha de nac]])/365,0)))</f>
        <v/>
      </c>
      <c r="O96" s="169"/>
      <c r="P96" s="35"/>
      <c r="Q96" s="68"/>
      <c r="R96" s="68"/>
      <c r="S96" s="68"/>
      <c r="T96" s="68"/>
      <c r="U96" s="243" t="str">
        <f>IF(F96="","",Tabla1[[#This Row],[Fecha Inicio grupo]]+3*7-7)</f>
        <v/>
      </c>
      <c r="V96" s="244" t="str">
        <f>IF(F96="","",EDATE(Tabla1[[#This Row],[Fecha Inicio grupo]],3))</f>
        <v/>
      </c>
      <c r="W96" s="30"/>
      <c r="X96" s="30"/>
      <c r="Y96" s="76"/>
      <c r="Z96" s="76"/>
      <c r="AA96" s="76"/>
      <c r="AB96" s="76"/>
      <c r="AC96" s="76"/>
      <c r="AD96" s="76"/>
      <c r="AE96" s="76"/>
      <c r="AF96" s="76"/>
      <c r="AG96" s="76"/>
      <c r="AH96" s="76"/>
      <c r="AI96" s="76"/>
      <c r="AJ96" s="76"/>
      <c r="AK96" s="76"/>
      <c r="AL96" s="76"/>
      <c r="AM96" s="76"/>
      <c r="AN96" s="76"/>
      <c r="AO96" s="144"/>
      <c r="AP96" s="246" t="str">
        <f>IF(F96="","",IFERROR(VLOOKUP(SUBSTITUTE(SUBSTITUTE(Tabla1[[#This Row],[Uso Sistemas]],"T","P"),"N","F"),Parámetros!$M$2:$N$17,2,0),"Completar hasta 3ra sem. para evaluar a Probacionista"))</f>
        <v/>
      </c>
      <c r="AQ96" s="40"/>
      <c r="AR96" s="200"/>
      <c r="AS96" s="40"/>
      <c r="AT96" s="29"/>
      <c r="AU96" s="56"/>
      <c r="AV96" s="56"/>
      <c r="AW96" s="56"/>
      <c r="AX96" s="248" t="str">
        <f>IF(V96="","",EOMONTH(EDATE(Tabla1[[#This Row],[Fecha Finalización]],2),0))</f>
        <v/>
      </c>
      <c r="AY96" s="40"/>
      <c r="AZ96" s="249" t="str">
        <f>IF(V96="","",EOMONTH(EDATE(Tabla1[[#This Row],[Fecha Finalización]],3),0))</f>
        <v/>
      </c>
      <c r="BA96" s="40"/>
      <c r="BB96" s="40"/>
      <c r="BC96" s="235"/>
      <c r="BD96" s="233" t="str">
        <f>IF(F96="","",Tabla1[[#This Row],[sem 01]]&amp;Tabla1[[#This Row],[sem 02]]&amp;Tabla1[[#This Row],[sem 03]])</f>
        <v/>
      </c>
      <c r="BE96" s="234" t="str">
        <f>IF(TRIM(F96)="","",$B$1&amp;"-"&amp;SUBSTITUTE(Tabla1[[#This Row],[Mes Inscrito]]," ","")&amp;"-"&amp;SUBSTITUTE(Tabla1[[#This Row],[Dia de clases Inscrito]]," ","")&amp;"-"&amp;SUBSTITUTE(Tabla1[[#This Row],[Horario Inscrito]]," ","")&amp;"-"&amp;Tabla1[[#This Row],[Fecha Inicio grupo]])</f>
        <v/>
      </c>
      <c r="BF96" s="251" t="str">
        <f>IF(F96="","",Tabla1[[#This Row],[Curso]])</f>
        <v/>
      </c>
      <c r="BG96" s="252" t="str">
        <f>+IF(TRIM(F96)="","",$B$1&amp;"-"&amp;TRIM(Tabla1[[#This Row],[Mes Inscrito]])&amp;"-"&amp;TRIM(Tabla1[[#This Row],[Dia de clases Inscrito]])&amp;"-"&amp;TRIM(Tabla1[[#This Row],[Horario Inscrito]])&amp;"-"&amp;TRIM(Tabla1[[#This Row],[Fecha Inicio grupo]])&amp;"-"&amp;TRIM(Tabla1[[#This Row],[Tipo Incrito]]))</f>
        <v/>
      </c>
      <c r="BH96" s="308" t="str">
        <f>IF(F96="","",OR(IFERROR(SEARCH("CG",Tabla1[[#This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 s="309" t="str">
        <f>IF(F96&lt;&gt;"",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 s="309" t="str">
        <f>IF(F96&lt;&gt;"",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 s="309" t="str">
        <f>IF(Tabla1[[#This Row],[Fecha Inicio grupo]]="","",IFERROR(VLOOKUP(Tabla1[[#This Row],[Mes de Alta como miembro]],Parámetros!$AM$2:$AN$16,2,0),"01/01/1900"))</f>
        <v/>
      </c>
    </row>
    <row r="97" spans="1:63" ht="14.45" hidden="1">
      <c r="A97" s="69">
        <v>94</v>
      </c>
      <c r="B97" s="29"/>
      <c r="C97" s="35"/>
      <c r="D97" s="43"/>
      <c r="E97" s="65"/>
      <c r="F97" s="46"/>
      <c r="G97" s="46"/>
      <c r="H97" s="163"/>
      <c r="I97" s="43"/>
      <c r="J97" s="29"/>
      <c r="K97" s="70"/>
      <c r="L97" s="69"/>
      <c r="M97" s="47"/>
      <c r="N97" s="238" t="str">
        <f ca="1">IF(Tabla1[[#This Row],[Fecha de nac]]="","",IF(Tabla1[[#This Row],[Fecha Finalización]] &gt;=TODAY(), DATEDIF(Tabla1[[#This Row],[Fecha de nac]],TODAY(),"y"), ROUNDDOWN((Tabla1[[#This Row],[Fecha Finalización]] -Tabla1[[#This Row],[Fecha de nac]])/365,0)))</f>
        <v/>
      </c>
      <c r="O97" s="169"/>
      <c r="P97" s="35"/>
      <c r="Q97" s="68"/>
      <c r="R97" s="68"/>
      <c r="S97" s="68"/>
      <c r="T97" s="68"/>
      <c r="U97" s="243" t="str">
        <f>IF(F97="","",Tabla1[[#This Row],[Fecha Inicio grupo]]+3*7-7)</f>
        <v/>
      </c>
      <c r="V97" s="244" t="str">
        <f>IF(F97="","",EDATE(Tabla1[[#This Row],[Fecha Inicio grupo]],3))</f>
        <v/>
      </c>
      <c r="W97" s="30"/>
      <c r="X97" s="30"/>
      <c r="Y97" s="76"/>
      <c r="Z97" s="76"/>
      <c r="AA97" s="76"/>
      <c r="AB97" s="76"/>
      <c r="AC97" s="76"/>
      <c r="AD97" s="76"/>
      <c r="AE97" s="76"/>
      <c r="AF97" s="76"/>
      <c r="AG97" s="76"/>
      <c r="AH97" s="76"/>
      <c r="AI97" s="76"/>
      <c r="AJ97" s="76"/>
      <c r="AK97" s="76"/>
      <c r="AL97" s="76"/>
      <c r="AM97" s="76"/>
      <c r="AN97" s="76"/>
      <c r="AO97" s="144"/>
      <c r="AP97" s="246" t="str">
        <f>IF(F97="","",IFERROR(VLOOKUP(SUBSTITUTE(SUBSTITUTE(Tabla1[[#This Row],[Uso Sistemas]],"T","P"),"N","F"),Parámetros!$M$2:$N$17,2,0),"Completar hasta 3ra sem. para evaluar a Probacionista"))</f>
        <v/>
      </c>
      <c r="AQ97" s="40"/>
      <c r="AR97" s="40"/>
      <c r="AS97" s="40"/>
      <c r="AT97" s="29"/>
      <c r="AU97" s="56"/>
      <c r="AV97" s="56"/>
      <c r="AW97" s="56"/>
      <c r="AX97" s="248" t="str">
        <f>IF(V97="","",EOMONTH(EDATE(Tabla1[[#This Row],[Fecha Finalización]],2),0))</f>
        <v/>
      </c>
      <c r="AY97" s="40"/>
      <c r="AZ97" s="249" t="str">
        <f>IF(V97="","",EOMONTH(EDATE(Tabla1[[#This Row],[Fecha Finalización]],3),0))</f>
        <v/>
      </c>
      <c r="BA97" s="40"/>
      <c r="BB97" s="40"/>
      <c r="BC97" s="235"/>
      <c r="BD97" s="233" t="str">
        <f>IF(F97="","",Tabla1[[#This Row],[sem 01]]&amp;Tabla1[[#This Row],[sem 02]]&amp;Tabla1[[#This Row],[sem 03]])</f>
        <v/>
      </c>
      <c r="BE97" s="234" t="str">
        <f>IF(TRIM(F97)="","",$B$1&amp;"-"&amp;SUBSTITUTE(Tabla1[[#This Row],[Mes Inscrito]]," ","")&amp;"-"&amp;SUBSTITUTE(Tabla1[[#This Row],[Dia de clases Inscrito]]," ","")&amp;"-"&amp;SUBSTITUTE(Tabla1[[#This Row],[Horario Inscrito]]," ","")&amp;"-"&amp;Tabla1[[#This Row],[Fecha Inicio grupo]])</f>
        <v/>
      </c>
      <c r="BF97" s="251" t="str">
        <f>IF(F97="","",Tabla1[[#This Row],[Curso]])</f>
        <v/>
      </c>
      <c r="BG97" s="252" t="str">
        <f>+IF(TRIM(F97)="","",$B$1&amp;"-"&amp;TRIM(Tabla1[[#This Row],[Mes Inscrito]])&amp;"-"&amp;TRIM(Tabla1[[#This Row],[Dia de clases Inscrito]])&amp;"-"&amp;TRIM(Tabla1[[#This Row],[Horario Inscrito]])&amp;"-"&amp;TRIM(Tabla1[[#This Row],[Fecha Inicio grupo]])&amp;"-"&amp;TRIM(Tabla1[[#This Row],[Tipo Incrito]]))</f>
        <v/>
      </c>
      <c r="BH97" s="308" t="str">
        <f>IF(F97="","",OR(IFERROR(SEARCH("CG",Tabla1[[#This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 s="309" t="str">
        <f>IF(F97&lt;&gt;"",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 s="309" t="str">
        <f>IF(F97&lt;&gt;"",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 s="309" t="str">
        <f>IF(Tabla1[[#This Row],[Fecha Inicio grupo]]="","",IFERROR(VLOOKUP(Tabla1[[#This Row],[Mes de Alta como miembro]],Parámetros!$AM$2:$AN$16,2,0),"01/01/1900"))</f>
        <v/>
      </c>
    </row>
    <row r="98" spans="1:63" ht="14.45" hidden="1">
      <c r="A98" s="69">
        <v>95</v>
      </c>
      <c r="B98" s="29"/>
      <c r="C98" s="35"/>
      <c r="D98" s="43"/>
      <c r="E98" s="65"/>
      <c r="F98" s="46"/>
      <c r="G98" s="46"/>
      <c r="H98" s="163"/>
      <c r="I98" s="43"/>
      <c r="J98" s="29"/>
      <c r="K98" s="70"/>
      <c r="L98" s="69"/>
      <c r="M98" s="47"/>
      <c r="N98" s="238" t="str">
        <f ca="1">IF(Tabla1[[#This Row],[Fecha de nac]]="","",IF(Tabla1[[#This Row],[Fecha Finalización]] &gt;=TODAY(), DATEDIF(Tabla1[[#This Row],[Fecha de nac]],TODAY(),"y"), ROUNDDOWN((Tabla1[[#This Row],[Fecha Finalización]] -Tabla1[[#This Row],[Fecha de nac]])/365,0)))</f>
        <v/>
      </c>
      <c r="O98" s="169"/>
      <c r="P98" s="35"/>
      <c r="Q98" s="68"/>
      <c r="R98" s="68"/>
      <c r="S98" s="68"/>
      <c r="T98" s="68"/>
      <c r="U98" s="243" t="str">
        <f>IF(F98="","",Tabla1[[#This Row],[Fecha Inicio grupo]]+3*7-7)</f>
        <v/>
      </c>
      <c r="V98" s="244" t="str">
        <f>IF(F98="","",EDATE(Tabla1[[#This Row],[Fecha Inicio grupo]],3))</f>
        <v/>
      </c>
      <c r="W98" s="30"/>
      <c r="X98" s="30"/>
      <c r="Y98" s="76"/>
      <c r="Z98" s="76"/>
      <c r="AA98" s="76"/>
      <c r="AB98" s="76"/>
      <c r="AC98" s="76"/>
      <c r="AD98" s="76"/>
      <c r="AE98" s="76"/>
      <c r="AF98" s="76"/>
      <c r="AG98" s="76"/>
      <c r="AH98" s="76"/>
      <c r="AI98" s="76"/>
      <c r="AJ98" s="76"/>
      <c r="AK98" s="76"/>
      <c r="AL98" s="76"/>
      <c r="AM98" s="76"/>
      <c r="AN98" s="76"/>
      <c r="AO98" s="144"/>
      <c r="AP98" s="246" t="str">
        <f>IF(F98="","",IFERROR(VLOOKUP(SUBSTITUTE(SUBSTITUTE(Tabla1[[#This Row],[Uso Sistemas]],"T","P"),"N","F"),Parámetros!$M$2:$N$17,2,0),"Completar hasta 3ra sem. para evaluar a Probacionista"))</f>
        <v/>
      </c>
      <c r="AQ98" s="40"/>
      <c r="AR98" s="40"/>
      <c r="AS98" s="40"/>
      <c r="AT98" s="29"/>
      <c r="AU98" s="56"/>
      <c r="AV98" s="56"/>
      <c r="AW98" s="56"/>
      <c r="AX98" s="248" t="str">
        <f>IF(V98="","",EOMONTH(EDATE(Tabla1[[#This Row],[Fecha Finalización]],2),0))</f>
        <v/>
      </c>
      <c r="AY98" s="40"/>
      <c r="AZ98" s="249" t="str">
        <f>IF(V98="","",EOMONTH(EDATE(Tabla1[[#This Row],[Fecha Finalización]],3),0))</f>
        <v/>
      </c>
      <c r="BA98" s="40"/>
      <c r="BB98" s="40"/>
      <c r="BC98" s="235"/>
      <c r="BD98" s="233" t="str">
        <f>IF(F98="","",Tabla1[[#This Row],[sem 01]]&amp;Tabla1[[#This Row],[sem 02]]&amp;Tabla1[[#This Row],[sem 03]])</f>
        <v/>
      </c>
      <c r="BE98" s="234" t="str">
        <f>IF(TRIM(F98)="","",$B$1&amp;"-"&amp;SUBSTITUTE(Tabla1[[#This Row],[Mes Inscrito]]," ","")&amp;"-"&amp;SUBSTITUTE(Tabla1[[#This Row],[Dia de clases Inscrito]]," ","")&amp;"-"&amp;SUBSTITUTE(Tabla1[[#This Row],[Horario Inscrito]]," ","")&amp;"-"&amp;Tabla1[[#This Row],[Fecha Inicio grupo]])</f>
        <v/>
      </c>
      <c r="BF98" s="251" t="str">
        <f>IF(F98="","",Tabla1[[#This Row],[Curso]])</f>
        <v/>
      </c>
      <c r="BG98" s="252" t="str">
        <f>+IF(TRIM(F98)="","",$B$1&amp;"-"&amp;TRIM(Tabla1[[#This Row],[Mes Inscrito]])&amp;"-"&amp;TRIM(Tabla1[[#This Row],[Dia de clases Inscrito]])&amp;"-"&amp;TRIM(Tabla1[[#This Row],[Horario Inscrito]])&amp;"-"&amp;TRIM(Tabla1[[#This Row],[Fecha Inicio grupo]])&amp;"-"&amp;TRIM(Tabla1[[#This Row],[Tipo Incrito]]))</f>
        <v/>
      </c>
      <c r="BH98" s="308" t="str">
        <f>IF(F98="","",OR(IFERROR(SEARCH("CG",Tabla1[[#This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 s="309" t="str">
        <f>IF(F98&lt;&gt;"",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 s="309" t="str">
        <f>IF(F98&lt;&gt;"",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 s="309" t="str">
        <f>IF(Tabla1[[#This Row],[Fecha Inicio grupo]]="","",IFERROR(VLOOKUP(Tabla1[[#This Row],[Mes de Alta como miembro]],Parámetros!$AM$2:$AN$16,2,0),"01/01/1900"))</f>
        <v/>
      </c>
    </row>
    <row r="99" spans="1:63" ht="14.45" hidden="1">
      <c r="A99" s="69">
        <v>96</v>
      </c>
      <c r="B99" s="29"/>
      <c r="C99" s="35"/>
      <c r="D99" s="43"/>
      <c r="E99" s="65"/>
      <c r="F99" s="46"/>
      <c r="G99" s="46"/>
      <c r="H99" s="163"/>
      <c r="I99" s="43"/>
      <c r="J99" s="29"/>
      <c r="K99" s="70"/>
      <c r="L99" s="69"/>
      <c r="M99" s="47"/>
      <c r="N99" s="238" t="str">
        <f ca="1">IF(Tabla1[[#This Row],[Fecha de nac]]="","",IF(Tabla1[[#This Row],[Fecha Finalización]] &gt;=TODAY(), DATEDIF(Tabla1[[#This Row],[Fecha de nac]],TODAY(),"y"), ROUNDDOWN((Tabla1[[#This Row],[Fecha Finalización]] -Tabla1[[#This Row],[Fecha de nac]])/365,0)))</f>
        <v/>
      </c>
      <c r="O99" s="169"/>
      <c r="P99" s="35"/>
      <c r="Q99" s="68"/>
      <c r="R99" s="68"/>
      <c r="S99" s="68"/>
      <c r="T99" s="68"/>
      <c r="U99" s="243" t="str">
        <f>IF(F99="","",Tabla1[[#This Row],[Fecha Inicio grupo]]+3*7-7)</f>
        <v/>
      </c>
      <c r="V99" s="244" t="str">
        <f>IF(F99="","",EDATE(Tabla1[[#This Row],[Fecha Inicio grupo]],3))</f>
        <v/>
      </c>
      <c r="W99" s="30"/>
      <c r="X99" s="30"/>
      <c r="Y99" s="76"/>
      <c r="Z99" s="76"/>
      <c r="AA99" s="76"/>
      <c r="AB99" s="76"/>
      <c r="AC99" s="76"/>
      <c r="AD99" s="76"/>
      <c r="AE99" s="76"/>
      <c r="AF99" s="76"/>
      <c r="AG99" s="76"/>
      <c r="AH99" s="76"/>
      <c r="AI99" s="76"/>
      <c r="AJ99" s="76"/>
      <c r="AK99" s="76"/>
      <c r="AL99" s="76"/>
      <c r="AM99" s="76"/>
      <c r="AN99" s="76"/>
      <c r="AO99" s="144"/>
      <c r="AP99" s="246" t="str">
        <f>IF(F99="","",IFERROR(VLOOKUP(SUBSTITUTE(SUBSTITUTE(Tabla1[[#This Row],[Uso Sistemas]],"T","P"),"N","F"),Parámetros!$M$2:$N$17,2,0),"Completar hasta 3ra sem. para evaluar a Probacionista"))</f>
        <v/>
      </c>
      <c r="AQ99" s="40"/>
      <c r="AR99" s="40"/>
      <c r="AS99" s="40"/>
      <c r="AT99" s="29"/>
      <c r="AU99" s="56"/>
      <c r="AV99" s="56"/>
      <c r="AW99" s="56"/>
      <c r="AX99" s="248" t="str">
        <f>IF(V99="","",EOMONTH(EDATE(Tabla1[[#This Row],[Fecha Finalización]],2),0))</f>
        <v/>
      </c>
      <c r="AY99" s="40"/>
      <c r="AZ99" s="249" t="str">
        <f>IF(V99="","",EOMONTH(EDATE(Tabla1[[#This Row],[Fecha Finalización]],3),0))</f>
        <v/>
      </c>
      <c r="BA99" s="40"/>
      <c r="BB99" s="40"/>
      <c r="BC99" s="235"/>
      <c r="BD99" s="233" t="str">
        <f>IF(F99="","",Tabla1[[#This Row],[sem 01]]&amp;Tabla1[[#This Row],[sem 02]]&amp;Tabla1[[#This Row],[sem 03]])</f>
        <v/>
      </c>
      <c r="BE99" s="234" t="str">
        <f>IF(TRIM(F99)="","",$B$1&amp;"-"&amp;SUBSTITUTE(Tabla1[[#This Row],[Mes Inscrito]]," ","")&amp;"-"&amp;SUBSTITUTE(Tabla1[[#This Row],[Dia de clases Inscrito]]," ","")&amp;"-"&amp;SUBSTITUTE(Tabla1[[#This Row],[Horario Inscrito]]," ","")&amp;"-"&amp;Tabla1[[#This Row],[Fecha Inicio grupo]])</f>
        <v/>
      </c>
      <c r="BF99" s="251" t="str">
        <f>IF(F99="","",Tabla1[[#This Row],[Curso]])</f>
        <v/>
      </c>
      <c r="BG99" s="252" t="str">
        <f>+IF(TRIM(F99)="","",$B$1&amp;"-"&amp;TRIM(Tabla1[[#This Row],[Mes Inscrito]])&amp;"-"&amp;TRIM(Tabla1[[#This Row],[Dia de clases Inscrito]])&amp;"-"&amp;TRIM(Tabla1[[#This Row],[Horario Inscrito]])&amp;"-"&amp;TRIM(Tabla1[[#This Row],[Fecha Inicio grupo]])&amp;"-"&amp;TRIM(Tabla1[[#This Row],[Tipo Incrito]]))</f>
        <v/>
      </c>
      <c r="BH99" s="308" t="str">
        <f>IF(F99="","",OR(IFERROR(SEARCH("CG",Tabla1[[#This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 s="309" t="str">
        <f>IF(F99&lt;&gt;"",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 s="309" t="str">
        <f>IF(F99&lt;&gt;"",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 s="309" t="str">
        <f>IF(Tabla1[[#This Row],[Fecha Inicio grupo]]="","",IFERROR(VLOOKUP(Tabla1[[#This Row],[Mes de Alta como miembro]],Parámetros!$AM$2:$AN$16,2,0),"01/01/1900"))</f>
        <v/>
      </c>
    </row>
    <row r="100" spans="1:63" ht="14.45" hidden="1">
      <c r="A100" s="69">
        <v>97</v>
      </c>
      <c r="B100" s="29"/>
      <c r="C100" s="35"/>
      <c r="D100" s="43"/>
      <c r="E100" s="65"/>
      <c r="F100" s="46"/>
      <c r="G100" s="46"/>
      <c r="H100" s="163"/>
      <c r="I100" s="43"/>
      <c r="J100" s="29"/>
      <c r="K100" s="70"/>
      <c r="L100" s="69"/>
      <c r="M100" s="47"/>
      <c r="N100" s="238" t="str">
        <f ca="1">IF(Tabla1[[#This Row],[Fecha de nac]]="","",IF(Tabla1[[#This Row],[Fecha Finalización]] &gt;=TODAY(), DATEDIF(Tabla1[[#This Row],[Fecha de nac]],TODAY(),"y"), ROUNDDOWN((Tabla1[[#This Row],[Fecha Finalización]] -Tabla1[[#This Row],[Fecha de nac]])/365,0)))</f>
        <v/>
      </c>
      <c r="O100" s="169"/>
      <c r="P100" s="35"/>
      <c r="Q100" s="68"/>
      <c r="R100" s="68"/>
      <c r="S100" s="68"/>
      <c r="T100" s="68"/>
      <c r="U100" s="243" t="str">
        <f>IF(F100="","",Tabla1[[#This Row],[Fecha Inicio grupo]]+3*7-7)</f>
        <v/>
      </c>
      <c r="V100" s="244" t="str">
        <f>IF(F100="","",EDATE(Tabla1[[#This Row],[Fecha Inicio grupo]],3))</f>
        <v/>
      </c>
      <c r="W100" s="30"/>
      <c r="X100" s="30"/>
      <c r="Y100" s="76"/>
      <c r="Z100" s="76"/>
      <c r="AA100" s="76"/>
      <c r="AB100" s="76"/>
      <c r="AC100" s="76"/>
      <c r="AD100" s="76"/>
      <c r="AE100" s="76"/>
      <c r="AF100" s="76"/>
      <c r="AG100" s="76"/>
      <c r="AH100" s="76"/>
      <c r="AI100" s="76"/>
      <c r="AJ100" s="76"/>
      <c r="AK100" s="76"/>
      <c r="AL100" s="76"/>
      <c r="AM100" s="76"/>
      <c r="AN100" s="76"/>
      <c r="AO100" s="144"/>
      <c r="AP100" s="246" t="str">
        <f>IF(F100="","",IFERROR(VLOOKUP(SUBSTITUTE(SUBSTITUTE(Tabla1[[#This Row],[Uso Sistemas]],"T","P"),"N","F"),Parámetros!$M$2:$N$17,2,0),"Completar hasta 3ra sem. para evaluar a Probacionista"))</f>
        <v/>
      </c>
      <c r="AQ100" s="40"/>
      <c r="AR100" s="40"/>
      <c r="AS100" s="40"/>
      <c r="AT100" s="29"/>
      <c r="AU100" s="56"/>
      <c r="AV100" s="56"/>
      <c r="AW100" s="56"/>
      <c r="AX100" s="248" t="str">
        <f>IF(V100="","",EOMONTH(EDATE(Tabla1[[#This Row],[Fecha Finalización]],2),0))</f>
        <v/>
      </c>
      <c r="AY100" s="40"/>
      <c r="AZ100" s="249" t="str">
        <f>IF(V100="","",EOMONTH(EDATE(Tabla1[[#This Row],[Fecha Finalización]],3),0))</f>
        <v/>
      </c>
      <c r="BA100" s="40"/>
      <c r="BB100" s="40"/>
      <c r="BC100" s="235"/>
      <c r="BD100" s="233" t="str">
        <f>IF(F100="","",Tabla1[[#This Row],[sem 01]]&amp;Tabla1[[#This Row],[sem 02]]&amp;Tabla1[[#This Row],[sem 03]])</f>
        <v/>
      </c>
      <c r="BE100" s="234" t="str">
        <f>IF(TRIM(F100)="","",$B$1&amp;"-"&amp;SUBSTITUTE(Tabla1[[#This Row],[Mes Inscrito]]," ","")&amp;"-"&amp;SUBSTITUTE(Tabla1[[#This Row],[Dia de clases Inscrito]]," ","")&amp;"-"&amp;SUBSTITUTE(Tabla1[[#This Row],[Horario Inscrito]]," ","")&amp;"-"&amp;Tabla1[[#This Row],[Fecha Inicio grupo]])</f>
        <v/>
      </c>
      <c r="BF100" s="251" t="str">
        <f>IF(F100="","",Tabla1[[#This Row],[Curso]])</f>
        <v/>
      </c>
      <c r="BG100" s="252" t="str">
        <f>+IF(TRIM(F100)="","",$B$1&amp;"-"&amp;TRIM(Tabla1[[#This Row],[Mes Inscrito]])&amp;"-"&amp;TRIM(Tabla1[[#This Row],[Dia de clases Inscrito]])&amp;"-"&amp;TRIM(Tabla1[[#This Row],[Horario Inscrito]])&amp;"-"&amp;TRIM(Tabla1[[#This Row],[Fecha Inicio grupo]])&amp;"-"&amp;TRIM(Tabla1[[#This Row],[Tipo Incrito]]))</f>
        <v/>
      </c>
      <c r="BH100" s="308" t="str">
        <f>IF(F100="","",OR(IFERROR(SEARCH("CG",Tabla1[[#This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 s="309" t="str">
        <f>IF(F100&lt;&gt;"",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 s="309" t="str">
        <f>IF(F100&lt;&gt;"",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 s="309" t="str">
        <f>IF(Tabla1[[#This Row],[Fecha Inicio grupo]]="","",IFERROR(VLOOKUP(Tabla1[[#This Row],[Mes de Alta como miembro]],Parámetros!$AM$2:$AN$16,2,0),"01/01/1900"))</f>
        <v/>
      </c>
    </row>
    <row r="101" spans="1:63" ht="14.45" hidden="1">
      <c r="A101" s="69">
        <v>98</v>
      </c>
      <c r="B101" s="29"/>
      <c r="C101" s="35"/>
      <c r="D101" s="43"/>
      <c r="E101" s="65"/>
      <c r="F101" s="46"/>
      <c r="G101" s="46"/>
      <c r="H101" s="163"/>
      <c r="I101" s="43"/>
      <c r="J101" s="29"/>
      <c r="K101" s="70"/>
      <c r="L101" s="69"/>
      <c r="M101" s="47"/>
      <c r="N101" s="238" t="str">
        <f ca="1">IF(Tabla1[[#This Row],[Fecha de nac]]="","",IF(Tabla1[[#This Row],[Fecha Finalización]] &gt;=TODAY(), DATEDIF(Tabla1[[#This Row],[Fecha de nac]],TODAY(),"y"), ROUNDDOWN((Tabla1[[#This Row],[Fecha Finalización]] -Tabla1[[#This Row],[Fecha de nac]])/365,0)))</f>
        <v/>
      </c>
      <c r="O101" s="169"/>
      <c r="P101" s="35"/>
      <c r="Q101" s="68"/>
      <c r="R101" s="68"/>
      <c r="S101" s="68"/>
      <c r="T101" s="68"/>
      <c r="U101" s="243" t="str">
        <f>IF(F101="","",Tabla1[[#This Row],[Fecha Inicio grupo]]+3*7-7)</f>
        <v/>
      </c>
      <c r="V101" s="244" t="str">
        <f>IF(F101="","",EDATE(Tabla1[[#This Row],[Fecha Inicio grupo]],3))</f>
        <v/>
      </c>
      <c r="W101" s="30"/>
      <c r="X101" s="30"/>
      <c r="Y101" s="76"/>
      <c r="Z101" s="76"/>
      <c r="AA101" s="76"/>
      <c r="AB101" s="76"/>
      <c r="AC101" s="76"/>
      <c r="AD101" s="76"/>
      <c r="AE101" s="76"/>
      <c r="AF101" s="76"/>
      <c r="AG101" s="76"/>
      <c r="AH101" s="76"/>
      <c r="AI101" s="76"/>
      <c r="AJ101" s="76"/>
      <c r="AK101" s="76"/>
      <c r="AL101" s="76"/>
      <c r="AM101" s="76"/>
      <c r="AN101" s="76"/>
      <c r="AO101" s="144"/>
      <c r="AP101" s="246" t="str">
        <f>IF(F101="","",IFERROR(VLOOKUP(SUBSTITUTE(SUBSTITUTE(Tabla1[[#This Row],[Uso Sistemas]],"T","P"),"N","F"),Parámetros!$M$2:$N$17,2,0),"Completar hasta 3ra sem. para evaluar a Probacionista"))</f>
        <v/>
      </c>
      <c r="AQ101" s="40"/>
      <c r="AR101" s="40"/>
      <c r="AS101" s="40"/>
      <c r="AT101" s="29"/>
      <c r="AU101" s="56"/>
      <c r="AV101" s="56"/>
      <c r="AW101" s="56"/>
      <c r="AX101" s="248" t="str">
        <f>IF(V101="","",EOMONTH(EDATE(Tabla1[[#This Row],[Fecha Finalización]],2),0))</f>
        <v/>
      </c>
      <c r="AY101" s="40"/>
      <c r="AZ101" s="249" t="str">
        <f>IF(V101="","",EOMONTH(EDATE(Tabla1[[#This Row],[Fecha Finalización]],3),0))</f>
        <v/>
      </c>
      <c r="BA101" s="40"/>
      <c r="BB101" s="40"/>
      <c r="BC101" s="235"/>
      <c r="BD101" s="233" t="str">
        <f>IF(F101="","",Tabla1[[#This Row],[sem 01]]&amp;Tabla1[[#This Row],[sem 02]]&amp;Tabla1[[#This Row],[sem 03]])</f>
        <v/>
      </c>
      <c r="BE101" s="234" t="str">
        <f>IF(TRIM(F101)="","",$B$1&amp;"-"&amp;SUBSTITUTE(Tabla1[[#This Row],[Mes Inscrito]]," ","")&amp;"-"&amp;SUBSTITUTE(Tabla1[[#This Row],[Dia de clases Inscrito]]," ","")&amp;"-"&amp;SUBSTITUTE(Tabla1[[#This Row],[Horario Inscrito]]," ","")&amp;"-"&amp;Tabla1[[#This Row],[Fecha Inicio grupo]])</f>
        <v/>
      </c>
      <c r="BF101" s="251" t="str">
        <f>IF(F101="","",Tabla1[[#This Row],[Curso]])</f>
        <v/>
      </c>
      <c r="BG101" s="252" t="str">
        <f>+IF(TRIM(F101)="","",$B$1&amp;"-"&amp;TRIM(Tabla1[[#This Row],[Mes Inscrito]])&amp;"-"&amp;TRIM(Tabla1[[#This Row],[Dia de clases Inscrito]])&amp;"-"&amp;TRIM(Tabla1[[#This Row],[Horario Inscrito]])&amp;"-"&amp;TRIM(Tabla1[[#This Row],[Fecha Inicio grupo]])&amp;"-"&amp;TRIM(Tabla1[[#This Row],[Tipo Incrito]]))</f>
        <v/>
      </c>
      <c r="BH101" s="308" t="str">
        <f>IF(F101="","",OR(IFERROR(SEARCH("CG",Tabla1[[#This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 s="309" t="str">
        <f>IF(F101&lt;&gt;"",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 s="309" t="str">
        <f>IF(F101&lt;&gt;"",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 s="309" t="str">
        <f>IF(Tabla1[[#This Row],[Fecha Inicio grupo]]="","",IFERROR(VLOOKUP(Tabla1[[#This Row],[Mes de Alta como miembro]],Parámetros!$AM$2:$AN$16,2,0),"01/01/1900"))</f>
        <v/>
      </c>
    </row>
    <row r="102" spans="1:63" ht="14.45" hidden="1">
      <c r="A102" s="69">
        <v>99</v>
      </c>
      <c r="B102" s="29"/>
      <c r="C102" s="35"/>
      <c r="D102" s="43"/>
      <c r="E102" s="65"/>
      <c r="F102" s="46"/>
      <c r="G102" s="46"/>
      <c r="H102" s="163"/>
      <c r="I102" s="43"/>
      <c r="J102" s="29"/>
      <c r="K102" s="70"/>
      <c r="L102" s="69"/>
      <c r="M102" s="47"/>
      <c r="N102" s="238" t="str">
        <f ca="1">IF(Tabla1[[#This Row],[Fecha de nac]]="","",IF(Tabla1[[#This Row],[Fecha Finalización]] &gt;=TODAY(), DATEDIF(Tabla1[[#This Row],[Fecha de nac]],TODAY(),"y"), ROUNDDOWN((Tabla1[[#This Row],[Fecha Finalización]] -Tabla1[[#This Row],[Fecha de nac]])/365,0)))</f>
        <v/>
      </c>
      <c r="O102" s="169"/>
      <c r="P102" s="35"/>
      <c r="Q102" s="68"/>
      <c r="R102" s="68"/>
      <c r="S102" s="68"/>
      <c r="T102" s="68"/>
      <c r="U102" s="243" t="str">
        <f>IF(F102="","",Tabla1[[#This Row],[Fecha Inicio grupo]]+3*7-7)</f>
        <v/>
      </c>
      <c r="V102" s="244" t="str">
        <f>IF(F102="","",EDATE(Tabla1[[#This Row],[Fecha Inicio grupo]],3))</f>
        <v/>
      </c>
      <c r="W102" s="30"/>
      <c r="X102" s="30"/>
      <c r="Y102" s="76"/>
      <c r="Z102" s="76"/>
      <c r="AA102" s="76"/>
      <c r="AB102" s="76"/>
      <c r="AC102" s="76"/>
      <c r="AD102" s="76"/>
      <c r="AE102" s="76"/>
      <c r="AF102" s="76"/>
      <c r="AG102" s="76"/>
      <c r="AH102" s="76"/>
      <c r="AI102" s="76"/>
      <c r="AJ102" s="76"/>
      <c r="AK102" s="76"/>
      <c r="AL102" s="76"/>
      <c r="AM102" s="76"/>
      <c r="AN102" s="76"/>
      <c r="AO102" s="144"/>
      <c r="AP102" s="246" t="str">
        <f>IF(F102="","",IFERROR(VLOOKUP(SUBSTITUTE(SUBSTITUTE(Tabla1[[#This Row],[Uso Sistemas]],"T","P"),"N","F"),Parámetros!$M$2:$N$17,2,0),"Completar hasta 3ra sem. para evaluar a Probacionista"))</f>
        <v/>
      </c>
      <c r="AQ102" s="40"/>
      <c r="AR102" s="40"/>
      <c r="AS102" s="40"/>
      <c r="AT102" s="29"/>
      <c r="AU102" s="56"/>
      <c r="AV102" s="56"/>
      <c r="AW102" s="56"/>
      <c r="AX102" s="248" t="str">
        <f>IF(V102="","",EOMONTH(EDATE(Tabla1[[#This Row],[Fecha Finalización]],2),0))</f>
        <v/>
      </c>
      <c r="AY102" s="40"/>
      <c r="AZ102" s="249" t="str">
        <f>IF(V102="","",EOMONTH(EDATE(Tabla1[[#This Row],[Fecha Finalización]],3),0))</f>
        <v/>
      </c>
      <c r="BA102" s="40"/>
      <c r="BB102" s="40"/>
      <c r="BC102" s="235"/>
      <c r="BD102" s="233" t="str">
        <f>IF(F102="","",Tabla1[[#This Row],[sem 01]]&amp;Tabla1[[#This Row],[sem 02]]&amp;Tabla1[[#This Row],[sem 03]])</f>
        <v/>
      </c>
      <c r="BE102" s="234" t="str">
        <f>IF(TRIM(F102)="","",$B$1&amp;"-"&amp;SUBSTITUTE(Tabla1[[#This Row],[Mes Inscrito]]," ","")&amp;"-"&amp;SUBSTITUTE(Tabla1[[#This Row],[Dia de clases Inscrito]]," ","")&amp;"-"&amp;SUBSTITUTE(Tabla1[[#This Row],[Horario Inscrito]]," ","")&amp;"-"&amp;Tabla1[[#This Row],[Fecha Inicio grupo]])</f>
        <v/>
      </c>
      <c r="BF102" s="251" t="str">
        <f>IF(F102="","",Tabla1[[#This Row],[Curso]])</f>
        <v/>
      </c>
      <c r="BG102" s="252" t="str">
        <f>+IF(TRIM(F102)="","",$B$1&amp;"-"&amp;TRIM(Tabla1[[#This Row],[Mes Inscrito]])&amp;"-"&amp;TRIM(Tabla1[[#This Row],[Dia de clases Inscrito]])&amp;"-"&amp;TRIM(Tabla1[[#This Row],[Horario Inscrito]])&amp;"-"&amp;TRIM(Tabla1[[#This Row],[Fecha Inicio grupo]])&amp;"-"&amp;TRIM(Tabla1[[#This Row],[Tipo Incrito]]))</f>
        <v/>
      </c>
      <c r="BH102" s="308" t="str">
        <f>IF(F102="","",OR(IFERROR(SEARCH("CG",Tabla1[[#This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 s="309" t="str">
        <f>IF(F102&lt;&gt;"",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 s="309" t="str">
        <f>IF(F102&lt;&gt;"",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 s="309" t="str">
        <f>IF(Tabla1[[#This Row],[Fecha Inicio grupo]]="","",IFERROR(VLOOKUP(Tabla1[[#This Row],[Mes de Alta como miembro]],Parámetros!$AM$2:$AN$16,2,0),"01/01/1900"))</f>
        <v/>
      </c>
    </row>
    <row r="103" spans="1:63" ht="14.45" hidden="1">
      <c r="A103" s="69">
        <v>100</v>
      </c>
      <c r="B103" s="29"/>
      <c r="C103" s="35"/>
      <c r="D103" s="43"/>
      <c r="E103" s="65"/>
      <c r="F103" s="46"/>
      <c r="G103" s="46"/>
      <c r="H103" s="163"/>
      <c r="I103" s="43"/>
      <c r="J103" s="29"/>
      <c r="K103" s="70"/>
      <c r="L103" s="69"/>
      <c r="M103" s="47"/>
      <c r="N103" s="238" t="str">
        <f ca="1">IF(Tabla1[[#This Row],[Fecha de nac]]="","",IF(Tabla1[[#This Row],[Fecha Finalización]] &gt;=TODAY(), DATEDIF(Tabla1[[#This Row],[Fecha de nac]],TODAY(),"y"), ROUNDDOWN((Tabla1[[#This Row],[Fecha Finalización]] -Tabla1[[#This Row],[Fecha de nac]])/365,0)))</f>
        <v/>
      </c>
      <c r="O103" s="169"/>
      <c r="P103" s="35"/>
      <c r="Q103" s="68"/>
      <c r="R103" s="68"/>
      <c r="S103" s="68"/>
      <c r="T103" s="68"/>
      <c r="U103" s="243" t="str">
        <f>IF(F103="","",Tabla1[[#This Row],[Fecha Inicio grupo]]+3*7-7)</f>
        <v/>
      </c>
      <c r="V103" s="244" t="str">
        <f>IF(F103="","",EDATE(Tabla1[[#This Row],[Fecha Inicio grupo]],3))</f>
        <v/>
      </c>
      <c r="W103" s="30"/>
      <c r="X103" s="30"/>
      <c r="Y103" s="76"/>
      <c r="Z103" s="76"/>
      <c r="AA103" s="76"/>
      <c r="AB103" s="76"/>
      <c r="AC103" s="76"/>
      <c r="AD103" s="76"/>
      <c r="AE103" s="76"/>
      <c r="AF103" s="76"/>
      <c r="AG103" s="76"/>
      <c r="AH103" s="76"/>
      <c r="AI103" s="76"/>
      <c r="AJ103" s="76"/>
      <c r="AK103" s="76"/>
      <c r="AL103" s="76"/>
      <c r="AM103" s="76"/>
      <c r="AN103" s="76"/>
      <c r="AO103" s="144"/>
      <c r="AP103" s="246" t="str">
        <f>IF(F103="","",IFERROR(VLOOKUP(SUBSTITUTE(SUBSTITUTE(Tabla1[[#This Row],[Uso Sistemas]],"T","P"),"N","F"),Parámetros!$M$2:$N$17,2,0),"Completar hasta 3ra sem. para evaluar a Probacionista"))</f>
        <v/>
      </c>
      <c r="AQ103" s="40"/>
      <c r="AR103" s="40"/>
      <c r="AS103" s="40"/>
      <c r="AT103" s="29"/>
      <c r="AU103" s="56"/>
      <c r="AV103" s="56"/>
      <c r="AW103" s="56"/>
      <c r="AX103" s="248" t="str">
        <f>IF(V103="","",EOMONTH(EDATE(Tabla1[[#This Row],[Fecha Finalización]],2),0))</f>
        <v/>
      </c>
      <c r="AY103" s="40"/>
      <c r="AZ103" s="249" t="str">
        <f>IF(V103="","",EOMONTH(EDATE(Tabla1[[#This Row],[Fecha Finalización]],3),0))</f>
        <v/>
      </c>
      <c r="BA103" s="40"/>
      <c r="BB103" s="40"/>
      <c r="BC103" s="235"/>
      <c r="BD103" s="233" t="str">
        <f>IF(F103="","",Tabla1[[#This Row],[sem 01]]&amp;Tabla1[[#This Row],[sem 02]]&amp;Tabla1[[#This Row],[sem 03]])</f>
        <v/>
      </c>
      <c r="BE103" s="234" t="str">
        <f>IF(TRIM(F103)="","",$B$1&amp;"-"&amp;SUBSTITUTE(Tabla1[[#This Row],[Mes Inscrito]]," ","")&amp;"-"&amp;SUBSTITUTE(Tabla1[[#This Row],[Dia de clases Inscrito]]," ","")&amp;"-"&amp;SUBSTITUTE(Tabla1[[#This Row],[Horario Inscrito]]," ","")&amp;"-"&amp;Tabla1[[#This Row],[Fecha Inicio grupo]])</f>
        <v/>
      </c>
      <c r="BF103" s="251" t="str">
        <f>IF(F103="","",Tabla1[[#This Row],[Curso]])</f>
        <v/>
      </c>
      <c r="BG103" s="252" t="str">
        <f>+IF(TRIM(F103)="","",$B$1&amp;"-"&amp;TRIM(Tabla1[[#This Row],[Mes Inscrito]])&amp;"-"&amp;TRIM(Tabla1[[#This Row],[Dia de clases Inscrito]])&amp;"-"&amp;TRIM(Tabla1[[#This Row],[Horario Inscrito]])&amp;"-"&amp;TRIM(Tabla1[[#This Row],[Fecha Inicio grupo]])&amp;"-"&amp;TRIM(Tabla1[[#This Row],[Tipo Incrito]]))</f>
        <v/>
      </c>
      <c r="BH103" s="308" t="str">
        <f>IF(F103="","",OR(IFERROR(SEARCH("CG",Tabla1[[#This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 s="309" t="str">
        <f>IF(F103&lt;&gt;"",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 s="309" t="str">
        <f>IF(F103&lt;&gt;"",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 s="309" t="str">
        <f>IF(Tabla1[[#This Row],[Fecha Inicio grupo]]="","",IFERROR(VLOOKUP(Tabla1[[#This Row],[Mes de Alta como miembro]],Parámetros!$AM$2:$AN$16,2,0),"01/01/1900"))</f>
        <v/>
      </c>
    </row>
    <row r="104" spans="1:63" ht="14.45" hidden="1">
      <c r="A104" s="69">
        <v>101</v>
      </c>
      <c r="B104" s="29"/>
      <c r="C104" s="35"/>
      <c r="D104" s="43"/>
      <c r="E104" s="65"/>
      <c r="F104" s="46"/>
      <c r="G104" s="46"/>
      <c r="H104" s="163"/>
      <c r="I104" s="43"/>
      <c r="J104" s="29"/>
      <c r="K104" s="70"/>
      <c r="L104" s="69"/>
      <c r="M104" s="47"/>
      <c r="N104" s="238" t="str">
        <f ca="1">IF(Tabla1[[#This Row],[Fecha de nac]]="","",IF(Tabla1[[#This Row],[Fecha Finalización]] &gt;=TODAY(), DATEDIF(Tabla1[[#This Row],[Fecha de nac]],TODAY(),"y"), ROUNDDOWN((Tabla1[[#This Row],[Fecha Finalización]] -Tabla1[[#This Row],[Fecha de nac]])/365,0)))</f>
        <v/>
      </c>
      <c r="O104" s="169"/>
      <c r="P104" s="35"/>
      <c r="Q104" s="68"/>
      <c r="R104" s="68"/>
      <c r="S104" s="68"/>
      <c r="T104" s="68"/>
      <c r="U104" s="243" t="str">
        <f>IF(F104="","",Tabla1[[#This Row],[Fecha Inicio grupo]]+3*7-7)</f>
        <v/>
      </c>
      <c r="V104" s="244" t="str">
        <f>IF(F104="","",EDATE(Tabla1[[#This Row],[Fecha Inicio grupo]],3))</f>
        <v/>
      </c>
      <c r="W104" s="30"/>
      <c r="X104" s="30"/>
      <c r="Y104" s="76"/>
      <c r="Z104" s="76"/>
      <c r="AA104" s="76"/>
      <c r="AB104" s="76"/>
      <c r="AC104" s="76"/>
      <c r="AD104" s="76"/>
      <c r="AE104" s="76"/>
      <c r="AF104" s="76"/>
      <c r="AG104" s="76"/>
      <c r="AH104" s="76"/>
      <c r="AI104" s="76"/>
      <c r="AJ104" s="76"/>
      <c r="AK104" s="76"/>
      <c r="AL104" s="76"/>
      <c r="AM104" s="76"/>
      <c r="AN104" s="76"/>
      <c r="AO104" s="144"/>
      <c r="AP104" s="246" t="str">
        <f>IF(F104="","",IFERROR(VLOOKUP(SUBSTITUTE(SUBSTITUTE(Tabla1[[#This Row],[Uso Sistemas]],"T","P"),"N","F"),Parámetros!$M$2:$N$17,2,0),"Completar hasta 3ra sem. para evaluar a Probacionista"))</f>
        <v/>
      </c>
      <c r="AQ104" s="40"/>
      <c r="AR104" s="40"/>
      <c r="AS104" s="40"/>
      <c r="AT104" s="29"/>
      <c r="AU104" s="56"/>
      <c r="AV104" s="56"/>
      <c r="AW104" s="56"/>
      <c r="AX104" s="248" t="str">
        <f>IF(V104="","",EOMONTH(EDATE(Tabla1[[#This Row],[Fecha Finalización]],2),0))</f>
        <v/>
      </c>
      <c r="AY104" s="40"/>
      <c r="AZ104" s="249" t="str">
        <f>IF(V104="","",EOMONTH(EDATE(Tabla1[[#This Row],[Fecha Finalización]],3),0))</f>
        <v/>
      </c>
      <c r="BA104" s="40"/>
      <c r="BB104" s="40"/>
      <c r="BC104" s="235"/>
      <c r="BD104" s="233" t="str">
        <f>IF(F104="","",Tabla1[[#This Row],[sem 01]]&amp;Tabla1[[#This Row],[sem 02]]&amp;Tabla1[[#This Row],[sem 03]])</f>
        <v/>
      </c>
      <c r="BE104" s="234" t="str">
        <f>IF(TRIM(F104)="","",$B$1&amp;"-"&amp;SUBSTITUTE(Tabla1[[#This Row],[Mes Inscrito]]," ","")&amp;"-"&amp;SUBSTITUTE(Tabla1[[#This Row],[Dia de clases Inscrito]]," ","")&amp;"-"&amp;SUBSTITUTE(Tabla1[[#This Row],[Horario Inscrito]]," ","")&amp;"-"&amp;Tabla1[[#This Row],[Fecha Inicio grupo]])</f>
        <v/>
      </c>
      <c r="BF104" s="251" t="str">
        <f>IF(F104="","",Tabla1[[#This Row],[Curso]])</f>
        <v/>
      </c>
      <c r="BG104" s="252" t="str">
        <f>+IF(TRIM(F104)="","",$B$1&amp;"-"&amp;TRIM(Tabla1[[#This Row],[Mes Inscrito]])&amp;"-"&amp;TRIM(Tabla1[[#This Row],[Dia de clases Inscrito]])&amp;"-"&amp;TRIM(Tabla1[[#This Row],[Horario Inscrito]])&amp;"-"&amp;TRIM(Tabla1[[#This Row],[Fecha Inicio grupo]])&amp;"-"&amp;TRIM(Tabla1[[#This Row],[Tipo Incrito]]))</f>
        <v/>
      </c>
      <c r="BH104" s="308" t="str">
        <f>IF(F104="","",OR(IFERROR(SEARCH("CG",Tabla1[[#This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 s="309" t="str">
        <f>IF(F104&lt;&gt;"",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 s="309" t="str">
        <f>IF(F104&lt;&gt;"",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 s="309" t="str">
        <f>IF(Tabla1[[#This Row],[Fecha Inicio grupo]]="","",IFERROR(VLOOKUP(Tabla1[[#This Row],[Mes de Alta como miembro]],Parámetros!$AM$2:$AN$16,2,0),"01/01/1900"))</f>
        <v/>
      </c>
    </row>
    <row r="105" spans="1:63" ht="14.45" hidden="1">
      <c r="A105" s="69">
        <v>102</v>
      </c>
      <c r="B105" s="29"/>
      <c r="C105" s="35"/>
      <c r="D105" s="43"/>
      <c r="E105" s="65"/>
      <c r="F105" s="46"/>
      <c r="G105" s="46"/>
      <c r="H105" s="163"/>
      <c r="I105" s="43"/>
      <c r="J105" s="29"/>
      <c r="K105" s="70"/>
      <c r="L105" s="69"/>
      <c r="M105" s="47"/>
      <c r="N105" s="238" t="str">
        <f ca="1">IF(Tabla1[[#This Row],[Fecha de nac]]="","",IF(Tabla1[[#This Row],[Fecha Finalización]] &gt;=TODAY(), DATEDIF(Tabla1[[#This Row],[Fecha de nac]],TODAY(),"y"), ROUNDDOWN((Tabla1[[#This Row],[Fecha Finalización]] -Tabla1[[#This Row],[Fecha de nac]])/365,0)))</f>
        <v/>
      </c>
      <c r="O105" s="169"/>
      <c r="P105" s="35"/>
      <c r="Q105" s="68"/>
      <c r="R105" s="68"/>
      <c r="S105" s="68"/>
      <c r="T105" s="68"/>
      <c r="U105" s="243" t="str">
        <f>IF(F105="","",Tabla1[[#This Row],[Fecha Inicio grupo]]+3*7-7)</f>
        <v/>
      </c>
      <c r="V105" s="244" t="str">
        <f>IF(F105="","",EDATE(Tabla1[[#This Row],[Fecha Inicio grupo]],3))</f>
        <v/>
      </c>
      <c r="W105" s="30"/>
      <c r="X105" s="30"/>
      <c r="Y105" s="76"/>
      <c r="Z105" s="76"/>
      <c r="AA105" s="76"/>
      <c r="AB105" s="76"/>
      <c r="AC105" s="76"/>
      <c r="AD105" s="76"/>
      <c r="AE105" s="76"/>
      <c r="AF105" s="76"/>
      <c r="AG105" s="76"/>
      <c r="AH105" s="76"/>
      <c r="AI105" s="76"/>
      <c r="AJ105" s="76"/>
      <c r="AK105" s="76"/>
      <c r="AL105" s="76"/>
      <c r="AM105" s="76"/>
      <c r="AN105" s="76"/>
      <c r="AO105" s="144"/>
      <c r="AP105" s="246" t="str">
        <f>IF(F105="","",IFERROR(VLOOKUP(SUBSTITUTE(SUBSTITUTE(Tabla1[[#This Row],[Uso Sistemas]],"T","P"),"N","F"),Parámetros!$M$2:$N$17,2,0),"Completar hasta 3ra sem. para evaluar a Probacionista"))</f>
        <v/>
      </c>
      <c r="AQ105" s="40"/>
      <c r="AR105" s="40"/>
      <c r="AS105" s="40"/>
      <c r="AT105" s="29"/>
      <c r="AU105" s="56"/>
      <c r="AV105" s="56"/>
      <c r="AW105" s="56"/>
      <c r="AX105" s="248" t="str">
        <f>IF(V105="","",EOMONTH(EDATE(Tabla1[[#This Row],[Fecha Finalización]],2),0))</f>
        <v/>
      </c>
      <c r="AY105" s="40"/>
      <c r="AZ105" s="249" t="str">
        <f>IF(V105="","",EOMONTH(EDATE(Tabla1[[#This Row],[Fecha Finalización]],3),0))</f>
        <v/>
      </c>
      <c r="BA105" s="40"/>
      <c r="BB105" s="40"/>
      <c r="BC105" s="235"/>
      <c r="BD105" s="233" t="str">
        <f>IF(F105="","",Tabla1[[#This Row],[sem 01]]&amp;Tabla1[[#This Row],[sem 02]]&amp;Tabla1[[#This Row],[sem 03]])</f>
        <v/>
      </c>
      <c r="BE105" s="234" t="str">
        <f>IF(TRIM(F105)="","",$B$1&amp;"-"&amp;SUBSTITUTE(Tabla1[[#This Row],[Mes Inscrito]]," ","")&amp;"-"&amp;SUBSTITUTE(Tabla1[[#This Row],[Dia de clases Inscrito]]," ","")&amp;"-"&amp;SUBSTITUTE(Tabla1[[#This Row],[Horario Inscrito]]," ","")&amp;"-"&amp;Tabla1[[#This Row],[Fecha Inicio grupo]])</f>
        <v/>
      </c>
      <c r="BF105" s="251" t="str">
        <f>IF(F105="","",Tabla1[[#This Row],[Curso]])</f>
        <v/>
      </c>
      <c r="BG105" s="252" t="str">
        <f>+IF(TRIM(F105)="","",$B$1&amp;"-"&amp;TRIM(Tabla1[[#This Row],[Mes Inscrito]])&amp;"-"&amp;TRIM(Tabla1[[#This Row],[Dia de clases Inscrito]])&amp;"-"&amp;TRIM(Tabla1[[#This Row],[Horario Inscrito]])&amp;"-"&amp;TRIM(Tabla1[[#This Row],[Fecha Inicio grupo]])&amp;"-"&amp;TRIM(Tabla1[[#This Row],[Tipo Incrito]]))</f>
        <v/>
      </c>
      <c r="BH105" s="308" t="str">
        <f>IF(F105="","",OR(IFERROR(SEARCH("CG",Tabla1[[#This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 s="309" t="str">
        <f>IF(F105&lt;&gt;"",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 s="309" t="str">
        <f>IF(F105&lt;&gt;"",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 s="309" t="str">
        <f>IF(Tabla1[[#This Row],[Fecha Inicio grupo]]="","",IFERROR(VLOOKUP(Tabla1[[#This Row],[Mes de Alta como miembro]],Parámetros!$AM$2:$AN$16,2,0),"01/01/1900"))</f>
        <v/>
      </c>
    </row>
    <row r="106" spans="1:63" ht="14.45" hidden="1">
      <c r="A106" s="69">
        <v>103</v>
      </c>
      <c r="B106" s="29"/>
      <c r="C106" s="35"/>
      <c r="D106" s="43"/>
      <c r="E106" s="65"/>
      <c r="F106" s="46"/>
      <c r="G106" s="46"/>
      <c r="H106" s="163"/>
      <c r="I106" s="43"/>
      <c r="J106" s="29"/>
      <c r="K106" s="70"/>
      <c r="L106" s="69"/>
      <c r="M106" s="47"/>
      <c r="N106" s="238" t="str">
        <f ca="1">IF(Tabla1[[#This Row],[Fecha de nac]]="","",IF(Tabla1[[#This Row],[Fecha Finalización]] &gt;=TODAY(), DATEDIF(Tabla1[[#This Row],[Fecha de nac]],TODAY(),"y"), ROUNDDOWN((Tabla1[[#This Row],[Fecha Finalización]] -Tabla1[[#This Row],[Fecha de nac]])/365,0)))</f>
        <v/>
      </c>
      <c r="O106" s="169"/>
      <c r="P106" s="35"/>
      <c r="Q106" s="68"/>
      <c r="R106" s="68"/>
      <c r="S106" s="68"/>
      <c r="T106" s="68"/>
      <c r="U106" s="243" t="str">
        <f>IF(F106="","",Tabla1[[#This Row],[Fecha Inicio grupo]]+3*7-7)</f>
        <v/>
      </c>
      <c r="V106" s="244" t="str">
        <f>IF(F106="","",EDATE(Tabla1[[#This Row],[Fecha Inicio grupo]],3))</f>
        <v/>
      </c>
      <c r="W106" s="30"/>
      <c r="X106" s="30"/>
      <c r="Y106" s="76"/>
      <c r="Z106" s="76"/>
      <c r="AA106" s="76"/>
      <c r="AB106" s="76"/>
      <c r="AC106" s="76"/>
      <c r="AD106" s="76"/>
      <c r="AE106" s="76"/>
      <c r="AF106" s="76"/>
      <c r="AG106" s="76"/>
      <c r="AH106" s="76"/>
      <c r="AI106" s="76"/>
      <c r="AJ106" s="76"/>
      <c r="AK106" s="76"/>
      <c r="AL106" s="76"/>
      <c r="AM106" s="76"/>
      <c r="AN106" s="76"/>
      <c r="AO106" s="144"/>
      <c r="AP106" s="246" t="str">
        <f>IF(F106="","",IFERROR(VLOOKUP(SUBSTITUTE(SUBSTITUTE(Tabla1[[#This Row],[Uso Sistemas]],"T","P"),"N","F"),Parámetros!$M$2:$N$17,2,0),"Completar hasta 3ra sem. para evaluar a Probacionista"))</f>
        <v/>
      </c>
      <c r="AQ106" s="40"/>
      <c r="AR106" s="40"/>
      <c r="AS106" s="40"/>
      <c r="AT106" s="29"/>
      <c r="AU106" s="56"/>
      <c r="AV106" s="56"/>
      <c r="AW106" s="56"/>
      <c r="AX106" s="248" t="str">
        <f>IF(V106="","",EOMONTH(EDATE(Tabla1[[#This Row],[Fecha Finalización]],2),0))</f>
        <v/>
      </c>
      <c r="AY106" s="40"/>
      <c r="AZ106" s="249" t="str">
        <f>IF(V106="","",EOMONTH(EDATE(Tabla1[[#This Row],[Fecha Finalización]],3),0))</f>
        <v/>
      </c>
      <c r="BA106" s="40"/>
      <c r="BB106" s="40"/>
      <c r="BC106" s="235"/>
      <c r="BD106" s="233" t="str">
        <f>IF(F106="","",Tabla1[[#This Row],[sem 01]]&amp;Tabla1[[#This Row],[sem 02]]&amp;Tabla1[[#This Row],[sem 03]])</f>
        <v/>
      </c>
      <c r="BE106" s="234" t="str">
        <f>IF(TRIM(F106)="","",$B$1&amp;"-"&amp;SUBSTITUTE(Tabla1[[#This Row],[Mes Inscrito]]," ","")&amp;"-"&amp;SUBSTITUTE(Tabla1[[#This Row],[Dia de clases Inscrito]]," ","")&amp;"-"&amp;SUBSTITUTE(Tabla1[[#This Row],[Horario Inscrito]]," ","")&amp;"-"&amp;Tabla1[[#This Row],[Fecha Inicio grupo]])</f>
        <v/>
      </c>
      <c r="BF106" s="251" t="str">
        <f>IF(F106="","",Tabla1[[#This Row],[Curso]])</f>
        <v/>
      </c>
      <c r="BG106" s="252" t="str">
        <f>+IF(TRIM(F106)="","",$B$1&amp;"-"&amp;TRIM(Tabla1[[#This Row],[Mes Inscrito]])&amp;"-"&amp;TRIM(Tabla1[[#This Row],[Dia de clases Inscrito]])&amp;"-"&amp;TRIM(Tabla1[[#This Row],[Horario Inscrito]])&amp;"-"&amp;TRIM(Tabla1[[#This Row],[Fecha Inicio grupo]])&amp;"-"&amp;TRIM(Tabla1[[#This Row],[Tipo Incrito]]))</f>
        <v/>
      </c>
      <c r="BH106" s="308" t="str">
        <f>IF(F106="","",OR(IFERROR(SEARCH("CG",Tabla1[[#This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 s="309" t="str">
        <f>IF(F106&lt;&gt;"",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 s="309" t="str">
        <f>IF(F106&lt;&gt;"",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 s="309" t="str">
        <f>IF(Tabla1[[#This Row],[Fecha Inicio grupo]]="","",IFERROR(VLOOKUP(Tabla1[[#This Row],[Mes de Alta como miembro]],Parámetros!$AM$2:$AN$16,2,0),"01/01/1900"))</f>
        <v/>
      </c>
    </row>
    <row r="107" spans="1:63" ht="14.45" hidden="1">
      <c r="A107" s="69">
        <v>104</v>
      </c>
      <c r="B107" s="29"/>
      <c r="C107" s="35"/>
      <c r="D107" s="43"/>
      <c r="E107" s="65"/>
      <c r="F107" s="46"/>
      <c r="G107" s="46"/>
      <c r="H107" s="163"/>
      <c r="I107" s="43"/>
      <c r="J107" s="29"/>
      <c r="K107" s="70"/>
      <c r="L107" s="69"/>
      <c r="M107" s="47"/>
      <c r="N107" s="238" t="str">
        <f ca="1">IF(Tabla1[[#This Row],[Fecha de nac]]="","",IF(Tabla1[[#This Row],[Fecha Finalización]] &gt;=TODAY(), DATEDIF(Tabla1[[#This Row],[Fecha de nac]],TODAY(),"y"), ROUNDDOWN((Tabla1[[#This Row],[Fecha Finalización]] -Tabla1[[#This Row],[Fecha de nac]])/365,0)))</f>
        <v/>
      </c>
      <c r="O107" s="169"/>
      <c r="P107" s="35"/>
      <c r="Q107" s="68"/>
      <c r="R107" s="68"/>
      <c r="S107" s="68"/>
      <c r="T107" s="68"/>
      <c r="U107" s="243" t="str">
        <f>IF(F107="","",Tabla1[[#This Row],[Fecha Inicio grupo]]+3*7-7)</f>
        <v/>
      </c>
      <c r="V107" s="244" t="str">
        <f>IF(F107="","",EDATE(Tabla1[[#This Row],[Fecha Inicio grupo]],3))</f>
        <v/>
      </c>
      <c r="W107" s="30"/>
      <c r="X107" s="30"/>
      <c r="Y107" s="76"/>
      <c r="Z107" s="76"/>
      <c r="AA107" s="76"/>
      <c r="AB107" s="76"/>
      <c r="AC107" s="76"/>
      <c r="AD107" s="76"/>
      <c r="AE107" s="76"/>
      <c r="AF107" s="76"/>
      <c r="AG107" s="76"/>
      <c r="AH107" s="76"/>
      <c r="AI107" s="76"/>
      <c r="AJ107" s="76"/>
      <c r="AK107" s="76"/>
      <c r="AL107" s="76"/>
      <c r="AM107" s="76"/>
      <c r="AN107" s="76"/>
      <c r="AO107" s="144"/>
      <c r="AP107" s="246" t="str">
        <f>IF(F107="","",IFERROR(VLOOKUP(SUBSTITUTE(SUBSTITUTE(Tabla1[[#This Row],[Uso Sistemas]],"T","P"),"N","F"),Parámetros!$M$2:$N$17,2,0),"Completar hasta 3ra sem. para evaluar a Probacionista"))</f>
        <v/>
      </c>
      <c r="AQ107" s="40"/>
      <c r="AR107" s="40"/>
      <c r="AS107" s="40"/>
      <c r="AT107" s="29"/>
      <c r="AU107" s="56"/>
      <c r="AV107" s="56"/>
      <c r="AW107" s="56"/>
      <c r="AX107" s="248" t="str">
        <f>IF(V107="","",EOMONTH(EDATE(Tabla1[[#This Row],[Fecha Finalización]],2),0))</f>
        <v/>
      </c>
      <c r="AY107" s="40"/>
      <c r="AZ107" s="249" t="str">
        <f>IF(V107="","",EOMONTH(EDATE(Tabla1[[#This Row],[Fecha Finalización]],3),0))</f>
        <v/>
      </c>
      <c r="BA107" s="40"/>
      <c r="BB107" s="40"/>
      <c r="BC107" s="235"/>
      <c r="BD107" s="233" t="str">
        <f>IF(F107="","",Tabla1[[#This Row],[sem 01]]&amp;Tabla1[[#This Row],[sem 02]]&amp;Tabla1[[#This Row],[sem 03]])</f>
        <v/>
      </c>
      <c r="BE107" s="234" t="str">
        <f>IF(TRIM(F107)="","",$B$1&amp;"-"&amp;SUBSTITUTE(Tabla1[[#This Row],[Mes Inscrito]]," ","")&amp;"-"&amp;SUBSTITUTE(Tabla1[[#This Row],[Dia de clases Inscrito]]," ","")&amp;"-"&amp;SUBSTITUTE(Tabla1[[#This Row],[Horario Inscrito]]," ","")&amp;"-"&amp;Tabla1[[#This Row],[Fecha Inicio grupo]])</f>
        <v/>
      </c>
      <c r="BF107" s="251" t="str">
        <f>IF(F107="","",Tabla1[[#This Row],[Curso]])</f>
        <v/>
      </c>
      <c r="BG107" s="252" t="str">
        <f>+IF(TRIM(F107)="","",$B$1&amp;"-"&amp;TRIM(Tabla1[[#This Row],[Mes Inscrito]])&amp;"-"&amp;TRIM(Tabla1[[#This Row],[Dia de clases Inscrito]])&amp;"-"&amp;TRIM(Tabla1[[#This Row],[Horario Inscrito]])&amp;"-"&amp;TRIM(Tabla1[[#This Row],[Fecha Inicio grupo]])&amp;"-"&amp;TRIM(Tabla1[[#This Row],[Tipo Incrito]]))</f>
        <v/>
      </c>
      <c r="BH107" s="308" t="str">
        <f>IF(F107="","",OR(IFERROR(SEARCH("CG",Tabla1[[#This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 s="309" t="str">
        <f>IF(F107&lt;&gt;"",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 s="309" t="str">
        <f>IF(F107&lt;&gt;"",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 s="309" t="str">
        <f>IF(Tabla1[[#This Row],[Fecha Inicio grupo]]="","",IFERROR(VLOOKUP(Tabla1[[#This Row],[Mes de Alta como miembro]],Parámetros!$AM$2:$AN$16,2,0),"01/01/1900"))</f>
        <v/>
      </c>
    </row>
    <row r="108" spans="1:63" ht="14.45" hidden="1">
      <c r="A108" s="69">
        <v>105</v>
      </c>
      <c r="B108" s="29"/>
      <c r="C108" s="35"/>
      <c r="D108" s="43"/>
      <c r="E108" s="65"/>
      <c r="F108" s="46"/>
      <c r="G108" s="46"/>
      <c r="H108" s="163"/>
      <c r="I108" s="43"/>
      <c r="J108" s="29"/>
      <c r="K108" s="70"/>
      <c r="L108" s="69"/>
      <c r="M108" s="47"/>
      <c r="N108" s="238" t="str">
        <f ca="1">IF(Tabla1[[#This Row],[Fecha de nac]]="","",IF(Tabla1[[#This Row],[Fecha Finalización]] &gt;=TODAY(), DATEDIF(Tabla1[[#This Row],[Fecha de nac]],TODAY(),"y"), ROUNDDOWN((Tabla1[[#This Row],[Fecha Finalización]] -Tabla1[[#This Row],[Fecha de nac]])/365,0)))</f>
        <v/>
      </c>
      <c r="O108" s="169"/>
      <c r="P108" s="35"/>
      <c r="Q108" s="68"/>
      <c r="R108" s="68"/>
      <c r="S108" s="68"/>
      <c r="T108" s="68"/>
      <c r="U108" s="243" t="str">
        <f>IF(F108="","",Tabla1[[#This Row],[Fecha Inicio grupo]]+3*7-7)</f>
        <v/>
      </c>
      <c r="V108" s="244" t="str">
        <f>IF(F108="","",EDATE(Tabla1[[#This Row],[Fecha Inicio grupo]],3))</f>
        <v/>
      </c>
      <c r="W108" s="30"/>
      <c r="X108" s="30"/>
      <c r="Y108" s="76"/>
      <c r="Z108" s="76"/>
      <c r="AA108" s="76"/>
      <c r="AB108" s="76"/>
      <c r="AC108" s="76"/>
      <c r="AD108" s="76"/>
      <c r="AE108" s="76"/>
      <c r="AF108" s="76"/>
      <c r="AG108" s="76"/>
      <c r="AH108" s="76"/>
      <c r="AI108" s="76"/>
      <c r="AJ108" s="76"/>
      <c r="AK108" s="76"/>
      <c r="AL108" s="76"/>
      <c r="AM108" s="76"/>
      <c r="AN108" s="76"/>
      <c r="AO108" s="144"/>
      <c r="AP108" s="246" t="str">
        <f>IF(F108="","",IFERROR(VLOOKUP(SUBSTITUTE(SUBSTITUTE(Tabla1[[#This Row],[Uso Sistemas]],"T","P"),"N","F"),Parámetros!$M$2:$N$17,2,0),"Completar hasta 3ra sem. para evaluar a Probacionista"))</f>
        <v/>
      </c>
      <c r="AQ108" s="40"/>
      <c r="AR108" s="40"/>
      <c r="AS108" s="40"/>
      <c r="AT108" s="29"/>
      <c r="AU108" s="56"/>
      <c r="AV108" s="56"/>
      <c r="AW108" s="56"/>
      <c r="AX108" s="248" t="str">
        <f>IF(V108="","",EOMONTH(EDATE(Tabla1[[#This Row],[Fecha Finalización]],2),0))</f>
        <v/>
      </c>
      <c r="AY108" s="40"/>
      <c r="AZ108" s="249" t="str">
        <f>IF(V108="","",EOMONTH(EDATE(Tabla1[[#This Row],[Fecha Finalización]],3),0))</f>
        <v/>
      </c>
      <c r="BA108" s="40"/>
      <c r="BB108" s="40"/>
      <c r="BC108" s="235"/>
      <c r="BD108" s="233" t="str">
        <f>IF(F108="","",Tabla1[[#This Row],[sem 01]]&amp;Tabla1[[#This Row],[sem 02]]&amp;Tabla1[[#This Row],[sem 03]])</f>
        <v/>
      </c>
      <c r="BE108" s="234" t="str">
        <f>IF(TRIM(F108)="","",$B$1&amp;"-"&amp;SUBSTITUTE(Tabla1[[#This Row],[Mes Inscrito]]," ","")&amp;"-"&amp;SUBSTITUTE(Tabla1[[#This Row],[Dia de clases Inscrito]]," ","")&amp;"-"&amp;SUBSTITUTE(Tabla1[[#This Row],[Horario Inscrito]]," ","")&amp;"-"&amp;Tabla1[[#This Row],[Fecha Inicio grupo]])</f>
        <v/>
      </c>
      <c r="BF108" s="251" t="str">
        <f>IF(F108="","",Tabla1[[#This Row],[Curso]])</f>
        <v/>
      </c>
      <c r="BG108" s="252" t="str">
        <f>+IF(TRIM(F108)="","",$B$1&amp;"-"&amp;TRIM(Tabla1[[#This Row],[Mes Inscrito]])&amp;"-"&amp;TRIM(Tabla1[[#This Row],[Dia de clases Inscrito]])&amp;"-"&amp;TRIM(Tabla1[[#This Row],[Horario Inscrito]])&amp;"-"&amp;TRIM(Tabla1[[#This Row],[Fecha Inicio grupo]])&amp;"-"&amp;TRIM(Tabla1[[#This Row],[Tipo Incrito]]))</f>
        <v/>
      </c>
      <c r="BH108" s="308" t="str">
        <f>IF(F108="","",OR(IFERROR(SEARCH("CG",Tabla1[[#This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 s="309" t="str">
        <f>IF(F108&lt;&gt;"",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 s="309" t="str">
        <f>IF(F108&lt;&gt;"",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 s="309" t="str">
        <f>IF(Tabla1[[#This Row],[Fecha Inicio grupo]]="","",IFERROR(VLOOKUP(Tabla1[[#This Row],[Mes de Alta como miembro]],Parámetros!$AM$2:$AN$16,2,0),"01/01/1900"))</f>
        <v/>
      </c>
    </row>
    <row r="109" spans="1:63" ht="14.45" hidden="1">
      <c r="A109" s="69">
        <v>106</v>
      </c>
      <c r="B109" s="29"/>
      <c r="C109" s="35"/>
      <c r="D109" s="43"/>
      <c r="E109" s="65"/>
      <c r="F109" s="46"/>
      <c r="G109" s="46"/>
      <c r="H109" s="163"/>
      <c r="I109" s="43"/>
      <c r="J109" s="29"/>
      <c r="K109" s="70"/>
      <c r="L109" s="69"/>
      <c r="M109" s="47"/>
      <c r="N109" s="238" t="str">
        <f ca="1">IF(Tabla1[[#This Row],[Fecha de nac]]="","",IF(Tabla1[[#This Row],[Fecha Finalización]] &gt;=TODAY(), DATEDIF(Tabla1[[#This Row],[Fecha de nac]],TODAY(),"y"), ROUNDDOWN((Tabla1[[#This Row],[Fecha Finalización]] -Tabla1[[#This Row],[Fecha de nac]])/365,0)))</f>
        <v/>
      </c>
      <c r="O109" s="169"/>
      <c r="P109" s="35"/>
      <c r="Q109" s="68"/>
      <c r="R109" s="68"/>
      <c r="S109" s="68"/>
      <c r="T109" s="68"/>
      <c r="U109" s="243" t="str">
        <f>IF(F109="","",Tabla1[[#This Row],[Fecha Inicio grupo]]+3*7-7)</f>
        <v/>
      </c>
      <c r="V109" s="244" t="str">
        <f>IF(F109="","",EDATE(Tabla1[[#This Row],[Fecha Inicio grupo]],3))</f>
        <v/>
      </c>
      <c r="W109" s="30"/>
      <c r="X109" s="30"/>
      <c r="Y109" s="76"/>
      <c r="Z109" s="76"/>
      <c r="AA109" s="76"/>
      <c r="AB109" s="76"/>
      <c r="AC109" s="76"/>
      <c r="AD109" s="76"/>
      <c r="AE109" s="76"/>
      <c r="AF109" s="76"/>
      <c r="AG109" s="76"/>
      <c r="AH109" s="76"/>
      <c r="AI109" s="76"/>
      <c r="AJ109" s="76"/>
      <c r="AK109" s="76"/>
      <c r="AL109" s="76"/>
      <c r="AM109" s="76"/>
      <c r="AN109" s="76"/>
      <c r="AO109" s="144"/>
      <c r="AP109" s="246" t="str">
        <f>IF(F109="","",IFERROR(VLOOKUP(SUBSTITUTE(SUBSTITUTE(Tabla1[[#This Row],[Uso Sistemas]],"T","P"),"N","F"),Parámetros!$M$2:$N$17,2,0),"Completar hasta 3ra sem. para evaluar a Probacionista"))</f>
        <v/>
      </c>
      <c r="AQ109" s="40"/>
      <c r="AR109" s="40"/>
      <c r="AS109" s="40"/>
      <c r="AT109" s="29"/>
      <c r="AU109" s="56"/>
      <c r="AV109" s="56"/>
      <c r="AW109" s="56"/>
      <c r="AX109" s="248" t="str">
        <f>IF(V109="","",EOMONTH(EDATE(Tabla1[[#This Row],[Fecha Finalización]],2),0))</f>
        <v/>
      </c>
      <c r="AY109" s="40"/>
      <c r="AZ109" s="249" t="str">
        <f>IF(V109="","",EOMONTH(EDATE(Tabla1[[#This Row],[Fecha Finalización]],3),0))</f>
        <v/>
      </c>
      <c r="BA109" s="40"/>
      <c r="BB109" s="40"/>
      <c r="BC109" s="235"/>
      <c r="BD109" s="233" t="str">
        <f>IF(F109="","",Tabla1[[#This Row],[sem 01]]&amp;Tabla1[[#This Row],[sem 02]]&amp;Tabla1[[#This Row],[sem 03]])</f>
        <v/>
      </c>
      <c r="BE109" s="234" t="str">
        <f>IF(TRIM(F109)="","",$B$1&amp;"-"&amp;SUBSTITUTE(Tabla1[[#This Row],[Mes Inscrito]]," ","")&amp;"-"&amp;SUBSTITUTE(Tabla1[[#This Row],[Dia de clases Inscrito]]," ","")&amp;"-"&amp;SUBSTITUTE(Tabla1[[#This Row],[Horario Inscrito]]," ","")&amp;"-"&amp;Tabla1[[#This Row],[Fecha Inicio grupo]])</f>
        <v/>
      </c>
      <c r="BF109" s="251" t="str">
        <f>IF(F109="","",Tabla1[[#This Row],[Curso]])</f>
        <v/>
      </c>
      <c r="BG109" s="252" t="str">
        <f>+IF(TRIM(F109)="","",$B$1&amp;"-"&amp;TRIM(Tabla1[[#This Row],[Mes Inscrito]])&amp;"-"&amp;TRIM(Tabla1[[#This Row],[Dia de clases Inscrito]])&amp;"-"&amp;TRIM(Tabla1[[#This Row],[Horario Inscrito]])&amp;"-"&amp;TRIM(Tabla1[[#This Row],[Fecha Inicio grupo]])&amp;"-"&amp;TRIM(Tabla1[[#This Row],[Tipo Incrito]]))</f>
        <v/>
      </c>
      <c r="BH109" s="308" t="str">
        <f>IF(F109="","",OR(IFERROR(SEARCH("CG",Tabla1[[#This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 s="309" t="str">
        <f>IF(F109&lt;&gt;"",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 s="309" t="str">
        <f>IF(F109&lt;&gt;"",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 s="309" t="str">
        <f>IF(Tabla1[[#This Row],[Fecha Inicio grupo]]="","",IFERROR(VLOOKUP(Tabla1[[#This Row],[Mes de Alta como miembro]],Parámetros!$AM$2:$AN$16,2,0),"01/01/1900"))</f>
        <v/>
      </c>
    </row>
    <row r="110" spans="1:63" ht="14.45" hidden="1">
      <c r="A110" s="69">
        <v>107</v>
      </c>
      <c r="B110" s="29"/>
      <c r="C110" s="35"/>
      <c r="D110" s="43"/>
      <c r="E110" s="65"/>
      <c r="F110" s="46"/>
      <c r="G110" s="46"/>
      <c r="H110" s="163"/>
      <c r="I110" s="43"/>
      <c r="J110" s="29"/>
      <c r="K110" s="70"/>
      <c r="L110" s="69"/>
      <c r="M110" s="47"/>
      <c r="N110" s="238" t="str">
        <f ca="1">IF(Tabla1[[#This Row],[Fecha de nac]]="","",IF(Tabla1[[#This Row],[Fecha Finalización]] &gt;=TODAY(), DATEDIF(Tabla1[[#This Row],[Fecha de nac]],TODAY(),"y"), ROUNDDOWN((Tabla1[[#This Row],[Fecha Finalización]] -Tabla1[[#This Row],[Fecha de nac]])/365,0)))</f>
        <v/>
      </c>
      <c r="O110" s="169"/>
      <c r="P110" s="35"/>
      <c r="Q110" s="68"/>
      <c r="R110" s="68"/>
      <c r="S110" s="68"/>
      <c r="T110" s="68"/>
      <c r="U110" s="243" t="str">
        <f>IF(F110="","",Tabla1[[#This Row],[Fecha Inicio grupo]]+3*7-7)</f>
        <v/>
      </c>
      <c r="V110" s="244" t="str">
        <f>IF(F110="","",EDATE(Tabla1[[#This Row],[Fecha Inicio grupo]],3))</f>
        <v/>
      </c>
      <c r="W110" s="30"/>
      <c r="X110" s="30"/>
      <c r="Y110" s="76"/>
      <c r="Z110" s="76"/>
      <c r="AA110" s="76"/>
      <c r="AB110" s="76"/>
      <c r="AC110" s="76"/>
      <c r="AD110" s="76"/>
      <c r="AE110" s="76"/>
      <c r="AF110" s="76"/>
      <c r="AG110" s="76"/>
      <c r="AH110" s="76"/>
      <c r="AI110" s="76"/>
      <c r="AJ110" s="76"/>
      <c r="AK110" s="76"/>
      <c r="AL110" s="76"/>
      <c r="AM110" s="76"/>
      <c r="AN110" s="76"/>
      <c r="AO110" s="144"/>
      <c r="AP110" s="246" t="str">
        <f>IF(F110="","",IFERROR(VLOOKUP(SUBSTITUTE(SUBSTITUTE(Tabla1[[#This Row],[Uso Sistemas]],"T","P"),"N","F"),Parámetros!$M$2:$N$17,2,0),"Completar hasta 3ra sem. para evaluar a Probacionista"))</f>
        <v/>
      </c>
      <c r="AQ110" s="40"/>
      <c r="AR110" s="40"/>
      <c r="AS110" s="40"/>
      <c r="AT110" s="29"/>
      <c r="AU110" s="56"/>
      <c r="AV110" s="56"/>
      <c r="AW110" s="56"/>
      <c r="AX110" s="248" t="str">
        <f>IF(V110="","",EOMONTH(EDATE(Tabla1[[#This Row],[Fecha Finalización]],2),0))</f>
        <v/>
      </c>
      <c r="AY110" s="40"/>
      <c r="AZ110" s="249" t="str">
        <f>IF(V110="","",EOMONTH(EDATE(Tabla1[[#This Row],[Fecha Finalización]],3),0))</f>
        <v/>
      </c>
      <c r="BA110" s="40"/>
      <c r="BB110" s="40"/>
      <c r="BC110" s="235"/>
      <c r="BD110" s="233" t="str">
        <f>IF(F110="","",Tabla1[[#This Row],[sem 01]]&amp;Tabla1[[#This Row],[sem 02]]&amp;Tabla1[[#This Row],[sem 03]])</f>
        <v/>
      </c>
      <c r="BE110" s="234" t="str">
        <f>IF(TRIM(F110)="","",$B$1&amp;"-"&amp;SUBSTITUTE(Tabla1[[#This Row],[Mes Inscrito]]," ","")&amp;"-"&amp;SUBSTITUTE(Tabla1[[#This Row],[Dia de clases Inscrito]]," ","")&amp;"-"&amp;SUBSTITUTE(Tabla1[[#This Row],[Horario Inscrito]]," ","")&amp;"-"&amp;Tabla1[[#This Row],[Fecha Inicio grupo]])</f>
        <v/>
      </c>
      <c r="BF110" s="251" t="str">
        <f>IF(F110="","",Tabla1[[#This Row],[Curso]])</f>
        <v/>
      </c>
      <c r="BG110" s="252" t="str">
        <f>+IF(TRIM(F110)="","",$B$1&amp;"-"&amp;TRIM(Tabla1[[#This Row],[Mes Inscrito]])&amp;"-"&amp;TRIM(Tabla1[[#This Row],[Dia de clases Inscrito]])&amp;"-"&amp;TRIM(Tabla1[[#This Row],[Horario Inscrito]])&amp;"-"&amp;TRIM(Tabla1[[#This Row],[Fecha Inicio grupo]])&amp;"-"&amp;TRIM(Tabla1[[#This Row],[Tipo Incrito]]))</f>
        <v/>
      </c>
      <c r="BH110" s="308" t="str">
        <f>IF(F110="","",OR(IFERROR(SEARCH("CG",Tabla1[[#This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0" s="309" t="str">
        <f>IF(F110&lt;&gt;"",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0" s="309" t="str">
        <f>IF(F110&lt;&gt;"",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0" s="309" t="str">
        <f>IF(Tabla1[[#This Row],[Fecha Inicio grupo]]="","",IFERROR(VLOOKUP(Tabla1[[#This Row],[Mes de Alta como miembro]],Parámetros!$AM$2:$AN$16,2,0),"01/01/1900"))</f>
        <v/>
      </c>
    </row>
    <row r="111" spans="1:63" ht="14.45" hidden="1">
      <c r="A111" s="69">
        <v>108</v>
      </c>
      <c r="B111" s="29"/>
      <c r="C111" s="35"/>
      <c r="D111" s="43"/>
      <c r="E111" s="65"/>
      <c r="F111" s="46"/>
      <c r="G111" s="46"/>
      <c r="H111" s="163"/>
      <c r="I111" s="43"/>
      <c r="J111" s="29"/>
      <c r="K111" s="70"/>
      <c r="L111" s="69"/>
      <c r="M111" s="47"/>
      <c r="N111" s="238" t="str">
        <f ca="1">IF(Tabla1[[#This Row],[Fecha de nac]]="","",IF(Tabla1[[#This Row],[Fecha Finalización]] &gt;=TODAY(), DATEDIF(Tabla1[[#This Row],[Fecha de nac]],TODAY(),"y"), ROUNDDOWN((Tabla1[[#This Row],[Fecha Finalización]] -Tabla1[[#This Row],[Fecha de nac]])/365,0)))</f>
        <v/>
      </c>
      <c r="O111" s="169"/>
      <c r="P111" s="35"/>
      <c r="Q111" s="68"/>
      <c r="R111" s="68"/>
      <c r="S111" s="68"/>
      <c r="T111" s="68"/>
      <c r="U111" s="243" t="str">
        <f>IF(F111="","",Tabla1[[#This Row],[Fecha Inicio grupo]]+3*7-7)</f>
        <v/>
      </c>
      <c r="V111" s="244" t="str">
        <f>IF(F111="","",EDATE(Tabla1[[#This Row],[Fecha Inicio grupo]],3))</f>
        <v/>
      </c>
      <c r="W111" s="30"/>
      <c r="X111" s="30"/>
      <c r="Y111" s="76"/>
      <c r="Z111" s="76"/>
      <c r="AA111" s="76"/>
      <c r="AB111" s="76"/>
      <c r="AC111" s="76"/>
      <c r="AD111" s="76"/>
      <c r="AE111" s="76"/>
      <c r="AF111" s="76"/>
      <c r="AG111" s="76"/>
      <c r="AH111" s="76"/>
      <c r="AI111" s="76"/>
      <c r="AJ111" s="76"/>
      <c r="AK111" s="76"/>
      <c r="AL111" s="76"/>
      <c r="AM111" s="76"/>
      <c r="AN111" s="76"/>
      <c r="AO111" s="144"/>
      <c r="AP111" s="246" t="str">
        <f>IF(F111="","",IFERROR(VLOOKUP(SUBSTITUTE(SUBSTITUTE(Tabla1[[#This Row],[Uso Sistemas]],"T","P"),"N","F"),Parámetros!$M$2:$N$17,2,0),"Completar hasta 3ra sem. para evaluar a Probacionista"))</f>
        <v/>
      </c>
      <c r="AQ111" s="40"/>
      <c r="AR111" s="40"/>
      <c r="AS111" s="40"/>
      <c r="AT111" s="29"/>
      <c r="AU111" s="56"/>
      <c r="AV111" s="56"/>
      <c r="AW111" s="56"/>
      <c r="AX111" s="248" t="str">
        <f>IF(V111="","",EOMONTH(EDATE(Tabla1[[#This Row],[Fecha Finalización]],2),0))</f>
        <v/>
      </c>
      <c r="AY111" s="40"/>
      <c r="AZ111" s="249" t="str">
        <f>IF(V111="","",EOMONTH(EDATE(Tabla1[[#This Row],[Fecha Finalización]],3),0))</f>
        <v/>
      </c>
      <c r="BA111" s="40"/>
      <c r="BB111" s="40"/>
      <c r="BC111" s="235"/>
      <c r="BD111" s="233" t="str">
        <f>IF(F111="","",Tabla1[[#This Row],[sem 01]]&amp;Tabla1[[#This Row],[sem 02]]&amp;Tabla1[[#This Row],[sem 03]])</f>
        <v/>
      </c>
      <c r="BE111" s="234" t="str">
        <f>IF(TRIM(F111)="","",$B$1&amp;"-"&amp;SUBSTITUTE(Tabla1[[#This Row],[Mes Inscrito]]," ","")&amp;"-"&amp;SUBSTITUTE(Tabla1[[#This Row],[Dia de clases Inscrito]]," ","")&amp;"-"&amp;SUBSTITUTE(Tabla1[[#This Row],[Horario Inscrito]]," ","")&amp;"-"&amp;Tabla1[[#This Row],[Fecha Inicio grupo]])</f>
        <v/>
      </c>
      <c r="BF111" s="251" t="str">
        <f>IF(F111="","",Tabla1[[#This Row],[Curso]])</f>
        <v/>
      </c>
      <c r="BG111" s="252" t="str">
        <f>+IF(TRIM(F111)="","",$B$1&amp;"-"&amp;TRIM(Tabla1[[#This Row],[Mes Inscrito]])&amp;"-"&amp;TRIM(Tabla1[[#This Row],[Dia de clases Inscrito]])&amp;"-"&amp;TRIM(Tabla1[[#This Row],[Horario Inscrito]])&amp;"-"&amp;TRIM(Tabla1[[#This Row],[Fecha Inicio grupo]])&amp;"-"&amp;TRIM(Tabla1[[#This Row],[Tipo Incrito]]))</f>
        <v/>
      </c>
      <c r="BH111" s="308" t="str">
        <f>IF(F111="","",OR(IFERROR(SEARCH("CG",Tabla1[[#This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1" s="309" t="str">
        <f>IF(F111&lt;&gt;"",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1" s="309" t="str">
        <f>IF(F111&lt;&gt;"",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1" s="309" t="str">
        <f>IF(Tabla1[[#This Row],[Fecha Inicio grupo]]="","",IFERROR(VLOOKUP(Tabla1[[#This Row],[Mes de Alta como miembro]],Parámetros!$AM$2:$AN$16,2,0),"01/01/1900"))</f>
        <v/>
      </c>
    </row>
    <row r="112" spans="1:63" ht="14.45" hidden="1">
      <c r="A112" s="69">
        <v>109</v>
      </c>
      <c r="B112" s="29"/>
      <c r="C112" s="35"/>
      <c r="D112" s="43"/>
      <c r="E112" s="65"/>
      <c r="F112" s="46"/>
      <c r="G112" s="46"/>
      <c r="H112" s="163"/>
      <c r="I112" s="43"/>
      <c r="J112" s="29"/>
      <c r="K112" s="70"/>
      <c r="L112" s="69"/>
      <c r="M112" s="47"/>
      <c r="N112" s="238" t="str">
        <f ca="1">IF(Tabla1[[#This Row],[Fecha de nac]]="","",IF(Tabla1[[#This Row],[Fecha Finalización]] &gt;=TODAY(), DATEDIF(Tabla1[[#This Row],[Fecha de nac]],TODAY(),"y"), ROUNDDOWN((Tabla1[[#This Row],[Fecha Finalización]] -Tabla1[[#This Row],[Fecha de nac]])/365,0)))</f>
        <v/>
      </c>
      <c r="O112" s="169"/>
      <c r="P112" s="35"/>
      <c r="Q112" s="68"/>
      <c r="R112" s="68"/>
      <c r="S112" s="68"/>
      <c r="T112" s="68"/>
      <c r="U112" s="243" t="str">
        <f>IF(F112="","",Tabla1[[#This Row],[Fecha Inicio grupo]]+3*7-7)</f>
        <v/>
      </c>
      <c r="V112" s="244" t="str">
        <f>IF(F112="","",EDATE(Tabla1[[#This Row],[Fecha Inicio grupo]],3))</f>
        <v/>
      </c>
      <c r="W112" s="30"/>
      <c r="X112" s="30"/>
      <c r="Y112" s="76"/>
      <c r="Z112" s="76"/>
      <c r="AA112" s="76"/>
      <c r="AB112" s="76"/>
      <c r="AC112" s="76"/>
      <c r="AD112" s="76"/>
      <c r="AE112" s="76"/>
      <c r="AF112" s="76"/>
      <c r="AG112" s="76"/>
      <c r="AH112" s="76"/>
      <c r="AI112" s="76"/>
      <c r="AJ112" s="76"/>
      <c r="AK112" s="76"/>
      <c r="AL112" s="76"/>
      <c r="AM112" s="76"/>
      <c r="AN112" s="76"/>
      <c r="AO112" s="144"/>
      <c r="AP112" s="246" t="str">
        <f>IF(F112="","",IFERROR(VLOOKUP(SUBSTITUTE(SUBSTITUTE(Tabla1[[#This Row],[Uso Sistemas]],"T","P"),"N","F"),Parámetros!$M$2:$N$17,2,0),"Completar hasta 3ra sem. para evaluar a Probacionista"))</f>
        <v/>
      </c>
      <c r="AQ112" s="40"/>
      <c r="AR112" s="40"/>
      <c r="AS112" s="40"/>
      <c r="AT112" s="29"/>
      <c r="AU112" s="56"/>
      <c r="AV112" s="56"/>
      <c r="AW112" s="56"/>
      <c r="AX112" s="248" t="str">
        <f>IF(V112="","",EOMONTH(EDATE(Tabla1[[#This Row],[Fecha Finalización]],2),0))</f>
        <v/>
      </c>
      <c r="AY112" s="40"/>
      <c r="AZ112" s="249" t="str">
        <f>IF(V112="","",EOMONTH(EDATE(Tabla1[[#This Row],[Fecha Finalización]],3),0))</f>
        <v/>
      </c>
      <c r="BA112" s="40"/>
      <c r="BB112" s="40"/>
      <c r="BC112" s="235"/>
      <c r="BD112" s="233" t="str">
        <f>IF(F112="","",Tabla1[[#This Row],[sem 01]]&amp;Tabla1[[#This Row],[sem 02]]&amp;Tabla1[[#This Row],[sem 03]])</f>
        <v/>
      </c>
      <c r="BE112" s="234" t="str">
        <f>IF(TRIM(F112)="","",$B$1&amp;"-"&amp;SUBSTITUTE(Tabla1[[#This Row],[Mes Inscrito]]," ","")&amp;"-"&amp;SUBSTITUTE(Tabla1[[#This Row],[Dia de clases Inscrito]]," ","")&amp;"-"&amp;SUBSTITUTE(Tabla1[[#This Row],[Horario Inscrito]]," ","")&amp;"-"&amp;Tabla1[[#This Row],[Fecha Inicio grupo]])</f>
        <v/>
      </c>
      <c r="BF112" s="251" t="str">
        <f>IF(F112="","",Tabla1[[#This Row],[Curso]])</f>
        <v/>
      </c>
      <c r="BG112" s="252" t="str">
        <f>+IF(TRIM(F112)="","",$B$1&amp;"-"&amp;TRIM(Tabla1[[#This Row],[Mes Inscrito]])&amp;"-"&amp;TRIM(Tabla1[[#This Row],[Dia de clases Inscrito]])&amp;"-"&amp;TRIM(Tabla1[[#This Row],[Horario Inscrito]])&amp;"-"&amp;TRIM(Tabla1[[#This Row],[Fecha Inicio grupo]])&amp;"-"&amp;TRIM(Tabla1[[#This Row],[Tipo Incrito]]))</f>
        <v/>
      </c>
      <c r="BH112" s="308" t="str">
        <f>IF(F112="","",OR(IFERROR(SEARCH("CG",Tabla1[[#This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2" s="309" t="str">
        <f>IF(F112&lt;&gt;"",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2" s="309" t="str">
        <f>IF(F112&lt;&gt;"",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2" s="309" t="str">
        <f>IF(Tabla1[[#This Row],[Fecha Inicio grupo]]="","",IFERROR(VLOOKUP(Tabla1[[#This Row],[Mes de Alta como miembro]],Parámetros!$AM$2:$AN$16,2,0),"01/01/1900"))</f>
        <v/>
      </c>
    </row>
    <row r="113" spans="1:63" ht="14.45" hidden="1">
      <c r="A113" s="69">
        <v>110</v>
      </c>
      <c r="B113" s="29"/>
      <c r="C113" s="35"/>
      <c r="D113" s="43"/>
      <c r="E113" s="65"/>
      <c r="F113" s="46"/>
      <c r="G113" s="46"/>
      <c r="H113" s="163"/>
      <c r="I113" s="43"/>
      <c r="J113" s="29"/>
      <c r="K113" s="70"/>
      <c r="L113" s="69"/>
      <c r="M113" s="47"/>
      <c r="N113" s="238" t="str">
        <f ca="1">IF(Tabla1[[#This Row],[Fecha de nac]]="","",IF(Tabla1[[#This Row],[Fecha Finalización]] &gt;=TODAY(), DATEDIF(Tabla1[[#This Row],[Fecha de nac]],TODAY(),"y"), ROUNDDOWN((Tabla1[[#This Row],[Fecha Finalización]] -Tabla1[[#This Row],[Fecha de nac]])/365,0)))</f>
        <v/>
      </c>
      <c r="O113" s="169"/>
      <c r="P113" s="35"/>
      <c r="Q113" s="68"/>
      <c r="R113" s="68"/>
      <c r="S113" s="68"/>
      <c r="T113" s="68"/>
      <c r="U113" s="243" t="str">
        <f>IF(F113="","",Tabla1[[#This Row],[Fecha Inicio grupo]]+3*7-7)</f>
        <v/>
      </c>
      <c r="V113" s="244" t="str">
        <f>IF(F113="","",EDATE(Tabla1[[#This Row],[Fecha Inicio grupo]],3))</f>
        <v/>
      </c>
      <c r="W113" s="30"/>
      <c r="X113" s="30"/>
      <c r="Y113" s="76"/>
      <c r="Z113" s="76"/>
      <c r="AA113" s="76"/>
      <c r="AB113" s="76"/>
      <c r="AC113" s="76"/>
      <c r="AD113" s="76"/>
      <c r="AE113" s="76"/>
      <c r="AF113" s="76"/>
      <c r="AG113" s="76"/>
      <c r="AH113" s="76"/>
      <c r="AI113" s="76"/>
      <c r="AJ113" s="76"/>
      <c r="AK113" s="76"/>
      <c r="AL113" s="76"/>
      <c r="AM113" s="76"/>
      <c r="AN113" s="76"/>
      <c r="AO113" s="144"/>
      <c r="AP113" s="246" t="str">
        <f>IF(F113="","",IFERROR(VLOOKUP(SUBSTITUTE(SUBSTITUTE(Tabla1[[#This Row],[Uso Sistemas]],"T","P"),"N","F"),Parámetros!$M$2:$N$17,2,0),"Completar hasta 3ra sem. para evaluar a Probacionista"))</f>
        <v/>
      </c>
      <c r="AQ113" s="40"/>
      <c r="AR113" s="40"/>
      <c r="AS113" s="40"/>
      <c r="AT113" s="29"/>
      <c r="AU113" s="56"/>
      <c r="AV113" s="56"/>
      <c r="AW113" s="56"/>
      <c r="AX113" s="248" t="str">
        <f>IF(V113="","",EOMONTH(EDATE(Tabla1[[#This Row],[Fecha Finalización]],2),0))</f>
        <v/>
      </c>
      <c r="AY113" s="40"/>
      <c r="AZ113" s="249" t="str">
        <f>IF(V113="","",EOMONTH(EDATE(Tabla1[[#This Row],[Fecha Finalización]],3),0))</f>
        <v/>
      </c>
      <c r="BA113" s="40"/>
      <c r="BB113" s="40"/>
      <c r="BC113" s="235"/>
      <c r="BD113" s="233" t="str">
        <f>IF(F113="","",Tabla1[[#This Row],[sem 01]]&amp;Tabla1[[#This Row],[sem 02]]&amp;Tabla1[[#This Row],[sem 03]])</f>
        <v/>
      </c>
      <c r="BE113" s="234" t="str">
        <f>IF(TRIM(F113)="","",$B$1&amp;"-"&amp;SUBSTITUTE(Tabla1[[#This Row],[Mes Inscrito]]," ","")&amp;"-"&amp;SUBSTITUTE(Tabla1[[#This Row],[Dia de clases Inscrito]]," ","")&amp;"-"&amp;SUBSTITUTE(Tabla1[[#This Row],[Horario Inscrito]]," ","")&amp;"-"&amp;Tabla1[[#This Row],[Fecha Inicio grupo]])</f>
        <v/>
      </c>
      <c r="BF113" s="251" t="str">
        <f>IF(F113="","",Tabla1[[#This Row],[Curso]])</f>
        <v/>
      </c>
      <c r="BG113" s="252" t="str">
        <f>+IF(TRIM(F113)="","",$B$1&amp;"-"&amp;TRIM(Tabla1[[#This Row],[Mes Inscrito]])&amp;"-"&amp;TRIM(Tabla1[[#This Row],[Dia de clases Inscrito]])&amp;"-"&amp;TRIM(Tabla1[[#This Row],[Horario Inscrito]])&amp;"-"&amp;TRIM(Tabla1[[#This Row],[Fecha Inicio grupo]])&amp;"-"&amp;TRIM(Tabla1[[#This Row],[Tipo Incrito]]))</f>
        <v/>
      </c>
      <c r="BH113" s="308" t="str">
        <f>IF(F113="","",OR(IFERROR(SEARCH("CG",Tabla1[[#This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3" s="309" t="str">
        <f>IF(F113&lt;&gt;"",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3" s="309" t="str">
        <f>IF(F113&lt;&gt;"",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3" s="309" t="str">
        <f>IF(Tabla1[[#This Row],[Fecha Inicio grupo]]="","",IFERROR(VLOOKUP(Tabla1[[#This Row],[Mes de Alta como miembro]],Parámetros!$AM$2:$AN$16,2,0),"01/01/1900"))</f>
        <v/>
      </c>
    </row>
    <row r="114" spans="1:63" ht="14.45" hidden="1">
      <c r="A114" s="69">
        <v>111</v>
      </c>
      <c r="B114" s="29"/>
      <c r="C114" s="35"/>
      <c r="D114" s="43"/>
      <c r="E114" s="65"/>
      <c r="F114" s="46"/>
      <c r="G114" s="46"/>
      <c r="H114" s="163"/>
      <c r="I114" s="43"/>
      <c r="J114" s="29"/>
      <c r="K114" s="70"/>
      <c r="L114" s="69"/>
      <c r="M114" s="47"/>
      <c r="N114" s="238" t="str">
        <f ca="1">IF(Tabla1[[#This Row],[Fecha de nac]]="","",IF(Tabla1[[#This Row],[Fecha Finalización]] &gt;=TODAY(), DATEDIF(Tabla1[[#This Row],[Fecha de nac]],TODAY(),"y"), ROUNDDOWN((Tabla1[[#This Row],[Fecha Finalización]] -Tabla1[[#This Row],[Fecha de nac]])/365,0)))</f>
        <v/>
      </c>
      <c r="O114" s="169"/>
      <c r="P114" s="35"/>
      <c r="Q114" s="68"/>
      <c r="R114" s="68"/>
      <c r="S114" s="68"/>
      <c r="T114" s="68"/>
      <c r="U114" s="243" t="str">
        <f>IF(F114="","",Tabla1[[#This Row],[Fecha Inicio grupo]]+3*7-7)</f>
        <v/>
      </c>
      <c r="V114" s="244" t="str">
        <f>IF(F114="","",EDATE(Tabla1[[#This Row],[Fecha Inicio grupo]],3))</f>
        <v/>
      </c>
      <c r="W114" s="30"/>
      <c r="X114" s="30"/>
      <c r="Y114" s="76"/>
      <c r="Z114" s="76"/>
      <c r="AA114" s="76"/>
      <c r="AB114" s="76"/>
      <c r="AC114" s="76"/>
      <c r="AD114" s="76"/>
      <c r="AE114" s="76"/>
      <c r="AF114" s="76"/>
      <c r="AG114" s="76"/>
      <c r="AH114" s="76"/>
      <c r="AI114" s="76"/>
      <c r="AJ114" s="76"/>
      <c r="AK114" s="76"/>
      <c r="AL114" s="76"/>
      <c r="AM114" s="76"/>
      <c r="AN114" s="76"/>
      <c r="AO114" s="144"/>
      <c r="AP114" s="246" t="str">
        <f>IF(F114="","",IFERROR(VLOOKUP(SUBSTITUTE(SUBSTITUTE(Tabla1[[#This Row],[Uso Sistemas]],"T","P"),"N","F"),Parámetros!$M$2:$N$17,2,0),"Completar hasta 3ra sem. para evaluar a Probacionista"))</f>
        <v/>
      </c>
      <c r="AQ114" s="40"/>
      <c r="AR114" s="40"/>
      <c r="AS114" s="40"/>
      <c r="AT114" s="29"/>
      <c r="AU114" s="56"/>
      <c r="AV114" s="56"/>
      <c r="AW114" s="56"/>
      <c r="AX114" s="248" t="str">
        <f>IF(V114="","",EOMONTH(EDATE(Tabla1[[#This Row],[Fecha Finalización]],2),0))</f>
        <v/>
      </c>
      <c r="AY114" s="40"/>
      <c r="AZ114" s="249" t="str">
        <f>IF(V114="","",EOMONTH(EDATE(Tabla1[[#This Row],[Fecha Finalización]],3),0))</f>
        <v/>
      </c>
      <c r="BA114" s="40"/>
      <c r="BB114" s="40"/>
      <c r="BC114" s="235"/>
      <c r="BD114" s="233" t="str">
        <f>IF(F114="","",Tabla1[[#This Row],[sem 01]]&amp;Tabla1[[#This Row],[sem 02]]&amp;Tabla1[[#This Row],[sem 03]])</f>
        <v/>
      </c>
      <c r="BE114" s="234" t="str">
        <f>IF(TRIM(F114)="","",$B$1&amp;"-"&amp;SUBSTITUTE(Tabla1[[#This Row],[Mes Inscrito]]," ","")&amp;"-"&amp;SUBSTITUTE(Tabla1[[#This Row],[Dia de clases Inscrito]]," ","")&amp;"-"&amp;SUBSTITUTE(Tabla1[[#This Row],[Horario Inscrito]]," ","")&amp;"-"&amp;Tabla1[[#This Row],[Fecha Inicio grupo]])</f>
        <v/>
      </c>
      <c r="BF114" s="251" t="str">
        <f>IF(F114="","",Tabla1[[#This Row],[Curso]])</f>
        <v/>
      </c>
      <c r="BG114" s="252" t="str">
        <f>+IF(TRIM(F114)="","",$B$1&amp;"-"&amp;TRIM(Tabla1[[#This Row],[Mes Inscrito]])&amp;"-"&amp;TRIM(Tabla1[[#This Row],[Dia de clases Inscrito]])&amp;"-"&amp;TRIM(Tabla1[[#This Row],[Horario Inscrito]])&amp;"-"&amp;TRIM(Tabla1[[#This Row],[Fecha Inicio grupo]])&amp;"-"&amp;TRIM(Tabla1[[#This Row],[Tipo Incrito]]))</f>
        <v/>
      </c>
      <c r="BH114" s="308" t="str">
        <f>IF(F114="","",OR(IFERROR(SEARCH("CG",Tabla1[[#This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4" s="309" t="str">
        <f>IF(F114&lt;&gt;"",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4" s="309" t="str">
        <f>IF(F114&lt;&gt;"",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4" s="309" t="str">
        <f>IF(Tabla1[[#This Row],[Fecha Inicio grupo]]="","",IFERROR(VLOOKUP(Tabla1[[#This Row],[Mes de Alta como miembro]],Parámetros!$AM$2:$AN$16,2,0),"01/01/1900"))</f>
        <v/>
      </c>
    </row>
    <row r="115" spans="1:63" ht="14.45" hidden="1">
      <c r="A115" s="69">
        <v>112</v>
      </c>
      <c r="B115" s="29"/>
      <c r="C115" s="35"/>
      <c r="D115" s="43"/>
      <c r="E115" s="65"/>
      <c r="F115" s="46"/>
      <c r="G115" s="46"/>
      <c r="H115" s="163"/>
      <c r="I115" s="43"/>
      <c r="J115" s="29"/>
      <c r="K115" s="70"/>
      <c r="L115" s="69"/>
      <c r="M115" s="47"/>
      <c r="N115" s="238" t="str">
        <f ca="1">IF(Tabla1[[#This Row],[Fecha de nac]]="","",IF(Tabla1[[#This Row],[Fecha Finalización]] &gt;=TODAY(), DATEDIF(Tabla1[[#This Row],[Fecha de nac]],TODAY(),"y"), ROUNDDOWN((Tabla1[[#This Row],[Fecha Finalización]] -Tabla1[[#This Row],[Fecha de nac]])/365,0)))</f>
        <v/>
      </c>
      <c r="O115" s="169"/>
      <c r="P115" s="35"/>
      <c r="Q115" s="68"/>
      <c r="R115" s="68"/>
      <c r="S115" s="68"/>
      <c r="T115" s="68"/>
      <c r="U115" s="243" t="str">
        <f>IF(F115="","",Tabla1[[#This Row],[Fecha Inicio grupo]]+3*7-7)</f>
        <v/>
      </c>
      <c r="V115" s="244" t="str">
        <f>IF(F115="","",EDATE(Tabla1[[#This Row],[Fecha Inicio grupo]],3))</f>
        <v/>
      </c>
      <c r="W115" s="30"/>
      <c r="X115" s="30"/>
      <c r="Y115" s="76"/>
      <c r="Z115" s="76"/>
      <c r="AA115" s="76"/>
      <c r="AB115" s="76"/>
      <c r="AC115" s="76"/>
      <c r="AD115" s="76"/>
      <c r="AE115" s="76"/>
      <c r="AF115" s="76"/>
      <c r="AG115" s="76"/>
      <c r="AH115" s="76"/>
      <c r="AI115" s="76"/>
      <c r="AJ115" s="76"/>
      <c r="AK115" s="76"/>
      <c r="AL115" s="76"/>
      <c r="AM115" s="76"/>
      <c r="AN115" s="76"/>
      <c r="AO115" s="144"/>
      <c r="AP115" s="246" t="str">
        <f>IF(F115="","",IFERROR(VLOOKUP(SUBSTITUTE(SUBSTITUTE(Tabla1[[#This Row],[Uso Sistemas]],"T","P"),"N","F"),Parámetros!$M$2:$N$17,2,0),"Completar hasta 3ra sem. para evaluar a Probacionista"))</f>
        <v/>
      </c>
      <c r="AQ115" s="40"/>
      <c r="AR115" s="40"/>
      <c r="AS115" s="40"/>
      <c r="AT115" s="29"/>
      <c r="AU115" s="56"/>
      <c r="AV115" s="56"/>
      <c r="AW115" s="56"/>
      <c r="AX115" s="248" t="str">
        <f>IF(V115="","",EOMONTH(EDATE(Tabla1[[#This Row],[Fecha Finalización]],2),0))</f>
        <v/>
      </c>
      <c r="AY115" s="40"/>
      <c r="AZ115" s="249" t="str">
        <f>IF(V115="","",EOMONTH(EDATE(Tabla1[[#This Row],[Fecha Finalización]],3),0))</f>
        <v/>
      </c>
      <c r="BA115" s="40"/>
      <c r="BB115" s="40"/>
      <c r="BC115" s="235"/>
      <c r="BD115" s="233" t="str">
        <f>IF(F115="","",Tabla1[[#This Row],[sem 01]]&amp;Tabla1[[#This Row],[sem 02]]&amp;Tabla1[[#This Row],[sem 03]])</f>
        <v/>
      </c>
      <c r="BE115" s="234" t="str">
        <f>IF(TRIM(F115)="","",$B$1&amp;"-"&amp;SUBSTITUTE(Tabla1[[#This Row],[Mes Inscrito]]," ","")&amp;"-"&amp;SUBSTITUTE(Tabla1[[#This Row],[Dia de clases Inscrito]]," ","")&amp;"-"&amp;SUBSTITUTE(Tabla1[[#This Row],[Horario Inscrito]]," ","")&amp;"-"&amp;Tabla1[[#This Row],[Fecha Inicio grupo]])</f>
        <v/>
      </c>
      <c r="BF115" s="251" t="str">
        <f>IF(F115="","",Tabla1[[#This Row],[Curso]])</f>
        <v/>
      </c>
      <c r="BG115" s="252" t="str">
        <f>+IF(TRIM(F115)="","",$B$1&amp;"-"&amp;TRIM(Tabla1[[#This Row],[Mes Inscrito]])&amp;"-"&amp;TRIM(Tabla1[[#This Row],[Dia de clases Inscrito]])&amp;"-"&amp;TRIM(Tabla1[[#This Row],[Horario Inscrito]])&amp;"-"&amp;TRIM(Tabla1[[#This Row],[Fecha Inicio grupo]])&amp;"-"&amp;TRIM(Tabla1[[#This Row],[Tipo Incrito]]))</f>
        <v/>
      </c>
      <c r="BH115" s="308" t="str">
        <f>IF(F115="","",OR(IFERROR(SEARCH("CG",Tabla1[[#This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5" s="309" t="str">
        <f>IF(F115&lt;&gt;"",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5" s="309" t="str">
        <f>IF(F115&lt;&gt;"",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5" s="309" t="str">
        <f>IF(Tabla1[[#This Row],[Fecha Inicio grupo]]="","",IFERROR(VLOOKUP(Tabla1[[#This Row],[Mes de Alta como miembro]],Parámetros!$AM$2:$AN$16,2,0),"01/01/1900"))</f>
        <v/>
      </c>
    </row>
    <row r="116" spans="1:63" ht="14.45" hidden="1">
      <c r="A116" s="69">
        <v>113</v>
      </c>
      <c r="B116" s="29"/>
      <c r="C116" s="35"/>
      <c r="D116" s="43"/>
      <c r="E116" s="65"/>
      <c r="F116" s="46"/>
      <c r="G116" s="46"/>
      <c r="H116" s="163"/>
      <c r="I116" s="43"/>
      <c r="J116" s="29"/>
      <c r="K116" s="70"/>
      <c r="L116" s="69"/>
      <c r="M116" s="47"/>
      <c r="N116" s="238" t="str">
        <f ca="1">IF(Tabla1[[#This Row],[Fecha de nac]]="","",IF(Tabla1[[#This Row],[Fecha Finalización]] &gt;=TODAY(), DATEDIF(Tabla1[[#This Row],[Fecha de nac]],TODAY(),"y"), ROUNDDOWN((Tabla1[[#This Row],[Fecha Finalización]] -Tabla1[[#This Row],[Fecha de nac]])/365,0)))</f>
        <v/>
      </c>
      <c r="O116" s="169"/>
      <c r="P116" s="35"/>
      <c r="Q116" s="68"/>
      <c r="R116" s="68"/>
      <c r="S116" s="68"/>
      <c r="T116" s="68"/>
      <c r="U116" s="243" t="str">
        <f>IF(F116="","",Tabla1[[#This Row],[Fecha Inicio grupo]]+3*7-7)</f>
        <v/>
      </c>
      <c r="V116" s="244" t="str">
        <f>IF(F116="","",EDATE(Tabla1[[#This Row],[Fecha Inicio grupo]],3))</f>
        <v/>
      </c>
      <c r="W116" s="30"/>
      <c r="X116" s="30"/>
      <c r="Y116" s="76"/>
      <c r="Z116" s="76"/>
      <c r="AA116" s="76"/>
      <c r="AB116" s="76"/>
      <c r="AC116" s="76"/>
      <c r="AD116" s="76"/>
      <c r="AE116" s="76"/>
      <c r="AF116" s="76"/>
      <c r="AG116" s="76"/>
      <c r="AH116" s="76"/>
      <c r="AI116" s="76"/>
      <c r="AJ116" s="76"/>
      <c r="AK116" s="76"/>
      <c r="AL116" s="76"/>
      <c r="AM116" s="76"/>
      <c r="AN116" s="76"/>
      <c r="AO116" s="144"/>
      <c r="AP116" s="246" t="str">
        <f>IF(F116="","",IFERROR(VLOOKUP(SUBSTITUTE(SUBSTITUTE(Tabla1[[#This Row],[Uso Sistemas]],"T","P"),"N","F"),Parámetros!$M$2:$N$17,2,0),"Completar hasta 3ra sem. para evaluar a Probacionista"))</f>
        <v/>
      </c>
      <c r="AQ116" s="40"/>
      <c r="AR116" s="40"/>
      <c r="AS116" s="40"/>
      <c r="AT116" s="29"/>
      <c r="AU116" s="56"/>
      <c r="AV116" s="56"/>
      <c r="AW116" s="56"/>
      <c r="AX116" s="248" t="str">
        <f>IF(V116="","",EOMONTH(EDATE(Tabla1[[#This Row],[Fecha Finalización]],2),0))</f>
        <v/>
      </c>
      <c r="AY116" s="40"/>
      <c r="AZ116" s="249" t="str">
        <f>IF(V116="","",EOMONTH(EDATE(Tabla1[[#This Row],[Fecha Finalización]],3),0))</f>
        <v/>
      </c>
      <c r="BA116" s="40"/>
      <c r="BB116" s="40"/>
      <c r="BC116" s="235"/>
      <c r="BD116" s="233" t="str">
        <f>IF(F116="","",Tabla1[[#This Row],[sem 01]]&amp;Tabla1[[#This Row],[sem 02]]&amp;Tabla1[[#This Row],[sem 03]])</f>
        <v/>
      </c>
      <c r="BE116" s="234" t="str">
        <f>IF(TRIM(F116)="","",$B$1&amp;"-"&amp;SUBSTITUTE(Tabla1[[#This Row],[Mes Inscrito]]," ","")&amp;"-"&amp;SUBSTITUTE(Tabla1[[#This Row],[Dia de clases Inscrito]]," ","")&amp;"-"&amp;SUBSTITUTE(Tabla1[[#This Row],[Horario Inscrito]]," ","")&amp;"-"&amp;Tabla1[[#This Row],[Fecha Inicio grupo]])</f>
        <v/>
      </c>
      <c r="BF116" s="251" t="str">
        <f>IF(F116="","",Tabla1[[#This Row],[Curso]])</f>
        <v/>
      </c>
      <c r="BG116" s="252" t="str">
        <f>+IF(TRIM(F116)="","",$B$1&amp;"-"&amp;TRIM(Tabla1[[#This Row],[Mes Inscrito]])&amp;"-"&amp;TRIM(Tabla1[[#This Row],[Dia de clases Inscrito]])&amp;"-"&amp;TRIM(Tabla1[[#This Row],[Horario Inscrito]])&amp;"-"&amp;TRIM(Tabla1[[#This Row],[Fecha Inicio grupo]])&amp;"-"&amp;TRIM(Tabla1[[#This Row],[Tipo Incrito]]))</f>
        <v/>
      </c>
      <c r="BH116" s="308" t="str">
        <f>IF(F116="","",OR(IFERROR(SEARCH("CG",Tabla1[[#This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6" s="309" t="str">
        <f>IF(F116&lt;&gt;"",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6" s="309" t="str">
        <f>IF(F116&lt;&gt;"",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6" s="309" t="str">
        <f>IF(Tabla1[[#This Row],[Fecha Inicio grupo]]="","",IFERROR(VLOOKUP(Tabla1[[#This Row],[Mes de Alta como miembro]],Parámetros!$AM$2:$AN$16,2,0),"01/01/1900"))</f>
        <v/>
      </c>
    </row>
    <row r="117" spans="1:63" ht="14.45" hidden="1">
      <c r="A117" s="69">
        <v>114</v>
      </c>
      <c r="B117" s="29"/>
      <c r="C117" s="35"/>
      <c r="D117" s="43"/>
      <c r="E117" s="65"/>
      <c r="F117" s="46"/>
      <c r="G117" s="46"/>
      <c r="H117" s="163"/>
      <c r="I117" s="43"/>
      <c r="J117" s="29"/>
      <c r="K117" s="70"/>
      <c r="L117" s="69"/>
      <c r="M117" s="47"/>
      <c r="N117" s="238" t="str">
        <f ca="1">IF(Tabla1[[#This Row],[Fecha de nac]]="","",IF(Tabla1[[#This Row],[Fecha Finalización]] &gt;=TODAY(), DATEDIF(Tabla1[[#This Row],[Fecha de nac]],TODAY(),"y"), ROUNDDOWN((Tabla1[[#This Row],[Fecha Finalización]] -Tabla1[[#This Row],[Fecha de nac]])/365,0)))</f>
        <v/>
      </c>
      <c r="O117" s="169"/>
      <c r="P117" s="35"/>
      <c r="Q117" s="68"/>
      <c r="R117" s="68"/>
      <c r="S117" s="68"/>
      <c r="T117" s="68"/>
      <c r="U117" s="243" t="str">
        <f>IF(F117="","",Tabla1[[#This Row],[Fecha Inicio grupo]]+3*7-7)</f>
        <v/>
      </c>
      <c r="V117" s="244" t="str">
        <f>IF(F117="","",EDATE(Tabla1[[#This Row],[Fecha Inicio grupo]],3))</f>
        <v/>
      </c>
      <c r="W117" s="30"/>
      <c r="X117" s="30"/>
      <c r="Y117" s="76"/>
      <c r="Z117" s="76"/>
      <c r="AA117" s="76"/>
      <c r="AB117" s="76"/>
      <c r="AC117" s="76"/>
      <c r="AD117" s="76"/>
      <c r="AE117" s="76"/>
      <c r="AF117" s="76"/>
      <c r="AG117" s="76"/>
      <c r="AH117" s="76"/>
      <c r="AI117" s="76"/>
      <c r="AJ117" s="76"/>
      <c r="AK117" s="76"/>
      <c r="AL117" s="76"/>
      <c r="AM117" s="76"/>
      <c r="AN117" s="76"/>
      <c r="AO117" s="144"/>
      <c r="AP117" s="246" t="str">
        <f>IF(F117="","",IFERROR(VLOOKUP(SUBSTITUTE(SUBSTITUTE(Tabla1[[#This Row],[Uso Sistemas]],"T","P"),"N","F"),Parámetros!$M$2:$N$17,2,0),"Completar hasta 3ra sem. para evaluar a Probacionista"))</f>
        <v/>
      </c>
      <c r="AQ117" s="40"/>
      <c r="AR117" s="40"/>
      <c r="AS117" s="40"/>
      <c r="AT117" s="29"/>
      <c r="AU117" s="56"/>
      <c r="AV117" s="56"/>
      <c r="AW117" s="56"/>
      <c r="AX117" s="248" t="str">
        <f>IF(V117="","",EOMONTH(EDATE(Tabla1[[#This Row],[Fecha Finalización]],2),0))</f>
        <v/>
      </c>
      <c r="AY117" s="40"/>
      <c r="AZ117" s="249" t="str">
        <f>IF(V117="","",EOMONTH(EDATE(Tabla1[[#This Row],[Fecha Finalización]],3),0))</f>
        <v/>
      </c>
      <c r="BA117" s="40"/>
      <c r="BB117" s="40"/>
      <c r="BC117" s="235"/>
      <c r="BD117" s="233" t="str">
        <f>IF(F117="","",Tabla1[[#This Row],[sem 01]]&amp;Tabla1[[#This Row],[sem 02]]&amp;Tabla1[[#This Row],[sem 03]])</f>
        <v/>
      </c>
      <c r="BE117" s="234" t="str">
        <f>IF(TRIM(F117)="","",$B$1&amp;"-"&amp;SUBSTITUTE(Tabla1[[#This Row],[Mes Inscrito]]," ","")&amp;"-"&amp;SUBSTITUTE(Tabla1[[#This Row],[Dia de clases Inscrito]]," ","")&amp;"-"&amp;SUBSTITUTE(Tabla1[[#This Row],[Horario Inscrito]]," ","")&amp;"-"&amp;Tabla1[[#This Row],[Fecha Inicio grupo]])</f>
        <v/>
      </c>
      <c r="BF117" s="251" t="str">
        <f>IF(F117="","",Tabla1[[#This Row],[Curso]])</f>
        <v/>
      </c>
      <c r="BG117" s="252" t="str">
        <f>+IF(TRIM(F117)="","",$B$1&amp;"-"&amp;TRIM(Tabla1[[#This Row],[Mes Inscrito]])&amp;"-"&amp;TRIM(Tabla1[[#This Row],[Dia de clases Inscrito]])&amp;"-"&amp;TRIM(Tabla1[[#This Row],[Horario Inscrito]])&amp;"-"&amp;TRIM(Tabla1[[#This Row],[Fecha Inicio grupo]])&amp;"-"&amp;TRIM(Tabla1[[#This Row],[Tipo Incrito]]))</f>
        <v/>
      </c>
      <c r="BH117" s="308" t="str">
        <f>IF(F117="","",OR(IFERROR(SEARCH("CG",Tabla1[[#This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7" s="309" t="str">
        <f>IF(F117&lt;&gt;"",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7" s="309" t="str">
        <f>IF(F117&lt;&gt;"",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7" s="309" t="str">
        <f>IF(Tabla1[[#This Row],[Fecha Inicio grupo]]="","",IFERROR(VLOOKUP(Tabla1[[#This Row],[Mes de Alta como miembro]],Parámetros!$AM$2:$AN$16,2,0),"01/01/1900"))</f>
        <v/>
      </c>
    </row>
    <row r="118" spans="1:63" ht="14.45" hidden="1">
      <c r="A118" s="69">
        <v>115</v>
      </c>
      <c r="B118" s="29"/>
      <c r="C118" s="35"/>
      <c r="D118" s="43"/>
      <c r="E118" s="65"/>
      <c r="F118" s="46"/>
      <c r="G118" s="46"/>
      <c r="H118" s="163"/>
      <c r="I118" s="43"/>
      <c r="J118" s="29"/>
      <c r="K118" s="70"/>
      <c r="L118" s="69"/>
      <c r="M118" s="47"/>
      <c r="N118" s="238" t="str">
        <f ca="1">IF(Tabla1[[#This Row],[Fecha de nac]]="","",IF(Tabla1[[#This Row],[Fecha Finalización]] &gt;=TODAY(), DATEDIF(Tabla1[[#This Row],[Fecha de nac]],TODAY(),"y"), ROUNDDOWN((Tabla1[[#This Row],[Fecha Finalización]] -Tabla1[[#This Row],[Fecha de nac]])/365,0)))</f>
        <v/>
      </c>
      <c r="O118" s="169"/>
      <c r="P118" s="35"/>
      <c r="Q118" s="68"/>
      <c r="R118" s="68"/>
      <c r="S118" s="68"/>
      <c r="T118" s="68"/>
      <c r="U118" s="243" t="str">
        <f>IF(F118="","",Tabla1[[#This Row],[Fecha Inicio grupo]]+3*7-7)</f>
        <v/>
      </c>
      <c r="V118" s="244" t="str">
        <f>IF(F118="","",EDATE(Tabla1[[#This Row],[Fecha Inicio grupo]],3))</f>
        <v/>
      </c>
      <c r="W118" s="30"/>
      <c r="X118" s="30"/>
      <c r="Y118" s="76"/>
      <c r="Z118" s="76"/>
      <c r="AA118" s="76"/>
      <c r="AB118" s="76"/>
      <c r="AC118" s="76"/>
      <c r="AD118" s="76"/>
      <c r="AE118" s="76"/>
      <c r="AF118" s="76"/>
      <c r="AG118" s="76"/>
      <c r="AH118" s="76"/>
      <c r="AI118" s="76"/>
      <c r="AJ118" s="76"/>
      <c r="AK118" s="76"/>
      <c r="AL118" s="76"/>
      <c r="AM118" s="76"/>
      <c r="AN118" s="76"/>
      <c r="AO118" s="144"/>
      <c r="AP118" s="246" t="str">
        <f>IF(F118="","",IFERROR(VLOOKUP(SUBSTITUTE(SUBSTITUTE(Tabla1[[#This Row],[Uso Sistemas]],"T","P"),"N","F"),Parámetros!$M$2:$N$17,2,0),"Completar hasta 3ra sem. para evaluar a Probacionista"))</f>
        <v/>
      </c>
      <c r="AQ118" s="40"/>
      <c r="AR118" s="40"/>
      <c r="AS118" s="40"/>
      <c r="AT118" s="29"/>
      <c r="AU118" s="56"/>
      <c r="AV118" s="56"/>
      <c r="AW118" s="56"/>
      <c r="AX118" s="248" t="str">
        <f>IF(V118="","",EOMONTH(EDATE(Tabla1[[#This Row],[Fecha Finalización]],2),0))</f>
        <v/>
      </c>
      <c r="AY118" s="40"/>
      <c r="AZ118" s="249" t="str">
        <f>IF(V118="","",EOMONTH(EDATE(Tabla1[[#This Row],[Fecha Finalización]],3),0))</f>
        <v/>
      </c>
      <c r="BA118" s="40"/>
      <c r="BB118" s="40"/>
      <c r="BC118" s="235"/>
      <c r="BD118" s="233" t="str">
        <f>IF(F118="","",Tabla1[[#This Row],[sem 01]]&amp;Tabla1[[#This Row],[sem 02]]&amp;Tabla1[[#This Row],[sem 03]])</f>
        <v/>
      </c>
      <c r="BE118" s="234" t="str">
        <f>IF(TRIM(F118)="","",$B$1&amp;"-"&amp;SUBSTITUTE(Tabla1[[#This Row],[Mes Inscrito]]," ","")&amp;"-"&amp;SUBSTITUTE(Tabla1[[#This Row],[Dia de clases Inscrito]]," ","")&amp;"-"&amp;SUBSTITUTE(Tabla1[[#This Row],[Horario Inscrito]]," ","")&amp;"-"&amp;Tabla1[[#This Row],[Fecha Inicio grupo]])</f>
        <v/>
      </c>
      <c r="BF118" s="251" t="str">
        <f>IF(F118="","",Tabla1[[#This Row],[Curso]])</f>
        <v/>
      </c>
      <c r="BG118" s="252" t="str">
        <f>+IF(TRIM(F118)="","",$B$1&amp;"-"&amp;TRIM(Tabla1[[#This Row],[Mes Inscrito]])&amp;"-"&amp;TRIM(Tabla1[[#This Row],[Dia de clases Inscrito]])&amp;"-"&amp;TRIM(Tabla1[[#This Row],[Horario Inscrito]])&amp;"-"&amp;TRIM(Tabla1[[#This Row],[Fecha Inicio grupo]])&amp;"-"&amp;TRIM(Tabla1[[#This Row],[Tipo Incrito]]))</f>
        <v/>
      </c>
      <c r="BH118" s="308" t="str">
        <f>IF(F118="","",OR(IFERROR(SEARCH("CG",Tabla1[[#This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8" s="309" t="str">
        <f>IF(F118&lt;&gt;"",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8" s="309" t="str">
        <f>IF(F118&lt;&gt;"",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8" s="309" t="str">
        <f>IF(Tabla1[[#This Row],[Fecha Inicio grupo]]="","",IFERROR(VLOOKUP(Tabla1[[#This Row],[Mes de Alta como miembro]],Parámetros!$AM$2:$AN$16,2,0),"01/01/1900"))</f>
        <v/>
      </c>
    </row>
    <row r="119" spans="1:63" ht="14.45" hidden="1">
      <c r="A119" s="69">
        <v>116</v>
      </c>
      <c r="B119" s="29"/>
      <c r="C119" s="35"/>
      <c r="D119" s="43"/>
      <c r="E119" s="65"/>
      <c r="F119" s="46"/>
      <c r="G119" s="46"/>
      <c r="H119" s="163"/>
      <c r="I119" s="43"/>
      <c r="J119" s="29"/>
      <c r="K119" s="70"/>
      <c r="L119" s="69"/>
      <c r="M119" s="47"/>
      <c r="N119" s="238" t="str">
        <f ca="1">IF(Tabla1[[#This Row],[Fecha de nac]]="","",IF(Tabla1[[#This Row],[Fecha Finalización]] &gt;=TODAY(), DATEDIF(Tabla1[[#This Row],[Fecha de nac]],TODAY(),"y"), ROUNDDOWN((Tabla1[[#This Row],[Fecha Finalización]] -Tabla1[[#This Row],[Fecha de nac]])/365,0)))</f>
        <v/>
      </c>
      <c r="O119" s="169"/>
      <c r="P119" s="35"/>
      <c r="Q119" s="68"/>
      <c r="R119" s="68"/>
      <c r="S119" s="68"/>
      <c r="T119" s="68"/>
      <c r="U119" s="243" t="str">
        <f>IF(F119="","",Tabla1[[#This Row],[Fecha Inicio grupo]]+3*7-7)</f>
        <v/>
      </c>
      <c r="V119" s="244" t="str">
        <f>IF(F119="","",EDATE(Tabla1[[#This Row],[Fecha Inicio grupo]],3))</f>
        <v/>
      </c>
      <c r="W119" s="30"/>
      <c r="X119" s="30"/>
      <c r="Y119" s="76"/>
      <c r="Z119" s="76"/>
      <c r="AA119" s="76"/>
      <c r="AB119" s="76"/>
      <c r="AC119" s="76"/>
      <c r="AD119" s="76"/>
      <c r="AE119" s="76"/>
      <c r="AF119" s="76"/>
      <c r="AG119" s="76"/>
      <c r="AH119" s="76"/>
      <c r="AI119" s="76"/>
      <c r="AJ119" s="76"/>
      <c r="AK119" s="76"/>
      <c r="AL119" s="76"/>
      <c r="AM119" s="76"/>
      <c r="AN119" s="76"/>
      <c r="AO119" s="144"/>
      <c r="AP119" s="246" t="str">
        <f>IF(F119="","",IFERROR(VLOOKUP(SUBSTITUTE(SUBSTITUTE(Tabla1[[#This Row],[Uso Sistemas]],"T","P"),"N","F"),Parámetros!$M$2:$N$17,2,0),"Completar hasta 3ra sem. para evaluar a Probacionista"))</f>
        <v/>
      </c>
      <c r="AQ119" s="40"/>
      <c r="AR119" s="40"/>
      <c r="AS119" s="40"/>
      <c r="AT119" s="29"/>
      <c r="AU119" s="56"/>
      <c r="AV119" s="56"/>
      <c r="AW119" s="56"/>
      <c r="AX119" s="248" t="str">
        <f>IF(V119="","",EOMONTH(EDATE(Tabla1[[#This Row],[Fecha Finalización]],2),0))</f>
        <v/>
      </c>
      <c r="AY119" s="40"/>
      <c r="AZ119" s="249" t="str">
        <f>IF(V119="","",EOMONTH(EDATE(Tabla1[[#This Row],[Fecha Finalización]],3),0))</f>
        <v/>
      </c>
      <c r="BA119" s="40"/>
      <c r="BB119" s="40"/>
      <c r="BC119" s="235"/>
      <c r="BD119" s="233" t="str">
        <f>IF(F119="","",Tabla1[[#This Row],[sem 01]]&amp;Tabla1[[#This Row],[sem 02]]&amp;Tabla1[[#This Row],[sem 03]])</f>
        <v/>
      </c>
      <c r="BE119" s="234" t="str">
        <f>IF(TRIM(F119)="","",$B$1&amp;"-"&amp;SUBSTITUTE(Tabla1[[#This Row],[Mes Inscrito]]," ","")&amp;"-"&amp;SUBSTITUTE(Tabla1[[#This Row],[Dia de clases Inscrito]]," ","")&amp;"-"&amp;SUBSTITUTE(Tabla1[[#This Row],[Horario Inscrito]]," ","")&amp;"-"&amp;Tabla1[[#This Row],[Fecha Inicio grupo]])</f>
        <v/>
      </c>
      <c r="BF119" s="251" t="str">
        <f>IF(F119="","",Tabla1[[#This Row],[Curso]])</f>
        <v/>
      </c>
      <c r="BG119" s="252" t="str">
        <f>+IF(TRIM(F119)="","",$B$1&amp;"-"&amp;TRIM(Tabla1[[#This Row],[Mes Inscrito]])&amp;"-"&amp;TRIM(Tabla1[[#This Row],[Dia de clases Inscrito]])&amp;"-"&amp;TRIM(Tabla1[[#This Row],[Horario Inscrito]])&amp;"-"&amp;TRIM(Tabla1[[#This Row],[Fecha Inicio grupo]])&amp;"-"&amp;TRIM(Tabla1[[#This Row],[Tipo Incrito]]))</f>
        <v/>
      </c>
      <c r="BH119" s="308" t="str">
        <f>IF(F119="","",OR(IFERROR(SEARCH("CG",Tabla1[[#This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9" s="309" t="str">
        <f>IF(F119&lt;&gt;"",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9" s="309" t="str">
        <f>IF(F119&lt;&gt;"",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9" s="309" t="str">
        <f>IF(Tabla1[[#This Row],[Fecha Inicio grupo]]="","",IFERROR(VLOOKUP(Tabla1[[#This Row],[Mes de Alta como miembro]],Parámetros!$AM$2:$AN$16,2,0),"01/01/1900"))</f>
        <v/>
      </c>
    </row>
    <row r="120" spans="1:63" ht="14.45" hidden="1">
      <c r="A120" s="69">
        <v>117</v>
      </c>
      <c r="B120" s="29"/>
      <c r="C120" s="35"/>
      <c r="D120" s="43"/>
      <c r="E120" s="65"/>
      <c r="F120" s="46"/>
      <c r="G120" s="46"/>
      <c r="H120" s="163"/>
      <c r="I120" s="43"/>
      <c r="J120" s="29"/>
      <c r="K120" s="70"/>
      <c r="L120" s="69"/>
      <c r="M120" s="47"/>
      <c r="N120" s="238" t="str">
        <f ca="1">IF(Tabla1[[#This Row],[Fecha de nac]]="","",IF(Tabla1[[#This Row],[Fecha Finalización]] &gt;=TODAY(), DATEDIF(Tabla1[[#This Row],[Fecha de nac]],TODAY(),"y"), ROUNDDOWN((Tabla1[[#This Row],[Fecha Finalización]] -Tabla1[[#This Row],[Fecha de nac]])/365,0)))</f>
        <v/>
      </c>
      <c r="O120" s="169"/>
      <c r="P120" s="35"/>
      <c r="Q120" s="68"/>
      <c r="R120" s="68"/>
      <c r="S120" s="68"/>
      <c r="T120" s="68"/>
      <c r="U120" s="243" t="str">
        <f>IF(F120="","",Tabla1[[#This Row],[Fecha Inicio grupo]]+3*7-7)</f>
        <v/>
      </c>
      <c r="V120" s="244" t="str">
        <f>IF(F120="","",EDATE(Tabla1[[#This Row],[Fecha Inicio grupo]],3))</f>
        <v/>
      </c>
      <c r="W120" s="30"/>
      <c r="X120" s="30"/>
      <c r="Y120" s="76"/>
      <c r="Z120" s="76"/>
      <c r="AA120" s="76"/>
      <c r="AB120" s="76"/>
      <c r="AC120" s="76"/>
      <c r="AD120" s="76"/>
      <c r="AE120" s="76"/>
      <c r="AF120" s="76"/>
      <c r="AG120" s="76"/>
      <c r="AH120" s="76"/>
      <c r="AI120" s="76"/>
      <c r="AJ120" s="76"/>
      <c r="AK120" s="76"/>
      <c r="AL120" s="76"/>
      <c r="AM120" s="76"/>
      <c r="AN120" s="76"/>
      <c r="AO120" s="144"/>
      <c r="AP120" s="246" t="str">
        <f>IF(F120="","",IFERROR(VLOOKUP(SUBSTITUTE(SUBSTITUTE(Tabla1[[#This Row],[Uso Sistemas]],"T","P"),"N","F"),Parámetros!$M$2:$N$17,2,0),"Completar hasta 3ra sem. para evaluar a Probacionista"))</f>
        <v/>
      </c>
      <c r="AQ120" s="40"/>
      <c r="AR120" s="40"/>
      <c r="AS120" s="40"/>
      <c r="AT120" s="29"/>
      <c r="AU120" s="56"/>
      <c r="AV120" s="56"/>
      <c r="AW120" s="56"/>
      <c r="AX120" s="248" t="str">
        <f>IF(V120="","",EOMONTH(EDATE(Tabla1[[#This Row],[Fecha Finalización]],2),0))</f>
        <v/>
      </c>
      <c r="AY120" s="40"/>
      <c r="AZ120" s="249" t="str">
        <f>IF(V120="","",EOMONTH(EDATE(Tabla1[[#This Row],[Fecha Finalización]],3),0))</f>
        <v/>
      </c>
      <c r="BA120" s="40"/>
      <c r="BB120" s="40"/>
      <c r="BC120" s="235"/>
      <c r="BD120" s="233" t="str">
        <f>IF(F120="","",Tabla1[[#This Row],[sem 01]]&amp;Tabla1[[#This Row],[sem 02]]&amp;Tabla1[[#This Row],[sem 03]])</f>
        <v/>
      </c>
      <c r="BE120" s="234" t="str">
        <f>IF(TRIM(F120)="","",$B$1&amp;"-"&amp;SUBSTITUTE(Tabla1[[#This Row],[Mes Inscrito]]," ","")&amp;"-"&amp;SUBSTITUTE(Tabla1[[#This Row],[Dia de clases Inscrito]]," ","")&amp;"-"&amp;SUBSTITUTE(Tabla1[[#This Row],[Horario Inscrito]]," ","")&amp;"-"&amp;Tabla1[[#This Row],[Fecha Inicio grupo]])</f>
        <v/>
      </c>
      <c r="BF120" s="251" t="str">
        <f>IF(F120="","",Tabla1[[#This Row],[Curso]])</f>
        <v/>
      </c>
      <c r="BG120" s="252" t="str">
        <f>+IF(TRIM(F120)="","",$B$1&amp;"-"&amp;TRIM(Tabla1[[#This Row],[Mes Inscrito]])&amp;"-"&amp;TRIM(Tabla1[[#This Row],[Dia de clases Inscrito]])&amp;"-"&amp;TRIM(Tabla1[[#This Row],[Horario Inscrito]])&amp;"-"&amp;TRIM(Tabla1[[#This Row],[Fecha Inicio grupo]])&amp;"-"&amp;TRIM(Tabla1[[#This Row],[Tipo Incrito]]))</f>
        <v/>
      </c>
      <c r="BH120" s="308" t="str">
        <f>IF(F120="","",OR(IFERROR(SEARCH("CG",Tabla1[[#This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0" s="309" t="str">
        <f>IF(F120&lt;&gt;"",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0" s="309" t="str">
        <f>IF(F120&lt;&gt;"",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0" s="309" t="str">
        <f>IF(Tabla1[[#This Row],[Fecha Inicio grupo]]="","",IFERROR(VLOOKUP(Tabla1[[#This Row],[Mes de Alta como miembro]],Parámetros!$AM$2:$AN$16,2,0),"01/01/1900"))</f>
        <v/>
      </c>
    </row>
    <row r="121" spans="1:63" ht="14.45" hidden="1">
      <c r="A121" s="69">
        <v>118</v>
      </c>
      <c r="B121" s="29"/>
      <c r="C121" s="35"/>
      <c r="D121" s="43"/>
      <c r="E121" s="65"/>
      <c r="F121" s="46"/>
      <c r="G121" s="46"/>
      <c r="H121" s="163"/>
      <c r="I121" s="43"/>
      <c r="J121" s="29"/>
      <c r="K121" s="70"/>
      <c r="L121" s="69"/>
      <c r="M121" s="47"/>
      <c r="N121" s="238" t="str">
        <f ca="1">IF(Tabla1[[#This Row],[Fecha de nac]]="","",IF(Tabla1[[#This Row],[Fecha Finalización]] &gt;=TODAY(), DATEDIF(Tabla1[[#This Row],[Fecha de nac]],TODAY(),"y"), ROUNDDOWN((Tabla1[[#This Row],[Fecha Finalización]] -Tabla1[[#This Row],[Fecha de nac]])/365,0)))</f>
        <v/>
      </c>
      <c r="O121" s="169"/>
      <c r="P121" s="35"/>
      <c r="Q121" s="68"/>
      <c r="R121" s="68"/>
      <c r="S121" s="68"/>
      <c r="T121" s="68"/>
      <c r="U121" s="243" t="str">
        <f>IF(F121="","",Tabla1[[#This Row],[Fecha Inicio grupo]]+3*7-7)</f>
        <v/>
      </c>
      <c r="V121" s="244" t="str">
        <f>IF(F121="","",EDATE(Tabla1[[#This Row],[Fecha Inicio grupo]],3))</f>
        <v/>
      </c>
      <c r="W121" s="30"/>
      <c r="X121" s="30"/>
      <c r="Y121" s="76"/>
      <c r="Z121" s="76"/>
      <c r="AA121" s="76"/>
      <c r="AB121" s="76"/>
      <c r="AC121" s="76"/>
      <c r="AD121" s="76"/>
      <c r="AE121" s="76"/>
      <c r="AF121" s="76"/>
      <c r="AG121" s="76"/>
      <c r="AH121" s="76"/>
      <c r="AI121" s="76"/>
      <c r="AJ121" s="76"/>
      <c r="AK121" s="76"/>
      <c r="AL121" s="76"/>
      <c r="AM121" s="76"/>
      <c r="AN121" s="76"/>
      <c r="AO121" s="144"/>
      <c r="AP121" s="246" t="str">
        <f>IF(F121="","",IFERROR(VLOOKUP(SUBSTITUTE(SUBSTITUTE(Tabla1[[#This Row],[Uso Sistemas]],"T","P"),"N","F"),Parámetros!$M$2:$N$17,2,0),"Completar hasta 3ra sem. para evaluar a Probacionista"))</f>
        <v/>
      </c>
      <c r="AQ121" s="40"/>
      <c r="AR121" s="40"/>
      <c r="AS121" s="40"/>
      <c r="AT121" s="29"/>
      <c r="AU121" s="56"/>
      <c r="AV121" s="56"/>
      <c r="AW121" s="56"/>
      <c r="AX121" s="248" t="str">
        <f>IF(V121="","",EOMONTH(EDATE(Tabla1[[#This Row],[Fecha Finalización]],2),0))</f>
        <v/>
      </c>
      <c r="AY121" s="40"/>
      <c r="AZ121" s="249" t="str">
        <f>IF(V121="","",EOMONTH(EDATE(Tabla1[[#This Row],[Fecha Finalización]],3),0))</f>
        <v/>
      </c>
      <c r="BA121" s="40"/>
      <c r="BB121" s="40"/>
      <c r="BC121" s="235"/>
      <c r="BD121" s="233" t="str">
        <f>IF(F121="","",Tabla1[[#This Row],[sem 01]]&amp;Tabla1[[#This Row],[sem 02]]&amp;Tabla1[[#This Row],[sem 03]])</f>
        <v/>
      </c>
      <c r="BE121" s="234" t="str">
        <f>IF(TRIM(F121)="","",$B$1&amp;"-"&amp;SUBSTITUTE(Tabla1[[#This Row],[Mes Inscrito]]," ","")&amp;"-"&amp;SUBSTITUTE(Tabla1[[#This Row],[Dia de clases Inscrito]]," ","")&amp;"-"&amp;SUBSTITUTE(Tabla1[[#This Row],[Horario Inscrito]]," ","")&amp;"-"&amp;Tabla1[[#This Row],[Fecha Inicio grupo]])</f>
        <v/>
      </c>
      <c r="BF121" s="251" t="str">
        <f>IF(F121="","",Tabla1[[#This Row],[Curso]])</f>
        <v/>
      </c>
      <c r="BG121" s="252" t="str">
        <f>+IF(TRIM(F121)="","",$B$1&amp;"-"&amp;TRIM(Tabla1[[#This Row],[Mes Inscrito]])&amp;"-"&amp;TRIM(Tabla1[[#This Row],[Dia de clases Inscrito]])&amp;"-"&amp;TRIM(Tabla1[[#This Row],[Horario Inscrito]])&amp;"-"&amp;TRIM(Tabla1[[#This Row],[Fecha Inicio grupo]])&amp;"-"&amp;TRIM(Tabla1[[#This Row],[Tipo Incrito]]))</f>
        <v/>
      </c>
      <c r="BH121" s="308" t="str">
        <f>IF(F121="","",OR(IFERROR(SEARCH("CG",Tabla1[[#This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1" s="309" t="str">
        <f>IF(F121&lt;&gt;"",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1" s="309" t="str">
        <f>IF(F121&lt;&gt;"",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1" s="309" t="str">
        <f>IF(Tabla1[[#This Row],[Fecha Inicio grupo]]="","",IFERROR(VLOOKUP(Tabla1[[#This Row],[Mes de Alta como miembro]],Parámetros!$AM$2:$AN$16,2,0),"01/01/1900"))</f>
        <v/>
      </c>
    </row>
    <row r="122" spans="1:63" ht="14.45" hidden="1">
      <c r="A122" s="69">
        <v>119</v>
      </c>
      <c r="B122" s="30"/>
      <c r="C122" s="35"/>
      <c r="D122" s="43"/>
      <c r="E122" s="65"/>
      <c r="F122" s="46"/>
      <c r="G122" s="46"/>
      <c r="H122" s="163"/>
      <c r="I122" s="43"/>
      <c r="J122" s="29"/>
      <c r="K122" s="70"/>
      <c r="L122" s="69"/>
      <c r="M122" s="47"/>
      <c r="N122" s="238" t="str">
        <f ca="1">IF(Tabla1[[#This Row],[Fecha de nac]]="","",IF(Tabla1[[#This Row],[Fecha Finalización]] &gt;=TODAY(), DATEDIF(Tabla1[[#This Row],[Fecha de nac]],TODAY(),"y"), ROUNDDOWN((Tabla1[[#This Row],[Fecha Finalización]] -Tabla1[[#This Row],[Fecha de nac]])/365,0)))</f>
        <v/>
      </c>
      <c r="O122" s="169"/>
      <c r="P122" s="35"/>
      <c r="Q122" s="68"/>
      <c r="R122" s="68"/>
      <c r="S122" s="68"/>
      <c r="T122" s="68"/>
      <c r="U122" s="243" t="str">
        <f>IF(F122="","",Tabla1[[#This Row],[Fecha Inicio grupo]]+3*7-7)</f>
        <v/>
      </c>
      <c r="V122" s="244" t="str">
        <f>IF(F122="","",EDATE(Tabla1[[#This Row],[Fecha Inicio grupo]],3))</f>
        <v/>
      </c>
      <c r="W122" s="30"/>
      <c r="X122" s="30"/>
      <c r="Y122" s="76"/>
      <c r="Z122" s="76"/>
      <c r="AA122" s="76"/>
      <c r="AB122" s="76"/>
      <c r="AC122" s="76"/>
      <c r="AD122" s="76"/>
      <c r="AE122" s="76"/>
      <c r="AF122" s="76"/>
      <c r="AG122" s="76"/>
      <c r="AH122" s="76"/>
      <c r="AI122" s="76"/>
      <c r="AJ122" s="76"/>
      <c r="AK122" s="76"/>
      <c r="AL122" s="76"/>
      <c r="AM122" s="76"/>
      <c r="AN122" s="76"/>
      <c r="AO122" s="144"/>
      <c r="AP122" s="246" t="str">
        <f>IF(F122="","",IFERROR(VLOOKUP(SUBSTITUTE(SUBSTITUTE(Tabla1[[#This Row],[Uso Sistemas]],"T","P"),"N","F"),Parámetros!$M$2:$N$17,2,0),"Completar hasta 3ra sem. para evaluar a Probacionista"))</f>
        <v/>
      </c>
      <c r="AQ122" s="40"/>
      <c r="AR122" s="40"/>
      <c r="AS122" s="40"/>
      <c r="AT122" s="29"/>
      <c r="AU122" s="56"/>
      <c r="AV122" s="56"/>
      <c r="AW122" s="56"/>
      <c r="AX122" s="248" t="str">
        <f>IF(V122="","",EOMONTH(EDATE(Tabla1[[#This Row],[Fecha Finalización]],2),0))</f>
        <v/>
      </c>
      <c r="AY122" s="40"/>
      <c r="AZ122" s="249" t="str">
        <f>IF(V122="","",EOMONTH(EDATE(Tabla1[[#This Row],[Fecha Finalización]],3),0))</f>
        <v/>
      </c>
      <c r="BA122" s="40"/>
      <c r="BB122" s="40"/>
      <c r="BC122" s="235"/>
      <c r="BD122" s="233" t="str">
        <f>IF(F122="","",Tabla1[[#This Row],[sem 01]]&amp;Tabla1[[#This Row],[sem 02]]&amp;Tabla1[[#This Row],[sem 03]])</f>
        <v/>
      </c>
      <c r="BE122" s="234" t="str">
        <f>IF(TRIM(F122)="","",$B$1&amp;"-"&amp;SUBSTITUTE(Tabla1[[#This Row],[Mes Inscrito]]," ","")&amp;"-"&amp;SUBSTITUTE(Tabla1[[#This Row],[Dia de clases Inscrito]]," ","")&amp;"-"&amp;SUBSTITUTE(Tabla1[[#This Row],[Horario Inscrito]]," ","")&amp;"-"&amp;Tabla1[[#This Row],[Fecha Inicio grupo]])</f>
        <v/>
      </c>
      <c r="BF122" s="251" t="str">
        <f>IF(F122="","",Tabla1[[#This Row],[Curso]])</f>
        <v/>
      </c>
      <c r="BG122" s="252" t="str">
        <f>+IF(TRIM(F122)="","",$B$1&amp;"-"&amp;TRIM(Tabla1[[#This Row],[Mes Inscrito]])&amp;"-"&amp;TRIM(Tabla1[[#This Row],[Dia de clases Inscrito]])&amp;"-"&amp;TRIM(Tabla1[[#This Row],[Horario Inscrito]])&amp;"-"&amp;TRIM(Tabla1[[#This Row],[Fecha Inicio grupo]])&amp;"-"&amp;TRIM(Tabla1[[#This Row],[Tipo Incrito]]))</f>
        <v/>
      </c>
      <c r="BH122" s="308" t="str">
        <f>IF(F122="","",OR(IFERROR(SEARCH("CG",Tabla1[[#This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2" s="309" t="str">
        <f>IF(F122&lt;&gt;"",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2" s="309" t="str">
        <f>IF(F122&lt;&gt;"",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2" s="309" t="str">
        <f>IF(Tabla1[[#This Row],[Fecha Inicio grupo]]="","",IFERROR(VLOOKUP(Tabla1[[#This Row],[Mes de Alta como miembro]],Parámetros!$AM$2:$AN$16,2,0),"01/01/1900"))</f>
        <v/>
      </c>
    </row>
    <row r="123" spans="1:63" ht="14.45" hidden="1">
      <c r="A123" s="69">
        <v>120</v>
      </c>
      <c r="B123" s="30"/>
      <c r="C123" s="35"/>
      <c r="D123" s="43"/>
      <c r="E123" s="65"/>
      <c r="F123" s="46"/>
      <c r="G123" s="46"/>
      <c r="H123" s="163"/>
      <c r="I123" s="43"/>
      <c r="J123" s="29"/>
      <c r="K123" s="70"/>
      <c r="L123" s="69"/>
      <c r="M123" s="47"/>
      <c r="N123" s="238" t="str">
        <f ca="1">IF(Tabla1[[#This Row],[Fecha de nac]]="","",IF(Tabla1[[#This Row],[Fecha Finalización]] &gt;=TODAY(), DATEDIF(Tabla1[[#This Row],[Fecha de nac]],TODAY(),"y"), ROUNDDOWN((Tabla1[[#This Row],[Fecha Finalización]] -Tabla1[[#This Row],[Fecha de nac]])/365,0)))</f>
        <v/>
      </c>
      <c r="O123" s="169"/>
      <c r="P123" s="35"/>
      <c r="Q123" s="68"/>
      <c r="R123" s="68"/>
      <c r="S123" s="68"/>
      <c r="T123" s="68"/>
      <c r="U123" s="243" t="str">
        <f>IF(F123="","",Tabla1[[#This Row],[Fecha Inicio grupo]]+3*7-7)</f>
        <v/>
      </c>
      <c r="V123" s="244" t="str">
        <f>IF(F123="","",EDATE(Tabla1[[#This Row],[Fecha Inicio grupo]],3))</f>
        <v/>
      </c>
      <c r="W123" s="30"/>
      <c r="X123" s="30"/>
      <c r="Y123" s="76"/>
      <c r="Z123" s="76"/>
      <c r="AA123" s="76"/>
      <c r="AB123" s="76"/>
      <c r="AC123" s="76"/>
      <c r="AD123" s="76"/>
      <c r="AE123" s="76"/>
      <c r="AF123" s="76"/>
      <c r="AG123" s="76"/>
      <c r="AH123" s="76"/>
      <c r="AI123" s="76"/>
      <c r="AJ123" s="76"/>
      <c r="AK123" s="76"/>
      <c r="AL123" s="76"/>
      <c r="AM123" s="76"/>
      <c r="AN123" s="76"/>
      <c r="AO123" s="144"/>
      <c r="AP123" s="246" t="str">
        <f>IF(F123="","",IFERROR(VLOOKUP(SUBSTITUTE(SUBSTITUTE(Tabla1[[#This Row],[Uso Sistemas]],"T","P"),"N","F"),Parámetros!$M$2:$N$17,2,0),"Completar hasta 3ra sem. para evaluar a Probacionista"))</f>
        <v/>
      </c>
      <c r="AQ123" s="40"/>
      <c r="AR123" s="40"/>
      <c r="AS123" s="40"/>
      <c r="AT123" s="29"/>
      <c r="AU123" s="56"/>
      <c r="AV123" s="56"/>
      <c r="AW123" s="56"/>
      <c r="AX123" s="248" t="str">
        <f>IF(V123="","",EOMONTH(EDATE(Tabla1[[#This Row],[Fecha Finalización]],2),0))</f>
        <v/>
      </c>
      <c r="AY123" s="40"/>
      <c r="AZ123" s="249" t="str">
        <f>IF(V123="","",EOMONTH(EDATE(Tabla1[[#This Row],[Fecha Finalización]],3),0))</f>
        <v/>
      </c>
      <c r="BA123" s="40"/>
      <c r="BB123" s="40"/>
      <c r="BC123" s="235"/>
      <c r="BD123" s="233" t="str">
        <f>IF(F123="","",Tabla1[[#This Row],[sem 01]]&amp;Tabla1[[#This Row],[sem 02]]&amp;Tabla1[[#This Row],[sem 03]])</f>
        <v/>
      </c>
      <c r="BE123" s="234" t="str">
        <f>IF(TRIM(F123)="","",$B$1&amp;"-"&amp;SUBSTITUTE(Tabla1[[#This Row],[Mes Inscrito]]," ","")&amp;"-"&amp;SUBSTITUTE(Tabla1[[#This Row],[Dia de clases Inscrito]]," ","")&amp;"-"&amp;SUBSTITUTE(Tabla1[[#This Row],[Horario Inscrito]]," ","")&amp;"-"&amp;Tabla1[[#This Row],[Fecha Inicio grupo]])</f>
        <v/>
      </c>
      <c r="BF123" s="251" t="str">
        <f>IF(F123="","",Tabla1[[#This Row],[Curso]])</f>
        <v/>
      </c>
      <c r="BG123" s="252" t="str">
        <f>+IF(TRIM(F123)="","",$B$1&amp;"-"&amp;TRIM(Tabla1[[#This Row],[Mes Inscrito]])&amp;"-"&amp;TRIM(Tabla1[[#This Row],[Dia de clases Inscrito]])&amp;"-"&amp;TRIM(Tabla1[[#This Row],[Horario Inscrito]])&amp;"-"&amp;TRIM(Tabla1[[#This Row],[Fecha Inicio grupo]])&amp;"-"&amp;TRIM(Tabla1[[#This Row],[Tipo Incrito]]))</f>
        <v/>
      </c>
      <c r="BH123" s="308" t="str">
        <f>IF(F123="","",OR(IFERROR(SEARCH("CG",Tabla1[[#This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3" s="309" t="str">
        <f>IF(F123&lt;&gt;"",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3" s="309" t="str">
        <f>IF(F123&lt;&gt;"",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3" s="309" t="str">
        <f>IF(Tabla1[[#This Row],[Fecha Inicio grupo]]="","",IFERROR(VLOOKUP(Tabla1[[#This Row],[Mes de Alta como miembro]],Parámetros!$AM$2:$AN$16,2,0),"01/01/1900"))</f>
        <v/>
      </c>
    </row>
    <row r="124" spans="1:63" ht="14.45" hidden="1">
      <c r="A124" s="69">
        <v>121</v>
      </c>
      <c r="B124" s="30"/>
      <c r="C124" s="35"/>
      <c r="D124" s="43"/>
      <c r="E124" s="65"/>
      <c r="F124" s="46"/>
      <c r="G124" s="46"/>
      <c r="H124" s="163"/>
      <c r="I124" s="43"/>
      <c r="J124" s="29"/>
      <c r="K124" s="70"/>
      <c r="L124" s="69"/>
      <c r="M124" s="47"/>
      <c r="N124" s="238" t="str">
        <f ca="1">IF(Tabla1[[#This Row],[Fecha de nac]]="","",IF(Tabla1[[#This Row],[Fecha Finalización]] &gt;=TODAY(), DATEDIF(Tabla1[[#This Row],[Fecha de nac]],TODAY(),"y"), ROUNDDOWN((Tabla1[[#This Row],[Fecha Finalización]] -Tabla1[[#This Row],[Fecha de nac]])/365,0)))</f>
        <v/>
      </c>
      <c r="O124" s="169"/>
      <c r="P124" s="35"/>
      <c r="Q124" s="68"/>
      <c r="R124" s="68"/>
      <c r="S124" s="68"/>
      <c r="T124" s="68"/>
      <c r="U124" s="243" t="str">
        <f>IF(F124="","",Tabla1[[#This Row],[Fecha Inicio grupo]]+3*7-7)</f>
        <v/>
      </c>
      <c r="V124" s="244" t="str">
        <f>IF(F124="","",EDATE(Tabla1[[#This Row],[Fecha Inicio grupo]],3))</f>
        <v/>
      </c>
      <c r="W124" s="30"/>
      <c r="X124" s="30"/>
      <c r="Y124" s="76"/>
      <c r="Z124" s="76"/>
      <c r="AA124" s="76"/>
      <c r="AB124" s="76"/>
      <c r="AC124" s="76"/>
      <c r="AD124" s="76"/>
      <c r="AE124" s="76"/>
      <c r="AF124" s="76"/>
      <c r="AG124" s="76"/>
      <c r="AH124" s="76"/>
      <c r="AI124" s="76"/>
      <c r="AJ124" s="76"/>
      <c r="AK124" s="76"/>
      <c r="AL124" s="76"/>
      <c r="AM124" s="76"/>
      <c r="AN124" s="76"/>
      <c r="AO124" s="144"/>
      <c r="AP124" s="246" t="str">
        <f>IF(F124="","",IFERROR(VLOOKUP(SUBSTITUTE(SUBSTITUTE(Tabla1[[#This Row],[Uso Sistemas]],"T","P"),"N","F"),Parámetros!$M$2:$N$17,2,0),"Completar hasta 3ra sem. para evaluar a Probacionista"))</f>
        <v/>
      </c>
      <c r="AQ124" s="40"/>
      <c r="AR124" s="40"/>
      <c r="AS124" s="40"/>
      <c r="AT124" s="29"/>
      <c r="AU124" s="56"/>
      <c r="AV124" s="56"/>
      <c r="AW124" s="56"/>
      <c r="AX124" s="248" t="str">
        <f>IF(V124="","",EOMONTH(EDATE(Tabla1[[#This Row],[Fecha Finalización]],2),0))</f>
        <v/>
      </c>
      <c r="AY124" s="40"/>
      <c r="AZ124" s="249" t="str">
        <f>IF(V124="","",EOMONTH(EDATE(Tabla1[[#This Row],[Fecha Finalización]],3),0))</f>
        <v/>
      </c>
      <c r="BA124" s="40"/>
      <c r="BB124" s="40"/>
      <c r="BC124" s="235"/>
      <c r="BD124" s="233" t="str">
        <f>IF(F124="","",Tabla1[[#This Row],[sem 01]]&amp;Tabla1[[#This Row],[sem 02]]&amp;Tabla1[[#This Row],[sem 03]])</f>
        <v/>
      </c>
      <c r="BE124" s="234" t="str">
        <f>IF(TRIM(F124)="","",$B$1&amp;"-"&amp;SUBSTITUTE(Tabla1[[#This Row],[Mes Inscrito]]," ","")&amp;"-"&amp;SUBSTITUTE(Tabla1[[#This Row],[Dia de clases Inscrito]]," ","")&amp;"-"&amp;SUBSTITUTE(Tabla1[[#This Row],[Horario Inscrito]]," ","")&amp;"-"&amp;Tabla1[[#This Row],[Fecha Inicio grupo]])</f>
        <v/>
      </c>
      <c r="BF124" s="251" t="str">
        <f>IF(F124="","",Tabla1[[#This Row],[Curso]])</f>
        <v/>
      </c>
      <c r="BG124" s="252" t="str">
        <f>+IF(TRIM(F124)="","",$B$1&amp;"-"&amp;TRIM(Tabla1[[#This Row],[Mes Inscrito]])&amp;"-"&amp;TRIM(Tabla1[[#This Row],[Dia de clases Inscrito]])&amp;"-"&amp;TRIM(Tabla1[[#This Row],[Horario Inscrito]])&amp;"-"&amp;TRIM(Tabla1[[#This Row],[Fecha Inicio grupo]])&amp;"-"&amp;TRIM(Tabla1[[#This Row],[Tipo Incrito]]))</f>
        <v/>
      </c>
      <c r="BH124" s="308" t="str">
        <f>IF(F124="","",OR(IFERROR(SEARCH("CG",Tabla1[[#This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4" s="309" t="str">
        <f>IF(F124&lt;&gt;"",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4" s="309" t="str">
        <f>IF(F124&lt;&gt;"",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4" s="309" t="str">
        <f>IF(Tabla1[[#This Row],[Fecha Inicio grupo]]="","",IFERROR(VLOOKUP(Tabla1[[#This Row],[Mes de Alta como miembro]],Parámetros!$AM$2:$AN$16,2,0),"01/01/1900"))</f>
        <v/>
      </c>
    </row>
    <row r="125" spans="1:63" ht="14.45" hidden="1">
      <c r="A125" s="69">
        <v>122</v>
      </c>
      <c r="B125" s="30"/>
      <c r="C125" s="35"/>
      <c r="D125" s="43"/>
      <c r="E125" s="65"/>
      <c r="F125" s="46"/>
      <c r="G125" s="46"/>
      <c r="H125" s="163"/>
      <c r="I125" s="43"/>
      <c r="J125" s="29"/>
      <c r="K125" s="70"/>
      <c r="L125" s="69"/>
      <c r="M125" s="47"/>
      <c r="N125" s="238" t="str">
        <f ca="1">IF(Tabla1[[#This Row],[Fecha de nac]]="","",IF(Tabla1[[#This Row],[Fecha Finalización]] &gt;=TODAY(), DATEDIF(Tabla1[[#This Row],[Fecha de nac]],TODAY(),"y"), ROUNDDOWN((Tabla1[[#This Row],[Fecha Finalización]] -Tabla1[[#This Row],[Fecha de nac]])/365,0)))</f>
        <v/>
      </c>
      <c r="O125" s="169"/>
      <c r="P125" s="35"/>
      <c r="Q125" s="68"/>
      <c r="R125" s="68"/>
      <c r="S125" s="68"/>
      <c r="T125" s="68"/>
      <c r="U125" s="243" t="str">
        <f>IF(F125="","",Tabla1[[#This Row],[Fecha Inicio grupo]]+3*7-7)</f>
        <v/>
      </c>
      <c r="V125" s="244" t="str">
        <f>IF(F125="","",EDATE(Tabla1[[#This Row],[Fecha Inicio grupo]],3))</f>
        <v/>
      </c>
      <c r="W125" s="30"/>
      <c r="X125" s="30"/>
      <c r="Y125" s="76"/>
      <c r="Z125" s="76"/>
      <c r="AA125" s="76"/>
      <c r="AB125" s="76"/>
      <c r="AC125" s="76"/>
      <c r="AD125" s="76"/>
      <c r="AE125" s="76"/>
      <c r="AF125" s="76"/>
      <c r="AG125" s="76"/>
      <c r="AH125" s="76"/>
      <c r="AI125" s="76"/>
      <c r="AJ125" s="76"/>
      <c r="AK125" s="76"/>
      <c r="AL125" s="76"/>
      <c r="AM125" s="76"/>
      <c r="AN125" s="76"/>
      <c r="AO125" s="144"/>
      <c r="AP125" s="246" t="str">
        <f>IF(F125="","",IFERROR(VLOOKUP(SUBSTITUTE(SUBSTITUTE(Tabla1[[#This Row],[Uso Sistemas]],"T","P"),"N","F"),Parámetros!$M$2:$N$17,2,0),"Completar hasta 3ra sem. para evaluar a Probacionista"))</f>
        <v/>
      </c>
      <c r="AQ125" s="40"/>
      <c r="AR125" s="40"/>
      <c r="AS125" s="40"/>
      <c r="AT125" s="29"/>
      <c r="AU125" s="56"/>
      <c r="AV125" s="56"/>
      <c r="AW125" s="56"/>
      <c r="AX125" s="248" t="str">
        <f>IF(V125="","",EOMONTH(EDATE(Tabla1[[#This Row],[Fecha Finalización]],2),0))</f>
        <v/>
      </c>
      <c r="AY125" s="40"/>
      <c r="AZ125" s="249" t="str">
        <f>IF(V125="","",EOMONTH(EDATE(Tabla1[[#This Row],[Fecha Finalización]],3),0))</f>
        <v/>
      </c>
      <c r="BA125" s="40"/>
      <c r="BB125" s="40"/>
      <c r="BC125" s="235"/>
      <c r="BD125" s="233" t="str">
        <f>IF(F125="","",Tabla1[[#This Row],[sem 01]]&amp;Tabla1[[#This Row],[sem 02]]&amp;Tabla1[[#This Row],[sem 03]])</f>
        <v/>
      </c>
      <c r="BE125" s="234" t="str">
        <f>IF(TRIM(F125)="","",$B$1&amp;"-"&amp;SUBSTITUTE(Tabla1[[#This Row],[Mes Inscrito]]," ","")&amp;"-"&amp;SUBSTITUTE(Tabla1[[#This Row],[Dia de clases Inscrito]]," ","")&amp;"-"&amp;SUBSTITUTE(Tabla1[[#This Row],[Horario Inscrito]]," ","")&amp;"-"&amp;Tabla1[[#This Row],[Fecha Inicio grupo]])</f>
        <v/>
      </c>
      <c r="BF125" s="251" t="str">
        <f>IF(F125="","",Tabla1[[#This Row],[Curso]])</f>
        <v/>
      </c>
      <c r="BG125" s="252" t="str">
        <f>+IF(TRIM(F125)="","",$B$1&amp;"-"&amp;TRIM(Tabla1[[#This Row],[Mes Inscrito]])&amp;"-"&amp;TRIM(Tabla1[[#This Row],[Dia de clases Inscrito]])&amp;"-"&amp;TRIM(Tabla1[[#This Row],[Horario Inscrito]])&amp;"-"&amp;TRIM(Tabla1[[#This Row],[Fecha Inicio grupo]])&amp;"-"&amp;TRIM(Tabla1[[#This Row],[Tipo Incrito]]))</f>
        <v/>
      </c>
      <c r="BH125" s="308" t="str">
        <f>IF(F125="","",OR(IFERROR(SEARCH("CG",Tabla1[[#This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5" s="309" t="str">
        <f>IF(F125&lt;&gt;"",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5" s="309" t="str">
        <f>IF(F125&lt;&gt;"",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5" s="309" t="str">
        <f>IF(Tabla1[[#This Row],[Fecha Inicio grupo]]="","",IFERROR(VLOOKUP(Tabla1[[#This Row],[Mes de Alta como miembro]],Parámetros!$AM$2:$AN$16,2,0),"01/01/1900"))</f>
        <v/>
      </c>
    </row>
    <row r="126" spans="1:63" ht="14.45" hidden="1">
      <c r="A126" s="69">
        <v>123</v>
      </c>
      <c r="B126" s="30"/>
      <c r="C126" s="35"/>
      <c r="D126" s="43"/>
      <c r="E126" s="65"/>
      <c r="F126" s="46"/>
      <c r="G126" s="46"/>
      <c r="H126" s="163"/>
      <c r="I126" s="43"/>
      <c r="J126" s="29"/>
      <c r="K126" s="70"/>
      <c r="L126" s="69"/>
      <c r="M126" s="47"/>
      <c r="N126" s="238" t="str">
        <f ca="1">IF(Tabla1[[#This Row],[Fecha de nac]]="","",IF(Tabla1[[#This Row],[Fecha Finalización]] &gt;=TODAY(), DATEDIF(Tabla1[[#This Row],[Fecha de nac]],TODAY(),"y"), ROUNDDOWN((Tabla1[[#This Row],[Fecha Finalización]] -Tabla1[[#This Row],[Fecha de nac]])/365,0)))</f>
        <v/>
      </c>
      <c r="O126" s="169"/>
      <c r="P126" s="35"/>
      <c r="Q126" s="68"/>
      <c r="R126" s="68"/>
      <c r="S126" s="68"/>
      <c r="T126" s="68"/>
      <c r="U126" s="243" t="str">
        <f>IF(F126="","",Tabla1[[#This Row],[Fecha Inicio grupo]]+3*7-7)</f>
        <v/>
      </c>
      <c r="V126" s="244" t="str">
        <f>IF(F126="","",EDATE(Tabla1[[#This Row],[Fecha Inicio grupo]],3))</f>
        <v/>
      </c>
      <c r="W126" s="30"/>
      <c r="X126" s="30"/>
      <c r="Y126" s="76"/>
      <c r="Z126" s="76"/>
      <c r="AA126" s="76"/>
      <c r="AB126" s="76"/>
      <c r="AC126" s="76"/>
      <c r="AD126" s="76"/>
      <c r="AE126" s="76"/>
      <c r="AF126" s="76"/>
      <c r="AG126" s="76"/>
      <c r="AH126" s="76"/>
      <c r="AI126" s="76"/>
      <c r="AJ126" s="76"/>
      <c r="AK126" s="76"/>
      <c r="AL126" s="76"/>
      <c r="AM126" s="76"/>
      <c r="AN126" s="76"/>
      <c r="AO126" s="144"/>
      <c r="AP126" s="246" t="str">
        <f>IF(F126="","",IFERROR(VLOOKUP(SUBSTITUTE(SUBSTITUTE(Tabla1[[#This Row],[Uso Sistemas]],"T","P"),"N","F"),Parámetros!$M$2:$N$17,2,0),"Completar hasta 3ra sem. para evaluar a Probacionista"))</f>
        <v/>
      </c>
      <c r="AQ126" s="40"/>
      <c r="AR126" s="40"/>
      <c r="AS126" s="40"/>
      <c r="AT126" s="29"/>
      <c r="AU126" s="56"/>
      <c r="AV126" s="56"/>
      <c r="AW126" s="56"/>
      <c r="AX126" s="248" t="str">
        <f>IF(V126="","",EOMONTH(EDATE(Tabla1[[#This Row],[Fecha Finalización]],2),0))</f>
        <v/>
      </c>
      <c r="AY126" s="40"/>
      <c r="AZ126" s="249" t="str">
        <f>IF(V126="","",EOMONTH(EDATE(Tabla1[[#This Row],[Fecha Finalización]],3),0))</f>
        <v/>
      </c>
      <c r="BA126" s="40"/>
      <c r="BB126" s="40"/>
      <c r="BC126" s="235"/>
      <c r="BD126" s="233" t="str">
        <f>IF(F126="","",Tabla1[[#This Row],[sem 01]]&amp;Tabla1[[#This Row],[sem 02]]&amp;Tabla1[[#This Row],[sem 03]])</f>
        <v/>
      </c>
      <c r="BE126" s="234" t="str">
        <f>IF(TRIM(F126)="","",$B$1&amp;"-"&amp;SUBSTITUTE(Tabla1[[#This Row],[Mes Inscrito]]," ","")&amp;"-"&amp;SUBSTITUTE(Tabla1[[#This Row],[Dia de clases Inscrito]]," ","")&amp;"-"&amp;SUBSTITUTE(Tabla1[[#This Row],[Horario Inscrito]]," ","")&amp;"-"&amp;Tabla1[[#This Row],[Fecha Inicio grupo]])</f>
        <v/>
      </c>
      <c r="BF126" s="251" t="str">
        <f>IF(F126="","",Tabla1[[#This Row],[Curso]])</f>
        <v/>
      </c>
      <c r="BG126" s="252" t="str">
        <f>+IF(TRIM(F126)="","",$B$1&amp;"-"&amp;TRIM(Tabla1[[#This Row],[Mes Inscrito]])&amp;"-"&amp;TRIM(Tabla1[[#This Row],[Dia de clases Inscrito]])&amp;"-"&amp;TRIM(Tabla1[[#This Row],[Horario Inscrito]])&amp;"-"&amp;TRIM(Tabla1[[#This Row],[Fecha Inicio grupo]])&amp;"-"&amp;TRIM(Tabla1[[#This Row],[Tipo Incrito]]))</f>
        <v/>
      </c>
      <c r="BH126" s="308" t="str">
        <f>IF(F126="","",OR(IFERROR(SEARCH("CG",Tabla1[[#This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6" s="309" t="str">
        <f>IF(F126&lt;&gt;"",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6" s="309" t="str">
        <f>IF(F126&lt;&gt;"",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6" s="309" t="str">
        <f>IF(Tabla1[[#This Row],[Fecha Inicio grupo]]="","",IFERROR(VLOOKUP(Tabla1[[#This Row],[Mes de Alta como miembro]],Parámetros!$AM$2:$AN$16,2,0),"01/01/1900"))</f>
        <v/>
      </c>
    </row>
    <row r="127" spans="1:63" ht="14.45" hidden="1">
      <c r="A127" s="69">
        <v>124</v>
      </c>
      <c r="B127" s="30"/>
      <c r="C127" s="35"/>
      <c r="D127" s="43"/>
      <c r="E127" s="65"/>
      <c r="F127" s="46"/>
      <c r="G127" s="46"/>
      <c r="H127" s="163"/>
      <c r="I127" s="43"/>
      <c r="J127" s="29"/>
      <c r="K127" s="70"/>
      <c r="L127" s="69"/>
      <c r="M127" s="47"/>
      <c r="N127" s="238" t="str">
        <f ca="1">IF(Tabla1[[#This Row],[Fecha de nac]]="","",IF(Tabla1[[#This Row],[Fecha Finalización]] &gt;=TODAY(), DATEDIF(Tabla1[[#This Row],[Fecha de nac]],TODAY(),"y"), ROUNDDOWN((Tabla1[[#This Row],[Fecha Finalización]] -Tabla1[[#This Row],[Fecha de nac]])/365,0)))</f>
        <v/>
      </c>
      <c r="O127" s="169"/>
      <c r="P127" s="35"/>
      <c r="Q127" s="68"/>
      <c r="R127" s="68"/>
      <c r="S127" s="68"/>
      <c r="T127" s="68"/>
      <c r="U127" s="243" t="str">
        <f>IF(F127="","",Tabla1[[#This Row],[Fecha Inicio grupo]]+3*7-7)</f>
        <v/>
      </c>
      <c r="V127" s="244" t="str">
        <f>IF(F127="","",EDATE(Tabla1[[#This Row],[Fecha Inicio grupo]],3))</f>
        <v/>
      </c>
      <c r="W127" s="30"/>
      <c r="X127" s="30"/>
      <c r="Y127" s="76"/>
      <c r="Z127" s="76"/>
      <c r="AA127" s="76"/>
      <c r="AB127" s="76"/>
      <c r="AC127" s="76"/>
      <c r="AD127" s="76"/>
      <c r="AE127" s="76"/>
      <c r="AF127" s="76"/>
      <c r="AG127" s="76"/>
      <c r="AH127" s="76"/>
      <c r="AI127" s="76"/>
      <c r="AJ127" s="76"/>
      <c r="AK127" s="76"/>
      <c r="AL127" s="76"/>
      <c r="AM127" s="76"/>
      <c r="AN127" s="76"/>
      <c r="AO127" s="144"/>
      <c r="AP127" s="246" t="str">
        <f>IF(F127="","",IFERROR(VLOOKUP(SUBSTITUTE(SUBSTITUTE(Tabla1[[#This Row],[Uso Sistemas]],"T","P"),"N","F"),Parámetros!$M$2:$N$17,2,0),"Completar hasta 3ra sem. para evaluar a Probacionista"))</f>
        <v/>
      </c>
      <c r="AQ127" s="40"/>
      <c r="AR127" s="40"/>
      <c r="AS127" s="40"/>
      <c r="AT127" s="29"/>
      <c r="AU127" s="56"/>
      <c r="AV127" s="56"/>
      <c r="AW127" s="56"/>
      <c r="AX127" s="248" t="str">
        <f>IF(V127="","",EOMONTH(EDATE(Tabla1[[#This Row],[Fecha Finalización]],2),0))</f>
        <v/>
      </c>
      <c r="AY127" s="40"/>
      <c r="AZ127" s="249" t="str">
        <f>IF(V127="","",EOMONTH(EDATE(Tabla1[[#This Row],[Fecha Finalización]],3),0))</f>
        <v/>
      </c>
      <c r="BA127" s="40"/>
      <c r="BB127" s="40"/>
      <c r="BC127" s="235"/>
      <c r="BD127" s="233" t="str">
        <f>IF(F127="","",Tabla1[[#This Row],[sem 01]]&amp;Tabla1[[#This Row],[sem 02]]&amp;Tabla1[[#This Row],[sem 03]])</f>
        <v/>
      </c>
      <c r="BE127" s="234" t="str">
        <f>IF(TRIM(F127)="","",$B$1&amp;"-"&amp;SUBSTITUTE(Tabla1[[#This Row],[Mes Inscrito]]," ","")&amp;"-"&amp;SUBSTITUTE(Tabla1[[#This Row],[Dia de clases Inscrito]]," ","")&amp;"-"&amp;SUBSTITUTE(Tabla1[[#This Row],[Horario Inscrito]]," ","")&amp;"-"&amp;Tabla1[[#This Row],[Fecha Inicio grupo]])</f>
        <v/>
      </c>
      <c r="BF127" s="251" t="str">
        <f>IF(F127="","",Tabla1[[#This Row],[Curso]])</f>
        <v/>
      </c>
      <c r="BG127" s="252" t="str">
        <f>+IF(TRIM(F127)="","",$B$1&amp;"-"&amp;TRIM(Tabla1[[#This Row],[Mes Inscrito]])&amp;"-"&amp;TRIM(Tabla1[[#This Row],[Dia de clases Inscrito]])&amp;"-"&amp;TRIM(Tabla1[[#This Row],[Horario Inscrito]])&amp;"-"&amp;TRIM(Tabla1[[#This Row],[Fecha Inicio grupo]])&amp;"-"&amp;TRIM(Tabla1[[#This Row],[Tipo Incrito]]))</f>
        <v/>
      </c>
      <c r="BH127" s="308" t="str">
        <f>IF(F127="","",OR(IFERROR(SEARCH("CG",Tabla1[[#This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7" s="309" t="str">
        <f>IF(F127&lt;&gt;"",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7" s="309" t="str">
        <f>IF(F127&lt;&gt;"",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7" s="309" t="str">
        <f>IF(Tabla1[[#This Row],[Fecha Inicio grupo]]="","",IFERROR(VLOOKUP(Tabla1[[#This Row],[Mes de Alta como miembro]],Parámetros!$AM$2:$AN$16,2,0),"01/01/1900"))</f>
        <v/>
      </c>
    </row>
    <row r="128" spans="1:63" ht="14.45" hidden="1">
      <c r="A128" s="69">
        <v>125</v>
      </c>
      <c r="B128" s="30"/>
      <c r="C128" s="35"/>
      <c r="D128" s="43"/>
      <c r="E128" s="65"/>
      <c r="F128" s="46"/>
      <c r="G128" s="46"/>
      <c r="H128" s="163"/>
      <c r="I128" s="43"/>
      <c r="J128" s="29"/>
      <c r="K128" s="70"/>
      <c r="L128" s="69"/>
      <c r="M128" s="47"/>
      <c r="N128" s="238" t="str">
        <f ca="1">IF(Tabla1[[#This Row],[Fecha de nac]]="","",IF(Tabla1[[#This Row],[Fecha Finalización]] &gt;=TODAY(), DATEDIF(Tabla1[[#This Row],[Fecha de nac]],TODAY(),"y"), ROUNDDOWN((Tabla1[[#This Row],[Fecha Finalización]] -Tabla1[[#This Row],[Fecha de nac]])/365,0)))</f>
        <v/>
      </c>
      <c r="O128" s="169"/>
      <c r="P128" s="35"/>
      <c r="Q128" s="68"/>
      <c r="R128" s="68"/>
      <c r="S128" s="68"/>
      <c r="T128" s="68"/>
      <c r="U128" s="243" t="str">
        <f>IF(F128="","",Tabla1[[#This Row],[Fecha Inicio grupo]]+3*7-7)</f>
        <v/>
      </c>
      <c r="V128" s="244" t="str">
        <f>IF(F128="","",EDATE(Tabla1[[#This Row],[Fecha Inicio grupo]],3))</f>
        <v/>
      </c>
      <c r="W128" s="30"/>
      <c r="X128" s="30"/>
      <c r="Y128" s="76"/>
      <c r="Z128" s="76"/>
      <c r="AA128" s="76"/>
      <c r="AB128" s="76"/>
      <c r="AC128" s="76"/>
      <c r="AD128" s="76"/>
      <c r="AE128" s="76"/>
      <c r="AF128" s="76"/>
      <c r="AG128" s="76"/>
      <c r="AH128" s="76"/>
      <c r="AI128" s="76"/>
      <c r="AJ128" s="76"/>
      <c r="AK128" s="76"/>
      <c r="AL128" s="76"/>
      <c r="AM128" s="76"/>
      <c r="AN128" s="76"/>
      <c r="AO128" s="144"/>
      <c r="AP128" s="246" t="str">
        <f>IF(F128="","",IFERROR(VLOOKUP(SUBSTITUTE(SUBSTITUTE(Tabla1[[#This Row],[Uso Sistemas]],"T","P"),"N","F"),Parámetros!$M$2:$N$17,2,0),"Completar hasta 3ra sem. para evaluar a Probacionista"))</f>
        <v/>
      </c>
      <c r="AQ128" s="40"/>
      <c r="AR128" s="40"/>
      <c r="AS128" s="40"/>
      <c r="AT128" s="29"/>
      <c r="AU128" s="56"/>
      <c r="AV128" s="56"/>
      <c r="AW128" s="56"/>
      <c r="AX128" s="248" t="str">
        <f>IF(V128="","",EOMONTH(EDATE(Tabla1[[#This Row],[Fecha Finalización]],2),0))</f>
        <v/>
      </c>
      <c r="AY128" s="40"/>
      <c r="AZ128" s="249" t="str">
        <f>IF(V128="","",EOMONTH(EDATE(Tabla1[[#This Row],[Fecha Finalización]],3),0))</f>
        <v/>
      </c>
      <c r="BA128" s="40"/>
      <c r="BB128" s="40"/>
      <c r="BC128" s="235"/>
      <c r="BD128" s="233" t="str">
        <f>IF(F128="","",Tabla1[[#This Row],[sem 01]]&amp;Tabla1[[#This Row],[sem 02]]&amp;Tabla1[[#This Row],[sem 03]])</f>
        <v/>
      </c>
      <c r="BE128" s="234" t="str">
        <f>IF(TRIM(F128)="","",$B$1&amp;"-"&amp;SUBSTITUTE(Tabla1[[#This Row],[Mes Inscrito]]," ","")&amp;"-"&amp;SUBSTITUTE(Tabla1[[#This Row],[Dia de clases Inscrito]]," ","")&amp;"-"&amp;SUBSTITUTE(Tabla1[[#This Row],[Horario Inscrito]]," ","")&amp;"-"&amp;Tabla1[[#This Row],[Fecha Inicio grupo]])</f>
        <v/>
      </c>
      <c r="BF128" s="251" t="str">
        <f>IF(F128="","",Tabla1[[#This Row],[Curso]])</f>
        <v/>
      </c>
      <c r="BG128" s="252" t="str">
        <f>+IF(TRIM(F128)="","",$B$1&amp;"-"&amp;TRIM(Tabla1[[#This Row],[Mes Inscrito]])&amp;"-"&amp;TRIM(Tabla1[[#This Row],[Dia de clases Inscrito]])&amp;"-"&amp;TRIM(Tabla1[[#This Row],[Horario Inscrito]])&amp;"-"&amp;TRIM(Tabla1[[#This Row],[Fecha Inicio grupo]])&amp;"-"&amp;TRIM(Tabla1[[#This Row],[Tipo Incrito]]))</f>
        <v/>
      </c>
      <c r="BH128" s="308" t="str">
        <f>IF(F128="","",OR(IFERROR(SEARCH("CG",Tabla1[[#This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8" s="309" t="str">
        <f>IF(F128&lt;&gt;"",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8" s="309" t="str">
        <f>IF(F128&lt;&gt;"",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8" s="309" t="str">
        <f>IF(Tabla1[[#This Row],[Fecha Inicio grupo]]="","",IFERROR(VLOOKUP(Tabla1[[#This Row],[Mes de Alta como miembro]],Parámetros!$AM$2:$AN$16,2,0),"01/01/1900"))</f>
        <v/>
      </c>
    </row>
    <row r="129" spans="1:63" ht="14.45" hidden="1">
      <c r="A129" s="69">
        <v>126</v>
      </c>
      <c r="B129" s="30"/>
      <c r="C129" s="35"/>
      <c r="D129" s="43"/>
      <c r="E129" s="65"/>
      <c r="F129" s="46"/>
      <c r="G129" s="46"/>
      <c r="H129" s="163"/>
      <c r="I129" s="43"/>
      <c r="J129" s="29"/>
      <c r="K129" s="70"/>
      <c r="L129" s="69"/>
      <c r="M129" s="47"/>
      <c r="N129" s="238" t="str">
        <f ca="1">IF(Tabla1[[#This Row],[Fecha de nac]]="","",IF(Tabla1[[#This Row],[Fecha Finalización]] &gt;=TODAY(), DATEDIF(Tabla1[[#This Row],[Fecha de nac]],TODAY(),"y"), ROUNDDOWN((Tabla1[[#This Row],[Fecha Finalización]] -Tabla1[[#This Row],[Fecha de nac]])/365,0)))</f>
        <v/>
      </c>
      <c r="O129" s="169"/>
      <c r="P129" s="35"/>
      <c r="Q129" s="68"/>
      <c r="R129" s="68"/>
      <c r="S129" s="68"/>
      <c r="T129" s="68"/>
      <c r="U129" s="243" t="str">
        <f>IF(F129="","",Tabla1[[#This Row],[Fecha Inicio grupo]]+3*7-7)</f>
        <v/>
      </c>
      <c r="V129" s="244" t="str">
        <f>IF(F129="","",EDATE(Tabla1[[#This Row],[Fecha Inicio grupo]],3))</f>
        <v/>
      </c>
      <c r="W129" s="30"/>
      <c r="X129" s="30"/>
      <c r="Y129" s="76"/>
      <c r="Z129" s="76"/>
      <c r="AA129" s="76"/>
      <c r="AB129" s="76"/>
      <c r="AC129" s="76"/>
      <c r="AD129" s="76"/>
      <c r="AE129" s="76"/>
      <c r="AF129" s="76"/>
      <c r="AG129" s="76"/>
      <c r="AH129" s="76"/>
      <c r="AI129" s="76"/>
      <c r="AJ129" s="76"/>
      <c r="AK129" s="76"/>
      <c r="AL129" s="76"/>
      <c r="AM129" s="76"/>
      <c r="AN129" s="76"/>
      <c r="AO129" s="144"/>
      <c r="AP129" s="246" t="str">
        <f>IF(F129="","",IFERROR(VLOOKUP(SUBSTITUTE(SUBSTITUTE(Tabla1[[#This Row],[Uso Sistemas]],"T","P"),"N","F"),Parámetros!$M$2:$N$17,2,0),"Completar hasta 3ra sem. para evaluar a Probacionista"))</f>
        <v/>
      </c>
      <c r="AQ129" s="40"/>
      <c r="AR129" s="40"/>
      <c r="AS129" s="40"/>
      <c r="AT129" s="29"/>
      <c r="AU129" s="56"/>
      <c r="AV129" s="56"/>
      <c r="AW129" s="56"/>
      <c r="AX129" s="248" t="str">
        <f>IF(V129="","",EOMONTH(EDATE(Tabla1[[#This Row],[Fecha Finalización]],2),0))</f>
        <v/>
      </c>
      <c r="AY129" s="40"/>
      <c r="AZ129" s="249" t="str">
        <f>IF(V129="","",EOMONTH(EDATE(Tabla1[[#This Row],[Fecha Finalización]],3),0))</f>
        <v/>
      </c>
      <c r="BA129" s="40"/>
      <c r="BB129" s="40"/>
      <c r="BC129" s="235"/>
      <c r="BD129" s="233" t="str">
        <f>IF(F129="","",Tabla1[[#This Row],[sem 01]]&amp;Tabla1[[#This Row],[sem 02]]&amp;Tabla1[[#This Row],[sem 03]])</f>
        <v/>
      </c>
      <c r="BE129" s="234" t="str">
        <f>IF(TRIM(F129)="","",$B$1&amp;"-"&amp;SUBSTITUTE(Tabla1[[#This Row],[Mes Inscrito]]," ","")&amp;"-"&amp;SUBSTITUTE(Tabla1[[#This Row],[Dia de clases Inscrito]]," ","")&amp;"-"&amp;SUBSTITUTE(Tabla1[[#This Row],[Horario Inscrito]]," ","")&amp;"-"&amp;Tabla1[[#This Row],[Fecha Inicio grupo]])</f>
        <v/>
      </c>
      <c r="BF129" s="251" t="str">
        <f>IF(F129="","",Tabla1[[#This Row],[Curso]])</f>
        <v/>
      </c>
      <c r="BG129" s="252" t="str">
        <f>+IF(TRIM(F129)="","",$B$1&amp;"-"&amp;TRIM(Tabla1[[#This Row],[Mes Inscrito]])&amp;"-"&amp;TRIM(Tabla1[[#This Row],[Dia de clases Inscrito]])&amp;"-"&amp;TRIM(Tabla1[[#This Row],[Horario Inscrito]])&amp;"-"&amp;TRIM(Tabla1[[#This Row],[Fecha Inicio grupo]])&amp;"-"&amp;TRIM(Tabla1[[#This Row],[Tipo Incrito]]))</f>
        <v/>
      </c>
      <c r="BH129" s="308" t="str">
        <f>IF(F129="","",OR(IFERROR(SEARCH("CG",Tabla1[[#This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9" s="309" t="str">
        <f>IF(F129&lt;&gt;"",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9" s="309" t="str">
        <f>IF(F129&lt;&gt;"",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9" s="309" t="str">
        <f>IF(Tabla1[[#This Row],[Fecha Inicio grupo]]="","",IFERROR(VLOOKUP(Tabla1[[#This Row],[Mes de Alta como miembro]],Parámetros!$AM$2:$AN$16,2,0),"01/01/1900"))</f>
        <v/>
      </c>
    </row>
    <row r="130" spans="1:63" ht="14.45" hidden="1">
      <c r="A130" s="69">
        <v>127</v>
      </c>
      <c r="B130" s="30"/>
      <c r="C130" s="35"/>
      <c r="D130" s="43"/>
      <c r="E130" s="65"/>
      <c r="F130" s="46"/>
      <c r="G130" s="46"/>
      <c r="H130" s="163"/>
      <c r="I130" s="43"/>
      <c r="J130" s="29"/>
      <c r="K130" s="70"/>
      <c r="L130" s="69"/>
      <c r="M130" s="47"/>
      <c r="N130" s="238" t="str">
        <f ca="1">IF(Tabla1[[#This Row],[Fecha de nac]]="","",IF(Tabla1[[#This Row],[Fecha Finalización]] &gt;=TODAY(), DATEDIF(Tabla1[[#This Row],[Fecha de nac]],TODAY(),"y"), ROUNDDOWN((Tabla1[[#This Row],[Fecha Finalización]] -Tabla1[[#This Row],[Fecha de nac]])/365,0)))</f>
        <v/>
      </c>
      <c r="O130" s="169"/>
      <c r="P130" s="35"/>
      <c r="Q130" s="68"/>
      <c r="R130" s="68"/>
      <c r="S130" s="68"/>
      <c r="T130" s="68"/>
      <c r="U130" s="243" t="str">
        <f>IF(F130="","",Tabla1[[#This Row],[Fecha Inicio grupo]]+3*7-7)</f>
        <v/>
      </c>
      <c r="V130" s="244" t="str">
        <f>IF(F130="","",EDATE(Tabla1[[#This Row],[Fecha Inicio grupo]],3))</f>
        <v/>
      </c>
      <c r="W130" s="30"/>
      <c r="X130" s="30"/>
      <c r="Y130" s="76"/>
      <c r="Z130" s="76"/>
      <c r="AA130" s="76"/>
      <c r="AB130" s="76"/>
      <c r="AC130" s="76"/>
      <c r="AD130" s="76"/>
      <c r="AE130" s="76"/>
      <c r="AF130" s="76"/>
      <c r="AG130" s="76"/>
      <c r="AH130" s="76"/>
      <c r="AI130" s="76"/>
      <c r="AJ130" s="76"/>
      <c r="AK130" s="76"/>
      <c r="AL130" s="76"/>
      <c r="AM130" s="76"/>
      <c r="AN130" s="76"/>
      <c r="AO130" s="144"/>
      <c r="AP130" s="246" t="str">
        <f>IF(F130="","",IFERROR(VLOOKUP(SUBSTITUTE(SUBSTITUTE(Tabla1[[#This Row],[Uso Sistemas]],"T","P"),"N","F"),Parámetros!$M$2:$N$17,2,0),"Completar hasta 3ra sem. para evaluar a Probacionista"))</f>
        <v/>
      </c>
      <c r="AQ130" s="40"/>
      <c r="AR130" s="40"/>
      <c r="AS130" s="40"/>
      <c r="AT130" s="29"/>
      <c r="AU130" s="56"/>
      <c r="AV130" s="56"/>
      <c r="AW130" s="56"/>
      <c r="AX130" s="248" t="str">
        <f>IF(V130="","",EOMONTH(EDATE(Tabla1[[#This Row],[Fecha Finalización]],2),0))</f>
        <v/>
      </c>
      <c r="AY130" s="40"/>
      <c r="AZ130" s="249" t="str">
        <f>IF(V130="","",EOMONTH(EDATE(Tabla1[[#This Row],[Fecha Finalización]],3),0))</f>
        <v/>
      </c>
      <c r="BA130" s="40"/>
      <c r="BB130" s="40"/>
      <c r="BC130" s="235"/>
      <c r="BD130" s="233" t="str">
        <f>IF(F130="","",Tabla1[[#This Row],[sem 01]]&amp;Tabla1[[#This Row],[sem 02]]&amp;Tabla1[[#This Row],[sem 03]])</f>
        <v/>
      </c>
      <c r="BE130" s="234" t="str">
        <f>IF(TRIM(F130)="","",$B$1&amp;"-"&amp;SUBSTITUTE(Tabla1[[#This Row],[Mes Inscrito]]," ","")&amp;"-"&amp;SUBSTITUTE(Tabla1[[#This Row],[Dia de clases Inscrito]]," ","")&amp;"-"&amp;SUBSTITUTE(Tabla1[[#This Row],[Horario Inscrito]]," ","")&amp;"-"&amp;Tabla1[[#This Row],[Fecha Inicio grupo]])</f>
        <v/>
      </c>
      <c r="BF130" s="251" t="str">
        <f>IF(F130="","",Tabla1[[#This Row],[Curso]])</f>
        <v/>
      </c>
      <c r="BG130" s="252" t="str">
        <f>+IF(TRIM(F130)="","",$B$1&amp;"-"&amp;TRIM(Tabla1[[#This Row],[Mes Inscrito]])&amp;"-"&amp;TRIM(Tabla1[[#This Row],[Dia de clases Inscrito]])&amp;"-"&amp;TRIM(Tabla1[[#This Row],[Horario Inscrito]])&amp;"-"&amp;TRIM(Tabla1[[#This Row],[Fecha Inicio grupo]])&amp;"-"&amp;TRIM(Tabla1[[#This Row],[Tipo Incrito]]))</f>
        <v/>
      </c>
      <c r="BH130" s="308" t="str">
        <f>IF(F130="","",OR(IFERROR(SEARCH("CG",Tabla1[[#This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0" s="309" t="str">
        <f>IF(F130&lt;&gt;"",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0" s="309" t="str">
        <f>IF(F130&lt;&gt;"",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0" s="309" t="str">
        <f>IF(Tabla1[[#This Row],[Fecha Inicio grupo]]="","",IFERROR(VLOOKUP(Tabla1[[#This Row],[Mes de Alta como miembro]],Parámetros!$AM$2:$AN$16,2,0),"01/01/1900"))</f>
        <v/>
      </c>
    </row>
    <row r="131" spans="1:63" ht="14.45" hidden="1">
      <c r="A131" s="69">
        <v>128</v>
      </c>
      <c r="B131" s="30"/>
      <c r="C131" s="35"/>
      <c r="D131" s="43"/>
      <c r="E131" s="65"/>
      <c r="F131" s="46"/>
      <c r="G131" s="46"/>
      <c r="H131" s="163"/>
      <c r="I131" s="43"/>
      <c r="J131" s="29"/>
      <c r="K131" s="70"/>
      <c r="L131" s="69"/>
      <c r="M131" s="47"/>
      <c r="N131" s="238" t="str">
        <f ca="1">IF(Tabla1[[#This Row],[Fecha de nac]]="","",IF(Tabla1[[#This Row],[Fecha Finalización]] &gt;=TODAY(), DATEDIF(Tabla1[[#This Row],[Fecha de nac]],TODAY(),"y"), ROUNDDOWN((Tabla1[[#This Row],[Fecha Finalización]] -Tabla1[[#This Row],[Fecha de nac]])/365,0)))</f>
        <v/>
      </c>
      <c r="O131" s="169"/>
      <c r="P131" s="35"/>
      <c r="Q131" s="68"/>
      <c r="R131" s="68"/>
      <c r="S131" s="68"/>
      <c r="T131" s="68"/>
      <c r="U131" s="243" t="str">
        <f>IF(F131="","",Tabla1[[#This Row],[Fecha Inicio grupo]]+3*7-7)</f>
        <v/>
      </c>
      <c r="V131" s="244" t="str">
        <f>IF(F131="","",EDATE(Tabla1[[#This Row],[Fecha Inicio grupo]],3))</f>
        <v/>
      </c>
      <c r="W131" s="30"/>
      <c r="X131" s="30"/>
      <c r="Y131" s="76"/>
      <c r="Z131" s="76"/>
      <c r="AA131" s="76"/>
      <c r="AB131" s="76"/>
      <c r="AC131" s="76"/>
      <c r="AD131" s="76"/>
      <c r="AE131" s="76"/>
      <c r="AF131" s="76"/>
      <c r="AG131" s="76"/>
      <c r="AH131" s="76"/>
      <c r="AI131" s="76"/>
      <c r="AJ131" s="76"/>
      <c r="AK131" s="76"/>
      <c r="AL131" s="76"/>
      <c r="AM131" s="76"/>
      <c r="AN131" s="76"/>
      <c r="AO131" s="144"/>
      <c r="AP131" s="246" t="str">
        <f>IF(F131="","",IFERROR(VLOOKUP(SUBSTITUTE(SUBSTITUTE(Tabla1[[#This Row],[Uso Sistemas]],"T","P"),"N","F"),Parámetros!$M$2:$N$17,2,0),"Completar hasta 3ra sem. para evaluar a Probacionista"))</f>
        <v/>
      </c>
      <c r="AQ131" s="40"/>
      <c r="AR131" s="40"/>
      <c r="AS131" s="40"/>
      <c r="AT131" s="29"/>
      <c r="AU131" s="56"/>
      <c r="AV131" s="56"/>
      <c r="AW131" s="56"/>
      <c r="AX131" s="248" t="str">
        <f>IF(V131="","",EOMONTH(EDATE(Tabla1[[#This Row],[Fecha Finalización]],2),0))</f>
        <v/>
      </c>
      <c r="AY131" s="40"/>
      <c r="AZ131" s="249" t="str">
        <f>IF(V131="","",EOMONTH(EDATE(Tabla1[[#This Row],[Fecha Finalización]],3),0))</f>
        <v/>
      </c>
      <c r="BA131" s="40"/>
      <c r="BB131" s="40"/>
      <c r="BC131" s="235"/>
      <c r="BD131" s="233" t="str">
        <f>IF(F131="","",Tabla1[[#This Row],[sem 01]]&amp;Tabla1[[#This Row],[sem 02]]&amp;Tabla1[[#This Row],[sem 03]])</f>
        <v/>
      </c>
      <c r="BE131" s="234" t="str">
        <f>IF(TRIM(F131)="","",$B$1&amp;"-"&amp;SUBSTITUTE(Tabla1[[#This Row],[Mes Inscrito]]," ","")&amp;"-"&amp;SUBSTITUTE(Tabla1[[#This Row],[Dia de clases Inscrito]]," ","")&amp;"-"&amp;SUBSTITUTE(Tabla1[[#This Row],[Horario Inscrito]]," ","")&amp;"-"&amp;Tabla1[[#This Row],[Fecha Inicio grupo]])</f>
        <v/>
      </c>
      <c r="BF131" s="251" t="str">
        <f>IF(F131="","",Tabla1[[#This Row],[Curso]])</f>
        <v/>
      </c>
      <c r="BG131" s="252" t="str">
        <f>+IF(TRIM(F131)="","",$B$1&amp;"-"&amp;TRIM(Tabla1[[#This Row],[Mes Inscrito]])&amp;"-"&amp;TRIM(Tabla1[[#This Row],[Dia de clases Inscrito]])&amp;"-"&amp;TRIM(Tabla1[[#This Row],[Horario Inscrito]])&amp;"-"&amp;TRIM(Tabla1[[#This Row],[Fecha Inicio grupo]])&amp;"-"&amp;TRIM(Tabla1[[#This Row],[Tipo Incrito]]))</f>
        <v/>
      </c>
      <c r="BH131" s="308" t="str">
        <f>IF(F131="","",OR(IFERROR(SEARCH("CG",Tabla1[[#This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1" s="309" t="str">
        <f>IF(F131&lt;&gt;"",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1" s="309" t="str">
        <f>IF(F131&lt;&gt;"",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1" s="309" t="str">
        <f>IF(Tabla1[[#This Row],[Fecha Inicio grupo]]="","",IFERROR(VLOOKUP(Tabla1[[#This Row],[Mes de Alta como miembro]],Parámetros!$AM$2:$AN$16,2,0),"01/01/1900"))</f>
        <v/>
      </c>
    </row>
    <row r="132" spans="1:63" ht="14.45" hidden="1">
      <c r="A132" s="69">
        <v>129</v>
      </c>
      <c r="B132" s="30"/>
      <c r="C132" s="35"/>
      <c r="D132" s="43"/>
      <c r="E132" s="65"/>
      <c r="F132" s="46"/>
      <c r="G132" s="46"/>
      <c r="H132" s="163"/>
      <c r="I132" s="43"/>
      <c r="J132" s="29"/>
      <c r="K132" s="70"/>
      <c r="L132" s="69"/>
      <c r="M132" s="47"/>
      <c r="N132" s="238" t="str">
        <f ca="1">IF(Tabla1[[#This Row],[Fecha de nac]]="","",IF(Tabla1[[#This Row],[Fecha Finalización]] &gt;=TODAY(), DATEDIF(Tabla1[[#This Row],[Fecha de nac]],TODAY(),"y"), ROUNDDOWN((Tabla1[[#This Row],[Fecha Finalización]] -Tabla1[[#This Row],[Fecha de nac]])/365,0)))</f>
        <v/>
      </c>
      <c r="O132" s="169"/>
      <c r="P132" s="35"/>
      <c r="Q132" s="68"/>
      <c r="R132" s="68"/>
      <c r="S132" s="68"/>
      <c r="T132" s="68"/>
      <c r="U132" s="243" t="str">
        <f>IF(F132="","",Tabla1[[#This Row],[Fecha Inicio grupo]]+3*7-7)</f>
        <v/>
      </c>
      <c r="V132" s="244" t="str">
        <f>IF(F132="","",EDATE(Tabla1[[#This Row],[Fecha Inicio grupo]],3))</f>
        <v/>
      </c>
      <c r="W132" s="30"/>
      <c r="X132" s="30"/>
      <c r="Y132" s="76"/>
      <c r="Z132" s="76"/>
      <c r="AA132" s="76"/>
      <c r="AB132" s="76"/>
      <c r="AC132" s="76"/>
      <c r="AD132" s="76"/>
      <c r="AE132" s="76"/>
      <c r="AF132" s="76"/>
      <c r="AG132" s="76"/>
      <c r="AH132" s="76"/>
      <c r="AI132" s="76"/>
      <c r="AJ132" s="76"/>
      <c r="AK132" s="76"/>
      <c r="AL132" s="76"/>
      <c r="AM132" s="76"/>
      <c r="AN132" s="76"/>
      <c r="AO132" s="144"/>
      <c r="AP132" s="246" t="str">
        <f>IF(F132="","",IFERROR(VLOOKUP(SUBSTITUTE(SUBSTITUTE(Tabla1[[#This Row],[Uso Sistemas]],"T","P"),"N","F"),Parámetros!$M$2:$N$17,2,0),"Completar hasta 3ra sem. para evaluar a Probacionista"))</f>
        <v/>
      </c>
      <c r="AQ132" s="40"/>
      <c r="AR132" s="40"/>
      <c r="AS132" s="40"/>
      <c r="AT132" s="29"/>
      <c r="AU132" s="56"/>
      <c r="AV132" s="56"/>
      <c r="AW132" s="56"/>
      <c r="AX132" s="248" t="str">
        <f>IF(V132="","",EOMONTH(EDATE(Tabla1[[#This Row],[Fecha Finalización]],2),0))</f>
        <v/>
      </c>
      <c r="AY132" s="40"/>
      <c r="AZ132" s="249" t="str">
        <f>IF(V132="","",EOMONTH(EDATE(Tabla1[[#This Row],[Fecha Finalización]],3),0))</f>
        <v/>
      </c>
      <c r="BA132" s="40"/>
      <c r="BB132" s="40"/>
      <c r="BC132" s="235"/>
      <c r="BD132" s="233" t="str">
        <f>IF(F132="","",Tabla1[[#This Row],[sem 01]]&amp;Tabla1[[#This Row],[sem 02]]&amp;Tabla1[[#This Row],[sem 03]])</f>
        <v/>
      </c>
      <c r="BE132" s="234" t="str">
        <f>IF(TRIM(F132)="","",$B$1&amp;"-"&amp;SUBSTITUTE(Tabla1[[#This Row],[Mes Inscrito]]," ","")&amp;"-"&amp;SUBSTITUTE(Tabla1[[#This Row],[Dia de clases Inscrito]]," ","")&amp;"-"&amp;SUBSTITUTE(Tabla1[[#This Row],[Horario Inscrito]]," ","")&amp;"-"&amp;Tabla1[[#This Row],[Fecha Inicio grupo]])</f>
        <v/>
      </c>
      <c r="BF132" s="251" t="str">
        <f>IF(F132="","",Tabla1[[#This Row],[Curso]])</f>
        <v/>
      </c>
      <c r="BG132" s="252" t="str">
        <f>+IF(TRIM(F132)="","",$B$1&amp;"-"&amp;TRIM(Tabla1[[#This Row],[Mes Inscrito]])&amp;"-"&amp;TRIM(Tabla1[[#This Row],[Dia de clases Inscrito]])&amp;"-"&amp;TRIM(Tabla1[[#This Row],[Horario Inscrito]])&amp;"-"&amp;TRIM(Tabla1[[#This Row],[Fecha Inicio grupo]])&amp;"-"&amp;TRIM(Tabla1[[#This Row],[Tipo Incrito]]))</f>
        <v/>
      </c>
      <c r="BH132" s="308" t="str">
        <f>IF(F132="","",OR(IFERROR(SEARCH("CG",Tabla1[[#This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2" s="309" t="str">
        <f>IF(F132&lt;&gt;"",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2" s="309" t="str">
        <f>IF(F132&lt;&gt;"",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2" s="309" t="str">
        <f>IF(Tabla1[[#This Row],[Fecha Inicio grupo]]="","",IFERROR(VLOOKUP(Tabla1[[#This Row],[Mes de Alta como miembro]],Parámetros!$AM$2:$AN$16,2,0),"01/01/1900"))</f>
        <v/>
      </c>
    </row>
    <row r="133" spans="1:63" ht="14.45" hidden="1">
      <c r="A133" s="69">
        <v>130</v>
      </c>
      <c r="B133" s="30"/>
      <c r="C133" s="35"/>
      <c r="D133" s="43"/>
      <c r="E133" s="65"/>
      <c r="F133" s="46"/>
      <c r="G133" s="46"/>
      <c r="H133" s="163"/>
      <c r="I133" s="43"/>
      <c r="J133" s="29"/>
      <c r="K133" s="70"/>
      <c r="L133" s="69"/>
      <c r="M133" s="47"/>
      <c r="N133" s="238" t="str">
        <f ca="1">IF(Tabla1[[#This Row],[Fecha de nac]]="","",IF(Tabla1[[#This Row],[Fecha Finalización]] &gt;=TODAY(), DATEDIF(Tabla1[[#This Row],[Fecha de nac]],TODAY(),"y"), ROUNDDOWN((Tabla1[[#This Row],[Fecha Finalización]] -Tabla1[[#This Row],[Fecha de nac]])/365,0)))</f>
        <v/>
      </c>
      <c r="O133" s="169"/>
      <c r="P133" s="35"/>
      <c r="Q133" s="68"/>
      <c r="R133" s="68"/>
      <c r="S133" s="68"/>
      <c r="T133" s="68"/>
      <c r="U133" s="243" t="str">
        <f>IF(F133="","",Tabla1[[#This Row],[Fecha Inicio grupo]]+3*7-7)</f>
        <v/>
      </c>
      <c r="V133" s="244" t="str">
        <f>IF(F133="","",EDATE(Tabla1[[#This Row],[Fecha Inicio grupo]],3))</f>
        <v/>
      </c>
      <c r="W133" s="30"/>
      <c r="X133" s="30"/>
      <c r="Y133" s="76"/>
      <c r="Z133" s="76"/>
      <c r="AA133" s="76"/>
      <c r="AB133" s="76"/>
      <c r="AC133" s="76"/>
      <c r="AD133" s="76"/>
      <c r="AE133" s="76"/>
      <c r="AF133" s="76"/>
      <c r="AG133" s="76"/>
      <c r="AH133" s="76"/>
      <c r="AI133" s="76"/>
      <c r="AJ133" s="76"/>
      <c r="AK133" s="76"/>
      <c r="AL133" s="76"/>
      <c r="AM133" s="76"/>
      <c r="AN133" s="76"/>
      <c r="AO133" s="144"/>
      <c r="AP133" s="246" t="str">
        <f>IF(F133="","",IFERROR(VLOOKUP(SUBSTITUTE(SUBSTITUTE(Tabla1[[#This Row],[Uso Sistemas]],"T","P"),"N","F"),Parámetros!$M$2:$N$17,2,0),"Completar hasta 3ra sem. para evaluar a Probacionista"))</f>
        <v/>
      </c>
      <c r="AQ133" s="40"/>
      <c r="AR133" s="40"/>
      <c r="AS133" s="40"/>
      <c r="AT133" s="29"/>
      <c r="AU133" s="56"/>
      <c r="AV133" s="56"/>
      <c r="AW133" s="56"/>
      <c r="AX133" s="248" t="str">
        <f>IF(V133="","",EOMONTH(EDATE(Tabla1[[#This Row],[Fecha Finalización]],2),0))</f>
        <v/>
      </c>
      <c r="AY133" s="40"/>
      <c r="AZ133" s="249" t="str">
        <f>IF(V133="","",EOMONTH(EDATE(Tabla1[[#This Row],[Fecha Finalización]],3),0))</f>
        <v/>
      </c>
      <c r="BA133" s="40"/>
      <c r="BB133" s="40"/>
      <c r="BC133" s="235"/>
      <c r="BD133" s="233" t="str">
        <f>IF(F133="","",Tabla1[[#This Row],[sem 01]]&amp;Tabla1[[#This Row],[sem 02]]&amp;Tabla1[[#This Row],[sem 03]])</f>
        <v/>
      </c>
      <c r="BE133" s="234" t="str">
        <f>IF(TRIM(F133)="","",$B$1&amp;"-"&amp;SUBSTITUTE(Tabla1[[#This Row],[Mes Inscrito]]," ","")&amp;"-"&amp;SUBSTITUTE(Tabla1[[#This Row],[Dia de clases Inscrito]]," ","")&amp;"-"&amp;SUBSTITUTE(Tabla1[[#This Row],[Horario Inscrito]]," ","")&amp;"-"&amp;Tabla1[[#This Row],[Fecha Inicio grupo]])</f>
        <v/>
      </c>
      <c r="BF133" s="251" t="str">
        <f>IF(F133="","",Tabla1[[#This Row],[Curso]])</f>
        <v/>
      </c>
      <c r="BG133" s="252" t="str">
        <f>+IF(TRIM(F133)="","",$B$1&amp;"-"&amp;TRIM(Tabla1[[#This Row],[Mes Inscrito]])&amp;"-"&amp;TRIM(Tabla1[[#This Row],[Dia de clases Inscrito]])&amp;"-"&amp;TRIM(Tabla1[[#This Row],[Horario Inscrito]])&amp;"-"&amp;TRIM(Tabla1[[#This Row],[Fecha Inicio grupo]])&amp;"-"&amp;TRIM(Tabla1[[#This Row],[Tipo Incrito]]))</f>
        <v/>
      </c>
      <c r="BH133" s="308" t="str">
        <f>IF(F133="","",OR(IFERROR(SEARCH("CG",Tabla1[[#This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3" s="309" t="str">
        <f>IF(F133&lt;&gt;"",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3" s="309" t="str">
        <f>IF(F133&lt;&gt;"",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3" s="309" t="str">
        <f>IF(Tabla1[[#This Row],[Fecha Inicio grupo]]="","",IFERROR(VLOOKUP(Tabla1[[#This Row],[Mes de Alta como miembro]],Parámetros!$AM$2:$AN$16,2,0),"01/01/1900"))</f>
        <v/>
      </c>
    </row>
    <row r="134" spans="1:63" ht="14.45" hidden="1">
      <c r="A134" s="69">
        <v>131</v>
      </c>
      <c r="B134" s="30"/>
      <c r="C134" s="35"/>
      <c r="D134" s="43"/>
      <c r="E134" s="65"/>
      <c r="F134" s="46"/>
      <c r="G134" s="46"/>
      <c r="H134" s="163"/>
      <c r="I134" s="43"/>
      <c r="J134" s="29"/>
      <c r="K134" s="70"/>
      <c r="L134" s="69"/>
      <c r="M134" s="47"/>
      <c r="N134" s="238" t="str">
        <f ca="1">IF(Tabla1[[#This Row],[Fecha de nac]]="","",IF(Tabla1[[#This Row],[Fecha Finalización]] &gt;=TODAY(), DATEDIF(Tabla1[[#This Row],[Fecha de nac]],TODAY(),"y"), ROUNDDOWN((Tabla1[[#This Row],[Fecha Finalización]] -Tabla1[[#This Row],[Fecha de nac]])/365,0)))</f>
        <v/>
      </c>
      <c r="O134" s="169"/>
      <c r="P134" s="35"/>
      <c r="Q134" s="68"/>
      <c r="R134" s="68"/>
      <c r="S134" s="68"/>
      <c r="T134" s="68"/>
      <c r="U134" s="243" t="str">
        <f>IF(F134="","",Tabla1[[#This Row],[Fecha Inicio grupo]]+3*7-7)</f>
        <v/>
      </c>
      <c r="V134" s="244" t="str">
        <f>IF(F134="","",EDATE(Tabla1[[#This Row],[Fecha Inicio grupo]],3))</f>
        <v/>
      </c>
      <c r="W134" s="30"/>
      <c r="X134" s="30"/>
      <c r="Y134" s="76"/>
      <c r="Z134" s="76"/>
      <c r="AA134" s="76"/>
      <c r="AB134" s="76"/>
      <c r="AC134" s="76"/>
      <c r="AD134" s="76"/>
      <c r="AE134" s="76"/>
      <c r="AF134" s="76"/>
      <c r="AG134" s="76"/>
      <c r="AH134" s="76"/>
      <c r="AI134" s="76"/>
      <c r="AJ134" s="76"/>
      <c r="AK134" s="76"/>
      <c r="AL134" s="76"/>
      <c r="AM134" s="76"/>
      <c r="AN134" s="76"/>
      <c r="AO134" s="144"/>
      <c r="AP134" s="246" t="str">
        <f>IF(F134="","",IFERROR(VLOOKUP(SUBSTITUTE(SUBSTITUTE(Tabla1[[#This Row],[Uso Sistemas]],"T","P"),"N","F"),Parámetros!$M$2:$N$17,2,0),"Completar hasta 3ra sem. para evaluar a Probacionista"))</f>
        <v/>
      </c>
      <c r="AQ134" s="40"/>
      <c r="AR134" s="40"/>
      <c r="AS134" s="40"/>
      <c r="AT134" s="29"/>
      <c r="AU134" s="56"/>
      <c r="AV134" s="56"/>
      <c r="AW134" s="56"/>
      <c r="AX134" s="248" t="str">
        <f>IF(V134="","",EOMONTH(EDATE(Tabla1[[#This Row],[Fecha Finalización]],2),0))</f>
        <v/>
      </c>
      <c r="AY134" s="40"/>
      <c r="AZ134" s="249" t="str">
        <f>IF(V134="","",EOMONTH(EDATE(Tabla1[[#This Row],[Fecha Finalización]],3),0))</f>
        <v/>
      </c>
      <c r="BA134" s="40"/>
      <c r="BB134" s="40"/>
      <c r="BC134" s="235"/>
      <c r="BD134" s="233" t="str">
        <f>IF(F134="","",Tabla1[[#This Row],[sem 01]]&amp;Tabla1[[#This Row],[sem 02]]&amp;Tabla1[[#This Row],[sem 03]])</f>
        <v/>
      </c>
      <c r="BE134" s="234" t="str">
        <f>IF(TRIM(F134)="","",$B$1&amp;"-"&amp;SUBSTITUTE(Tabla1[[#This Row],[Mes Inscrito]]," ","")&amp;"-"&amp;SUBSTITUTE(Tabla1[[#This Row],[Dia de clases Inscrito]]," ","")&amp;"-"&amp;SUBSTITUTE(Tabla1[[#This Row],[Horario Inscrito]]," ","")&amp;"-"&amp;Tabla1[[#This Row],[Fecha Inicio grupo]])</f>
        <v/>
      </c>
      <c r="BF134" s="251" t="str">
        <f>IF(F134="","",Tabla1[[#This Row],[Curso]])</f>
        <v/>
      </c>
      <c r="BG134" s="252" t="str">
        <f>+IF(TRIM(F134)="","",$B$1&amp;"-"&amp;TRIM(Tabla1[[#This Row],[Mes Inscrito]])&amp;"-"&amp;TRIM(Tabla1[[#This Row],[Dia de clases Inscrito]])&amp;"-"&amp;TRIM(Tabla1[[#This Row],[Horario Inscrito]])&amp;"-"&amp;TRIM(Tabla1[[#This Row],[Fecha Inicio grupo]])&amp;"-"&amp;TRIM(Tabla1[[#This Row],[Tipo Incrito]]))</f>
        <v/>
      </c>
      <c r="BH134" s="308" t="str">
        <f>IF(F134="","",OR(IFERROR(SEARCH("CG",Tabla1[[#This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4" s="309" t="str">
        <f>IF(F134&lt;&gt;"",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4" s="309" t="str">
        <f>IF(F134&lt;&gt;"",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4" s="309" t="str">
        <f>IF(Tabla1[[#This Row],[Fecha Inicio grupo]]="","",IFERROR(VLOOKUP(Tabla1[[#This Row],[Mes de Alta como miembro]],Parámetros!$AM$2:$AN$16,2,0),"01/01/1900"))</f>
        <v/>
      </c>
    </row>
    <row r="135" spans="1:63" ht="14.45" hidden="1">
      <c r="A135" s="69">
        <v>132</v>
      </c>
      <c r="B135" s="30"/>
      <c r="C135" s="35"/>
      <c r="D135" s="43"/>
      <c r="E135" s="65"/>
      <c r="F135" s="46"/>
      <c r="G135" s="46"/>
      <c r="H135" s="163"/>
      <c r="I135" s="43"/>
      <c r="J135" s="29"/>
      <c r="K135" s="70"/>
      <c r="L135" s="69"/>
      <c r="M135" s="47"/>
      <c r="N135" s="238" t="str">
        <f ca="1">IF(Tabla1[[#This Row],[Fecha de nac]]="","",IF(Tabla1[[#This Row],[Fecha Finalización]] &gt;=TODAY(), DATEDIF(Tabla1[[#This Row],[Fecha de nac]],TODAY(),"y"), ROUNDDOWN((Tabla1[[#This Row],[Fecha Finalización]] -Tabla1[[#This Row],[Fecha de nac]])/365,0)))</f>
        <v/>
      </c>
      <c r="O135" s="169"/>
      <c r="P135" s="35"/>
      <c r="Q135" s="68"/>
      <c r="R135" s="68"/>
      <c r="S135" s="68"/>
      <c r="T135" s="68"/>
      <c r="U135" s="243" t="str">
        <f>IF(F135="","",Tabla1[[#This Row],[Fecha Inicio grupo]]+3*7-7)</f>
        <v/>
      </c>
      <c r="V135" s="244" t="str">
        <f>IF(F135="","",EDATE(Tabla1[[#This Row],[Fecha Inicio grupo]],3))</f>
        <v/>
      </c>
      <c r="W135" s="30"/>
      <c r="X135" s="30"/>
      <c r="Y135" s="76"/>
      <c r="Z135" s="76"/>
      <c r="AA135" s="76"/>
      <c r="AB135" s="76"/>
      <c r="AC135" s="76"/>
      <c r="AD135" s="76"/>
      <c r="AE135" s="76"/>
      <c r="AF135" s="76"/>
      <c r="AG135" s="76"/>
      <c r="AH135" s="76"/>
      <c r="AI135" s="76"/>
      <c r="AJ135" s="76"/>
      <c r="AK135" s="76"/>
      <c r="AL135" s="76"/>
      <c r="AM135" s="76"/>
      <c r="AN135" s="76"/>
      <c r="AO135" s="144"/>
      <c r="AP135" s="246" t="str">
        <f>IF(F135="","",IFERROR(VLOOKUP(SUBSTITUTE(SUBSTITUTE(Tabla1[[#This Row],[Uso Sistemas]],"T","P"),"N","F"),Parámetros!$M$2:$N$17,2,0),"Completar hasta 3ra sem. para evaluar a Probacionista"))</f>
        <v/>
      </c>
      <c r="AQ135" s="40"/>
      <c r="AR135" s="40"/>
      <c r="AS135" s="40"/>
      <c r="AT135" s="29"/>
      <c r="AU135" s="56"/>
      <c r="AV135" s="56"/>
      <c r="AW135" s="56"/>
      <c r="AX135" s="248" t="str">
        <f>IF(V135="","",EOMONTH(EDATE(Tabla1[[#This Row],[Fecha Finalización]],2),0))</f>
        <v/>
      </c>
      <c r="AY135" s="40"/>
      <c r="AZ135" s="249" t="str">
        <f>IF(V135="","",EOMONTH(EDATE(Tabla1[[#This Row],[Fecha Finalización]],3),0))</f>
        <v/>
      </c>
      <c r="BA135" s="40"/>
      <c r="BB135" s="40"/>
      <c r="BC135" s="235"/>
      <c r="BD135" s="233" t="str">
        <f>IF(F135="","",Tabla1[[#This Row],[sem 01]]&amp;Tabla1[[#This Row],[sem 02]]&amp;Tabla1[[#This Row],[sem 03]])</f>
        <v/>
      </c>
      <c r="BE135" s="234" t="str">
        <f>IF(TRIM(F135)="","",$B$1&amp;"-"&amp;SUBSTITUTE(Tabla1[[#This Row],[Mes Inscrito]]," ","")&amp;"-"&amp;SUBSTITUTE(Tabla1[[#This Row],[Dia de clases Inscrito]]," ","")&amp;"-"&amp;SUBSTITUTE(Tabla1[[#This Row],[Horario Inscrito]]," ","")&amp;"-"&amp;Tabla1[[#This Row],[Fecha Inicio grupo]])</f>
        <v/>
      </c>
      <c r="BF135" s="251" t="str">
        <f>IF(F135="","",Tabla1[[#This Row],[Curso]])</f>
        <v/>
      </c>
      <c r="BG135" s="252" t="str">
        <f>+IF(TRIM(F135)="","",$B$1&amp;"-"&amp;TRIM(Tabla1[[#This Row],[Mes Inscrito]])&amp;"-"&amp;TRIM(Tabla1[[#This Row],[Dia de clases Inscrito]])&amp;"-"&amp;TRIM(Tabla1[[#This Row],[Horario Inscrito]])&amp;"-"&amp;TRIM(Tabla1[[#This Row],[Fecha Inicio grupo]])&amp;"-"&amp;TRIM(Tabla1[[#This Row],[Tipo Incrito]]))</f>
        <v/>
      </c>
      <c r="BH135" s="308" t="str">
        <f>IF(F135="","",OR(IFERROR(SEARCH("CG",Tabla1[[#This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5" s="309" t="str">
        <f>IF(F135&lt;&gt;"",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5" s="309" t="str">
        <f>IF(F135&lt;&gt;"",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5" s="309" t="str">
        <f>IF(Tabla1[[#This Row],[Fecha Inicio grupo]]="","",IFERROR(VLOOKUP(Tabla1[[#This Row],[Mes de Alta como miembro]],Parámetros!$AM$2:$AN$16,2,0),"01/01/1900"))</f>
        <v/>
      </c>
    </row>
    <row r="136" spans="1:63" ht="14.45" hidden="1">
      <c r="A136" s="69">
        <v>133</v>
      </c>
      <c r="B136" s="30"/>
      <c r="C136" s="35"/>
      <c r="D136" s="43"/>
      <c r="E136" s="65"/>
      <c r="F136" s="46"/>
      <c r="G136" s="46"/>
      <c r="H136" s="163"/>
      <c r="I136" s="43"/>
      <c r="J136" s="29"/>
      <c r="K136" s="70"/>
      <c r="L136" s="69"/>
      <c r="M136" s="47"/>
      <c r="N136" s="238" t="str">
        <f ca="1">IF(Tabla1[[#This Row],[Fecha de nac]]="","",IF(Tabla1[[#This Row],[Fecha Finalización]] &gt;=TODAY(), DATEDIF(Tabla1[[#This Row],[Fecha de nac]],TODAY(),"y"), ROUNDDOWN((Tabla1[[#This Row],[Fecha Finalización]] -Tabla1[[#This Row],[Fecha de nac]])/365,0)))</f>
        <v/>
      </c>
      <c r="O136" s="169"/>
      <c r="P136" s="35"/>
      <c r="Q136" s="68"/>
      <c r="R136" s="68"/>
      <c r="S136" s="68"/>
      <c r="T136" s="68"/>
      <c r="U136" s="243" t="str">
        <f>IF(F136="","",Tabla1[[#This Row],[Fecha Inicio grupo]]+3*7-7)</f>
        <v/>
      </c>
      <c r="V136" s="244" t="str">
        <f>IF(F136="","",EDATE(Tabla1[[#This Row],[Fecha Inicio grupo]],3))</f>
        <v/>
      </c>
      <c r="W136" s="30"/>
      <c r="X136" s="30"/>
      <c r="Y136" s="76"/>
      <c r="Z136" s="76"/>
      <c r="AA136" s="76"/>
      <c r="AB136" s="76"/>
      <c r="AC136" s="76"/>
      <c r="AD136" s="76"/>
      <c r="AE136" s="76"/>
      <c r="AF136" s="76"/>
      <c r="AG136" s="76"/>
      <c r="AH136" s="76"/>
      <c r="AI136" s="76"/>
      <c r="AJ136" s="76"/>
      <c r="AK136" s="76"/>
      <c r="AL136" s="76"/>
      <c r="AM136" s="76"/>
      <c r="AN136" s="76"/>
      <c r="AO136" s="144"/>
      <c r="AP136" s="246" t="str">
        <f>IF(F136="","",IFERROR(VLOOKUP(SUBSTITUTE(SUBSTITUTE(Tabla1[[#This Row],[Uso Sistemas]],"T","P"),"N","F"),Parámetros!$M$2:$N$17,2,0),"Completar hasta 3ra sem. para evaluar a Probacionista"))</f>
        <v/>
      </c>
      <c r="AQ136" s="40"/>
      <c r="AR136" s="40"/>
      <c r="AS136" s="40"/>
      <c r="AT136" s="29"/>
      <c r="AU136" s="56"/>
      <c r="AV136" s="56"/>
      <c r="AW136" s="56"/>
      <c r="AX136" s="248" t="str">
        <f>IF(V136="","",EOMONTH(EDATE(Tabla1[[#This Row],[Fecha Finalización]],2),0))</f>
        <v/>
      </c>
      <c r="AY136" s="40"/>
      <c r="AZ136" s="249" t="str">
        <f>IF(V136="","",EOMONTH(EDATE(Tabla1[[#This Row],[Fecha Finalización]],3),0))</f>
        <v/>
      </c>
      <c r="BA136" s="40"/>
      <c r="BB136" s="40"/>
      <c r="BC136" s="235"/>
      <c r="BD136" s="233" t="str">
        <f>IF(F136="","",Tabla1[[#This Row],[sem 01]]&amp;Tabla1[[#This Row],[sem 02]]&amp;Tabla1[[#This Row],[sem 03]])</f>
        <v/>
      </c>
      <c r="BE136" s="234" t="str">
        <f>IF(TRIM(F136)="","",$B$1&amp;"-"&amp;SUBSTITUTE(Tabla1[[#This Row],[Mes Inscrito]]," ","")&amp;"-"&amp;SUBSTITUTE(Tabla1[[#This Row],[Dia de clases Inscrito]]," ","")&amp;"-"&amp;SUBSTITUTE(Tabla1[[#This Row],[Horario Inscrito]]," ","")&amp;"-"&amp;Tabla1[[#This Row],[Fecha Inicio grupo]])</f>
        <v/>
      </c>
      <c r="BF136" s="251" t="str">
        <f>IF(F136="","",Tabla1[[#This Row],[Curso]])</f>
        <v/>
      </c>
      <c r="BG136" s="252" t="str">
        <f>+IF(TRIM(F136)="","",$B$1&amp;"-"&amp;TRIM(Tabla1[[#This Row],[Mes Inscrito]])&amp;"-"&amp;TRIM(Tabla1[[#This Row],[Dia de clases Inscrito]])&amp;"-"&amp;TRIM(Tabla1[[#This Row],[Horario Inscrito]])&amp;"-"&amp;TRIM(Tabla1[[#This Row],[Fecha Inicio grupo]])&amp;"-"&amp;TRIM(Tabla1[[#This Row],[Tipo Incrito]]))</f>
        <v/>
      </c>
      <c r="BH136" s="308" t="str">
        <f>IF(F136="","",OR(IFERROR(SEARCH("CG",Tabla1[[#This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6" s="309" t="str">
        <f>IF(F136&lt;&gt;"",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6" s="309" t="str">
        <f>IF(F136&lt;&gt;"",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6" s="309" t="str">
        <f>IF(Tabla1[[#This Row],[Fecha Inicio grupo]]="","",IFERROR(VLOOKUP(Tabla1[[#This Row],[Mes de Alta como miembro]],Parámetros!$AM$2:$AN$16,2,0),"01/01/1900"))</f>
        <v/>
      </c>
    </row>
    <row r="137" spans="1:63" ht="14.45" hidden="1">
      <c r="A137" s="69">
        <v>134</v>
      </c>
      <c r="B137" s="30"/>
      <c r="C137" s="35"/>
      <c r="D137" s="43"/>
      <c r="E137" s="65"/>
      <c r="F137" s="46"/>
      <c r="G137" s="46"/>
      <c r="H137" s="163"/>
      <c r="I137" s="43"/>
      <c r="J137" s="29"/>
      <c r="K137" s="70"/>
      <c r="L137" s="69"/>
      <c r="M137" s="47"/>
      <c r="N137" s="238" t="str">
        <f ca="1">IF(Tabla1[[#This Row],[Fecha de nac]]="","",IF(Tabla1[[#This Row],[Fecha Finalización]] &gt;=TODAY(), DATEDIF(Tabla1[[#This Row],[Fecha de nac]],TODAY(),"y"), ROUNDDOWN((Tabla1[[#This Row],[Fecha Finalización]] -Tabla1[[#This Row],[Fecha de nac]])/365,0)))</f>
        <v/>
      </c>
      <c r="O137" s="169"/>
      <c r="P137" s="35"/>
      <c r="Q137" s="68"/>
      <c r="R137" s="68"/>
      <c r="S137" s="68"/>
      <c r="T137" s="68"/>
      <c r="U137" s="243" t="str">
        <f>IF(F137="","",Tabla1[[#This Row],[Fecha Inicio grupo]]+3*7-7)</f>
        <v/>
      </c>
      <c r="V137" s="244" t="str">
        <f>IF(F137="","",EDATE(Tabla1[[#This Row],[Fecha Inicio grupo]],3))</f>
        <v/>
      </c>
      <c r="W137" s="30"/>
      <c r="X137" s="30"/>
      <c r="Y137" s="76"/>
      <c r="Z137" s="76"/>
      <c r="AA137" s="76"/>
      <c r="AB137" s="76"/>
      <c r="AC137" s="76"/>
      <c r="AD137" s="76"/>
      <c r="AE137" s="76"/>
      <c r="AF137" s="76"/>
      <c r="AG137" s="76"/>
      <c r="AH137" s="76"/>
      <c r="AI137" s="76"/>
      <c r="AJ137" s="76"/>
      <c r="AK137" s="76"/>
      <c r="AL137" s="76"/>
      <c r="AM137" s="76"/>
      <c r="AN137" s="76"/>
      <c r="AO137" s="144"/>
      <c r="AP137" s="246" t="str">
        <f>IF(F137="","",IFERROR(VLOOKUP(SUBSTITUTE(SUBSTITUTE(Tabla1[[#This Row],[Uso Sistemas]],"T","P"),"N","F"),Parámetros!$M$2:$N$17,2,0),"Completar hasta 3ra sem. para evaluar a Probacionista"))</f>
        <v/>
      </c>
      <c r="AQ137" s="40"/>
      <c r="AR137" s="40"/>
      <c r="AS137" s="40"/>
      <c r="AT137" s="29"/>
      <c r="AU137" s="56"/>
      <c r="AV137" s="56"/>
      <c r="AW137" s="56"/>
      <c r="AX137" s="248" t="str">
        <f>IF(V137="","",EOMONTH(EDATE(Tabla1[[#This Row],[Fecha Finalización]],2),0))</f>
        <v/>
      </c>
      <c r="AY137" s="40"/>
      <c r="AZ137" s="249" t="str">
        <f>IF(V137="","",EOMONTH(EDATE(Tabla1[[#This Row],[Fecha Finalización]],3),0))</f>
        <v/>
      </c>
      <c r="BA137" s="40"/>
      <c r="BB137" s="40"/>
      <c r="BC137" s="235"/>
      <c r="BD137" s="233" t="str">
        <f>IF(F137="","",Tabla1[[#This Row],[sem 01]]&amp;Tabla1[[#This Row],[sem 02]]&amp;Tabla1[[#This Row],[sem 03]])</f>
        <v/>
      </c>
      <c r="BE137" s="234" t="str">
        <f>IF(TRIM(F137)="","",$B$1&amp;"-"&amp;SUBSTITUTE(Tabla1[[#This Row],[Mes Inscrito]]," ","")&amp;"-"&amp;SUBSTITUTE(Tabla1[[#This Row],[Dia de clases Inscrito]]," ","")&amp;"-"&amp;SUBSTITUTE(Tabla1[[#This Row],[Horario Inscrito]]," ","")&amp;"-"&amp;Tabla1[[#This Row],[Fecha Inicio grupo]])</f>
        <v/>
      </c>
      <c r="BF137" s="251" t="str">
        <f>IF(F137="","",Tabla1[[#This Row],[Curso]])</f>
        <v/>
      </c>
      <c r="BG137" s="252" t="str">
        <f>+IF(TRIM(F137)="","",$B$1&amp;"-"&amp;TRIM(Tabla1[[#This Row],[Mes Inscrito]])&amp;"-"&amp;TRIM(Tabla1[[#This Row],[Dia de clases Inscrito]])&amp;"-"&amp;TRIM(Tabla1[[#This Row],[Horario Inscrito]])&amp;"-"&amp;TRIM(Tabla1[[#This Row],[Fecha Inicio grupo]])&amp;"-"&amp;TRIM(Tabla1[[#This Row],[Tipo Incrito]]))</f>
        <v/>
      </c>
      <c r="BH137" s="308" t="str">
        <f>IF(F137="","",OR(IFERROR(SEARCH("CG",Tabla1[[#This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7" s="309" t="str">
        <f>IF(F137&lt;&gt;"",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7" s="309" t="str">
        <f>IF(F137&lt;&gt;"",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7" s="309" t="str">
        <f>IF(Tabla1[[#This Row],[Fecha Inicio grupo]]="","",IFERROR(VLOOKUP(Tabla1[[#This Row],[Mes de Alta como miembro]],Parámetros!$AM$2:$AN$16,2,0),"01/01/1900"))</f>
        <v/>
      </c>
    </row>
    <row r="138" spans="1:63" ht="14.45" hidden="1">
      <c r="A138" s="69">
        <v>135</v>
      </c>
      <c r="B138" s="30"/>
      <c r="C138" s="35"/>
      <c r="D138" s="43"/>
      <c r="E138" s="65"/>
      <c r="F138" s="46"/>
      <c r="G138" s="46"/>
      <c r="H138" s="163"/>
      <c r="I138" s="43"/>
      <c r="J138" s="29"/>
      <c r="K138" s="70"/>
      <c r="L138" s="69"/>
      <c r="M138" s="47"/>
      <c r="N138" s="238" t="str">
        <f ca="1">IF(Tabla1[[#This Row],[Fecha de nac]]="","",IF(Tabla1[[#This Row],[Fecha Finalización]] &gt;=TODAY(), DATEDIF(Tabla1[[#This Row],[Fecha de nac]],TODAY(),"y"), ROUNDDOWN((Tabla1[[#This Row],[Fecha Finalización]] -Tabla1[[#This Row],[Fecha de nac]])/365,0)))</f>
        <v/>
      </c>
      <c r="O138" s="169"/>
      <c r="P138" s="35"/>
      <c r="Q138" s="68"/>
      <c r="R138" s="68"/>
      <c r="S138" s="68"/>
      <c r="T138" s="68"/>
      <c r="U138" s="243" t="str">
        <f>IF(F138="","",Tabla1[[#This Row],[Fecha Inicio grupo]]+3*7-7)</f>
        <v/>
      </c>
      <c r="V138" s="244" t="str">
        <f>IF(F138="","",EDATE(Tabla1[[#This Row],[Fecha Inicio grupo]],3))</f>
        <v/>
      </c>
      <c r="W138" s="30"/>
      <c r="X138" s="30"/>
      <c r="Y138" s="76"/>
      <c r="Z138" s="76"/>
      <c r="AA138" s="76"/>
      <c r="AB138" s="76"/>
      <c r="AC138" s="76"/>
      <c r="AD138" s="76"/>
      <c r="AE138" s="76"/>
      <c r="AF138" s="76"/>
      <c r="AG138" s="76"/>
      <c r="AH138" s="76"/>
      <c r="AI138" s="76"/>
      <c r="AJ138" s="76"/>
      <c r="AK138" s="76"/>
      <c r="AL138" s="76"/>
      <c r="AM138" s="76"/>
      <c r="AN138" s="76"/>
      <c r="AO138" s="144"/>
      <c r="AP138" s="246" t="str">
        <f>IF(F138="","",IFERROR(VLOOKUP(SUBSTITUTE(SUBSTITUTE(Tabla1[[#This Row],[Uso Sistemas]],"T","P"),"N","F"),Parámetros!$M$2:$N$17,2,0),"Completar hasta 3ra sem. para evaluar a Probacionista"))</f>
        <v/>
      </c>
      <c r="AQ138" s="40"/>
      <c r="AR138" s="40"/>
      <c r="AS138" s="40"/>
      <c r="AT138" s="29"/>
      <c r="AU138" s="56"/>
      <c r="AV138" s="56"/>
      <c r="AW138" s="56"/>
      <c r="AX138" s="248" t="str">
        <f>IF(V138="","",EOMONTH(EDATE(Tabla1[[#This Row],[Fecha Finalización]],2),0))</f>
        <v/>
      </c>
      <c r="AY138" s="40"/>
      <c r="AZ138" s="249" t="str">
        <f>IF(V138="","",EOMONTH(EDATE(Tabla1[[#This Row],[Fecha Finalización]],3),0))</f>
        <v/>
      </c>
      <c r="BA138" s="40"/>
      <c r="BB138" s="40"/>
      <c r="BC138" s="235"/>
      <c r="BD138" s="233" t="str">
        <f>IF(F138="","",Tabla1[[#This Row],[sem 01]]&amp;Tabla1[[#This Row],[sem 02]]&amp;Tabla1[[#This Row],[sem 03]])</f>
        <v/>
      </c>
      <c r="BE138" s="234" t="str">
        <f>IF(TRIM(F138)="","",$B$1&amp;"-"&amp;SUBSTITUTE(Tabla1[[#This Row],[Mes Inscrito]]," ","")&amp;"-"&amp;SUBSTITUTE(Tabla1[[#This Row],[Dia de clases Inscrito]]," ","")&amp;"-"&amp;SUBSTITUTE(Tabla1[[#This Row],[Horario Inscrito]]," ","")&amp;"-"&amp;Tabla1[[#This Row],[Fecha Inicio grupo]])</f>
        <v/>
      </c>
      <c r="BF138" s="251" t="str">
        <f>IF(F138="","",Tabla1[[#This Row],[Curso]])</f>
        <v/>
      </c>
      <c r="BG138" s="252" t="str">
        <f>+IF(TRIM(F138)="","",$B$1&amp;"-"&amp;TRIM(Tabla1[[#This Row],[Mes Inscrito]])&amp;"-"&amp;TRIM(Tabla1[[#This Row],[Dia de clases Inscrito]])&amp;"-"&amp;TRIM(Tabla1[[#This Row],[Horario Inscrito]])&amp;"-"&amp;TRIM(Tabla1[[#This Row],[Fecha Inicio grupo]])&amp;"-"&amp;TRIM(Tabla1[[#This Row],[Tipo Incrito]]))</f>
        <v/>
      </c>
      <c r="BH138" s="308" t="str">
        <f>IF(F138="","",OR(IFERROR(SEARCH("CG",Tabla1[[#This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8" s="309" t="str">
        <f>IF(F138&lt;&gt;"",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8" s="309" t="str">
        <f>IF(F138&lt;&gt;"",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8" s="309" t="str">
        <f>IF(Tabla1[[#This Row],[Fecha Inicio grupo]]="","",IFERROR(VLOOKUP(Tabla1[[#This Row],[Mes de Alta como miembro]],Parámetros!$AM$2:$AN$16,2,0),"01/01/1900"))</f>
        <v/>
      </c>
    </row>
    <row r="139" spans="1:63" ht="14.45" hidden="1">
      <c r="A139" s="69">
        <v>136</v>
      </c>
      <c r="B139" s="30"/>
      <c r="C139" s="35"/>
      <c r="D139" s="43"/>
      <c r="E139" s="65"/>
      <c r="F139" s="46"/>
      <c r="G139" s="46"/>
      <c r="H139" s="163"/>
      <c r="I139" s="43"/>
      <c r="J139" s="29"/>
      <c r="K139" s="70"/>
      <c r="L139" s="69"/>
      <c r="M139" s="47"/>
      <c r="N139" s="238" t="str">
        <f ca="1">IF(Tabla1[[#This Row],[Fecha de nac]]="","",IF(Tabla1[[#This Row],[Fecha Finalización]] &gt;=TODAY(), DATEDIF(Tabla1[[#This Row],[Fecha de nac]],TODAY(),"y"), ROUNDDOWN((Tabla1[[#This Row],[Fecha Finalización]] -Tabla1[[#This Row],[Fecha de nac]])/365,0)))</f>
        <v/>
      </c>
      <c r="O139" s="169"/>
      <c r="P139" s="35"/>
      <c r="Q139" s="68"/>
      <c r="R139" s="68"/>
      <c r="S139" s="68"/>
      <c r="T139" s="68"/>
      <c r="U139" s="243" t="str">
        <f>IF(F139="","",Tabla1[[#This Row],[Fecha Inicio grupo]]+3*7-7)</f>
        <v/>
      </c>
      <c r="V139" s="244" t="str">
        <f>IF(F139="","",EDATE(Tabla1[[#This Row],[Fecha Inicio grupo]],3))</f>
        <v/>
      </c>
      <c r="W139" s="30"/>
      <c r="X139" s="30"/>
      <c r="Y139" s="76"/>
      <c r="Z139" s="76"/>
      <c r="AA139" s="76"/>
      <c r="AB139" s="76"/>
      <c r="AC139" s="76"/>
      <c r="AD139" s="76"/>
      <c r="AE139" s="76"/>
      <c r="AF139" s="76"/>
      <c r="AG139" s="76"/>
      <c r="AH139" s="76"/>
      <c r="AI139" s="76"/>
      <c r="AJ139" s="76"/>
      <c r="AK139" s="76"/>
      <c r="AL139" s="76"/>
      <c r="AM139" s="76"/>
      <c r="AN139" s="76"/>
      <c r="AO139" s="144"/>
      <c r="AP139" s="246" t="str">
        <f>IF(F139="","",IFERROR(VLOOKUP(SUBSTITUTE(SUBSTITUTE(Tabla1[[#This Row],[Uso Sistemas]],"T","P"),"N","F"),Parámetros!$M$2:$N$17,2,0),"Completar hasta 3ra sem. para evaluar a Probacionista"))</f>
        <v/>
      </c>
      <c r="AQ139" s="40"/>
      <c r="AR139" s="40"/>
      <c r="AS139" s="40"/>
      <c r="AT139" s="29"/>
      <c r="AU139" s="56"/>
      <c r="AV139" s="56"/>
      <c r="AW139" s="56"/>
      <c r="AX139" s="248" t="str">
        <f>IF(V139="","",EOMONTH(EDATE(Tabla1[[#This Row],[Fecha Finalización]],2),0))</f>
        <v/>
      </c>
      <c r="AY139" s="40"/>
      <c r="AZ139" s="249" t="str">
        <f>IF(V139="","",EOMONTH(EDATE(Tabla1[[#This Row],[Fecha Finalización]],3),0))</f>
        <v/>
      </c>
      <c r="BA139" s="40"/>
      <c r="BB139" s="40"/>
      <c r="BC139" s="235"/>
      <c r="BD139" s="233" t="str">
        <f>IF(F139="","",Tabla1[[#This Row],[sem 01]]&amp;Tabla1[[#This Row],[sem 02]]&amp;Tabla1[[#This Row],[sem 03]])</f>
        <v/>
      </c>
      <c r="BE139" s="234" t="str">
        <f>IF(TRIM(F139)="","",$B$1&amp;"-"&amp;SUBSTITUTE(Tabla1[[#This Row],[Mes Inscrito]]," ","")&amp;"-"&amp;SUBSTITUTE(Tabla1[[#This Row],[Dia de clases Inscrito]]," ","")&amp;"-"&amp;SUBSTITUTE(Tabla1[[#This Row],[Horario Inscrito]]," ","")&amp;"-"&amp;Tabla1[[#This Row],[Fecha Inicio grupo]])</f>
        <v/>
      </c>
      <c r="BF139" s="251" t="str">
        <f>IF(F139="","",Tabla1[[#This Row],[Curso]])</f>
        <v/>
      </c>
      <c r="BG139" s="252" t="str">
        <f>+IF(TRIM(F139)="","",$B$1&amp;"-"&amp;TRIM(Tabla1[[#This Row],[Mes Inscrito]])&amp;"-"&amp;TRIM(Tabla1[[#This Row],[Dia de clases Inscrito]])&amp;"-"&amp;TRIM(Tabla1[[#This Row],[Horario Inscrito]])&amp;"-"&amp;TRIM(Tabla1[[#This Row],[Fecha Inicio grupo]])&amp;"-"&amp;TRIM(Tabla1[[#This Row],[Tipo Incrito]]))</f>
        <v/>
      </c>
      <c r="BH139" s="308" t="str">
        <f>IF(F139="","",OR(IFERROR(SEARCH("CG",Tabla1[[#This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9" s="309" t="str">
        <f>IF(F139&lt;&gt;"",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9" s="309" t="str">
        <f>IF(F139&lt;&gt;"",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9" s="309" t="str">
        <f>IF(Tabla1[[#This Row],[Fecha Inicio grupo]]="","",IFERROR(VLOOKUP(Tabla1[[#This Row],[Mes de Alta como miembro]],Parámetros!$AM$2:$AN$16,2,0),"01/01/1900"))</f>
        <v/>
      </c>
    </row>
    <row r="140" spans="1:63" ht="14.45" hidden="1">
      <c r="A140" s="69">
        <v>137</v>
      </c>
      <c r="B140" s="30"/>
      <c r="C140" s="35"/>
      <c r="D140" s="43"/>
      <c r="E140" s="65"/>
      <c r="F140" s="46"/>
      <c r="G140" s="46"/>
      <c r="H140" s="163"/>
      <c r="I140" s="43"/>
      <c r="J140" s="29"/>
      <c r="K140" s="70"/>
      <c r="L140" s="69"/>
      <c r="M140" s="47"/>
      <c r="N140" s="238" t="str">
        <f ca="1">IF(Tabla1[[#This Row],[Fecha de nac]]="","",IF(Tabla1[[#This Row],[Fecha Finalización]] &gt;=TODAY(), DATEDIF(Tabla1[[#This Row],[Fecha de nac]],TODAY(),"y"), ROUNDDOWN((Tabla1[[#This Row],[Fecha Finalización]] -Tabla1[[#This Row],[Fecha de nac]])/365,0)))</f>
        <v/>
      </c>
      <c r="O140" s="169"/>
      <c r="P140" s="35"/>
      <c r="Q140" s="68"/>
      <c r="R140" s="68"/>
      <c r="S140" s="68"/>
      <c r="T140" s="68"/>
      <c r="U140" s="243" t="str">
        <f>IF(F140="","",Tabla1[[#This Row],[Fecha Inicio grupo]]+3*7-7)</f>
        <v/>
      </c>
      <c r="V140" s="244" t="str">
        <f>IF(F140="","",EDATE(Tabla1[[#This Row],[Fecha Inicio grupo]],3))</f>
        <v/>
      </c>
      <c r="W140" s="30"/>
      <c r="X140" s="30"/>
      <c r="Y140" s="76"/>
      <c r="Z140" s="76"/>
      <c r="AA140" s="76"/>
      <c r="AB140" s="76"/>
      <c r="AC140" s="76"/>
      <c r="AD140" s="76"/>
      <c r="AE140" s="76"/>
      <c r="AF140" s="76"/>
      <c r="AG140" s="76"/>
      <c r="AH140" s="76"/>
      <c r="AI140" s="76"/>
      <c r="AJ140" s="76"/>
      <c r="AK140" s="76"/>
      <c r="AL140" s="76"/>
      <c r="AM140" s="76"/>
      <c r="AN140" s="76"/>
      <c r="AO140" s="144"/>
      <c r="AP140" s="246" t="str">
        <f>IF(F140="","",IFERROR(VLOOKUP(SUBSTITUTE(SUBSTITUTE(Tabla1[[#This Row],[Uso Sistemas]],"T","P"),"N","F"),Parámetros!$M$2:$N$17,2,0),"Completar hasta 3ra sem. para evaluar a Probacionista"))</f>
        <v/>
      </c>
      <c r="AQ140" s="40"/>
      <c r="AR140" s="40"/>
      <c r="AS140" s="40"/>
      <c r="AT140" s="29"/>
      <c r="AU140" s="56"/>
      <c r="AV140" s="56"/>
      <c r="AW140" s="56"/>
      <c r="AX140" s="248" t="str">
        <f>IF(V140="","",EOMONTH(EDATE(Tabla1[[#This Row],[Fecha Finalización]],2),0))</f>
        <v/>
      </c>
      <c r="AY140" s="40"/>
      <c r="AZ140" s="249" t="str">
        <f>IF(V140="","",EOMONTH(EDATE(Tabla1[[#This Row],[Fecha Finalización]],3),0))</f>
        <v/>
      </c>
      <c r="BA140" s="40"/>
      <c r="BB140" s="40"/>
      <c r="BC140" s="235"/>
      <c r="BD140" s="233" t="str">
        <f>IF(F140="","",Tabla1[[#This Row],[sem 01]]&amp;Tabla1[[#This Row],[sem 02]]&amp;Tabla1[[#This Row],[sem 03]])</f>
        <v/>
      </c>
      <c r="BE140" s="234" t="str">
        <f>IF(TRIM(F140)="","",$B$1&amp;"-"&amp;SUBSTITUTE(Tabla1[[#This Row],[Mes Inscrito]]," ","")&amp;"-"&amp;SUBSTITUTE(Tabla1[[#This Row],[Dia de clases Inscrito]]," ","")&amp;"-"&amp;SUBSTITUTE(Tabla1[[#This Row],[Horario Inscrito]]," ","")&amp;"-"&amp;Tabla1[[#This Row],[Fecha Inicio grupo]])</f>
        <v/>
      </c>
      <c r="BF140" s="251" t="str">
        <f>IF(F140="","",Tabla1[[#This Row],[Curso]])</f>
        <v/>
      </c>
      <c r="BG140" s="252" t="str">
        <f>+IF(TRIM(F140)="","",$B$1&amp;"-"&amp;TRIM(Tabla1[[#This Row],[Mes Inscrito]])&amp;"-"&amp;TRIM(Tabla1[[#This Row],[Dia de clases Inscrito]])&amp;"-"&amp;TRIM(Tabla1[[#This Row],[Horario Inscrito]])&amp;"-"&amp;TRIM(Tabla1[[#This Row],[Fecha Inicio grupo]])&amp;"-"&amp;TRIM(Tabla1[[#This Row],[Tipo Incrito]]))</f>
        <v/>
      </c>
      <c r="BH140" s="308" t="str">
        <f>IF(F140="","",OR(IFERROR(SEARCH("CG",Tabla1[[#This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0" s="309" t="str">
        <f>IF(F140&lt;&gt;"",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0" s="309" t="str">
        <f>IF(F140&lt;&gt;"",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0" s="309" t="str">
        <f>IF(Tabla1[[#This Row],[Fecha Inicio grupo]]="","",IFERROR(VLOOKUP(Tabla1[[#This Row],[Mes de Alta como miembro]],Parámetros!$AM$2:$AN$16,2,0),"01/01/1900"))</f>
        <v/>
      </c>
    </row>
    <row r="141" spans="1:63" ht="14.45" hidden="1">
      <c r="A141" s="69">
        <v>138</v>
      </c>
      <c r="B141" s="30"/>
      <c r="C141" s="35"/>
      <c r="D141" s="43"/>
      <c r="E141" s="65"/>
      <c r="F141" s="46"/>
      <c r="G141" s="46"/>
      <c r="H141" s="163"/>
      <c r="I141" s="43"/>
      <c r="J141" s="29"/>
      <c r="K141" s="70"/>
      <c r="L141" s="69"/>
      <c r="M141" s="47"/>
      <c r="N141" s="238" t="str">
        <f ca="1">IF(Tabla1[[#This Row],[Fecha de nac]]="","",IF(Tabla1[[#This Row],[Fecha Finalización]] &gt;=TODAY(), DATEDIF(Tabla1[[#This Row],[Fecha de nac]],TODAY(),"y"), ROUNDDOWN((Tabla1[[#This Row],[Fecha Finalización]] -Tabla1[[#This Row],[Fecha de nac]])/365,0)))</f>
        <v/>
      </c>
      <c r="O141" s="169"/>
      <c r="P141" s="35"/>
      <c r="Q141" s="68"/>
      <c r="R141" s="68"/>
      <c r="S141" s="68"/>
      <c r="T141" s="68"/>
      <c r="U141" s="243" t="str">
        <f>IF(F141="","",Tabla1[[#This Row],[Fecha Inicio grupo]]+3*7-7)</f>
        <v/>
      </c>
      <c r="V141" s="244" t="str">
        <f>IF(F141="","",EDATE(Tabla1[[#This Row],[Fecha Inicio grupo]],3))</f>
        <v/>
      </c>
      <c r="W141" s="30"/>
      <c r="X141" s="30"/>
      <c r="Y141" s="76"/>
      <c r="Z141" s="76"/>
      <c r="AA141" s="76"/>
      <c r="AB141" s="76"/>
      <c r="AC141" s="76"/>
      <c r="AD141" s="76"/>
      <c r="AE141" s="76"/>
      <c r="AF141" s="76"/>
      <c r="AG141" s="76"/>
      <c r="AH141" s="76"/>
      <c r="AI141" s="76"/>
      <c r="AJ141" s="76"/>
      <c r="AK141" s="76"/>
      <c r="AL141" s="76"/>
      <c r="AM141" s="76"/>
      <c r="AN141" s="76"/>
      <c r="AO141" s="144"/>
      <c r="AP141" s="246" t="str">
        <f>IF(F141="","",IFERROR(VLOOKUP(SUBSTITUTE(SUBSTITUTE(Tabla1[[#This Row],[Uso Sistemas]],"T","P"),"N","F"),Parámetros!$M$2:$N$17,2,0),"Completar hasta 3ra sem. para evaluar a Probacionista"))</f>
        <v/>
      </c>
      <c r="AQ141" s="40"/>
      <c r="AR141" s="40"/>
      <c r="AS141" s="40"/>
      <c r="AT141" s="29"/>
      <c r="AU141" s="56"/>
      <c r="AV141" s="56"/>
      <c r="AW141" s="56"/>
      <c r="AX141" s="248" t="str">
        <f>IF(V141="","",EOMONTH(EDATE(Tabla1[[#This Row],[Fecha Finalización]],2),0))</f>
        <v/>
      </c>
      <c r="AY141" s="40"/>
      <c r="AZ141" s="249" t="str">
        <f>IF(V141="","",EOMONTH(EDATE(Tabla1[[#This Row],[Fecha Finalización]],3),0))</f>
        <v/>
      </c>
      <c r="BA141" s="40"/>
      <c r="BB141" s="40"/>
      <c r="BC141" s="235"/>
      <c r="BD141" s="233" t="str">
        <f>IF(F141="","",Tabla1[[#This Row],[sem 01]]&amp;Tabla1[[#This Row],[sem 02]]&amp;Tabla1[[#This Row],[sem 03]])</f>
        <v/>
      </c>
      <c r="BE141" s="234" t="str">
        <f>IF(TRIM(F141)="","",$B$1&amp;"-"&amp;SUBSTITUTE(Tabla1[[#This Row],[Mes Inscrito]]," ","")&amp;"-"&amp;SUBSTITUTE(Tabla1[[#This Row],[Dia de clases Inscrito]]," ","")&amp;"-"&amp;SUBSTITUTE(Tabla1[[#This Row],[Horario Inscrito]]," ","")&amp;"-"&amp;Tabla1[[#This Row],[Fecha Inicio grupo]])</f>
        <v/>
      </c>
      <c r="BF141" s="251" t="str">
        <f>IF(F141="","",Tabla1[[#This Row],[Curso]])</f>
        <v/>
      </c>
      <c r="BG141" s="252" t="str">
        <f>+IF(TRIM(F141)="","",$B$1&amp;"-"&amp;TRIM(Tabla1[[#This Row],[Mes Inscrito]])&amp;"-"&amp;TRIM(Tabla1[[#This Row],[Dia de clases Inscrito]])&amp;"-"&amp;TRIM(Tabla1[[#This Row],[Horario Inscrito]])&amp;"-"&amp;TRIM(Tabla1[[#This Row],[Fecha Inicio grupo]])&amp;"-"&amp;TRIM(Tabla1[[#This Row],[Tipo Incrito]]))</f>
        <v/>
      </c>
      <c r="BH141" s="308" t="str">
        <f>IF(F141="","",OR(IFERROR(SEARCH("CG",Tabla1[[#This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1" s="309" t="str">
        <f>IF(F141&lt;&gt;"",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1" s="309" t="str">
        <f>IF(F141&lt;&gt;"",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1" s="309" t="str">
        <f>IF(Tabla1[[#This Row],[Fecha Inicio grupo]]="","",IFERROR(VLOOKUP(Tabla1[[#This Row],[Mes de Alta como miembro]],Parámetros!$AM$2:$AN$16,2,0),"01/01/1900"))</f>
        <v/>
      </c>
    </row>
    <row r="142" spans="1:63" ht="14.45" hidden="1">
      <c r="A142" s="69">
        <v>139</v>
      </c>
      <c r="B142" s="30"/>
      <c r="C142" s="35"/>
      <c r="D142" s="43"/>
      <c r="E142" s="65"/>
      <c r="F142" s="46"/>
      <c r="G142" s="46"/>
      <c r="H142" s="163"/>
      <c r="I142" s="43"/>
      <c r="J142" s="29"/>
      <c r="K142" s="70"/>
      <c r="L142" s="69"/>
      <c r="M142" s="47"/>
      <c r="N142" s="238" t="str">
        <f ca="1">IF(Tabla1[[#This Row],[Fecha de nac]]="","",IF(Tabla1[[#This Row],[Fecha Finalización]] &gt;=TODAY(), DATEDIF(Tabla1[[#This Row],[Fecha de nac]],TODAY(),"y"), ROUNDDOWN((Tabla1[[#This Row],[Fecha Finalización]] -Tabla1[[#This Row],[Fecha de nac]])/365,0)))</f>
        <v/>
      </c>
      <c r="O142" s="169"/>
      <c r="P142" s="35"/>
      <c r="Q142" s="68"/>
      <c r="R142" s="68"/>
      <c r="S142" s="68"/>
      <c r="T142" s="68"/>
      <c r="U142" s="243" t="str">
        <f>IF(F142="","",Tabla1[[#This Row],[Fecha Inicio grupo]]+3*7-7)</f>
        <v/>
      </c>
      <c r="V142" s="244" t="str">
        <f>IF(F142="","",EDATE(Tabla1[[#This Row],[Fecha Inicio grupo]],3))</f>
        <v/>
      </c>
      <c r="W142" s="30"/>
      <c r="X142" s="30"/>
      <c r="Y142" s="76"/>
      <c r="Z142" s="76"/>
      <c r="AA142" s="76"/>
      <c r="AB142" s="76"/>
      <c r="AC142" s="76"/>
      <c r="AD142" s="76"/>
      <c r="AE142" s="76"/>
      <c r="AF142" s="76"/>
      <c r="AG142" s="76"/>
      <c r="AH142" s="76"/>
      <c r="AI142" s="76"/>
      <c r="AJ142" s="76"/>
      <c r="AK142" s="76"/>
      <c r="AL142" s="76"/>
      <c r="AM142" s="76"/>
      <c r="AN142" s="76"/>
      <c r="AO142" s="144"/>
      <c r="AP142" s="246" t="str">
        <f>IF(F142="","",IFERROR(VLOOKUP(SUBSTITUTE(SUBSTITUTE(Tabla1[[#This Row],[Uso Sistemas]],"T","P"),"N","F"),Parámetros!$M$2:$N$17,2,0),"Completar hasta 3ra sem. para evaluar a Probacionista"))</f>
        <v/>
      </c>
      <c r="AQ142" s="40"/>
      <c r="AR142" s="40"/>
      <c r="AS142" s="40"/>
      <c r="AT142" s="29"/>
      <c r="AU142" s="56"/>
      <c r="AV142" s="56"/>
      <c r="AW142" s="56"/>
      <c r="AX142" s="248" t="str">
        <f>IF(V142="","",EOMONTH(EDATE(Tabla1[[#This Row],[Fecha Finalización]],2),0))</f>
        <v/>
      </c>
      <c r="AY142" s="40"/>
      <c r="AZ142" s="249" t="str">
        <f>IF(V142="","",EOMONTH(EDATE(Tabla1[[#This Row],[Fecha Finalización]],3),0))</f>
        <v/>
      </c>
      <c r="BA142" s="40"/>
      <c r="BB142" s="40"/>
      <c r="BC142" s="235"/>
      <c r="BD142" s="233" t="str">
        <f>IF(F142="","",Tabla1[[#This Row],[sem 01]]&amp;Tabla1[[#This Row],[sem 02]]&amp;Tabla1[[#This Row],[sem 03]])</f>
        <v/>
      </c>
      <c r="BE142" s="234" t="str">
        <f>IF(TRIM(F142)="","",$B$1&amp;"-"&amp;SUBSTITUTE(Tabla1[[#This Row],[Mes Inscrito]]," ","")&amp;"-"&amp;SUBSTITUTE(Tabla1[[#This Row],[Dia de clases Inscrito]]," ","")&amp;"-"&amp;SUBSTITUTE(Tabla1[[#This Row],[Horario Inscrito]]," ","")&amp;"-"&amp;Tabla1[[#This Row],[Fecha Inicio grupo]])</f>
        <v/>
      </c>
      <c r="BF142" s="251" t="str">
        <f>IF(F142="","",Tabla1[[#This Row],[Curso]])</f>
        <v/>
      </c>
      <c r="BG142" s="252" t="str">
        <f>+IF(TRIM(F142)="","",$B$1&amp;"-"&amp;TRIM(Tabla1[[#This Row],[Mes Inscrito]])&amp;"-"&amp;TRIM(Tabla1[[#This Row],[Dia de clases Inscrito]])&amp;"-"&amp;TRIM(Tabla1[[#This Row],[Horario Inscrito]])&amp;"-"&amp;TRIM(Tabla1[[#This Row],[Fecha Inicio grupo]])&amp;"-"&amp;TRIM(Tabla1[[#This Row],[Tipo Incrito]]))</f>
        <v/>
      </c>
      <c r="BH142" s="308" t="str">
        <f>IF(F142="","",OR(IFERROR(SEARCH("CG",Tabla1[[#This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2" s="309" t="str">
        <f>IF(F142&lt;&gt;"",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2" s="309" t="str">
        <f>IF(F142&lt;&gt;"",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2" s="309" t="str">
        <f>IF(Tabla1[[#This Row],[Fecha Inicio grupo]]="","",IFERROR(VLOOKUP(Tabla1[[#This Row],[Mes de Alta como miembro]],Parámetros!$AM$2:$AN$16,2,0),"01/01/1900"))</f>
        <v/>
      </c>
    </row>
    <row r="143" spans="1:63" ht="14.45" hidden="1">
      <c r="A143" s="69">
        <v>140</v>
      </c>
      <c r="B143" s="30"/>
      <c r="C143" s="35"/>
      <c r="D143" s="43"/>
      <c r="E143" s="65"/>
      <c r="F143" s="46"/>
      <c r="G143" s="46"/>
      <c r="H143" s="163"/>
      <c r="I143" s="43"/>
      <c r="J143" s="29"/>
      <c r="K143" s="70"/>
      <c r="L143" s="69"/>
      <c r="M143" s="47"/>
      <c r="N143" s="238" t="str">
        <f ca="1">IF(Tabla1[[#This Row],[Fecha de nac]]="","",IF(Tabla1[[#This Row],[Fecha Finalización]] &gt;=TODAY(), DATEDIF(Tabla1[[#This Row],[Fecha de nac]],TODAY(),"y"), ROUNDDOWN((Tabla1[[#This Row],[Fecha Finalización]] -Tabla1[[#This Row],[Fecha de nac]])/365,0)))</f>
        <v/>
      </c>
      <c r="O143" s="169"/>
      <c r="P143" s="35"/>
      <c r="Q143" s="68"/>
      <c r="R143" s="68"/>
      <c r="S143" s="68"/>
      <c r="T143" s="68"/>
      <c r="U143" s="243" t="str">
        <f>IF(F143="","",Tabla1[[#This Row],[Fecha Inicio grupo]]+3*7-7)</f>
        <v/>
      </c>
      <c r="V143" s="244" t="str">
        <f>IF(F143="","",EDATE(Tabla1[[#This Row],[Fecha Inicio grupo]],3))</f>
        <v/>
      </c>
      <c r="W143" s="30"/>
      <c r="X143" s="30"/>
      <c r="Y143" s="76"/>
      <c r="Z143" s="76"/>
      <c r="AA143" s="76"/>
      <c r="AB143" s="76"/>
      <c r="AC143" s="76"/>
      <c r="AD143" s="76"/>
      <c r="AE143" s="76"/>
      <c r="AF143" s="76"/>
      <c r="AG143" s="76"/>
      <c r="AH143" s="76"/>
      <c r="AI143" s="76"/>
      <c r="AJ143" s="76"/>
      <c r="AK143" s="76"/>
      <c r="AL143" s="76"/>
      <c r="AM143" s="76"/>
      <c r="AN143" s="76"/>
      <c r="AO143" s="144"/>
      <c r="AP143" s="246" t="str">
        <f>IF(F143="","",IFERROR(VLOOKUP(SUBSTITUTE(SUBSTITUTE(Tabla1[[#This Row],[Uso Sistemas]],"T","P"),"N","F"),Parámetros!$M$2:$N$17,2,0),"Completar hasta 3ra sem. para evaluar a Probacionista"))</f>
        <v/>
      </c>
      <c r="AQ143" s="40"/>
      <c r="AR143" s="40"/>
      <c r="AS143" s="40"/>
      <c r="AT143" s="29"/>
      <c r="AU143" s="56"/>
      <c r="AV143" s="56"/>
      <c r="AW143" s="56"/>
      <c r="AX143" s="248" t="str">
        <f>IF(V143="","",EOMONTH(EDATE(Tabla1[[#This Row],[Fecha Finalización]],2),0))</f>
        <v/>
      </c>
      <c r="AY143" s="40"/>
      <c r="AZ143" s="249" t="str">
        <f>IF(V143="","",EOMONTH(EDATE(Tabla1[[#This Row],[Fecha Finalización]],3),0))</f>
        <v/>
      </c>
      <c r="BA143" s="40"/>
      <c r="BB143" s="40"/>
      <c r="BC143" s="235"/>
      <c r="BD143" s="233" t="str">
        <f>IF(F143="","",Tabla1[[#This Row],[sem 01]]&amp;Tabla1[[#This Row],[sem 02]]&amp;Tabla1[[#This Row],[sem 03]])</f>
        <v/>
      </c>
      <c r="BE143" s="234" t="str">
        <f>IF(TRIM(F143)="","",$B$1&amp;"-"&amp;SUBSTITUTE(Tabla1[[#This Row],[Mes Inscrito]]," ","")&amp;"-"&amp;SUBSTITUTE(Tabla1[[#This Row],[Dia de clases Inscrito]]," ","")&amp;"-"&amp;SUBSTITUTE(Tabla1[[#This Row],[Horario Inscrito]]," ","")&amp;"-"&amp;Tabla1[[#This Row],[Fecha Inicio grupo]])</f>
        <v/>
      </c>
      <c r="BF143" s="251" t="str">
        <f>IF(F143="","",Tabla1[[#This Row],[Curso]])</f>
        <v/>
      </c>
      <c r="BG143" s="252" t="str">
        <f>+IF(TRIM(F143)="","",$B$1&amp;"-"&amp;TRIM(Tabla1[[#This Row],[Mes Inscrito]])&amp;"-"&amp;TRIM(Tabla1[[#This Row],[Dia de clases Inscrito]])&amp;"-"&amp;TRIM(Tabla1[[#This Row],[Horario Inscrito]])&amp;"-"&amp;TRIM(Tabla1[[#This Row],[Fecha Inicio grupo]])&amp;"-"&amp;TRIM(Tabla1[[#This Row],[Tipo Incrito]]))</f>
        <v/>
      </c>
      <c r="BH143" s="308" t="str">
        <f>IF(F143="","",OR(IFERROR(SEARCH("CG",Tabla1[[#This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3" s="309" t="str">
        <f>IF(F143&lt;&gt;"",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3" s="309" t="str">
        <f>IF(F143&lt;&gt;"",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3" s="309" t="str">
        <f>IF(Tabla1[[#This Row],[Fecha Inicio grupo]]="","",IFERROR(VLOOKUP(Tabla1[[#This Row],[Mes de Alta como miembro]],Parámetros!$AM$2:$AN$16,2,0),"01/01/1900"))</f>
        <v/>
      </c>
    </row>
    <row r="144" spans="1:63" ht="14.45" hidden="1">
      <c r="A144" s="69">
        <v>141</v>
      </c>
      <c r="B144" s="30"/>
      <c r="C144" s="35"/>
      <c r="D144" s="43"/>
      <c r="E144" s="65"/>
      <c r="F144" s="46"/>
      <c r="G144" s="46"/>
      <c r="H144" s="163"/>
      <c r="I144" s="43"/>
      <c r="J144" s="29"/>
      <c r="K144" s="70"/>
      <c r="L144" s="69"/>
      <c r="M144" s="47"/>
      <c r="N144" s="238" t="str">
        <f ca="1">IF(Tabla1[[#This Row],[Fecha de nac]]="","",IF(Tabla1[[#This Row],[Fecha Finalización]] &gt;=TODAY(), DATEDIF(Tabla1[[#This Row],[Fecha de nac]],TODAY(),"y"), ROUNDDOWN((Tabla1[[#This Row],[Fecha Finalización]] -Tabla1[[#This Row],[Fecha de nac]])/365,0)))</f>
        <v/>
      </c>
      <c r="O144" s="169"/>
      <c r="P144" s="35"/>
      <c r="Q144" s="68"/>
      <c r="R144" s="68"/>
      <c r="S144" s="68"/>
      <c r="T144" s="68"/>
      <c r="U144" s="243" t="str">
        <f>IF(F144="","",Tabla1[[#This Row],[Fecha Inicio grupo]]+3*7-7)</f>
        <v/>
      </c>
      <c r="V144" s="244" t="str">
        <f>IF(F144="","",EDATE(Tabla1[[#This Row],[Fecha Inicio grupo]],3))</f>
        <v/>
      </c>
      <c r="W144" s="30"/>
      <c r="X144" s="30"/>
      <c r="Y144" s="76"/>
      <c r="Z144" s="76"/>
      <c r="AA144" s="76"/>
      <c r="AB144" s="76"/>
      <c r="AC144" s="76"/>
      <c r="AD144" s="76"/>
      <c r="AE144" s="76"/>
      <c r="AF144" s="76"/>
      <c r="AG144" s="76"/>
      <c r="AH144" s="76"/>
      <c r="AI144" s="76"/>
      <c r="AJ144" s="76"/>
      <c r="AK144" s="76"/>
      <c r="AL144" s="76"/>
      <c r="AM144" s="76"/>
      <c r="AN144" s="76"/>
      <c r="AO144" s="144"/>
      <c r="AP144" s="246" t="str">
        <f>IF(F144="","",IFERROR(VLOOKUP(SUBSTITUTE(SUBSTITUTE(Tabla1[[#This Row],[Uso Sistemas]],"T","P"),"N","F"),Parámetros!$M$2:$N$17,2,0),"Completar hasta 3ra sem. para evaluar a Probacionista"))</f>
        <v/>
      </c>
      <c r="AQ144" s="40"/>
      <c r="AR144" s="40"/>
      <c r="AS144" s="40"/>
      <c r="AT144" s="29"/>
      <c r="AU144" s="56"/>
      <c r="AV144" s="56"/>
      <c r="AW144" s="56"/>
      <c r="AX144" s="248" t="str">
        <f>IF(V144="","",EOMONTH(EDATE(Tabla1[[#This Row],[Fecha Finalización]],2),0))</f>
        <v/>
      </c>
      <c r="AY144" s="40"/>
      <c r="AZ144" s="249" t="str">
        <f>IF(V144="","",EOMONTH(EDATE(Tabla1[[#This Row],[Fecha Finalización]],3),0))</f>
        <v/>
      </c>
      <c r="BA144" s="40"/>
      <c r="BB144" s="40"/>
      <c r="BC144" s="235"/>
      <c r="BD144" s="233" t="str">
        <f>IF(F144="","",Tabla1[[#This Row],[sem 01]]&amp;Tabla1[[#This Row],[sem 02]]&amp;Tabla1[[#This Row],[sem 03]])</f>
        <v/>
      </c>
      <c r="BE144" s="234" t="str">
        <f>IF(TRIM(F144)="","",$B$1&amp;"-"&amp;SUBSTITUTE(Tabla1[[#This Row],[Mes Inscrito]]," ","")&amp;"-"&amp;SUBSTITUTE(Tabla1[[#This Row],[Dia de clases Inscrito]]," ","")&amp;"-"&amp;SUBSTITUTE(Tabla1[[#This Row],[Horario Inscrito]]," ","")&amp;"-"&amp;Tabla1[[#This Row],[Fecha Inicio grupo]])</f>
        <v/>
      </c>
      <c r="BF144" s="251" t="str">
        <f>IF(F144="","",Tabla1[[#This Row],[Curso]])</f>
        <v/>
      </c>
      <c r="BG144" s="252" t="str">
        <f>+IF(TRIM(F144)="","",$B$1&amp;"-"&amp;TRIM(Tabla1[[#This Row],[Mes Inscrito]])&amp;"-"&amp;TRIM(Tabla1[[#This Row],[Dia de clases Inscrito]])&amp;"-"&amp;TRIM(Tabla1[[#This Row],[Horario Inscrito]])&amp;"-"&amp;TRIM(Tabla1[[#This Row],[Fecha Inicio grupo]])&amp;"-"&amp;TRIM(Tabla1[[#This Row],[Tipo Incrito]]))</f>
        <v/>
      </c>
      <c r="BH144" s="308" t="str">
        <f>IF(F144="","",OR(IFERROR(SEARCH("CG",Tabla1[[#This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4" s="309" t="str">
        <f>IF(F144&lt;&gt;"",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4" s="309" t="str">
        <f>IF(F144&lt;&gt;"",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4" s="309" t="str">
        <f>IF(Tabla1[[#This Row],[Fecha Inicio grupo]]="","",IFERROR(VLOOKUP(Tabla1[[#This Row],[Mes de Alta como miembro]],Parámetros!$AM$2:$AN$16,2,0),"01/01/1900"))</f>
        <v/>
      </c>
    </row>
    <row r="145" spans="1:63" ht="14.45" hidden="1">
      <c r="A145" s="69">
        <v>142</v>
      </c>
      <c r="B145" s="30"/>
      <c r="C145" s="35"/>
      <c r="D145" s="43"/>
      <c r="E145" s="65"/>
      <c r="F145" s="46"/>
      <c r="G145" s="46"/>
      <c r="H145" s="163"/>
      <c r="I145" s="43"/>
      <c r="J145" s="29"/>
      <c r="K145" s="70"/>
      <c r="L145" s="69"/>
      <c r="M145" s="47"/>
      <c r="N145" s="238" t="str">
        <f ca="1">IF(Tabla1[[#This Row],[Fecha de nac]]="","",IF(Tabla1[[#This Row],[Fecha Finalización]] &gt;=TODAY(), DATEDIF(Tabla1[[#This Row],[Fecha de nac]],TODAY(),"y"), ROUNDDOWN((Tabla1[[#This Row],[Fecha Finalización]] -Tabla1[[#This Row],[Fecha de nac]])/365,0)))</f>
        <v/>
      </c>
      <c r="O145" s="169"/>
      <c r="P145" s="35"/>
      <c r="Q145" s="68"/>
      <c r="R145" s="68"/>
      <c r="S145" s="68"/>
      <c r="T145" s="68"/>
      <c r="U145" s="243" t="str">
        <f>IF(F145="","",Tabla1[[#This Row],[Fecha Inicio grupo]]+3*7-7)</f>
        <v/>
      </c>
      <c r="V145" s="244" t="str">
        <f>IF(F145="","",EDATE(Tabla1[[#This Row],[Fecha Inicio grupo]],3))</f>
        <v/>
      </c>
      <c r="W145" s="30"/>
      <c r="X145" s="30"/>
      <c r="Y145" s="76"/>
      <c r="Z145" s="76"/>
      <c r="AA145" s="76"/>
      <c r="AB145" s="76"/>
      <c r="AC145" s="76"/>
      <c r="AD145" s="76"/>
      <c r="AE145" s="76"/>
      <c r="AF145" s="76"/>
      <c r="AG145" s="76"/>
      <c r="AH145" s="76"/>
      <c r="AI145" s="76"/>
      <c r="AJ145" s="76"/>
      <c r="AK145" s="76"/>
      <c r="AL145" s="76"/>
      <c r="AM145" s="76"/>
      <c r="AN145" s="76"/>
      <c r="AO145" s="144"/>
      <c r="AP145" s="246" t="str">
        <f>IF(F145="","",IFERROR(VLOOKUP(SUBSTITUTE(SUBSTITUTE(Tabla1[[#This Row],[Uso Sistemas]],"T","P"),"N","F"),Parámetros!$M$2:$N$17,2,0),"Completar hasta 3ra sem. para evaluar a Probacionista"))</f>
        <v/>
      </c>
      <c r="AQ145" s="40"/>
      <c r="AR145" s="40"/>
      <c r="AS145" s="40"/>
      <c r="AT145" s="29"/>
      <c r="AU145" s="56"/>
      <c r="AV145" s="56"/>
      <c r="AW145" s="56"/>
      <c r="AX145" s="248" t="str">
        <f>IF(V145="","",EOMONTH(EDATE(Tabla1[[#This Row],[Fecha Finalización]],2),0))</f>
        <v/>
      </c>
      <c r="AY145" s="40"/>
      <c r="AZ145" s="249" t="str">
        <f>IF(V145="","",EOMONTH(EDATE(Tabla1[[#This Row],[Fecha Finalización]],3),0))</f>
        <v/>
      </c>
      <c r="BA145" s="40"/>
      <c r="BB145" s="40"/>
      <c r="BC145" s="235"/>
      <c r="BD145" s="233" t="str">
        <f>IF(F145="","",Tabla1[[#This Row],[sem 01]]&amp;Tabla1[[#This Row],[sem 02]]&amp;Tabla1[[#This Row],[sem 03]])</f>
        <v/>
      </c>
      <c r="BE145" s="234" t="str">
        <f>IF(TRIM(F145)="","",$B$1&amp;"-"&amp;SUBSTITUTE(Tabla1[[#This Row],[Mes Inscrito]]," ","")&amp;"-"&amp;SUBSTITUTE(Tabla1[[#This Row],[Dia de clases Inscrito]]," ","")&amp;"-"&amp;SUBSTITUTE(Tabla1[[#This Row],[Horario Inscrito]]," ","")&amp;"-"&amp;Tabla1[[#This Row],[Fecha Inicio grupo]])</f>
        <v/>
      </c>
      <c r="BF145" s="251" t="str">
        <f>IF(F145="","",Tabla1[[#This Row],[Curso]])</f>
        <v/>
      </c>
      <c r="BG145" s="252" t="str">
        <f>+IF(TRIM(F145)="","",$B$1&amp;"-"&amp;TRIM(Tabla1[[#This Row],[Mes Inscrito]])&amp;"-"&amp;TRIM(Tabla1[[#This Row],[Dia de clases Inscrito]])&amp;"-"&amp;TRIM(Tabla1[[#This Row],[Horario Inscrito]])&amp;"-"&amp;TRIM(Tabla1[[#This Row],[Fecha Inicio grupo]])&amp;"-"&amp;TRIM(Tabla1[[#This Row],[Tipo Incrito]]))</f>
        <v/>
      </c>
      <c r="BH145" s="308" t="str">
        <f>IF(F145="","",OR(IFERROR(SEARCH("CG",Tabla1[[#This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5" s="309" t="str">
        <f>IF(F145&lt;&gt;"",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5" s="309" t="str">
        <f>IF(F145&lt;&gt;"",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5" s="309" t="str">
        <f>IF(Tabla1[[#This Row],[Fecha Inicio grupo]]="","",IFERROR(VLOOKUP(Tabla1[[#This Row],[Mes de Alta como miembro]],Parámetros!$AM$2:$AN$16,2,0),"01/01/1900"))</f>
        <v/>
      </c>
    </row>
    <row r="146" spans="1:63" ht="14.45" hidden="1">
      <c r="A146" s="69">
        <v>143</v>
      </c>
      <c r="B146" s="30"/>
      <c r="C146" s="35"/>
      <c r="D146" s="43"/>
      <c r="E146" s="65"/>
      <c r="F146" s="46"/>
      <c r="G146" s="46"/>
      <c r="H146" s="163"/>
      <c r="I146" s="43"/>
      <c r="J146" s="29"/>
      <c r="K146" s="70"/>
      <c r="L146" s="69"/>
      <c r="M146" s="47"/>
      <c r="N146" s="238" t="str">
        <f ca="1">IF(Tabla1[[#This Row],[Fecha de nac]]="","",IF(Tabla1[[#This Row],[Fecha Finalización]] &gt;=TODAY(), DATEDIF(Tabla1[[#This Row],[Fecha de nac]],TODAY(),"y"), ROUNDDOWN((Tabla1[[#This Row],[Fecha Finalización]] -Tabla1[[#This Row],[Fecha de nac]])/365,0)))</f>
        <v/>
      </c>
      <c r="O146" s="169"/>
      <c r="P146" s="35"/>
      <c r="Q146" s="68"/>
      <c r="R146" s="68"/>
      <c r="S146" s="68"/>
      <c r="T146" s="68"/>
      <c r="U146" s="243" t="str">
        <f>IF(F146="","",Tabla1[[#This Row],[Fecha Inicio grupo]]+3*7-7)</f>
        <v/>
      </c>
      <c r="V146" s="244" t="str">
        <f>IF(F146="","",EDATE(Tabla1[[#This Row],[Fecha Inicio grupo]],3))</f>
        <v/>
      </c>
      <c r="W146" s="30"/>
      <c r="X146" s="30"/>
      <c r="Y146" s="76"/>
      <c r="Z146" s="76"/>
      <c r="AA146" s="76"/>
      <c r="AB146" s="76"/>
      <c r="AC146" s="76"/>
      <c r="AD146" s="76"/>
      <c r="AE146" s="76"/>
      <c r="AF146" s="76"/>
      <c r="AG146" s="76"/>
      <c r="AH146" s="76"/>
      <c r="AI146" s="76"/>
      <c r="AJ146" s="76"/>
      <c r="AK146" s="76"/>
      <c r="AL146" s="76"/>
      <c r="AM146" s="76"/>
      <c r="AN146" s="76"/>
      <c r="AO146" s="144"/>
      <c r="AP146" s="246" t="str">
        <f>IF(F146="","",IFERROR(VLOOKUP(SUBSTITUTE(SUBSTITUTE(Tabla1[[#This Row],[Uso Sistemas]],"T","P"),"N","F"),Parámetros!$M$2:$N$17,2,0),"Completar hasta 3ra sem. para evaluar a Probacionista"))</f>
        <v/>
      </c>
      <c r="AQ146" s="40"/>
      <c r="AR146" s="40"/>
      <c r="AS146" s="40"/>
      <c r="AT146" s="29"/>
      <c r="AU146" s="56"/>
      <c r="AV146" s="56"/>
      <c r="AW146" s="56"/>
      <c r="AX146" s="248" t="str">
        <f>IF(V146="","",EOMONTH(EDATE(Tabla1[[#This Row],[Fecha Finalización]],2),0))</f>
        <v/>
      </c>
      <c r="AY146" s="40"/>
      <c r="AZ146" s="249" t="str">
        <f>IF(V146="","",EOMONTH(EDATE(Tabla1[[#This Row],[Fecha Finalización]],3),0))</f>
        <v/>
      </c>
      <c r="BA146" s="40"/>
      <c r="BB146" s="40"/>
      <c r="BC146" s="235"/>
      <c r="BD146" s="233" t="str">
        <f>IF(F146="","",Tabla1[[#This Row],[sem 01]]&amp;Tabla1[[#This Row],[sem 02]]&amp;Tabla1[[#This Row],[sem 03]])</f>
        <v/>
      </c>
      <c r="BE146" s="234" t="str">
        <f>IF(TRIM(F146)="","",$B$1&amp;"-"&amp;SUBSTITUTE(Tabla1[[#This Row],[Mes Inscrito]]," ","")&amp;"-"&amp;SUBSTITUTE(Tabla1[[#This Row],[Dia de clases Inscrito]]," ","")&amp;"-"&amp;SUBSTITUTE(Tabla1[[#This Row],[Horario Inscrito]]," ","")&amp;"-"&amp;Tabla1[[#This Row],[Fecha Inicio grupo]])</f>
        <v/>
      </c>
      <c r="BF146" s="251" t="str">
        <f>IF(F146="","",Tabla1[[#This Row],[Curso]])</f>
        <v/>
      </c>
      <c r="BG146" s="252" t="str">
        <f>+IF(TRIM(F146)="","",$B$1&amp;"-"&amp;TRIM(Tabla1[[#This Row],[Mes Inscrito]])&amp;"-"&amp;TRIM(Tabla1[[#This Row],[Dia de clases Inscrito]])&amp;"-"&amp;TRIM(Tabla1[[#This Row],[Horario Inscrito]])&amp;"-"&amp;TRIM(Tabla1[[#This Row],[Fecha Inicio grupo]])&amp;"-"&amp;TRIM(Tabla1[[#This Row],[Tipo Incrito]]))</f>
        <v/>
      </c>
      <c r="BH146" s="308" t="str">
        <f>IF(F146="","",OR(IFERROR(SEARCH("CG",Tabla1[[#This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6" s="309" t="str">
        <f>IF(F146&lt;&gt;"",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6" s="309" t="str">
        <f>IF(F146&lt;&gt;"",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6" s="309" t="str">
        <f>IF(Tabla1[[#This Row],[Fecha Inicio grupo]]="","",IFERROR(VLOOKUP(Tabla1[[#This Row],[Mes de Alta como miembro]],Parámetros!$AM$2:$AN$16,2,0),"01/01/1900"))</f>
        <v/>
      </c>
    </row>
    <row r="147" spans="1:63" ht="14.45" hidden="1">
      <c r="A147" s="69">
        <v>144</v>
      </c>
      <c r="B147" s="30"/>
      <c r="C147" s="35"/>
      <c r="D147" s="43"/>
      <c r="E147" s="65"/>
      <c r="F147" s="46"/>
      <c r="G147" s="46"/>
      <c r="H147" s="163"/>
      <c r="I147" s="43"/>
      <c r="J147" s="29"/>
      <c r="K147" s="70"/>
      <c r="L147" s="69"/>
      <c r="M147" s="47"/>
      <c r="N147" s="238" t="str">
        <f ca="1">IF(Tabla1[[#This Row],[Fecha de nac]]="","",IF(Tabla1[[#This Row],[Fecha Finalización]] &gt;=TODAY(), DATEDIF(Tabla1[[#This Row],[Fecha de nac]],TODAY(),"y"), ROUNDDOWN((Tabla1[[#This Row],[Fecha Finalización]] -Tabla1[[#This Row],[Fecha de nac]])/365,0)))</f>
        <v/>
      </c>
      <c r="O147" s="169"/>
      <c r="P147" s="35"/>
      <c r="Q147" s="68"/>
      <c r="R147" s="68"/>
      <c r="S147" s="68"/>
      <c r="T147" s="68"/>
      <c r="U147" s="243" t="str">
        <f>IF(F147="","",Tabla1[[#This Row],[Fecha Inicio grupo]]+3*7-7)</f>
        <v/>
      </c>
      <c r="V147" s="244" t="str">
        <f>IF(F147="","",EDATE(Tabla1[[#This Row],[Fecha Inicio grupo]],3))</f>
        <v/>
      </c>
      <c r="W147" s="30"/>
      <c r="X147" s="30"/>
      <c r="Y147" s="76"/>
      <c r="Z147" s="76"/>
      <c r="AA147" s="76"/>
      <c r="AB147" s="76"/>
      <c r="AC147" s="76"/>
      <c r="AD147" s="76"/>
      <c r="AE147" s="76"/>
      <c r="AF147" s="76"/>
      <c r="AG147" s="76"/>
      <c r="AH147" s="76"/>
      <c r="AI147" s="76"/>
      <c r="AJ147" s="76"/>
      <c r="AK147" s="76"/>
      <c r="AL147" s="76"/>
      <c r="AM147" s="76"/>
      <c r="AN147" s="76"/>
      <c r="AO147" s="144"/>
      <c r="AP147" s="246" t="str">
        <f>IF(F147="","",IFERROR(VLOOKUP(SUBSTITUTE(SUBSTITUTE(Tabla1[[#This Row],[Uso Sistemas]],"T","P"),"N","F"),Parámetros!$M$2:$N$17,2,0),"Completar hasta 3ra sem. para evaluar a Probacionista"))</f>
        <v/>
      </c>
      <c r="AQ147" s="40"/>
      <c r="AR147" s="40"/>
      <c r="AS147" s="40"/>
      <c r="AT147" s="29"/>
      <c r="AU147" s="56"/>
      <c r="AV147" s="56"/>
      <c r="AW147" s="56"/>
      <c r="AX147" s="248" t="str">
        <f>IF(V147="","",EOMONTH(EDATE(Tabla1[[#This Row],[Fecha Finalización]],2),0))</f>
        <v/>
      </c>
      <c r="AY147" s="40"/>
      <c r="AZ147" s="249" t="str">
        <f>IF(V147="","",EOMONTH(EDATE(Tabla1[[#This Row],[Fecha Finalización]],3),0))</f>
        <v/>
      </c>
      <c r="BA147" s="40"/>
      <c r="BB147" s="40"/>
      <c r="BC147" s="235"/>
      <c r="BD147" s="233" t="str">
        <f>IF(F147="","",Tabla1[[#This Row],[sem 01]]&amp;Tabla1[[#This Row],[sem 02]]&amp;Tabla1[[#This Row],[sem 03]])</f>
        <v/>
      </c>
      <c r="BE147" s="234" t="str">
        <f>IF(TRIM(F147)="","",$B$1&amp;"-"&amp;SUBSTITUTE(Tabla1[[#This Row],[Mes Inscrito]]," ","")&amp;"-"&amp;SUBSTITUTE(Tabla1[[#This Row],[Dia de clases Inscrito]]," ","")&amp;"-"&amp;SUBSTITUTE(Tabla1[[#This Row],[Horario Inscrito]]," ","")&amp;"-"&amp;Tabla1[[#This Row],[Fecha Inicio grupo]])</f>
        <v/>
      </c>
      <c r="BF147" s="251" t="str">
        <f>IF(F147="","",Tabla1[[#This Row],[Curso]])</f>
        <v/>
      </c>
      <c r="BG147" s="252" t="str">
        <f>+IF(TRIM(F147)="","",$B$1&amp;"-"&amp;TRIM(Tabla1[[#This Row],[Mes Inscrito]])&amp;"-"&amp;TRIM(Tabla1[[#This Row],[Dia de clases Inscrito]])&amp;"-"&amp;TRIM(Tabla1[[#This Row],[Horario Inscrito]])&amp;"-"&amp;TRIM(Tabla1[[#This Row],[Fecha Inicio grupo]])&amp;"-"&amp;TRIM(Tabla1[[#This Row],[Tipo Incrito]]))</f>
        <v/>
      </c>
      <c r="BH147" s="308" t="str">
        <f>IF(F147="","",OR(IFERROR(SEARCH("CG",Tabla1[[#This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7" s="309" t="str">
        <f>IF(F147&lt;&gt;"",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7" s="309" t="str">
        <f>IF(F147&lt;&gt;"",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7" s="309" t="str">
        <f>IF(Tabla1[[#This Row],[Fecha Inicio grupo]]="","",IFERROR(VLOOKUP(Tabla1[[#This Row],[Mes de Alta como miembro]],Parámetros!$AM$2:$AN$16,2,0),"01/01/1900"))</f>
        <v/>
      </c>
    </row>
    <row r="148" spans="1:63" ht="14.45" hidden="1">
      <c r="A148" s="69">
        <v>145</v>
      </c>
      <c r="B148" s="30"/>
      <c r="C148" s="35"/>
      <c r="D148" s="43"/>
      <c r="E148" s="65"/>
      <c r="F148" s="46"/>
      <c r="G148" s="46"/>
      <c r="H148" s="163"/>
      <c r="I148" s="43"/>
      <c r="J148" s="29"/>
      <c r="K148" s="70"/>
      <c r="L148" s="69"/>
      <c r="M148" s="47"/>
      <c r="N148" s="238" t="str">
        <f ca="1">IF(Tabla1[[#This Row],[Fecha de nac]]="","",IF(Tabla1[[#This Row],[Fecha Finalización]] &gt;=TODAY(), DATEDIF(Tabla1[[#This Row],[Fecha de nac]],TODAY(),"y"), ROUNDDOWN((Tabla1[[#This Row],[Fecha Finalización]] -Tabla1[[#This Row],[Fecha de nac]])/365,0)))</f>
        <v/>
      </c>
      <c r="O148" s="169"/>
      <c r="P148" s="35"/>
      <c r="Q148" s="68"/>
      <c r="R148" s="68"/>
      <c r="S148" s="68"/>
      <c r="T148" s="68"/>
      <c r="U148" s="243" t="str">
        <f>IF(F148="","",Tabla1[[#This Row],[Fecha Inicio grupo]]+3*7-7)</f>
        <v/>
      </c>
      <c r="V148" s="244" t="str">
        <f>IF(F148="","",EDATE(Tabla1[[#This Row],[Fecha Inicio grupo]],3))</f>
        <v/>
      </c>
      <c r="W148" s="30"/>
      <c r="X148" s="30"/>
      <c r="Y148" s="76"/>
      <c r="Z148" s="76"/>
      <c r="AA148" s="76"/>
      <c r="AB148" s="76"/>
      <c r="AC148" s="76"/>
      <c r="AD148" s="76"/>
      <c r="AE148" s="76"/>
      <c r="AF148" s="76"/>
      <c r="AG148" s="76"/>
      <c r="AH148" s="76"/>
      <c r="AI148" s="76"/>
      <c r="AJ148" s="76"/>
      <c r="AK148" s="76"/>
      <c r="AL148" s="76"/>
      <c r="AM148" s="76"/>
      <c r="AN148" s="76"/>
      <c r="AO148" s="144"/>
      <c r="AP148" s="246" t="str">
        <f>IF(F148="","",IFERROR(VLOOKUP(SUBSTITUTE(SUBSTITUTE(Tabla1[[#This Row],[Uso Sistemas]],"T","P"),"N","F"),Parámetros!$M$2:$N$17,2,0),"Completar hasta 3ra sem. para evaluar a Probacionista"))</f>
        <v/>
      </c>
      <c r="AQ148" s="40"/>
      <c r="AR148" s="40"/>
      <c r="AS148" s="40"/>
      <c r="AT148" s="29"/>
      <c r="AU148" s="56"/>
      <c r="AV148" s="56"/>
      <c r="AW148" s="56"/>
      <c r="AX148" s="248" t="str">
        <f>IF(V148="","",EOMONTH(EDATE(Tabla1[[#This Row],[Fecha Finalización]],2),0))</f>
        <v/>
      </c>
      <c r="AY148" s="40"/>
      <c r="AZ148" s="249" t="str">
        <f>IF(V148="","",EOMONTH(EDATE(Tabla1[[#This Row],[Fecha Finalización]],3),0))</f>
        <v/>
      </c>
      <c r="BA148" s="40"/>
      <c r="BB148" s="40"/>
      <c r="BC148" s="235"/>
      <c r="BD148" s="233" t="str">
        <f>IF(F148="","",Tabla1[[#This Row],[sem 01]]&amp;Tabla1[[#This Row],[sem 02]]&amp;Tabla1[[#This Row],[sem 03]])</f>
        <v/>
      </c>
      <c r="BE148" s="234" t="str">
        <f>IF(TRIM(F148)="","",$B$1&amp;"-"&amp;SUBSTITUTE(Tabla1[[#This Row],[Mes Inscrito]]," ","")&amp;"-"&amp;SUBSTITUTE(Tabla1[[#This Row],[Dia de clases Inscrito]]," ","")&amp;"-"&amp;SUBSTITUTE(Tabla1[[#This Row],[Horario Inscrito]]," ","")&amp;"-"&amp;Tabla1[[#This Row],[Fecha Inicio grupo]])</f>
        <v/>
      </c>
      <c r="BF148" s="251" t="str">
        <f>IF(F148="","",Tabla1[[#This Row],[Curso]])</f>
        <v/>
      </c>
      <c r="BG148" s="252" t="str">
        <f>+IF(TRIM(F148)="","",$B$1&amp;"-"&amp;TRIM(Tabla1[[#This Row],[Mes Inscrito]])&amp;"-"&amp;TRIM(Tabla1[[#This Row],[Dia de clases Inscrito]])&amp;"-"&amp;TRIM(Tabla1[[#This Row],[Horario Inscrito]])&amp;"-"&amp;TRIM(Tabla1[[#This Row],[Fecha Inicio grupo]])&amp;"-"&amp;TRIM(Tabla1[[#This Row],[Tipo Incrito]]))</f>
        <v/>
      </c>
      <c r="BH148" s="308" t="str">
        <f>IF(F148="","",OR(IFERROR(SEARCH("CG",Tabla1[[#This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8" s="309" t="str">
        <f>IF(F148&lt;&gt;"",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8" s="309" t="str">
        <f>IF(F148&lt;&gt;"",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8" s="309" t="str">
        <f>IF(Tabla1[[#This Row],[Fecha Inicio grupo]]="","",IFERROR(VLOOKUP(Tabla1[[#This Row],[Mes de Alta como miembro]],Parámetros!$AM$2:$AN$16,2,0),"01/01/1900"))</f>
        <v/>
      </c>
    </row>
    <row r="149" spans="1:63" ht="14.45" hidden="1">
      <c r="A149" s="69">
        <v>146</v>
      </c>
      <c r="B149" s="30"/>
      <c r="C149" s="35"/>
      <c r="D149" s="43"/>
      <c r="E149" s="65"/>
      <c r="F149" s="46"/>
      <c r="G149" s="46"/>
      <c r="H149" s="163"/>
      <c r="I149" s="43"/>
      <c r="J149" s="29"/>
      <c r="K149" s="70"/>
      <c r="L149" s="69"/>
      <c r="M149" s="47"/>
      <c r="N149" s="238" t="str">
        <f ca="1">IF(Tabla1[[#This Row],[Fecha de nac]]="","",IF(Tabla1[[#This Row],[Fecha Finalización]] &gt;=TODAY(), DATEDIF(Tabla1[[#This Row],[Fecha de nac]],TODAY(),"y"), ROUNDDOWN((Tabla1[[#This Row],[Fecha Finalización]] -Tabla1[[#This Row],[Fecha de nac]])/365,0)))</f>
        <v/>
      </c>
      <c r="O149" s="169"/>
      <c r="P149" s="35"/>
      <c r="Q149" s="68"/>
      <c r="R149" s="68"/>
      <c r="S149" s="68"/>
      <c r="T149" s="68"/>
      <c r="U149" s="243" t="str">
        <f>IF(F149="","",Tabla1[[#This Row],[Fecha Inicio grupo]]+3*7-7)</f>
        <v/>
      </c>
      <c r="V149" s="244" t="str">
        <f>IF(F149="","",EDATE(Tabla1[[#This Row],[Fecha Inicio grupo]],3))</f>
        <v/>
      </c>
      <c r="W149" s="30"/>
      <c r="X149" s="30"/>
      <c r="Y149" s="76"/>
      <c r="Z149" s="76"/>
      <c r="AA149" s="76"/>
      <c r="AB149" s="76"/>
      <c r="AC149" s="76"/>
      <c r="AD149" s="76"/>
      <c r="AE149" s="76"/>
      <c r="AF149" s="76"/>
      <c r="AG149" s="76"/>
      <c r="AH149" s="76"/>
      <c r="AI149" s="76"/>
      <c r="AJ149" s="76"/>
      <c r="AK149" s="76"/>
      <c r="AL149" s="76"/>
      <c r="AM149" s="76"/>
      <c r="AN149" s="76"/>
      <c r="AO149" s="144"/>
      <c r="AP149" s="246" t="str">
        <f>IF(F149="","",IFERROR(VLOOKUP(SUBSTITUTE(SUBSTITUTE(Tabla1[[#This Row],[Uso Sistemas]],"T","P"),"N","F"),Parámetros!$M$2:$N$17,2,0),"Completar hasta 3ra sem. para evaluar a Probacionista"))</f>
        <v/>
      </c>
      <c r="AQ149" s="40"/>
      <c r="AR149" s="40"/>
      <c r="AS149" s="40"/>
      <c r="AT149" s="29"/>
      <c r="AU149" s="56"/>
      <c r="AV149" s="56"/>
      <c r="AW149" s="56"/>
      <c r="AX149" s="248" t="str">
        <f>IF(V149="","",EOMONTH(EDATE(Tabla1[[#This Row],[Fecha Finalización]],2),0))</f>
        <v/>
      </c>
      <c r="AY149" s="40"/>
      <c r="AZ149" s="249" t="str">
        <f>IF(V149="","",EOMONTH(EDATE(Tabla1[[#This Row],[Fecha Finalización]],3),0))</f>
        <v/>
      </c>
      <c r="BA149" s="40"/>
      <c r="BB149" s="40"/>
      <c r="BC149" s="235"/>
      <c r="BD149" s="233" t="str">
        <f>IF(F149="","",Tabla1[[#This Row],[sem 01]]&amp;Tabla1[[#This Row],[sem 02]]&amp;Tabla1[[#This Row],[sem 03]])</f>
        <v/>
      </c>
      <c r="BE149" s="234" t="str">
        <f>IF(TRIM(F149)="","",$B$1&amp;"-"&amp;SUBSTITUTE(Tabla1[[#This Row],[Mes Inscrito]]," ","")&amp;"-"&amp;SUBSTITUTE(Tabla1[[#This Row],[Dia de clases Inscrito]]," ","")&amp;"-"&amp;SUBSTITUTE(Tabla1[[#This Row],[Horario Inscrito]]," ","")&amp;"-"&amp;Tabla1[[#This Row],[Fecha Inicio grupo]])</f>
        <v/>
      </c>
      <c r="BF149" s="251" t="str">
        <f>IF(F149="","",Tabla1[[#This Row],[Curso]])</f>
        <v/>
      </c>
      <c r="BG149" s="252" t="str">
        <f>+IF(TRIM(F149)="","",$B$1&amp;"-"&amp;TRIM(Tabla1[[#This Row],[Mes Inscrito]])&amp;"-"&amp;TRIM(Tabla1[[#This Row],[Dia de clases Inscrito]])&amp;"-"&amp;TRIM(Tabla1[[#This Row],[Horario Inscrito]])&amp;"-"&amp;TRIM(Tabla1[[#This Row],[Fecha Inicio grupo]])&amp;"-"&amp;TRIM(Tabla1[[#This Row],[Tipo Incrito]]))</f>
        <v/>
      </c>
      <c r="BH149" s="308" t="str">
        <f>IF(F149="","",OR(IFERROR(SEARCH("CG",Tabla1[[#This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9" s="309" t="str">
        <f>IF(F149&lt;&gt;"",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9" s="309" t="str">
        <f>IF(F149&lt;&gt;"",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9" s="309" t="str">
        <f>IF(Tabla1[[#This Row],[Fecha Inicio grupo]]="","",IFERROR(VLOOKUP(Tabla1[[#This Row],[Mes de Alta como miembro]],Parámetros!$AM$2:$AN$16,2,0),"01/01/1900"))</f>
        <v/>
      </c>
    </row>
    <row r="150" spans="1:63" ht="14.45" hidden="1">
      <c r="A150" s="69">
        <v>147</v>
      </c>
      <c r="B150" s="30"/>
      <c r="C150" s="35"/>
      <c r="D150" s="43"/>
      <c r="E150" s="65"/>
      <c r="F150" s="46"/>
      <c r="G150" s="46"/>
      <c r="H150" s="163"/>
      <c r="I150" s="43"/>
      <c r="J150" s="29"/>
      <c r="K150" s="70"/>
      <c r="L150" s="69"/>
      <c r="M150" s="47"/>
      <c r="N150" s="238" t="str">
        <f ca="1">IF(Tabla1[[#This Row],[Fecha de nac]]="","",IF(Tabla1[[#This Row],[Fecha Finalización]] &gt;=TODAY(), DATEDIF(Tabla1[[#This Row],[Fecha de nac]],TODAY(),"y"), ROUNDDOWN((Tabla1[[#This Row],[Fecha Finalización]] -Tabla1[[#This Row],[Fecha de nac]])/365,0)))</f>
        <v/>
      </c>
      <c r="O150" s="169"/>
      <c r="P150" s="35"/>
      <c r="Q150" s="68"/>
      <c r="R150" s="68"/>
      <c r="S150" s="68"/>
      <c r="T150" s="68"/>
      <c r="U150" s="243" t="str">
        <f>IF(F150="","",Tabla1[[#This Row],[Fecha Inicio grupo]]+3*7-7)</f>
        <v/>
      </c>
      <c r="V150" s="244" t="str">
        <f>IF(F150="","",EDATE(Tabla1[[#This Row],[Fecha Inicio grupo]],3))</f>
        <v/>
      </c>
      <c r="W150" s="30"/>
      <c r="X150" s="30"/>
      <c r="Y150" s="76"/>
      <c r="Z150" s="76"/>
      <c r="AA150" s="76"/>
      <c r="AB150" s="76"/>
      <c r="AC150" s="76"/>
      <c r="AD150" s="76"/>
      <c r="AE150" s="76"/>
      <c r="AF150" s="76"/>
      <c r="AG150" s="76"/>
      <c r="AH150" s="76"/>
      <c r="AI150" s="76"/>
      <c r="AJ150" s="76"/>
      <c r="AK150" s="76"/>
      <c r="AL150" s="76"/>
      <c r="AM150" s="76"/>
      <c r="AN150" s="76"/>
      <c r="AO150" s="144"/>
      <c r="AP150" s="246" t="str">
        <f>IF(F150="","",IFERROR(VLOOKUP(SUBSTITUTE(SUBSTITUTE(Tabla1[[#This Row],[Uso Sistemas]],"T","P"),"N","F"),Parámetros!$M$2:$N$17,2,0),"Completar hasta 3ra sem. para evaluar a Probacionista"))</f>
        <v/>
      </c>
      <c r="AQ150" s="40"/>
      <c r="AR150" s="40"/>
      <c r="AS150" s="40"/>
      <c r="AT150" s="29"/>
      <c r="AU150" s="56"/>
      <c r="AV150" s="56"/>
      <c r="AW150" s="56"/>
      <c r="AX150" s="248" t="str">
        <f>IF(V150="","",EOMONTH(EDATE(Tabla1[[#This Row],[Fecha Finalización]],2),0))</f>
        <v/>
      </c>
      <c r="AY150" s="40"/>
      <c r="AZ150" s="249" t="str">
        <f>IF(V150="","",EOMONTH(EDATE(Tabla1[[#This Row],[Fecha Finalización]],3),0))</f>
        <v/>
      </c>
      <c r="BA150" s="40"/>
      <c r="BB150" s="40"/>
      <c r="BC150" s="235"/>
      <c r="BD150" s="233" t="str">
        <f>IF(F150="","",Tabla1[[#This Row],[sem 01]]&amp;Tabla1[[#This Row],[sem 02]]&amp;Tabla1[[#This Row],[sem 03]])</f>
        <v/>
      </c>
      <c r="BE150" s="234" t="str">
        <f>IF(TRIM(F150)="","",$B$1&amp;"-"&amp;SUBSTITUTE(Tabla1[[#This Row],[Mes Inscrito]]," ","")&amp;"-"&amp;SUBSTITUTE(Tabla1[[#This Row],[Dia de clases Inscrito]]," ","")&amp;"-"&amp;SUBSTITUTE(Tabla1[[#This Row],[Horario Inscrito]]," ","")&amp;"-"&amp;Tabla1[[#This Row],[Fecha Inicio grupo]])</f>
        <v/>
      </c>
      <c r="BF150" s="251" t="str">
        <f>IF(F150="","",Tabla1[[#This Row],[Curso]])</f>
        <v/>
      </c>
      <c r="BG150" s="252" t="str">
        <f>+IF(TRIM(F150)="","",$B$1&amp;"-"&amp;TRIM(Tabla1[[#This Row],[Mes Inscrito]])&amp;"-"&amp;TRIM(Tabla1[[#This Row],[Dia de clases Inscrito]])&amp;"-"&amp;TRIM(Tabla1[[#This Row],[Horario Inscrito]])&amp;"-"&amp;TRIM(Tabla1[[#This Row],[Fecha Inicio grupo]])&amp;"-"&amp;TRIM(Tabla1[[#This Row],[Tipo Incrito]]))</f>
        <v/>
      </c>
      <c r="BH150" s="308" t="str">
        <f>IF(F150="","",OR(IFERROR(SEARCH("CG",Tabla1[[#This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0" s="309" t="str">
        <f>IF(F150&lt;&gt;"",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0" s="309" t="str">
        <f>IF(F150&lt;&gt;"",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0" s="309" t="str">
        <f>IF(Tabla1[[#This Row],[Fecha Inicio grupo]]="","",IFERROR(VLOOKUP(Tabla1[[#This Row],[Mes de Alta como miembro]],Parámetros!$AM$2:$AN$16,2,0),"01/01/1900"))</f>
        <v/>
      </c>
    </row>
    <row r="151" spans="1:63" ht="14.45" hidden="1">
      <c r="A151" s="69">
        <v>148</v>
      </c>
      <c r="B151" s="30"/>
      <c r="C151" s="35"/>
      <c r="D151" s="43"/>
      <c r="E151" s="65"/>
      <c r="F151" s="46"/>
      <c r="G151" s="46"/>
      <c r="H151" s="163"/>
      <c r="I151" s="43"/>
      <c r="J151" s="29"/>
      <c r="K151" s="70"/>
      <c r="L151" s="69"/>
      <c r="M151" s="47"/>
      <c r="N151" s="238" t="str">
        <f ca="1">IF(Tabla1[[#This Row],[Fecha de nac]]="","",IF(Tabla1[[#This Row],[Fecha Finalización]] &gt;=TODAY(), DATEDIF(Tabla1[[#This Row],[Fecha de nac]],TODAY(),"y"), ROUNDDOWN((Tabla1[[#This Row],[Fecha Finalización]] -Tabla1[[#This Row],[Fecha de nac]])/365,0)))</f>
        <v/>
      </c>
      <c r="O151" s="169"/>
      <c r="P151" s="35"/>
      <c r="Q151" s="68"/>
      <c r="R151" s="68"/>
      <c r="S151" s="68"/>
      <c r="T151" s="68"/>
      <c r="U151" s="243" t="str">
        <f>IF(F151="","",Tabla1[[#This Row],[Fecha Inicio grupo]]+3*7-7)</f>
        <v/>
      </c>
      <c r="V151" s="244" t="str">
        <f>IF(F151="","",EDATE(Tabla1[[#This Row],[Fecha Inicio grupo]],3))</f>
        <v/>
      </c>
      <c r="W151" s="30"/>
      <c r="X151" s="30"/>
      <c r="Y151" s="76"/>
      <c r="Z151" s="76"/>
      <c r="AA151" s="76"/>
      <c r="AB151" s="76"/>
      <c r="AC151" s="76"/>
      <c r="AD151" s="76"/>
      <c r="AE151" s="76"/>
      <c r="AF151" s="76"/>
      <c r="AG151" s="76"/>
      <c r="AH151" s="76"/>
      <c r="AI151" s="76"/>
      <c r="AJ151" s="76"/>
      <c r="AK151" s="76"/>
      <c r="AL151" s="76"/>
      <c r="AM151" s="76"/>
      <c r="AN151" s="76"/>
      <c r="AO151" s="144"/>
      <c r="AP151" s="246" t="str">
        <f>IF(F151="","",IFERROR(VLOOKUP(SUBSTITUTE(SUBSTITUTE(Tabla1[[#This Row],[Uso Sistemas]],"T","P"),"N","F"),Parámetros!$M$2:$N$17,2,0),"Completar hasta 3ra sem. para evaluar a Probacionista"))</f>
        <v/>
      </c>
      <c r="AQ151" s="40"/>
      <c r="AR151" s="40"/>
      <c r="AS151" s="40"/>
      <c r="AT151" s="29"/>
      <c r="AU151" s="56"/>
      <c r="AV151" s="56"/>
      <c r="AW151" s="56"/>
      <c r="AX151" s="248" t="str">
        <f>IF(V151="","",EOMONTH(EDATE(Tabla1[[#This Row],[Fecha Finalización]],2),0))</f>
        <v/>
      </c>
      <c r="AY151" s="40"/>
      <c r="AZ151" s="249" t="str">
        <f>IF(V151="","",EOMONTH(EDATE(Tabla1[[#This Row],[Fecha Finalización]],3),0))</f>
        <v/>
      </c>
      <c r="BA151" s="40"/>
      <c r="BB151" s="40"/>
      <c r="BC151" s="235"/>
      <c r="BD151" s="233" t="str">
        <f>IF(F151="","",Tabla1[[#This Row],[sem 01]]&amp;Tabla1[[#This Row],[sem 02]]&amp;Tabla1[[#This Row],[sem 03]])</f>
        <v/>
      </c>
      <c r="BE151" s="234" t="str">
        <f>IF(TRIM(F151)="","",$B$1&amp;"-"&amp;SUBSTITUTE(Tabla1[[#This Row],[Mes Inscrito]]," ","")&amp;"-"&amp;SUBSTITUTE(Tabla1[[#This Row],[Dia de clases Inscrito]]," ","")&amp;"-"&amp;SUBSTITUTE(Tabla1[[#This Row],[Horario Inscrito]]," ","")&amp;"-"&amp;Tabla1[[#This Row],[Fecha Inicio grupo]])</f>
        <v/>
      </c>
      <c r="BF151" s="251" t="str">
        <f>IF(F151="","",Tabla1[[#This Row],[Curso]])</f>
        <v/>
      </c>
      <c r="BG151" s="252" t="str">
        <f>+IF(TRIM(F151)="","",$B$1&amp;"-"&amp;TRIM(Tabla1[[#This Row],[Mes Inscrito]])&amp;"-"&amp;TRIM(Tabla1[[#This Row],[Dia de clases Inscrito]])&amp;"-"&amp;TRIM(Tabla1[[#This Row],[Horario Inscrito]])&amp;"-"&amp;TRIM(Tabla1[[#This Row],[Fecha Inicio grupo]])&amp;"-"&amp;TRIM(Tabla1[[#This Row],[Tipo Incrito]]))</f>
        <v/>
      </c>
      <c r="BH151" s="308" t="str">
        <f>IF(F151="","",OR(IFERROR(SEARCH("CG",Tabla1[[#This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1" s="309" t="str">
        <f>IF(F151&lt;&gt;"",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1" s="309" t="str">
        <f>IF(F151&lt;&gt;"",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1" s="309" t="str">
        <f>IF(Tabla1[[#This Row],[Fecha Inicio grupo]]="","",IFERROR(VLOOKUP(Tabla1[[#This Row],[Mes de Alta como miembro]],Parámetros!$AM$2:$AN$16,2,0),"01/01/1900"))</f>
        <v/>
      </c>
    </row>
    <row r="152" spans="1:63" ht="14.45" hidden="1">
      <c r="A152" s="69">
        <v>149</v>
      </c>
      <c r="B152" s="30"/>
      <c r="C152" s="35"/>
      <c r="D152" s="43"/>
      <c r="E152" s="65"/>
      <c r="F152" s="46"/>
      <c r="G152" s="46"/>
      <c r="H152" s="163"/>
      <c r="I152" s="43"/>
      <c r="J152" s="29"/>
      <c r="K152" s="70"/>
      <c r="L152" s="69"/>
      <c r="M152" s="47"/>
      <c r="N152" s="238" t="str">
        <f ca="1">IF(Tabla1[[#This Row],[Fecha de nac]]="","",IF(Tabla1[[#This Row],[Fecha Finalización]] &gt;=TODAY(), DATEDIF(Tabla1[[#This Row],[Fecha de nac]],TODAY(),"y"), ROUNDDOWN((Tabla1[[#This Row],[Fecha Finalización]] -Tabla1[[#This Row],[Fecha de nac]])/365,0)))</f>
        <v/>
      </c>
      <c r="O152" s="169"/>
      <c r="P152" s="35"/>
      <c r="Q152" s="68"/>
      <c r="R152" s="68"/>
      <c r="S152" s="68"/>
      <c r="T152" s="68"/>
      <c r="U152" s="243" t="str">
        <f>IF(F152="","",Tabla1[[#This Row],[Fecha Inicio grupo]]+3*7-7)</f>
        <v/>
      </c>
      <c r="V152" s="244" t="str">
        <f>IF(F152="","",EDATE(Tabla1[[#This Row],[Fecha Inicio grupo]],3))</f>
        <v/>
      </c>
      <c r="W152" s="30"/>
      <c r="X152" s="30"/>
      <c r="Y152" s="76"/>
      <c r="Z152" s="76"/>
      <c r="AA152" s="76"/>
      <c r="AB152" s="76"/>
      <c r="AC152" s="76"/>
      <c r="AD152" s="76"/>
      <c r="AE152" s="76"/>
      <c r="AF152" s="76"/>
      <c r="AG152" s="76"/>
      <c r="AH152" s="76"/>
      <c r="AI152" s="76"/>
      <c r="AJ152" s="76"/>
      <c r="AK152" s="76"/>
      <c r="AL152" s="76"/>
      <c r="AM152" s="76"/>
      <c r="AN152" s="76"/>
      <c r="AO152" s="144"/>
      <c r="AP152" s="246" t="str">
        <f>IF(F152="","",IFERROR(VLOOKUP(SUBSTITUTE(SUBSTITUTE(Tabla1[[#This Row],[Uso Sistemas]],"T","P"),"N","F"),Parámetros!$M$2:$N$17,2,0),"Completar hasta 3ra sem. para evaluar a Probacionista"))</f>
        <v/>
      </c>
      <c r="AQ152" s="40"/>
      <c r="AR152" s="40"/>
      <c r="AS152" s="40"/>
      <c r="AT152" s="29"/>
      <c r="AU152" s="56"/>
      <c r="AV152" s="56"/>
      <c r="AW152" s="56"/>
      <c r="AX152" s="248" t="str">
        <f>IF(V152="","",EOMONTH(EDATE(Tabla1[[#This Row],[Fecha Finalización]],2),0))</f>
        <v/>
      </c>
      <c r="AY152" s="40"/>
      <c r="AZ152" s="249" t="str">
        <f>IF(V152="","",EOMONTH(EDATE(Tabla1[[#This Row],[Fecha Finalización]],3),0))</f>
        <v/>
      </c>
      <c r="BA152" s="40"/>
      <c r="BB152" s="40"/>
      <c r="BC152" s="235"/>
      <c r="BD152" s="233" t="str">
        <f>IF(F152="","",Tabla1[[#This Row],[sem 01]]&amp;Tabla1[[#This Row],[sem 02]]&amp;Tabla1[[#This Row],[sem 03]])</f>
        <v/>
      </c>
      <c r="BE152" s="234" t="str">
        <f>IF(TRIM(F152)="","",$B$1&amp;"-"&amp;SUBSTITUTE(Tabla1[[#This Row],[Mes Inscrito]]," ","")&amp;"-"&amp;SUBSTITUTE(Tabla1[[#This Row],[Dia de clases Inscrito]]," ","")&amp;"-"&amp;SUBSTITUTE(Tabla1[[#This Row],[Horario Inscrito]]," ","")&amp;"-"&amp;Tabla1[[#This Row],[Fecha Inicio grupo]])</f>
        <v/>
      </c>
      <c r="BF152" s="251" t="str">
        <f>IF(F152="","",Tabla1[[#This Row],[Curso]])</f>
        <v/>
      </c>
      <c r="BG152" s="252" t="str">
        <f>+IF(TRIM(F152)="","",$B$1&amp;"-"&amp;TRIM(Tabla1[[#This Row],[Mes Inscrito]])&amp;"-"&amp;TRIM(Tabla1[[#This Row],[Dia de clases Inscrito]])&amp;"-"&amp;TRIM(Tabla1[[#This Row],[Horario Inscrito]])&amp;"-"&amp;TRIM(Tabla1[[#This Row],[Fecha Inicio grupo]])&amp;"-"&amp;TRIM(Tabla1[[#This Row],[Tipo Incrito]]))</f>
        <v/>
      </c>
      <c r="BH152" s="308" t="str">
        <f>IF(F152="","",OR(IFERROR(SEARCH("CG",Tabla1[[#This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2" s="309" t="str">
        <f>IF(F152&lt;&gt;"",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2" s="309" t="str">
        <f>IF(F152&lt;&gt;"",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2" s="309" t="str">
        <f>IF(Tabla1[[#This Row],[Fecha Inicio grupo]]="","",IFERROR(VLOOKUP(Tabla1[[#This Row],[Mes de Alta como miembro]],Parámetros!$AM$2:$AN$16,2,0),"01/01/1900"))</f>
        <v/>
      </c>
    </row>
    <row r="153" spans="1:63" ht="14.45" hidden="1">
      <c r="A153" s="69">
        <v>150</v>
      </c>
      <c r="B153" s="30"/>
      <c r="C153" s="35"/>
      <c r="D153" s="43"/>
      <c r="E153" s="65"/>
      <c r="F153" s="46"/>
      <c r="G153" s="46"/>
      <c r="H153" s="163"/>
      <c r="I153" s="43"/>
      <c r="J153" s="29"/>
      <c r="K153" s="70"/>
      <c r="L153" s="69"/>
      <c r="M153" s="47"/>
      <c r="N153" s="238" t="str">
        <f ca="1">IF(Tabla1[[#This Row],[Fecha de nac]]="","",IF(Tabla1[[#This Row],[Fecha Finalización]] &gt;=TODAY(), DATEDIF(Tabla1[[#This Row],[Fecha de nac]],TODAY(),"y"), ROUNDDOWN((Tabla1[[#This Row],[Fecha Finalización]] -Tabla1[[#This Row],[Fecha de nac]])/365,0)))</f>
        <v/>
      </c>
      <c r="O153" s="169"/>
      <c r="P153" s="35"/>
      <c r="Q153" s="68"/>
      <c r="R153" s="68"/>
      <c r="S153" s="68"/>
      <c r="T153" s="68"/>
      <c r="U153" s="243" t="str">
        <f>IF(F153="","",Tabla1[[#This Row],[Fecha Inicio grupo]]+3*7-7)</f>
        <v/>
      </c>
      <c r="V153" s="244" t="str">
        <f>IF(F153="","",EDATE(Tabla1[[#This Row],[Fecha Inicio grupo]],3))</f>
        <v/>
      </c>
      <c r="W153" s="30"/>
      <c r="X153" s="30"/>
      <c r="Y153" s="76"/>
      <c r="Z153" s="76"/>
      <c r="AA153" s="76"/>
      <c r="AB153" s="76"/>
      <c r="AC153" s="76"/>
      <c r="AD153" s="76"/>
      <c r="AE153" s="76"/>
      <c r="AF153" s="76"/>
      <c r="AG153" s="76"/>
      <c r="AH153" s="76"/>
      <c r="AI153" s="76"/>
      <c r="AJ153" s="76"/>
      <c r="AK153" s="76"/>
      <c r="AL153" s="76"/>
      <c r="AM153" s="76"/>
      <c r="AN153" s="76"/>
      <c r="AO153" s="144"/>
      <c r="AP153" s="246" t="str">
        <f>IF(F153="","",IFERROR(VLOOKUP(SUBSTITUTE(SUBSTITUTE(Tabla1[[#This Row],[Uso Sistemas]],"T","P"),"N","F"),Parámetros!$M$2:$N$17,2,0),"Completar hasta 3ra sem. para evaluar a Probacionista"))</f>
        <v/>
      </c>
      <c r="AQ153" s="40"/>
      <c r="AR153" s="40"/>
      <c r="AS153" s="40"/>
      <c r="AT153" s="29"/>
      <c r="AU153" s="56"/>
      <c r="AV153" s="56"/>
      <c r="AW153" s="56"/>
      <c r="AX153" s="248" t="str">
        <f>IF(V153="","",EOMONTH(EDATE(Tabla1[[#This Row],[Fecha Finalización]],2),0))</f>
        <v/>
      </c>
      <c r="AY153" s="40"/>
      <c r="AZ153" s="249" t="str">
        <f>IF(V153="","",EOMONTH(EDATE(Tabla1[[#This Row],[Fecha Finalización]],3),0))</f>
        <v/>
      </c>
      <c r="BA153" s="40"/>
      <c r="BB153" s="40"/>
      <c r="BC153" s="235"/>
      <c r="BD153" s="233" t="str">
        <f>IF(F153="","",Tabla1[[#This Row],[sem 01]]&amp;Tabla1[[#This Row],[sem 02]]&amp;Tabla1[[#This Row],[sem 03]])</f>
        <v/>
      </c>
      <c r="BE153" s="234" t="str">
        <f>IF(TRIM(F153)="","",$B$1&amp;"-"&amp;SUBSTITUTE(Tabla1[[#This Row],[Mes Inscrito]]," ","")&amp;"-"&amp;SUBSTITUTE(Tabla1[[#This Row],[Dia de clases Inscrito]]," ","")&amp;"-"&amp;SUBSTITUTE(Tabla1[[#This Row],[Horario Inscrito]]," ","")&amp;"-"&amp;Tabla1[[#This Row],[Fecha Inicio grupo]])</f>
        <v/>
      </c>
      <c r="BF153" s="251" t="str">
        <f>IF(F153="","",Tabla1[[#This Row],[Curso]])</f>
        <v/>
      </c>
      <c r="BG153" s="252" t="str">
        <f>+IF(TRIM(F153)="","",$B$1&amp;"-"&amp;TRIM(Tabla1[[#This Row],[Mes Inscrito]])&amp;"-"&amp;TRIM(Tabla1[[#This Row],[Dia de clases Inscrito]])&amp;"-"&amp;TRIM(Tabla1[[#This Row],[Horario Inscrito]])&amp;"-"&amp;TRIM(Tabla1[[#This Row],[Fecha Inicio grupo]])&amp;"-"&amp;TRIM(Tabla1[[#This Row],[Tipo Incrito]]))</f>
        <v/>
      </c>
      <c r="BH153" s="308" t="str">
        <f>IF(F153="","",OR(IFERROR(SEARCH("CG",Tabla1[[#This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3" s="309" t="str">
        <f>IF(F153&lt;&gt;"",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3" s="309" t="str">
        <f>IF(F153&lt;&gt;"",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3" s="309" t="str">
        <f>IF(Tabla1[[#This Row],[Fecha Inicio grupo]]="","",IFERROR(VLOOKUP(Tabla1[[#This Row],[Mes de Alta como miembro]],Parámetros!$AM$2:$AN$16,2,0),"01/01/1900"))</f>
        <v/>
      </c>
    </row>
    <row r="154" spans="1:63" ht="14.45" hidden="1">
      <c r="A154" s="69">
        <v>151</v>
      </c>
      <c r="B154" s="30"/>
      <c r="C154" s="35"/>
      <c r="D154" s="43"/>
      <c r="E154" s="65"/>
      <c r="F154" s="46"/>
      <c r="G154" s="46"/>
      <c r="H154" s="163"/>
      <c r="I154" s="43"/>
      <c r="J154" s="29"/>
      <c r="K154" s="70"/>
      <c r="L154" s="69"/>
      <c r="M154" s="47"/>
      <c r="N154" s="238" t="str">
        <f ca="1">IF(Tabla1[[#This Row],[Fecha de nac]]="","",IF(Tabla1[[#This Row],[Fecha Finalización]] &gt;=TODAY(), DATEDIF(Tabla1[[#This Row],[Fecha de nac]],TODAY(),"y"), ROUNDDOWN((Tabla1[[#This Row],[Fecha Finalización]] -Tabla1[[#This Row],[Fecha de nac]])/365,0)))</f>
        <v/>
      </c>
      <c r="O154" s="169"/>
      <c r="P154" s="35"/>
      <c r="Q154" s="68"/>
      <c r="R154" s="68"/>
      <c r="S154" s="68"/>
      <c r="T154" s="68"/>
      <c r="U154" s="243" t="str">
        <f>IF(F154="","",Tabla1[[#This Row],[Fecha Inicio grupo]]+3*7-7)</f>
        <v/>
      </c>
      <c r="V154" s="244" t="str">
        <f>IF(F154="","",EDATE(Tabla1[[#This Row],[Fecha Inicio grupo]],3))</f>
        <v/>
      </c>
      <c r="W154" s="30"/>
      <c r="X154" s="30"/>
      <c r="Y154" s="76"/>
      <c r="Z154" s="76"/>
      <c r="AA154" s="76"/>
      <c r="AB154" s="76"/>
      <c r="AC154" s="76"/>
      <c r="AD154" s="76"/>
      <c r="AE154" s="76"/>
      <c r="AF154" s="76"/>
      <c r="AG154" s="76"/>
      <c r="AH154" s="76"/>
      <c r="AI154" s="76"/>
      <c r="AJ154" s="76"/>
      <c r="AK154" s="76"/>
      <c r="AL154" s="76"/>
      <c r="AM154" s="76"/>
      <c r="AN154" s="76"/>
      <c r="AO154" s="144"/>
      <c r="AP154" s="246" t="str">
        <f>IF(F154="","",IFERROR(VLOOKUP(SUBSTITUTE(SUBSTITUTE(Tabla1[[#This Row],[Uso Sistemas]],"T","P"),"N","F"),Parámetros!$M$2:$N$17,2,0),"Completar hasta 3ra sem. para evaluar a Probacionista"))</f>
        <v/>
      </c>
      <c r="AQ154" s="40"/>
      <c r="AR154" s="40"/>
      <c r="AS154" s="40"/>
      <c r="AT154" s="29"/>
      <c r="AU154" s="56"/>
      <c r="AV154" s="56"/>
      <c r="AW154" s="56"/>
      <c r="AX154" s="248" t="str">
        <f>IF(V154="","",EOMONTH(EDATE(Tabla1[[#This Row],[Fecha Finalización]],2),0))</f>
        <v/>
      </c>
      <c r="AY154" s="40"/>
      <c r="AZ154" s="249" t="str">
        <f>IF(V154="","",EOMONTH(EDATE(Tabla1[[#This Row],[Fecha Finalización]],3),0))</f>
        <v/>
      </c>
      <c r="BA154" s="40"/>
      <c r="BB154" s="40"/>
      <c r="BC154" s="235"/>
      <c r="BD154" s="233" t="str">
        <f>IF(F154="","",Tabla1[[#This Row],[sem 01]]&amp;Tabla1[[#This Row],[sem 02]]&amp;Tabla1[[#This Row],[sem 03]])</f>
        <v/>
      </c>
      <c r="BE154" s="234" t="str">
        <f>IF(TRIM(F154)="","",$B$1&amp;"-"&amp;SUBSTITUTE(Tabla1[[#This Row],[Mes Inscrito]]," ","")&amp;"-"&amp;SUBSTITUTE(Tabla1[[#This Row],[Dia de clases Inscrito]]," ","")&amp;"-"&amp;SUBSTITUTE(Tabla1[[#This Row],[Horario Inscrito]]," ","")&amp;"-"&amp;Tabla1[[#This Row],[Fecha Inicio grupo]])</f>
        <v/>
      </c>
      <c r="BF154" s="251" t="str">
        <f>IF(F154="","",Tabla1[[#This Row],[Curso]])</f>
        <v/>
      </c>
      <c r="BG154" s="252" t="str">
        <f>+IF(TRIM(F154)="","",$B$1&amp;"-"&amp;TRIM(Tabla1[[#This Row],[Mes Inscrito]])&amp;"-"&amp;TRIM(Tabla1[[#This Row],[Dia de clases Inscrito]])&amp;"-"&amp;TRIM(Tabla1[[#This Row],[Horario Inscrito]])&amp;"-"&amp;TRIM(Tabla1[[#This Row],[Fecha Inicio grupo]])&amp;"-"&amp;TRIM(Tabla1[[#This Row],[Tipo Incrito]]))</f>
        <v/>
      </c>
      <c r="BH154" s="308" t="str">
        <f>IF(F154="","",OR(IFERROR(SEARCH("CG",Tabla1[[#This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4" s="309" t="str">
        <f>IF(F154&lt;&gt;"",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4" s="309" t="str">
        <f>IF(F154&lt;&gt;"",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4" s="309" t="str">
        <f>IF(Tabla1[[#This Row],[Fecha Inicio grupo]]="","",IFERROR(VLOOKUP(Tabla1[[#This Row],[Mes de Alta como miembro]],Parámetros!$AM$2:$AN$16,2,0),"01/01/1900"))</f>
        <v/>
      </c>
    </row>
    <row r="155" spans="1:63" ht="14.45" hidden="1">
      <c r="A155" s="69">
        <v>152</v>
      </c>
      <c r="B155" s="30"/>
      <c r="C155" s="35"/>
      <c r="D155" s="43"/>
      <c r="E155" s="65"/>
      <c r="F155" s="46"/>
      <c r="G155" s="46"/>
      <c r="H155" s="163"/>
      <c r="I155" s="43"/>
      <c r="J155" s="29"/>
      <c r="K155" s="70"/>
      <c r="L155" s="69"/>
      <c r="M155" s="47"/>
      <c r="N155" s="238" t="str">
        <f ca="1">IF(Tabla1[[#This Row],[Fecha de nac]]="","",IF(Tabla1[[#This Row],[Fecha Finalización]] &gt;=TODAY(), DATEDIF(Tabla1[[#This Row],[Fecha de nac]],TODAY(),"y"), ROUNDDOWN((Tabla1[[#This Row],[Fecha Finalización]] -Tabla1[[#This Row],[Fecha de nac]])/365,0)))</f>
        <v/>
      </c>
      <c r="O155" s="169"/>
      <c r="P155" s="35"/>
      <c r="Q155" s="68"/>
      <c r="R155" s="68"/>
      <c r="S155" s="68"/>
      <c r="T155" s="68"/>
      <c r="U155" s="243" t="str">
        <f>IF(F155="","",Tabla1[[#This Row],[Fecha Inicio grupo]]+3*7-7)</f>
        <v/>
      </c>
      <c r="V155" s="244" t="str">
        <f>IF(F155="","",EDATE(Tabla1[[#This Row],[Fecha Inicio grupo]],3))</f>
        <v/>
      </c>
      <c r="W155" s="30"/>
      <c r="X155" s="30"/>
      <c r="Y155" s="76"/>
      <c r="Z155" s="76"/>
      <c r="AA155" s="76"/>
      <c r="AB155" s="76"/>
      <c r="AC155" s="76"/>
      <c r="AD155" s="76"/>
      <c r="AE155" s="76"/>
      <c r="AF155" s="76"/>
      <c r="AG155" s="76"/>
      <c r="AH155" s="76"/>
      <c r="AI155" s="76"/>
      <c r="AJ155" s="76"/>
      <c r="AK155" s="76"/>
      <c r="AL155" s="76"/>
      <c r="AM155" s="76"/>
      <c r="AN155" s="76"/>
      <c r="AO155" s="144"/>
      <c r="AP155" s="246" t="str">
        <f>IF(F155="","",IFERROR(VLOOKUP(SUBSTITUTE(SUBSTITUTE(Tabla1[[#This Row],[Uso Sistemas]],"T","P"),"N","F"),Parámetros!$M$2:$N$17,2,0),"Completar hasta 3ra sem. para evaluar a Probacionista"))</f>
        <v/>
      </c>
      <c r="AQ155" s="40"/>
      <c r="AR155" s="40"/>
      <c r="AS155" s="40"/>
      <c r="AT155" s="29"/>
      <c r="AU155" s="56"/>
      <c r="AV155" s="56"/>
      <c r="AW155" s="56"/>
      <c r="AX155" s="248" t="str">
        <f>IF(V155="","",EOMONTH(EDATE(Tabla1[[#This Row],[Fecha Finalización]],2),0))</f>
        <v/>
      </c>
      <c r="AY155" s="40"/>
      <c r="AZ155" s="249" t="str">
        <f>IF(V155="","",EOMONTH(EDATE(Tabla1[[#This Row],[Fecha Finalización]],3),0))</f>
        <v/>
      </c>
      <c r="BA155" s="40"/>
      <c r="BB155" s="40"/>
      <c r="BC155" s="235"/>
      <c r="BD155" s="233" t="str">
        <f>IF(F155="","",Tabla1[[#This Row],[sem 01]]&amp;Tabla1[[#This Row],[sem 02]]&amp;Tabla1[[#This Row],[sem 03]])</f>
        <v/>
      </c>
      <c r="BE155" s="234" t="str">
        <f>IF(TRIM(F155)="","",$B$1&amp;"-"&amp;SUBSTITUTE(Tabla1[[#This Row],[Mes Inscrito]]," ","")&amp;"-"&amp;SUBSTITUTE(Tabla1[[#This Row],[Dia de clases Inscrito]]," ","")&amp;"-"&amp;SUBSTITUTE(Tabla1[[#This Row],[Horario Inscrito]]," ","")&amp;"-"&amp;Tabla1[[#This Row],[Fecha Inicio grupo]])</f>
        <v/>
      </c>
      <c r="BF155" s="251" t="str">
        <f>IF(F155="","",Tabla1[[#This Row],[Curso]])</f>
        <v/>
      </c>
      <c r="BG155" s="252" t="str">
        <f>+IF(TRIM(F155)="","",$B$1&amp;"-"&amp;TRIM(Tabla1[[#This Row],[Mes Inscrito]])&amp;"-"&amp;TRIM(Tabla1[[#This Row],[Dia de clases Inscrito]])&amp;"-"&amp;TRIM(Tabla1[[#This Row],[Horario Inscrito]])&amp;"-"&amp;TRIM(Tabla1[[#This Row],[Fecha Inicio grupo]])&amp;"-"&amp;TRIM(Tabla1[[#This Row],[Tipo Incrito]]))</f>
        <v/>
      </c>
      <c r="BH155" s="308" t="str">
        <f>IF(F155="","",OR(IFERROR(SEARCH("CG",Tabla1[[#This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5" s="309" t="str">
        <f>IF(F155&lt;&gt;"",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5" s="309" t="str">
        <f>IF(F155&lt;&gt;"",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5" s="309" t="str">
        <f>IF(Tabla1[[#This Row],[Fecha Inicio grupo]]="","",IFERROR(VLOOKUP(Tabla1[[#This Row],[Mes de Alta como miembro]],Parámetros!$AM$2:$AN$16,2,0),"01/01/1900"))</f>
        <v/>
      </c>
    </row>
    <row r="156" spans="1:63" ht="14.45" hidden="1">
      <c r="A156" s="69">
        <v>153</v>
      </c>
      <c r="B156" s="30"/>
      <c r="C156" s="35"/>
      <c r="D156" s="43"/>
      <c r="E156" s="65"/>
      <c r="F156" s="46"/>
      <c r="G156" s="46"/>
      <c r="H156" s="163"/>
      <c r="I156" s="43"/>
      <c r="J156" s="29"/>
      <c r="K156" s="70"/>
      <c r="L156" s="69"/>
      <c r="M156" s="47"/>
      <c r="N156" s="238" t="str">
        <f ca="1">IF(Tabla1[[#This Row],[Fecha de nac]]="","",IF(Tabla1[[#This Row],[Fecha Finalización]] &gt;=TODAY(), DATEDIF(Tabla1[[#This Row],[Fecha de nac]],TODAY(),"y"), ROUNDDOWN((Tabla1[[#This Row],[Fecha Finalización]] -Tabla1[[#This Row],[Fecha de nac]])/365,0)))</f>
        <v/>
      </c>
      <c r="O156" s="169"/>
      <c r="P156" s="35"/>
      <c r="Q156" s="68"/>
      <c r="R156" s="68"/>
      <c r="S156" s="68"/>
      <c r="T156" s="68"/>
      <c r="U156" s="243" t="str">
        <f>IF(F156="","",Tabla1[[#This Row],[Fecha Inicio grupo]]+3*7-7)</f>
        <v/>
      </c>
      <c r="V156" s="244" t="str">
        <f>IF(F156="","",EDATE(Tabla1[[#This Row],[Fecha Inicio grupo]],3))</f>
        <v/>
      </c>
      <c r="W156" s="30"/>
      <c r="X156" s="30"/>
      <c r="Y156" s="76"/>
      <c r="Z156" s="76"/>
      <c r="AA156" s="76"/>
      <c r="AB156" s="76"/>
      <c r="AC156" s="76"/>
      <c r="AD156" s="76"/>
      <c r="AE156" s="76"/>
      <c r="AF156" s="76"/>
      <c r="AG156" s="76"/>
      <c r="AH156" s="76"/>
      <c r="AI156" s="76"/>
      <c r="AJ156" s="76"/>
      <c r="AK156" s="76"/>
      <c r="AL156" s="76"/>
      <c r="AM156" s="76"/>
      <c r="AN156" s="76"/>
      <c r="AO156" s="144"/>
      <c r="AP156" s="246" t="str">
        <f>IF(F156="","",IFERROR(VLOOKUP(SUBSTITUTE(SUBSTITUTE(Tabla1[[#This Row],[Uso Sistemas]],"T","P"),"N","F"),Parámetros!$M$2:$N$17,2,0),"Completar hasta 3ra sem. para evaluar a Probacionista"))</f>
        <v/>
      </c>
      <c r="AQ156" s="40"/>
      <c r="AR156" s="40"/>
      <c r="AS156" s="40"/>
      <c r="AT156" s="29"/>
      <c r="AU156" s="56"/>
      <c r="AV156" s="56"/>
      <c r="AW156" s="56"/>
      <c r="AX156" s="248" t="str">
        <f>IF(V156="","",EOMONTH(EDATE(Tabla1[[#This Row],[Fecha Finalización]],2),0))</f>
        <v/>
      </c>
      <c r="AY156" s="40"/>
      <c r="AZ156" s="249" t="str">
        <f>IF(V156="","",EOMONTH(EDATE(Tabla1[[#This Row],[Fecha Finalización]],3),0))</f>
        <v/>
      </c>
      <c r="BA156" s="40"/>
      <c r="BB156" s="40"/>
      <c r="BC156" s="235"/>
      <c r="BD156" s="233" t="str">
        <f>IF(F156="","",Tabla1[[#This Row],[sem 01]]&amp;Tabla1[[#This Row],[sem 02]]&amp;Tabla1[[#This Row],[sem 03]])</f>
        <v/>
      </c>
      <c r="BE156" s="234" t="str">
        <f>IF(TRIM(F156)="","",$B$1&amp;"-"&amp;SUBSTITUTE(Tabla1[[#This Row],[Mes Inscrito]]," ","")&amp;"-"&amp;SUBSTITUTE(Tabla1[[#This Row],[Dia de clases Inscrito]]," ","")&amp;"-"&amp;SUBSTITUTE(Tabla1[[#This Row],[Horario Inscrito]]," ","")&amp;"-"&amp;Tabla1[[#This Row],[Fecha Inicio grupo]])</f>
        <v/>
      </c>
      <c r="BF156" s="251" t="str">
        <f>IF(F156="","",Tabla1[[#This Row],[Curso]])</f>
        <v/>
      </c>
      <c r="BG156" s="252" t="str">
        <f>+IF(TRIM(F156)="","",$B$1&amp;"-"&amp;TRIM(Tabla1[[#This Row],[Mes Inscrito]])&amp;"-"&amp;TRIM(Tabla1[[#This Row],[Dia de clases Inscrito]])&amp;"-"&amp;TRIM(Tabla1[[#This Row],[Horario Inscrito]])&amp;"-"&amp;TRIM(Tabla1[[#This Row],[Fecha Inicio grupo]])&amp;"-"&amp;TRIM(Tabla1[[#This Row],[Tipo Incrito]]))</f>
        <v/>
      </c>
      <c r="BH156" s="308" t="str">
        <f>IF(F156="","",OR(IFERROR(SEARCH("CG",Tabla1[[#This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6" s="309" t="str">
        <f>IF(F156&lt;&gt;"",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6" s="309" t="str">
        <f>IF(F156&lt;&gt;"",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6" s="309" t="str">
        <f>IF(Tabla1[[#This Row],[Fecha Inicio grupo]]="","",IFERROR(VLOOKUP(Tabla1[[#This Row],[Mes de Alta como miembro]],Parámetros!$AM$2:$AN$16,2,0),"01/01/1900"))</f>
        <v/>
      </c>
    </row>
    <row r="157" spans="1:63" ht="14.45" hidden="1">
      <c r="A157" s="69">
        <v>154</v>
      </c>
      <c r="B157" s="30"/>
      <c r="C157" s="35"/>
      <c r="D157" s="43"/>
      <c r="E157" s="65"/>
      <c r="F157" s="46"/>
      <c r="G157" s="46"/>
      <c r="H157" s="163"/>
      <c r="I157" s="43"/>
      <c r="J157" s="29"/>
      <c r="K157" s="70"/>
      <c r="L157" s="69"/>
      <c r="M157" s="47"/>
      <c r="N157" s="238" t="str">
        <f ca="1">IF(Tabla1[[#This Row],[Fecha de nac]]="","",IF(Tabla1[[#This Row],[Fecha Finalización]] &gt;=TODAY(), DATEDIF(Tabla1[[#This Row],[Fecha de nac]],TODAY(),"y"), ROUNDDOWN((Tabla1[[#This Row],[Fecha Finalización]] -Tabla1[[#This Row],[Fecha de nac]])/365,0)))</f>
        <v/>
      </c>
      <c r="O157" s="169"/>
      <c r="P157" s="35"/>
      <c r="Q157" s="68"/>
      <c r="R157" s="68"/>
      <c r="S157" s="68"/>
      <c r="T157" s="68"/>
      <c r="U157" s="243" t="str">
        <f>IF(F157="","",Tabla1[[#This Row],[Fecha Inicio grupo]]+3*7-7)</f>
        <v/>
      </c>
      <c r="V157" s="244" t="str">
        <f>IF(F157="","",EDATE(Tabla1[[#This Row],[Fecha Inicio grupo]],3))</f>
        <v/>
      </c>
      <c r="W157" s="30"/>
      <c r="X157" s="30"/>
      <c r="Y157" s="76"/>
      <c r="Z157" s="76"/>
      <c r="AA157" s="76"/>
      <c r="AB157" s="76"/>
      <c r="AC157" s="76"/>
      <c r="AD157" s="76"/>
      <c r="AE157" s="76"/>
      <c r="AF157" s="76"/>
      <c r="AG157" s="76"/>
      <c r="AH157" s="76"/>
      <c r="AI157" s="76"/>
      <c r="AJ157" s="76"/>
      <c r="AK157" s="76"/>
      <c r="AL157" s="76"/>
      <c r="AM157" s="76"/>
      <c r="AN157" s="76"/>
      <c r="AO157" s="144"/>
      <c r="AP157" s="246" t="str">
        <f>IF(F157="","",IFERROR(VLOOKUP(SUBSTITUTE(SUBSTITUTE(Tabla1[[#This Row],[Uso Sistemas]],"T","P"),"N","F"),Parámetros!$M$2:$N$17,2,0),"Completar hasta 3ra sem. para evaluar a Probacionista"))</f>
        <v/>
      </c>
      <c r="AQ157" s="40"/>
      <c r="AR157" s="40"/>
      <c r="AS157" s="40"/>
      <c r="AT157" s="29"/>
      <c r="AU157" s="56"/>
      <c r="AV157" s="56"/>
      <c r="AW157" s="56"/>
      <c r="AX157" s="248" t="str">
        <f>IF(V157="","",EOMONTH(EDATE(Tabla1[[#This Row],[Fecha Finalización]],2),0))</f>
        <v/>
      </c>
      <c r="AY157" s="40"/>
      <c r="AZ157" s="249" t="str">
        <f>IF(V157="","",EOMONTH(EDATE(Tabla1[[#This Row],[Fecha Finalización]],3),0))</f>
        <v/>
      </c>
      <c r="BA157" s="40"/>
      <c r="BB157" s="40"/>
      <c r="BC157" s="235"/>
      <c r="BD157" s="233" t="str">
        <f>IF(F157="","",Tabla1[[#This Row],[sem 01]]&amp;Tabla1[[#This Row],[sem 02]]&amp;Tabla1[[#This Row],[sem 03]])</f>
        <v/>
      </c>
      <c r="BE157" s="234" t="str">
        <f>IF(TRIM(F157)="","",$B$1&amp;"-"&amp;SUBSTITUTE(Tabla1[[#This Row],[Mes Inscrito]]," ","")&amp;"-"&amp;SUBSTITUTE(Tabla1[[#This Row],[Dia de clases Inscrito]]," ","")&amp;"-"&amp;SUBSTITUTE(Tabla1[[#This Row],[Horario Inscrito]]," ","")&amp;"-"&amp;Tabla1[[#This Row],[Fecha Inicio grupo]])</f>
        <v/>
      </c>
      <c r="BF157" s="251" t="str">
        <f>IF(F157="","",Tabla1[[#This Row],[Curso]])</f>
        <v/>
      </c>
      <c r="BG157" s="252" t="str">
        <f>+IF(TRIM(F157)="","",$B$1&amp;"-"&amp;TRIM(Tabla1[[#This Row],[Mes Inscrito]])&amp;"-"&amp;TRIM(Tabla1[[#This Row],[Dia de clases Inscrito]])&amp;"-"&amp;TRIM(Tabla1[[#This Row],[Horario Inscrito]])&amp;"-"&amp;TRIM(Tabla1[[#This Row],[Fecha Inicio grupo]])&amp;"-"&amp;TRIM(Tabla1[[#This Row],[Tipo Incrito]]))</f>
        <v/>
      </c>
      <c r="BH157" s="308" t="str">
        <f>IF(F157="","",OR(IFERROR(SEARCH("CG",Tabla1[[#This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7" s="309" t="str">
        <f>IF(F157&lt;&gt;"",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7" s="309" t="str">
        <f>IF(F157&lt;&gt;"",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7" s="309" t="str">
        <f>IF(Tabla1[[#This Row],[Fecha Inicio grupo]]="","",IFERROR(VLOOKUP(Tabla1[[#This Row],[Mes de Alta como miembro]],Parámetros!$AM$2:$AN$16,2,0),"01/01/1900"))</f>
        <v/>
      </c>
    </row>
    <row r="158" spans="1:63" ht="14.45" hidden="1">
      <c r="A158" s="69">
        <v>155</v>
      </c>
      <c r="B158" s="30"/>
      <c r="C158" s="35"/>
      <c r="D158" s="43"/>
      <c r="E158" s="65"/>
      <c r="F158" s="46"/>
      <c r="G158" s="46"/>
      <c r="H158" s="163"/>
      <c r="I158" s="43"/>
      <c r="J158" s="29"/>
      <c r="K158" s="70"/>
      <c r="L158" s="69"/>
      <c r="M158" s="47"/>
      <c r="N158" s="238" t="str">
        <f ca="1">IF(Tabla1[[#This Row],[Fecha de nac]]="","",IF(Tabla1[[#This Row],[Fecha Finalización]] &gt;=TODAY(), DATEDIF(Tabla1[[#This Row],[Fecha de nac]],TODAY(),"y"), ROUNDDOWN((Tabla1[[#This Row],[Fecha Finalización]] -Tabla1[[#This Row],[Fecha de nac]])/365,0)))</f>
        <v/>
      </c>
      <c r="O158" s="169"/>
      <c r="P158" s="35"/>
      <c r="Q158" s="68"/>
      <c r="R158" s="68"/>
      <c r="S158" s="68"/>
      <c r="T158" s="68"/>
      <c r="U158" s="243" t="str">
        <f>IF(F158="","",Tabla1[[#This Row],[Fecha Inicio grupo]]+3*7-7)</f>
        <v/>
      </c>
      <c r="V158" s="244" t="str">
        <f>IF(F158="","",EDATE(Tabla1[[#This Row],[Fecha Inicio grupo]],3))</f>
        <v/>
      </c>
      <c r="W158" s="30"/>
      <c r="X158" s="30"/>
      <c r="Y158" s="76"/>
      <c r="Z158" s="76"/>
      <c r="AA158" s="76"/>
      <c r="AB158" s="76"/>
      <c r="AC158" s="76"/>
      <c r="AD158" s="76"/>
      <c r="AE158" s="76"/>
      <c r="AF158" s="76"/>
      <c r="AG158" s="76"/>
      <c r="AH158" s="76"/>
      <c r="AI158" s="76"/>
      <c r="AJ158" s="76"/>
      <c r="AK158" s="76"/>
      <c r="AL158" s="76"/>
      <c r="AM158" s="76"/>
      <c r="AN158" s="76"/>
      <c r="AO158" s="144"/>
      <c r="AP158" s="246" t="str">
        <f>IF(F158="","",IFERROR(VLOOKUP(SUBSTITUTE(SUBSTITUTE(Tabla1[[#This Row],[Uso Sistemas]],"T","P"),"N","F"),Parámetros!$M$2:$N$17,2,0),"Completar hasta 3ra sem. para evaluar a Probacionista"))</f>
        <v/>
      </c>
      <c r="AQ158" s="40"/>
      <c r="AR158" s="40"/>
      <c r="AS158" s="40"/>
      <c r="AT158" s="29"/>
      <c r="AU158" s="56"/>
      <c r="AV158" s="56"/>
      <c r="AW158" s="56"/>
      <c r="AX158" s="248" t="str">
        <f>IF(V158="","",EOMONTH(EDATE(Tabla1[[#This Row],[Fecha Finalización]],2),0))</f>
        <v/>
      </c>
      <c r="AY158" s="40"/>
      <c r="AZ158" s="249" t="str">
        <f>IF(V158="","",EOMONTH(EDATE(Tabla1[[#This Row],[Fecha Finalización]],3),0))</f>
        <v/>
      </c>
      <c r="BA158" s="40"/>
      <c r="BB158" s="40"/>
      <c r="BC158" s="235"/>
      <c r="BD158" s="233" t="str">
        <f>IF(F158="","",Tabla1[[#This Row],[sem 01]]&amp;Tabla1[[#This Row],[sem 02]]&amp;Tabla1[[#This Row],[sem 03]])</f>
        <v/>
      </c>
      <c r="BE158" s="234" t="str">
        <f>IF(TRIM(F158)="","",$B$1&amp;"-"&amp;SUBSTITUTE(Tabla1[[#This Row],[Mes Inscrito]]," ","")&amp;"-"&amp;SUBSTITUTE(Tabla1[[#This Row],[Dia de clases Inscrito]]," ","")&amp;"-"&amp;SUBSTITUTE(Tabla1[[#This Row],[Horario Inscrito]]," ","")&amp;"-"&amp;Tabla1[[#This Row],[Fecha Inicio grupo]])</f>
        <v/>
      </c>
      <c r="BF158" s="251" t="str">
        <f>IF(F158="","",Tabla1[[#This Row],[Curso]])</f>
        <v/>
      </c>
      <c r="BG158" s="252" t="str">
        <f>+IF(TRIM(F158)="","",$B$1&amp;"-"&amp;TRIM(Tabla1[[#This Row],[Mes Inscrito]])&amp;"-"&amp;TRIM(Tabla1[[#This Row],[Dia de clases Inscrito]])&amp;"-"&amp;TRIM(Tabla1[[#This Row],[Horario Inscrito]])&amp;"-"&amp;TRIM(Tabla1[[#This Row],[Fecha Inicio grupo]])&amp;"-"&amp;TRIM(Tabla1[[#This Row],[Tipo Incrito]]))</f>
        <v/>
      </c>
      <c r="BH158" s="308" t="str">
        <f>IF(F158="","",OR(IFERROR(SEARCH("CG",Tabla1[[#This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8" s="309" t="str">
        <f>IF(F158&lt;&gt;"",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8" s="309" t="str">
        <f>IF(F158&lt;&gt;"",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8" s="309" t="str">
        <f>IF(Tabla1[[#This Row],[Fecha Inicio grupo]]="","",IFERROR(VLOOKUP(Tabla1[[#This Row],[Mes de Alta como miembro]],Parámetros!$AM$2:$AN$16,2,0),"01/01/1900"))</f>
        <v/>
      </c>
    </row>
    <row r="159" spans="1:63" ht="14.45" hidden="1">
      <c r="A159" s="69">
        <v>156</v>
      </c>
      <c r="B159" s="30"/>
      <c r="C159" s="35"/>
      <c r="D159" s="43"/>
      <c r="E159" s="65"/>
      <c r="F159" s="46"/>
      <c r="G159" s="46"/>
      <c r="H159" s="163"/>
      <c r="I159" s="43"/>
      <c r="J159" s="29"/>
      <c r="K159" s="70"/>
      <c r="L159" s="69"/>
      <c r="M159" s="47"/>
      <c r="N159" s="238" t="str">
        <f ca="1">IF(Tabla1[[#This Row],[Fecha de nac]]="","",IF(Tabla1[[#This Row],[Fecha Finalización]] &gt;=TODAY(), DATEDIF(Tabla1[[#This Row],[Fecha de nac]],TODAY(),"y"), ROUNDDOWN((Tabla1[[#This Row],[Fecha Finalización]] -Tabla1[[#This Row],[Fecha de nac]])/365,0)))</f>
        <v/>
      </c>
      <c r="O159" s="169"/>
      <c r="P159" s="35"/>
      <c r="Q159" s="68"/>
      <c r="R159" s="68"/>
      <c r="S159" s="68"/>
      <c r="T159" s="68"/>
      <c r="U159" s="243" t="str">
        <f>IF(F159="","",Tabla1[[#This Row],[Fecha Inicio grupo]]+3*7-7)</f>
        <v/>
      </c>
      <c r="V159" s="244" t="str">
        <f>IF(F159="","",EDATE(Tabla1[[#This Row],[Fecha Inicio grupo]],3))</f>
        <v/>
      </c>
      <c r="W159" s="30"/>
      <c r="X159" s="30"/>
      <c r="Y159" s="76"/>
      <c r="Z159" s="76"/>
      <c r="AA159" s="76"/>
      <c r="AB159" s="76"/>
      <c r="AC159" s="76"/>
      <c r="AD159" s="76"/>
      <c r="AE159" s="76"/>
      <c r="AF159" s="76"/>
      <c r="AG159" s="76"/>
      <c r="AH159" s="76"/>
      <c r="AI159" s="76"/>
      <c r="AJ159" s="76"/>
      <c r="AK159" s="76"/>
      <c r="AL159" s="76"/>
      <c r="AM159" s="76"/>
      <c r="AN159" s="76"/>
      <c r="AO159" s="144"/>
      <c r="AP159" s="246" t="str">
        <f>IF(F159="","",IFERROR(VLOOKUP(SUBSTITUTE(SUBSTITUTE(Tabla1[[#This Row],[Uso Sistemas]],"T","P"),"N","F"),Parámetros!$M$2:$N$17,2,0),"Completar hasta 3ra sem. para evaluar a Probacionista"))</f>
        <v/>
      </c>
      <c r="AQ159" s="40"/>
      <c r="AR159" s="40"/>
      <c r="AS159" s="40"/>
      <c r="AT159" s="29"/>
      <c r="AU159" s="56"/>
      <c r="AV159" s="56"/>
      <c r="AW159" s="56"/>
      <c r="AX159" s="248" t="str">
        <f>IF(V159="","",EOMONTH(EDATE(Tabla1[[#This Row],[Fecha Finalización]],2),0))</f>
        <v/>
      </c>
      <c r="AY159" s="40"/>
      <c r="AZ159" s="249" t="str">
        <f>IF(V159="","",EOMONTH(EDATE(Tabla1[[#This Row],[Fecha Finalización]],3),0))</f>
        <v/>
      </c>
      <c r="BA159" s="40"/>
      <c r="BB159" s="40"/>
      <c r="BC159" s="235"/>
      <c r="BD159" s="233" t="str">
        <f>IF(F159="","",Tabla1[[#This Row],[sem 01]]&amp;Tabla1[[#This Row],[sem 02]]&amp;Tabla1[[#This Row],[sem 03]])</f>
        <v/>
      </c>
      <c r="BE159" s="234" t="str">
        <f>IF(TRIM(F159)="","",$B$1&amp;"-"&amp;SUBSTITUTE(Tabla1[[#This Row],[Mes Inscrito]]," ","")&amp;"-"&amp;SUBSTITUTE(Tabla1[[#This Row],[Dia de clases Inscrito]]," ","")&amp;"-"&amp;SUBSTITUTE(Tabla1[[#This Row],[Horario Inscrito]]," ","")&amp;"-"&amp;Tabla1[[#This Row],[Fecha Inicio grupo]])</f>
        <v/>
      </c>
      <c r="BF159" s="251" t="str">
        <f>IF(F159="","",Tabla1[[#This Row],[Curso]])</f>
        <v/>
      </c>
      <c r="BG159" s="252" t="str">
        <f>+IF(TRIM(F159)="","",$B$1&amp;"-"&amp;TRIM(Tabla1[[#This Row],[Mes Inscrito]])&amp;"-"&amp;TRIM(Tabla1[[#This Row],[Dia de clases Inscrito]])&amp;"-"&amp;TRIM(Tabla1[[#This Row],[Horario Inscrito]])&amp;"-"&amp;TRIM(Tabla1[[#This Row],[Fecha Inicio grupo]])&amp;"-"&amp;TRIM(Tabla1[[#This Row],[Tipo Incrito]]))</f>
        <v/>
      </c>
      <c r="BH159" s="308" t="str">
        <f>IF(F159="","",OR(IFERROR(SEARCH("CG",Tabla1[[#This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9" s="309" t="str">
        <f>IF(F159&lt;&gt;"",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9" s="309" t="str">
        <f>IF(F159&lt;&gt;"",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9" s="309" t="str">
        <f>IF(Tabla1[[#This Row],[Fecha Inicio grupo]]="","",IFERROR(VLOOKUP(Tabla1[[#This Row],[Mes de Alta como miembro]],Parámetros!$AM$2:$AN$16,2,0),"01/01/1900"))</f>
        <v/>
      </c>
    </row>
    <row r="160" spans="1:63" ht="14.45" hidden="1">
      <c r="A160" s="69">
        <v>157</v>
      </c>
      <c r="B160" s="30"/>
      <c r="C160" s="35"/>
      <c r="D160" s="43"/>
      <c r="E160" s="65"/>
      <c r="F160" s="46"/>
      <c r="G160" s="46"/>
      <c r="H160" s="163"/>
      <c r="I160" s="43"/>
      <c r="J160" s="29"/>
      <c r="K160" s="70"/>
      <c r="L160" s="69"/>
      <c r="M160" s="47"/>
      <c r="N160" s="238" t="str">
        <f ca="1">IF(Tabla1[[#This Row],[Fecha de nac]]="","",IF(Tabla1[[#This Row],[Fecha Finalización]] &gt;=TODAY(), DATEDIF(Tabla1[[#This Row],[Fecha de nac]],TODAY(),"y"), ROUNDDOWN((Tabla1[[#This Row],[Fecha Finalización]] -Tabla1[[#This Row],[Fecha de nac]])/365,0)))</f>
        <v/>
      </c>
      <c r="O160" s="169"/>
      <c r="P160" s="35"/>
      <c r="Q160" s="68"/>
      <c r="R160" s="68"/>
      <c r="S160" s="68"/>
      <c r="T160" s="68"/>
      <c r="U160" s="243" t="str">
        <f>IF(F160="","",Tabla1[[#This Row],[Fecha Inicio grupo]]+3*7-7)</f>
        <v/>
      </c>
      <c r="V160" s="244" t="str">
        <f>IF(F160="","",EDATE(Tabla1[[#This Row],[Fecha Inicio grupo]],3))</f>
        <v/>
      </c>
      <c r="W160" s="30"/>
      <c r="X160" s="30"/>
      <c r="Y160" s="76"/>
      <c r="Z160" s="76"/>
      <c r="AA160" s="76"/>
      <c r="AB160" s="76"/>
      <c r="AC160" s="76"/>
      <c r="AD160" s="76"/>
      <c r="AE160" s="76"/>
      <c r="AF160" s="76"/>
      <c r="AG160" s="76"/>
      <c r="AH160" s="76"/>
      <c r="AI160" s="76"/>
      <c r="AJ160" s="76"/>
      <c r="AK160" s="76"/>
      <c r="AL160" s="76"/>
      <c r="AM160" s="76"/>
      <c r="AN160" s="76"/>
      <c r="AO160" s="144"/>
      <c r="AP160" s="246" t="str">
        <f>IF(F160="","",IFERROR(VLOOKUP(SUBSTITUTE(SUBSTITUTE(Tabla1[[#This Row],[Uso Sistemas]],"T","P"),"N","F"),Parámetros!$M$2:$N$17,2,0),"Completar hasta 3ra sem. para evaluar a Probacionista"))</f>
        <v/>
      </c>
      <c r="AQ160" s="40"/>
      <c r="AR160" s="40"/>
      <c r="AS160" s="40"/>
      <c r="AT160" s="29"/>
      <c r="AU160" s="56"/>
      <c r="AV160" s="56"/>
      <c r="AW160" s="56"/>
      <c r="AX160" s="248" t="str">
        <f>IF(V160="","",EOMONTH(EDATE(Tabla1[[#This Row],[Fecha Finalización]],2),0))</f>
        <v/>
      </c>
      <c r="AY160" s="40"/>
      <c r="AZ160" s="249" t="str">
        <f>IF(V160="","",EOMONTH(EDATE(Tabla1[[#This Row],[Fecha Finalización]],3),0))</f>
        <v/>
      </c>
      <c r="BA160" s="40"/>
      <c r="BB160" s="40"/>
      <c r="BC160" s="235"/>
      <c r="BD160" s="233" t="str">
        <f>IF(F160="","",Tabla1[[#This Row],[sem 01]]&amp;Tabla1[[#This Row],[sem 02]]&amp;Tabla1[[#This Row],[sem 03]])</f>
        <v/>
      </c>
      <c r="BE160" s="234" t="str">
        <f>IF(TRIM(F160)="","",$B$1&amp;"-"&amp;SUBSTITUTE(Tabla1[[#This Row],[Mes Inscrito]]," ","")&amp;"-"&amp;SUBSTITUTE(Tabla1[[#This Row],[Dia de clases Inscrito]]," ","")&amp;"-"&amp;SUBSTITUTE(Tabla1[[#This Row],[Horario Inscrito]]," ","")&amp;"-"&amp;Tabla1[[#This Row],[Fecha Inicio grupo]])</f>
        <v/>
      </c>
      <c r="BF160" s="251" t="str">
        <f>IF(F160="","",Tabla1[[#This Row],[Curso]])</f>
        <v/>
      </c>
      <c r="BG160" s="252" t="str">
        <f>+IF(TRIM(F160)="","",$B$1&amp;"-"&amp;TRIM(Tabla1[[#This Row],[Mes Inscrito]])&amp;"-"&amp;TRIM(Tabla1[[#This Row],[Dia de clases Inscrito]])&amp;"-"&amp;TRIM(Tabla1[[#This Row],[Horario Inscrito]])&amp;"-"&amp;TRIM(Tabla1[[#This Row],[Fecha Inicio grupo]])&amp;"-"&amp;TRIM(Tabla1[[#This Row],[Tipo Incrito]]))</f>
        <v/>
      </c>
      <c r="BH160" s="308" t="str">
        <f>IF(F160="","",OR(IFERROR(SEARCH("CG",Tabla1[[#This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0" s="309" t="str">
        <f>IF(F160&lt;&gt;"",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0" s="309" t="str">
        <f>IF(F160&lt;&gt;"",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0" s="309" t="str">
        <f>IF(Tabla1[[#This Row],[Fecha Inicio grupo]]="","",IFERROR(VLOOKUP(Tabla1[[#This Row],[Mes de Alta como miembro]],Parámetros!$AM$2:$AN$16,2,0),"01/01/1900"))</f>
        <v/>
      </c>
    </row>
    <row r="161" spans="1:63" ht="14.45" hidden="1">
      <c r="A161" s="69">
        <v>158</v>
      </c>
      <c r="B161" s="30"/>
      <c r="C161" s="35"/>
      <c r="D161" s="43"/>
      <c r="E161" s="65"/>
      <c r="F161" s="46"/>
      <c r="G161" s="46"/>
      <c r="H161" s="163"/>
      <c r="I161" s="43"/>
      <c r="J161" s="29"/>
      <c r="K161" s="70"/>
      <c r="L161" s="69"/>
      <c r="M161" s="47"/>
      <c r="N161" s="238" t="str">
        <f ca="1">IF(Tabla1[[#This Row],[Fecha de nac]]="","",IF(Tabla1[[#This Row],[Fecha Finalización]] &gt;=TODAY(), DATEDIF(Tabla1[[#This Row],[Fecha de nac]],TODAY(),"y"), ROUNDDOWN((Tabla1[[#This Row],[Fecha Finalización]] -Tabla1[[#This Row],[Fecha de nac]])/365,0)))</f>
        <v/>
      </c>
      <c r="O161" s="169"/>
      <c r="P161" s="35"/>
      <c r="Q161" s="68"/>
      <c r="R161" s="68"/>
      <c r="S161" s="68"/>
      <c r="T161" s="68"/>
      <c r="U161" s="243" t="str">
        <f>IF(F161="","",Tabla1[[#This Row],[Fecha Inicio grupo]]+3*7-7)</f>
        <v/>
      </c>
      <c r="V161" s="244" t="str">
        <f>IF(F161="","",EDATE(Tabla1[[#This Row],[Fecha Inicio grupo]],3))</f>
        <v/>
      </c>
      <c r="W161" s="30"/>
      <c r="X161" s="30"/>
      <c r="Y161" s="76"/>
      <c r="Z161" s="76"/>
      <c r="AA161" s="76"/>
      <c r="AB161" s="76"/>
      <c r="AC161" s="76"/>
      <c r="AD161" s="76"/>
      <c r="AE161" s="76"/>
      <c r="AF161" s="76"/>
      <c r="AG161" s="76"/>
      <c r="AH161" s="76"/>
      <c r="AI161" s="76"/>
      <c r="AJ161" s="76"/>
      <c r="AK161" s="76"/>
      <c r="AL161" s="76"/>
      <c r="AM161" s="76"/>
      <c r="AN161" s="76"/>
      <c r="AO161" s="144"/>
      <c r="AP161" s="246" t="str">
        <f>IF(F161="","",IFERROR(VLOOKUP(SUBSTITUTE(SUBSTITUTE(Tabla1[[#This Row],[Uso Sistemas]],"T","P"),"N","F"),Parámetros!$M$2:$N$17,2,0),"Completar hasta 3ra sem. para evaluar a Probacionista"))</f>
        <v/>
      </c>
      <c r="AQ161" s="40"/>
      <c r="AR161" s="40"/>
      <c r="AS161" s="40"/>
      <c r="AT161" s="29"/>
      <c r="AU161" s="56"/>
      <c r="AV161" s="56"/>
      <c r="AW161" s="56"/>
      <c r="AX161" s="248" t="str">
        <f>IF(V161="","",EOMONTH(EDATE(Tabla1[[#This Row],[Fecha Finalización]],2),0))</f>
        <v/>
      </c>
      <c r="AY161" s="40"/>
      <c r="AZ161" s="249" t="str">
        <f>IF(V161="","",EOMONTH(EDATE(Tabla1[[#This Row],[Fecha Finalización]],3),0))</f>
        <v/>
      </c>
      <c r="BA161" s="40"/>
      <c r="BB161" s="40"/>
      <c r="BC161" s="235"/>
      <c r="BD161" s="233" t="str">
        <f>IF(F161="","",Tabla1[[#This Row],[sem 01]]&amp;Tabla1[[#This Row],[sem 02]]&amp;Tabla1[[#This Row],[sem 03]])</f>
        <v/>
      </c>
      <c r="BE161" s="234" t="str">
        <f>IF(TRIM(F161)="","",$B$1&amp;"-"&amp;SUBSTITUTE(Tabla1[[#This Row],[Mes Inscrito]]," ","")&amp;"-"&amp;SUBSTITUTE(Tabla1[[#This Row],[Dia de clases Inscrito]]," ","")&amp;"-"&amp;SUBSTITUTE(Tabla1[[#This Row],[Horario Inscrito]]," ","")&amp;"-"&amp;Tabla1[[#This Row],[Fecha Inicio grupo]])</f>
        <v/>
      </c>
      <c r="BF161" s="251" t="str">
        <f>IF(F161="","",Tabla1[[#This Row],[Curso]])</f>
        <v/>
      </c>
      <c r="BG161" s="252" t="str">
        <f>+IF(TRIM(F161)="","",$B$1&amp;"-"&amp;TRIM(Tabla1[[#This Row],[Mes Inscrito]])&amp;"-"&amp;TRIM(Tabla1[[#This Row],[Dia de clases Inscrito]])&amp;"-"&amp;TRIM(Tabla1[[#This Row],[Horario Inscrito]])&amp;"-"&amp;TRIM(Tabla1[[#This Row],[Fecha Inicio grupo]])&amp;"-"&amp;TRIM(Tabla1[[#This Row],[Tipo Incrito]]))</f>
        <v/>
      </c>
      <c r="BH161" s="308" t="str">
        <f>IF(F161="","",OR(IFERROR(SEARCH("CG",Tabla1[[#This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1" s="309" t="str">
        <f>IF(F161&lt;&gt;"",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1" s="309" t="str">
        <f>IF(F161&lt;&gt;"",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1" s="309" t="str">
        <f>IF(Tabla1[[#This Row],[Fecha Inicio grupo]]="","",IFERROR(VLOOKUP(Tabla1[[#This Row],[Mes de Alta como miembro]],Parámetros!$AM$2:$AN$16,2,0),"01/01/1900"))</f>
        <v/>
      </c>
    </row>
    <row r="162" spans="1:63" ht="14.45" hidden="1">
      <c r="A162" s="69">
        <v>159</v>
      </c>
      <c r="B162" s="30"/>
      <c r="C162" s="35"/>
      <c r="D162" s="43"/>
      <c r="E162" s="65"/>
      <c r="F162" s="46"/>
      <c r="G162" s="46"/>
      <c r="H162" s="163"/>
      <c r="I162" s="43"/>
      <c r="J162" s="29"/>
      <c r="K162" s="70"/>
      <c r="L162" s="69"/>
      <c r="M162" s="47"/>
      <c r="N162" s="238" t="str">
        <f ca="1">IF(Tabla1[[#This Row],[Fecha de nac]]="","",IF(Tabla1[[#This Row],[Fecha Finalización]] &gt;=TODAY(), DATEDIF(Tabla1[[#This Row],[Fecha de nac]],TODAY(),"y"), ROUNDDOWN((Tabla1[[#This Row],[Fecha Finalización]] -Tabla1[[#This Row],[Fecha de nac]])/365,0)))</f>
        <v/>
      </c>
      <c r="O162" s="169"/>
      <c r="P162" s="35"/>
      <c r="Q162" s="68"/>
      <c r="R162" s="68"/>
      <c r="S162" s="68"/>
      <c r="T162" s="68"/>
      <c r="U162" s="243" t="str">
        <f>IF(F162="","",Tabla1[[#This Row],[Fecha Inicio grupo]]+3*7-7)</f>
        <v/>
      </c>
      <c r="V162" s="244" t="str">
        <f>IF(F162="","",EDATE(Tabla1[[#This Row],[Fecha Inicio grupo]],3))</f>
        <v/>
      </c>
      <c r="W162" s="30"/>
      <c r="X162" s="30"/>
      <c r="Y162" s="76"/>
      <c r="Z162" s="76"/>
      <c r="AA162" s="76"/>
      <c r="AB162" s="76"/>
      <c r="AC162" s="76"/>
      <c r="AD162" s="76"/>
      <c r="AE162" s="76"/>
      <c r="AF162" s="76"/>
      <c r="AG162" s="76"/>
      <c r="AH162" s="76"/>
      <c r="AI162" s="76"/>
      <c r="AJ162" s="76"/>
      <c r="AK162" s="76"/>
      <c r="AL162" s="76"/>
      <c r="AM162" s="76"/>
      <c r="AN162" s="76"/>
      <c r="AO162" s="144"/>
      <c r="AP162" s="246" t="str">
        <f>IF(F162="","",IFERROR(VLOOKUP(SUBSTITUTE(SUBSTITUTE(Tabla1[[#This Row],[Uso Sistemas]],"T","P"),"N","F"),Parámetros!$M$2:$N$17,2,0),"Completar hasta 3ra sem. para evaluar a Probacionista"))</f>
        <v/>
      </c>
      <c r="AQ162" s="40"/>
      <c r="AR162" s="40"/>
      <c r="AS162" s="40"/>
      <c r="AT162" s="29"/>
      <c r="AU162" s="56"/>
      <c r="AV162" s="56"/>
      <c r="AW162" s="56"/>
      <c r="AX162" s="248" t="str">
        <f>IF(V162="","",EOMONTH(EDATE(Tabla1[[#This Row],[Fecha Finalización]],2),0))</f>
        <v/>
      </c>
      <c r="AY162" s="40"/>
      <c r="AZ162" s="249" t="str">
        <f>IF(V162="","",EOMONTH(EDATE(Tabla1[[#This Row],[Fecha Finalización]],3),0))</f>
        <v/>
      </c>
      <c r="BA162" s="40"/>
      <c r="BB162" s="40"/>
      <c r="BC162" s="235"/>
      <c r="BD162" s="233" t="str">
        <f>IF(F162="","",Tabla1[[#This Row],[sem 01]]&amp;Tabla1[[#This Row],[sem 02]]&amp;Tabla1[[#This Row],[sem 03]])</f>
        <v/>
      </c>
      <c r="BE162" s="234" t="str">
        <f>IF(TRIM(F162)="","",$B$1&amp;"-"&amp;SUBSTITUTE(Tabla1[[#This Row],[Mes Inscrito]]," ","")&amp;"-"&amp;SUBSTITUTE(Tabla1[[#This Row],[Dia de clases Inscrito]]," ","")&amp;"-"&amp;SUBSTITUTE(Tabla1[[#This Row],[Horario Inscrito]]," ","")&amp;"-"&amp;Tabla1[[#This Row],[Fecha Inicio grupo]])</f>
        <v/>
      </c>
      <c r="BF162" s="251" t="str">
        <f>IF(F162="","",Tabla1[[#This Row],[Curso]])</f>
        <v/>
      </c>
      <c r="BG162" s="252" t="str">
        <f>+IF(TRIM(F162)="","",$B$1&amp;"-"&amp;TRIM(Tabla1[[#This Row],[Mes Inscrito]])&amp;"-"&amp;TRIM(Tabla1[[#This Row],[Dia de clases Inscrito]])&amp;"-"&amp;TRIM(Tabla1[[#This Row],[Horario Inscrito]])&amp;"-"&amp;TRIM(Tabla1[[#This Row],[Fecha Inicio grupo]])&amp;"-"&amp;TRIM(Tabla1[[#This Row],[Tipo Incrito]]))</f>
        <v/>
      </c>
      <c r="BH162" s="308" t="str">
        <f>IF(F162="","",OR(IFERROR(SEARCH("CG",Tabla1[[#This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2" s="309" t="str">
        <f>IF(F162&lt;&gt;"",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2" s="309" t="str">
        <f>IF(F162&lt;&gt;"",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2" s="309" t="str">
        <f>IF(Tabla1[[#This Row],[Fecha Inicio grupo]]="","",IFERROR(VLOOKUP(Tabla1[[#This Row],[Mes de Alta como miembro]],Parámetros!$AM$2:$AN$16,2,0),"01/01/1900"))</f>
        <v/>
      </c>
    </row>
    <row r="163" spans="1:63" ht="14.45" hidden="1">
      <c r="A163" s="69">
        <v>160</v>
      </c>
      <c r="B163" s="30"/>
      <c r="C163" s="35"/>
      <c r="D163" s="43"/>
      <c r="E163" s="65"/>
      <c r="F163" s="46"/>
      <c r="G163" s="46"/>
      <c r="H163" s="163"/>
      <c r="I163" s="43"/>
      <c r="J163" s="29"/>
      <c r="K163" s="70"/>
      <c r="L163" s="69"/>
      <c r="M163" s="47"/>
      <c r="N163" s="238" t="str">
        <f ca="1">IF(Tabla1[[#This Row],[Fecha de nac]]="","",IF(Tabla1[[#This Row],[Fecha Finalización]] &gt;=TODAY(), DATEDIF(Tabla1[[#This Row],[Fecha de nac]],TODAY(),"y"), ROUNDDOWN((Tabla1[[#This Row],[Fecha Finalización]] -Tabla1[[#This Row],[Fecha de nac]])/365,0)))</f>
        <v/>
      </c>
      <c r="O163" s="169"/>
      <c r="P163" s="35"/>
      <c r="Q163" s="68"/>
      <c r="R163" s="68"/>
      <c r="S163" s="68"/>
      <c r="T163" s="68"/>
      <c r="U163" s="243" t="str">
        <f>IF(F163="","",Tabla1[[#This Row],[Fecha Inicio grupo]]+3*7-7)</f>
        <v/>
      </c>
      <c r="V163" s="244" t="str">
        <f>IF(F163="","",EDATE(Tabla1[[#This Row],[Fecha Inicio grupo]],3))</f>
        <v/>
      </c>
      <c r="W163" s="30"/>
      <c r="X163" s="30"/>
      <c r="Y163" s="76"/>
      <c r="Z163" s="76"/>
      <c r="AA163" s="76"/>
      <c r="AB163" s="76"/>
      <c r="AC163" s="76"/>
      <c r="AD163" s="76"/>
      <c r="AE163" s="76"/>
      <c r="AF163" s="76"/>
      <c r="AG163" s="76"/>
      <c r="AH163" s="76"/>
      <c r="AI163" s="76"/>
      <c r="AJ163" s="76"/>
      <c r="AK163" s="76"/>
      <c r="AL163" s="76"/>
      <c r="AM163" s="76"/>
      <c r="AN163" s="76"/>
      <c r="AO163" s="144"/>
      <c r="AP163" s="246" t="str">
        <f>IF(F163="","",IFERROR(VLOOKUP(SUBSTITUTE(SUBSTITUTE(Tabla1[[#This Row],[Uso Sistemas]],"T","P"),"N","F"),Parámetros!$M$2:$N$17,2,0),"Completar hasta 3ra sem. para evaluar a Probacionista"))</f>
        <v/>
      </c>
      <c r="AQ163" s="40"/>
      <c r="AR163" s="40"/>
      <c r="AS163" s="40"/>
      <c r="AT163" s="29"/>
      <c r="AU163" s="56"/>
      <c r="AV163" s="56"/>
      <c r="AW163" s="56"/>
      <c r="AX163" s="248" t="str">
        <f>IF(V163="","",EOMONTH(EDATE(Tabla1[[#This Row],[Fecha Finalización]],2),0))</f>
        <v/>
      </c>
      <c r="AY163" s="40"/>
      <c r="AZ163" s="249" t="str">
        <f>IF(V163="","",EOMONTH(EDATE(Tabla1[[#This Row],[Fecha Finalización]],3),0))</f>
        <v/>
      </c>
      <c r="BA163" s="40"/>
      <c r="BB163" s="40"/>
      <c r="BC163" s="235"/>
      <c r="BD163" s="233" t="str">
        <f>IF(F163="","",Tabla1[[#This Row],[sem 01]]&amp;Tabla1[[#This Row],[sem 02]]&amp;Tabla1[[#This Row],[sem 03]])</f>
        <v/>
      </c>
      <c r="BE163" s="234" t="str">
        <f>IF(TRIM(F163)="","",$B$1&amp;"-"&amp;SUBSTITUTE(Tabla1[[#This Row],[Mes Inscrito]]," ","")&amp;"-"&amp;SUBSTITUTE(Tabla1[[#This Row],[Dia de clases Inscrito]]," ","")&amp;"-"&amp;SUBSTITUTE(Tabla1[[#This Row],[Horario Inscrito]]," ","")&amp;"-"&amp;Tabla1[[#This Row],[Fecha Inicio grupo]])</f>
        <v/>
      </c>
      <c r="BF163" s="251" t="str">
        <f>IF(F163="","",Tabla1[[#This Row],[Curso]])</f>
        <v/>
      </c>
      <c r="BG163" s="252" t="str">
        <f>+IF(TRIM(F163)="","",$B$1&amp;"-"&amp;TRIM(Tabla1[[#This Row],[Mes Inscrito]])&amp;"-"&amp;TRIM(Tabla1[[#This Row],[Dia de clases Inscrito]])&amp;"-"&amp;TRIM(Tabla1[[#This Row],[Horario Inscrito]])&amp;"-"&amp;TRIM(Tabla1[[#This Row],[Fecha Inicio grupo]])&amp;"-"&amp;TRIM(Tabla1[[#This Row],[Tipo Incrito]]))</f>
        <v/>
      </c>
      <c r="BH163" s="308" t="str">
        <f>IF(F163="","",OR(IFERROR(SEARCH("CG",Tabla1[[#This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3" s="309" t="str">
        <f>IF(F163&lt;&gt;"",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3" s="309" t="str">
        <f>IF(F163&lt;&gt;"",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3" s="309" t="str">
        <f>IF(Tabla1[[#This Row],[Fecha Inicio grupo]]="","",IFERROR(VLOOKUP(Tabla1[[#This Row],[Mes de Alta como miembro]],Parámetros!$AM$2:$AN$16,2,0),"01/01/1900"))</f>
        <v/>
      </c>
    </row>
    <row r="164" spans="1:63" ht="14.45" hidden="1">
      <c r="A164" s="69">
        <v>161</v>
      </c>
      <c r="B164" s="30"/>
      <c r="C164" s="35"/>
      <c r="D164" s="43"/>
      <c r="E164" s="65"/>
      <c r="F164" s="46"/>
      <c r="G164" s="46"/>
      <c r="H164" s="163"/>
      <c r="I164" s="43"/>
      <c r="J164" s="29"/>
      <c r="K164" s="70"/>
      <c r="L164" s="69"/>
      <c r="M164" s="47"/>
      <c r="N164" s="238" t="str">
        <f ca="1">IF(Tabla1[[#This Row],[Fecha de nac]]="","",IF(Tabla1[[#This Row],[Fecha Finalización]] &gt;=TODAY(), DATEDIF(Tabla1[[#This Row],[Fecha de nac]],TODAY(),"y"), ROUNDDOWN((Tabla1[[#This Row],[Fecha Finalización]] -Tabla1[[#This Row],[Fecha de nac]])/365,0)))</f>
        <v/>
      </c>
      <c r="O164" s="169"/>
      <c r="P164" s="35"/>
      <c r="Q164" s="68"/>
      <c r="R164" s="68"/>
      <c r="S164" s="68"/>
      <c r="T164" s="68"/>
      <c r="U164" s="243" t="str">
        <f>IF(F164="","",Tabla1[[#This Row],[Fecha Inicio grupo]]+3*7-7)</f>
        <v/>
      </c>
      <c r="V164" s="244" t="str">
        <f>IF(F164="","",EDATE(Tabla1[[#This Row],[Fecha Inicio grupo]],3))</f>
        <v/>
      </c>
      <c r="W164" s="30"/>
      <c r="X164" s="30"/>
      <c r="Y164" s="76"/>
      <c r="Z164" s="76"/>
      <c r="AA164" s="76"/>
      <c r="AB164" s="76"/>
      <c r="AC164" s="76"/>
      <c r="AD164" s="76"/>
      <c r="AE164" s="76"/>
      <c r="AF164" s="76"/>
      <c r="AG164" s="76"/>
      <c r="AH164" s="76"/>
      <c r="AI164" s="76"/>
      <c r="AJ164" s="76"/>
      <c r="AK164" s="76"/>
      <c r="AL164" s="76"/>
      <c r="AM164" s="76"/>
      <c r="AN164" s="76"/>
      <c r="AO164" s="144"/>
      <c r="AP164" s="246" t="str">
        <f>IF(F164="","",IFERROR(VLOOKUP(SUBSTITUTE(SUBSTITUTE(Tabla1[[#This Row],[Uso Sistemas]],"T","P"),"N","F"),Parámetros!$M$2:$N$17,2,0),"Completar hasta 3ra sem. para evaluar a Probacionista"))</f>
        <v/>
      </c>
      <c r="AQ164" s="40"/>
      <c r="AR164" s="40"/>
      <c r="AS164" s="40"/>
      <c r="AT164" s="29"/>
      <c r="AU164" s="56"/>
      <c r="AV164" s="56"/>
      <c r="AW164" s="56"/>
      <c r="AX164" s="248" t="str">
        <f>IF(V164="","",EOMONTH(EDATE(Tabla1[[#This Row],[Fecha Finalización]],2),0))</f>
        <v/>
      </c>
      <c r="AY164" s="40"/>
      <c r="AZ164" s="249" t="str">
        <f>IF(V164="","",EOMONTH(EDATE(Tabla1[[#This Row],[Fecha Finalización]],3),0))</f>
        <v/>
      </c>
      <c r="BA164" s="40"/>
      <c r="BB164" s="40"/>
      <c r="BC164" s="235"/>
      <c r="BD164" s="233" t="str">
        <f>IF(F164="","",Tabla1[[#This Row],[sem 01]]&amp;Tabla1[[#This Row],[sem 02]]&amp;Tabla1[[#This Row],[sem 03]])</f>
        <v/>
      </c>
      <c r="BE164" s="234" t="str">
        <f>IF(TRIM(F164)="","",$B$1&amp;"-"&amp;SUBSTITUTE(Tabla1[[#This Row],[Mes Inscrito]]," ","")&amp;"-"&amp;SUBSTITUTE(Tabla1[[#This Row],[Dia de clases Inscrito]]," ","")&amp;"-"&amp;SUBSTITUTE(Tabla1[[#This Row],[Horario Inscrito]]," ","")&amp;"-"&amp;Tabla1[[#This Row],[Fecha Inicio grupo]])</f>
        <v/>
      </c>
      <c r="BF164" s="251" t="str">
        <f>IF(F164="","",Tabla1[[#This Row],[Curso]])</f>
        <v/>
      </c>
      <c r="BG164" s="252" t="str">
        <f>+IF(TRIM(F164)="","",$B$1&amp;"-"&amp;TRIM(Tabla1[[#This Row],[Mes Inscrito]])&amp;"-"&amp;TRIM(Tabla1[[#This Row],[Dia de clases Inscrito]])&amp;"-"&amp;TRIM(Tabla1[[#This Row],[Horario Inscrito]])&amp;"-"&amp;TRIM(Tabla1[[#This Row],[Fecha Inicio grupo]])&amp;"-"&amp;TRIM(Tabla1[[#This Row],[Tipo Incrito]]))</f>
        <v/>
      </c>
      <c r="BH164" s="308" t="str">
        <f>IF(F164="","",OR(IFERROR(SEARCH("CG",Tabla1[[#This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4" s="309" t="str">
        <f>IF(F164&lt;&gt;"",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4" s="309" t="str">
        <f>IF(F164&lt;&gt;"",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4" s="309" t="str">
        <f>IF(Tabla1[[#This Row],[Fecha Inicio grupo]]="","",IFERROR(VLOOKUP(Tabla1[[#This Row],[Mes de Alta como miembro]],Parámetros!$AM$2:$AN$16,2,0),"01/01/1900"))</f>
        <v/>
      </c>
    </row>
    <row r="165" spans="1:63" ht="14.45" hidden="1">
      <c r="A165" s="69">
        <v>162</v>
      </c>
      <c r="B165" s="30"/>
      <c r="C165" s="35"/>
      <c r="D165" s="43"/>
      <c r="E165" s="65"/>
      <c r="F165" s="46"/>
      <c r="G165" s="46"/>
      <c r="H165" s="163"/>
      <c r="I165" s="43"/>
      <c r="J165" s="29"/>
      <c r="K165" s="70"/>
      <c r="L165" s="69"/>
      <c r="M165" s="47"/>
      <c r="N165" s="238" t="str">
        <f ca="1">IF(Tabla1[[#This Row],[Fecha de nac]]="","",IF(Tabla1[[#This Row],[Fecha Finalización]] &gt;=TODAY(), DATEDIF(Tabla1[[#This Row],[Fecha de nac]],TODAY(),"y"), ROUNDDOWN((Tabla1[[#This Row],[Fecha Finalización]] -Tabla1[[#This Row],[Fecha de nac]])/365,0)))</f>
        <v/>
      </c>
      <c r="O165" s="169"/>
      <c r="P165" s="35"/>
      <c r="Q165" s="68"/>
      <c r="R165" s="68"/>
      <c r="S165" s="68"/>
      <c r="T165" s="68"/>
      <c r="U165" s="243" t="str">
        <f>IF(F165="","",Tabla1[[#This Row],[Fecha Inicio grupo]]+3*7-7)</f>
        <v/>
      </c>
      <c r="V165" s="244" t="str">
        <f>IF(F165="","",EDATE(Tabla1[[#This Row],[Fecha Inicio grupo]],3))</f>
        <v/>
      </c>
      <c r="W165" s="30"/>
      <c r="X165" s="30"/>
      <c r="Y165" s="76"/>
      <c r="Z165" s="76"/>
      <c r="AA165" s="76"/>
      <c r="AB165" s="76"/>
      <c r="AC165" s="76"/>
      <c r="AD165" s="76"/>
      <c r="AE165" s="76"/>
      <c r="AF165" s="76"/>
      <c r="AG165" s="76"/>
      <c r="AH165" s="76"/>
      <c r="AI165" s="76"/>
      <c r="AJ165" s="76"/>
      <c r="AK165" s="76"/>
      <c r="AL165" s="76"/>
      <c r="AM165" s="76"/>
      <c r="AN165" s="76"/>
      <c r="AO165" s="144"/>
      <c r="AP165" s="246" t="str">
        <f>IF(F165="","",IFERROR(VLOOKUP(SUBSTITUTE(SUBSTITUTE(Tabla1[[#This Row],[Uso Sistemas]],"T","P"),"N","F"),Parámetros!$M$2:$N$17,2,0),"Completar hasta 3ra sem. para evaluar a Probacionista"))</f>
        <v/>
      </c>
      <c r="AQ165" s="40"/>
      <c r="AR165" s="40"/>
      <c r="AS165" s="40"/>
      <c r="AT165" s="29"/>
      <c r="AU165" s="56"/>
      <c r="AV165" s="56"/>
      <c r="AW165" s="56"/>
      <c r="AX165" s="248" t="str">
        <f>IF(V165="","",EOMONTH(EDATE(Tabla1[[#This Row],[Fecha Finalización]],2),0))</f>
        <v/>
      </c>
      <c r="AY165" s="40"/>
      <c r="AZ165" s="249" t="str">
        <f>IF(V165="","",EOMONTH(EDATE(Tabla1[[#This Row],[Fecha Finalización]],3),0))</f>
        <v/>
      </c>
      <c r="BA165" s="40"/>
      <c r="BB165" s="40"/>
      <c r="BC165" s="235"/>
      <c r="BD165" s="233" t="str">
        <f>IF(F165="","",Tabla1[[#This Row],[sem 01]]&amp;Tabla1[[#This Row],[sem 02]]&amp;Tabla1[[#This Row],[sem 03]])</f>
        <v/>
      </c>
      <c r="BE165" s="234" t="str">
        <f>IF(TRIM(F165)="","",$B$1&amp;"-"&amp;SUBSTITUTE(Tabla1[[#This Row],[Mes Inscrito]]," ","")&amp;"-"&amp;SUBSTITUTE(Tabla1[[#This Row],[Dia de clases Inscrito]]," ","")&amp;"-"&amp;SUBSTITUTE(Tabla1[[#This Row],[Horario Inscrito]]," ","")&amp;"-"&amp;Tabla1[[#This Row],[Fecha Inicio grupo]])</f>
        <v/>
      </c>
      <c r="BF165" s="251" t="str">
        <f>IF(F165="","",Tabla1[[#This Row],[Curso]])</f>
        <v/>
      </c>
      <c r="BG165" s="252" t="str">
        <f>+IF(TRIM(F165)="","",$B$1&amp;"-"&amp;TRIM(Tabla1[[#This Row],[Mes Inscrito]])&amp;"-"&amp;TRIM(Tabla1[[#This Row],[Dia de clases Inscrito]])&amp;"-"&amp;TRIM(Tabla1[[#This Row],[Horario Inscrito]])&amp;"-"&amp;TRIM(Tabla1[[#This Row],[Fecha Inicio grupo]])&amp;"-"&amp;TRIM(Tabla1[[#This Row],[Tipo Incrito]]))</f>
        <v/>
      </c>
      <c r="BH165" s="308" t="str">
        <f>IF(F165="","",OR(IFERROR(SEARCH("CG",Tabla1[[#This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5" s="309" t="str">
        <f>IF(F165&lt;&gt;"",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5" s="309" t="str">
        <f>IF(F165&lt;&gt;"",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5" s="309" t="str">
        <f>IF(Tabla1[[#This Row],[Fecha Inicio grupo]]="","",IFERROR(VLOOKUP(Tabla1[[#This Row],[Mes de Alta como miembro]],Parámetros!$AM$2:$AN$16,2,0),"01/01/1900"))</f>
        <v/>
      </c>
    </row>
    <row r="166" spans="1:63" ht="14.45" hidden="1">
      <c r="A166" s="69">
        <v>163</v>
      </c>
      <c r="B166" s="30"/>
      <c r="C166" s="35"/>
      <c r="D166" s="43"/>
      <c r="E166" s="65"/>
      <c r="F166" s="46"/>
      <c r="G166" s="46"/>
      <c r="H166" s="163"/>
      <c r="I166" s="43"/>
      <c r="J166" s="29"/>
      <c r="K166" s="70"/>
      <c r="L166" s="69"/>
      <c r="M166" s="47"/>
      <c r="N166" s="238" t="str">
        <f ca="1">IF(Tabla1[[#This Row],[Fecha de nac]]="","",IF(Tabla1[[#This Row],[Fecha Finalización]] &gt;=TODAY(), DATEDIF(Tabla1[[#This Row],[Fecha de nac]],TODAY(),"y"), ROUNDDOWN((Tabla1[[#This Row],[Fecha Finalización]] -Tabla1[[#This Row],[Fecha de nac]])/365,0)))</f>
        <v/>
      </c>
      <c r="O166" s="169"/>
      <c r="P166" s="35"/>
      <c r="Q166" s="68"/>
      <c r="R166" s="68"/>
      <c r="S166" s="68"/>
      <c r="T166" s="68"/>
      <c r="U166" s="243" t="str">
        <f>IF(F166="","",Tabla1[[#This Row],[Fecha Inicio grupo]]+3*7-7)</f>
        <v/>
      </c>
      <c r="V166" s="244" t="str">
        <f>IF(F166="","",EDATE(Tabla1[[#This Row],[Fecha Inicio grupo]],3))</f>
        <v/>
      </c>
      <c r="W166" s="30"/>
      <c r="X166" s="30"/>
      <c r="Y166" s="76"/>
      <c r="Z166" s="76"/>
      <c r="AA166" s="76"/>
      <c r="AB166" s="76"/>
      <c r="AC166" s="76"/>
      <c r="AD166" s="76"/>
      <c r="AE166" s="76"/>
      <c r="AF166" s="76"/>
      <c r="AG166" s="76"/>
      <c r="AH166" s="76"/>
      <c r="AI166" s="76"/>
      <c r="AJ166" s="76"/>
      <c r="AK166" s="76"/>
      <c r="AL166" s="76"/>
      <c r="AM166" s="76"/>
      <c r="AN166" s="76"/>
      <c r="AO166" s="144"/>
      <c r="AP166" s="246" t="str">
        <f>IF(F166="","",IFERROR(VLOOKUP(SUBSTITUTE(SUBSTITUTE(Tabla1[[#This Row],[Uso Sistemas]],"T","P"),"N","F"),Parámetros!$M$2:$N$17,2,0),"Completar hasta 3ra sem. para evaluar a Probacionista"))</f>
        <v/>
      </c>
      <c r="AQ166" s="40"/>
      <c r="AR166" s="40"/>
      <c r="AS166" s="40"/>
      <c r="AT166" s="29"/>
      <c r="AU166" s="56"/>
      <c r="AV166" s="56"/>
      <c r="AW166" s="56"/>
      <c r="AX166" s="248" t="str">
        <f>IF(V166="","",EOMONTH(EDATE(Tabla1[[#This Row],[Fecha Finalización]],2),0))</f>
        <v/>
      </c>
      <c r="AY166" s="40"/>
      <c r="AZ166" s="249" t="str">
        <f>IF(V166="","",EOMONTH(EDATE(Tabla1[[#This Row],[Fecha Finalización]],3),0))</f>
        <v/>
      </c>
      <c r="BA166" s="40"/>
      <c r="BB166" s="40"/>
      <c r="BC166" s="235"/>
      <c r="BD166" s="233" t="str">
        <f>IF(F166="","",Tabla1[[#This Row],[sem 01]]&amp;Tabla1[[#This Row],[sem 02]]&amp;Tabla1[[#This Row],[sem 03]])</f>
        <v/>
      </c>
      <c r="BE166" s="234" t="str">
        <f>IF(TRIM(F166)="","",$B$1&amp;"-"&amp;SUBSTITUTE(Tabla1[[#This Row],[Mes Inscrito]]," ","")&amp;"-"&amp;SUBSTITUTE(Tabla1[[#This Row],[Dia de clases Inscrito]]," ","")&amp;"-"&amp;SUBSTITUTE(Tabla1[[#This Row],[Horario Inscrito]]," ","")&amp;"-"&amp;Tabla1[[#This Row],[Fecha Inicio grupo]])</f>
        <v/>
      </c>
      <c r="BF166" s="251" t="str">
        <f>IF(F166="","",Tabla1[[#This Row],[Curso]])</f>
        <v/>
      </c>
      <c r="BG166" s="252" t="str">
        <f>+IF(TRIM(F166)="","",$B$1&amp;"-"&amp;TRIM(Tabla1[[#This Row],[Mes Inscrito]])&amp;"-"&amp;TRIM(Tabla1[[#This Row],[Dia de clases Inscrito]])&amp;"-"&amp;TRIM(Tabla1[[#This Row],[Horario Inscrito]])&amp;"-"&amp;TRIM(Tabla1[[#This Row],[Fecha Inicio grupo]])&amp;"-"&amp;TRIM(Tabla1[[#This Row],[Tipo Incrito]]))</f>
        <v/>
      </c>
      <c r="BH166" s="308" t="str">
        <f>IF(F166="","",OR(IFERROR(SEARCH("CG",Tabla1[[#This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6" s="309" t="str">
        <f>IF(F166&lt;&gt;"",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6" s="309" t="str">
        <f>IF(F166&lt;&gt;"",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6" s="309" t="str">
        <f>IF(Tabla1[[#This Row],[Fecha Inicio grupo]]="","",IFERROR(VLOOKUP(Tabla1[[#This Row],[Mes de Alta como miembro]],Parámetros!$AM$2:$AN$16,2,0),"01/01/1900"))</f>
        <v/>
      </c>
    </row>
    <row r="167" spans="1:63" ht="14.45" hidden="1">
      <c r="A167" s="69">
        <v>164</v>
      </c>
      <c r="B167" s="30"/>
      <c r="C167" s="35"/>
      <c r="D167" s="43"/>
      <c r="E167" s="65"/>
      <c r="F167" s="46"/>
      <c r="G167" s="46"/>
      <c r="H167" s="163"/>
      <c r="I167" s="43"/>
      <c r="J167" s="29"/>
      <c r="K167" s="70"/>
      <c r="L167" s="69"/>
      <c r="M167" s="47"/>
      <c r="N167" s="238" t="str">
        <f ca="1">IF(Tabla1[[#This Row],[Fecha de nac]]="","",IF(Tabla1[[#This Row],[Fecha Finalización]] &gt;=TODAY(), DATEDIF(Tabla1[[#This Row],[Fecha de nac]],TODAY(),"y"), ROUNDDOWN((Tabla1[[#This Row],[Fecha Finalización]] -Tabla1[[#This Row],[Fecha de nac]])/365,0)))</f>
        <v/>
      </c>
      <c r="O167" s="169"/>
      <c r="P167" s="35"/>
      <c r="Q167" s="68"/>
      <c r="R167" s="68"/>
      <c r="S167" s="68"/>
      <c r="T167" s="68"/>
      <c r="U167" s="243" t="str">
        <f>IF(F167="","",Tabla1[[#This Row],[Fecha Inicio grupo]]+3*7-7)</f>
        <v/>
      </c>
      <c r="V167" s="244" t="str">
        <f>IF(F167="","",EDATE(Tabla1[[#This Row],[Fecha Inicio grupo]],3))</f>
        <v/>
      </c>
      <c r="W167" s="30"/>
      <c r="X167" s="30"/>
      <c r="Y167" s="76"/>
      <c r="Z167" s="76"/>
      <c r="AA167" s="76"/>
      <c r="AB167" s="76"/>
      <c r="AC167" s="76"/>
      <c r="AD167" s="76"/>
      <c r="AE167" s="76"/>
      <c r="AF167" s="76"/>
      <c r="AG167" s="76"/>
      <c r="AH167" s="76"/>
      <c r="AI167" s="76"/>
      <c r="AJ167" s="76"/>
      <c r="AK167" s="76"/>
      <c r="AL167" s="76"/>
      <c r="AM167" s="76"/>
      <c r="AN167" s="76"/>
      <c r="AO167" s="144"/>
      <c r="AP167" s="246" t="str">
        <f>IF(F167="","",IFERROR(VLOOKUP(SUBSTITUTE(SUBSTITUTE(Tabla1[[#This Row],[Uso Sistemas]],"T","P"),"N","F"),Parámetros!$M$2:$N$17,2,0),"Completar hasta 3ra sem. para evaluar a Probacionista"))</f>
        <v/>
      </c>
      <c r="AQ167" s="40"/>
      <c r="AR167" s="40"/>
      <c r="AS167" s="40"/>
      <c r="AT167" s="29"/>
      <c r="AU167" s="56"/>
      <c r="AV167" s="56"/>
      <c r="AW167" s="56"/>
      <c r="AX167" s="248" t="str">
        <f>IF(V167="","",EOMONTH(EDATE(Tabla1[[#This Row],[Fecha Finalización]],2),0))</f>
        <v/>
      </c>
      <c r="AY167" s="40"/>
      <c r="AZ167" s="249" t="str">
        <f>IF(V167="","",EOMONTH(EDATE(Tabla1[[#This Row],[Fecha Finalización]],3),0))</f>
        <v/>
      </c>
      <c r="BA167" s="40"/>
      <c r="BB167" s="40"/>
      <c r="BC167" s="235"/>
      <c r="BD167" s="233" t="str">
        <f>IF(F167="","",Tabla1[[#This Row],[sem 01]]&amp;Tabla1[[#This Row],[sem 02]]&amp;Tabla1[[#This Row],[sem 03]])</f>
        <v/>
      </c>
      <c r="BE167" s="234" t="str">
        <f>IF(TRIM(F167)="","",$B$1&amp;"-"&amp;SUBSTITUTE(Tabla1[[#This Row],[Mes Inscrito]]," ","")&amp;"-"&amp;SUBSTITUTE(Tabla1[[#This Row],[Dia de clases Inscrito]]," ","")&amp;"-"&amp;SUBSTITUTE(Tabla1[[#This Row],[Horario Inscrito]]," ","")&amp;"-"&amp;Tabla1[[#This Row],[Fecha Inicio grupo]])</f>
        <v/>
      </c>
      <c r="BF167" s="251" t="str">
        <f>IF(F167="","",Tabla1[[#This Row],[Curso]])</f>
        <v/>
      </c>
      <c r="BG167" s="252" t="str">
        <f>+IF(TRIM(F167)="","",$B$1&amp;"-"&amp;TRIM(Tabla1[[#This Row],[Mes Inscrito]])&amp;"-"&amp;TRIM(Tabla1[[#This Row],[Dia de clases Inscrito]])&amp;"-"&amp;TRIM(Tabla1[[#This Row],[Horario Inscrito]])&amp;"-"&amp;TRIM(Tabla1[[#This Row],[Fecha Inicio grupo]])&amp;"-"&amp;TRIM(Tabla1[[#This Row],[Tipo Incrito]]))</f>
        <v/>
      </c>
      <c r="BH167" s="308" t="str">
        <f>IF(F167="","",OR(IFERROR(SEARCH("CG",Tabla1[[#This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7" s="309" t="str">
        <f>IF(F167&lt;&gt;"",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7" s="309" t="str">
        <f>IF(F167&lt;&gt;"",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7" s="309" t="str">
        <f>IF(Tabla1[[#This Row],[Fecha Inicio grupo]]="","",IFERROR(VLOOKUP(Tabla1[[#This Row],[Mes de Alta como miembro]],Parámetros!$AM$2:$AN$16,2,0),"01/01/1900"))</f>
        <v/>
      </c>
    </row>
    <row r="168" spans="1:63" ht="14.45" hidden="1">
      <c r="A168" s="69">
        <v>165</v>
      </c>
      <c r="B168" s="30"/>
      <c r="C168" s="35"/>
      <c r="D168" s="43"/>
      <c r="E168" s="65"/>
      <c r="F168" s="46"/>
      <c r="G168" s="46"/>
      <c r="H168" s="163"/>
      <c r="I168" s="43"/>
      <c r="J168" s="29"/>
      <c r="K168" s="70"/>
      <c r="L168" s="69"/>
      <c r="M168" s="47"/>
      <c r="N168" s="238" t="str">
        <f ca="1">IF(Tabla1[[#This Row],[Fecha de nac]]="","",IF(Tabla1[[#This Row],[Fecha Finalización]] &gt;=TODAY(), DATEDIF(Tabla1[[#This Row],[Fecha de nac]],TODAY(),"y"), ROUNDDOWN((Tabla1[[#This Row],[Fecha Finalización]] -Tabla1[[#This Row],[Fecha de nac]])/365,0)))</f>
        <v/>
      </c>
      <c r="O168" s="169"/>
      <c r="P168" s="35"/>
      <c r="Q168" s="68"/>
      <c r="R168" s="68"/>
      <c r="S168" s="68"/>
      <c r="T168" s="68"/>
      <c r="U168" s="243" t="str">
        <f>IF(F168="","",Tabla1[[#This Row],[Fecha Inicio grupo]]+3*7-7)</f>
        <v/>
      </c>
      <c r="V168" s="244" t="str">
        <f>IF(F168="","",EDATE(Tabla1[[#This Row],[Fecha Inicio grupo]],3))</f>
        <v/>
      </c>
      <c r="W168" s="30"/>
      <c r="X168" s="30"/>
      <c r="Y168" s="76"/>
      <c r="Z168" s="76"/>
      <c r="AA168" s="76"/>
      <c r="AB168" s="76"/>
      <c r="AC168" s="76"/>
      <c r="AD168" s="76"/>
      <c r="AE168" s="76"/>
      <c r="AF168" s="76"/>
      <c r="AG168" s="76"/>
      <c r="AH168" s="76"/>
      <c r="AI168" s="76"/>
      <c r="AJ168" s="76"/>
      <c r="AK168" s="76"/>
      <c r="AL168" s="76"/>
      <c r="AM168" s="76"/>
      <c r="AN168" s="76"/>
      <c r="AO168" s="144"/>
      <c r="AP168" s="246" t="str">
        <f>IF(F168="","",IFERROR(VLOOKUP(SUBSTITUTE(SUBSTITUTE(Tabla1[[#This Row],[Uso Sistemas]],"T","P"),"N","F"),Parámetros!$M$2:$N$17,2,0),"Completar hasta 3ra sem. para evaluar a Probacionista"))</f>
        <v/>
      </c>
      <c r="AQ168" s="40"/>
      <c r="AR168" s="40"/>
      <c r="AS168" s="40"/>
      <c r="AT168" s="29"/>
      <c r="AU168" s="56"/>
      <c r="AV168" s="56"/>
      <c r="AW168" s="56"/>
      <c r="AX168" s="248" t="str">
        <f>IF(V168="","",EOMONTH(EDATE(Tabla1[[#This Row],[Fecha Finalización]],2),0))</f>
        <v/>
      </c>
      <c r="AY168" s="40"/>
      <c r="AZ168" s="249" t="str">
        <f>IF(V168="","",EOMONTH(EDATE(Tabla1[[#This Row],[Fecha Finalización]],3),0))</f>
        <v/>
      </c>
      <c r="BA168" s="40"/>
      <c r="BB168" s="40"/>
      <c r="BC168" s="235"/>
      <c r="BD168" s="233" t="str">
        <f>IF(F168="","",Tabla1[[#This Row],[sem 01]]&amp;Tabla1[[#This Row],[sem 02]]&amp;Tabla1[[#This Row],[sem 03]])</f>
        <v/>
      </c>
      <c r="BE168" s="234" t="str">
        <f>IF(TRIM(F168)="","",$B$1&amp;"-"&amp;SUBSTITUTE(Tabla1[[#This Row],[Mes Inscrito]]," ","")&amp;"-"&amp;SUBSTITUTE(Tabla1[[#This Row],[Dia de clases Inscrito]]," ","")&amp;"-"&amp;SUBSTITUTE(Tabla1[[#This Row],[Horario Inscrito]]," ","")&amp;"-"&amp;Tabla1[[#This Row],[Fecha Inicio grupo]])</f>
        <v/>
      </c>
      <c r="BF168" s="251" t="str">
        <f>IF(F168="","",Tabla1[[#This Row],[Curso]])</f>
        <v/>
      </c>
      <c r="BG168" s="252" t="str">
        <f>+IF(TRIM(F168)="","",$B$1&amp;"-"&amp;TRIM(Tabla1[[#This Row],[Mes Inscrito]])&amp;"-"&amp;TRIM(Tabla1[[#This Row],[Dia de clases Inscrito]])&amp;"-"&amp;TRIM(Tabla1[[#This Row],[Horario Inscrito]])&amp;"-"&amp;TRIM(Tabla1[[#This Row],[Fecha Inicio grupo]])&amp;"-"&amp;TRIM(Tabla1[[#This Row],[Tipo Incrito]]))</f>
        <v/>
      </c>
      <c r="BH168" s="308" t="str">
        <f>IF(F168="","",OR(IFERROR(SEARCH("CG",Tabla1[[#This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8" s="309" t="str">
        <f>IF(F168&lt;&gt;"",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8" s="309" t="str">
        <f>IF(F168&lt;&gt;"",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8" s="309" t="str">
        <f>IF(Tabla1[[#This Row],[Fecha Inicio grupo]]="","",IFERROR(VLOOKUP(Tabla1[[#This Row],[Mes de Alta como miembro]],Parámetros!$AM$2:$AN$16,2,0),"01/01/1900"))</f>
        <v/>
      </c>
    </row>
    <row r="169" spans="1:63" ht="14.45" hidden="1">
      <c r="A169" s="69">
        <v>166</v>
      </c>
      <c r="B169" s="30"/>
      <c r="C169" s="35"/>
      <c r="D169" s="43"/>
      <c r="E169" s="65"/>
      <c r="F169" s="46"/>
      <c r="G169" s="46"/>
      <c r="H169" s="163"/>
      <c r="I169" s="43"/>
      <c r="J169" s="29"/>
      <c r="K169" s="70"/>
      <c r="L169" s="69"/>
      <c r="M169" s="47"/>
      <c r="N169" s="238" t="str">
        <f ca="1">IF(Tabla1[[#This Row],[Fecha de nac]]="","",IF(Tabla1[[#This Row],[Fecha Finalización]] &gt;=TODAY(), DATEDIF(Tabla1[[#This Row],[Fecha de nac]],TODAY(),"y"), ROUNDDOWN((Tabla1[[#This Row],[Fecha Finalización]] -Tabla1[[#This Row],[Fecha de nac]])/365,0)))</f>
        <v/>
      </c>
      <c r="O169" s="169"/>
      <c r="P169" s="35"/>
      <c r="Q169" s="68"/>
      <c r="R169" s="68"/>
      <c r="S169" s="68"/>
      <c r="T169" s="68"/>
      <c r="U169" s="243" t="str">
        <f>IF(F169="","",Tabla1[[#This Row],[Fecha Inicio grupo]]+3*7-7)</f>
        <v/>
      </c>
      <c r="V169" s="244" t="str">
        <f>IF(F169="","",EDATE(Tabla1[[#This Row],[Fecha Inicio grupo]],3))</f>
        <v/>
      </c>
      <c r="W169" s="30"/>
      <c r="X169" s="30"/>
      <c r="Y169" s="76"/>
      <c r="Z169" s="76"/>
      <c r="AA169" s="76"/>
      <c r="AB169" s="76"/>
      <c r="AC169" s="76"/>
      <c r="AD169" s="76"/>
      <c r="AE169" s="76"/>
      <c r="AF169" s="76"/>
      <c r="AG169" s="76"/>
      <c r="AH169" s="76"/>
      <c r="AI169" s="76"/>
      <c r="AJ169" s="76"/>
      <c r="AK169" s="76"/>
      <c r="AL169" s="76"/>
      <c r="AM169" s="76"/>
      <c r="AN169" s="76"/>
      <c r="AO169" s="144"/>
      <c r="AP169" s="246" t="str">
        <f>IF(F169="","",IFERROR(VLOOKUP(SUBSTITUTE(SUBSTITUTE(Tabla1[[#This Row],[Uso Sistemas]],"T","P"),"N","F"),Parámetros!$M$2:$N$17,2,0),"Completar hasta 3ra sem. para evaluar a Probacionista"))</f>
        <v/>
      </c>
      <c r="AQ169" s="40"/>
      <c r="AR169" s="40"/>
      <c r="AS169" s="40"/>
      <c r="AT169" s="29"/>
      <c r="AU169" s="56"/>
      <c r="AV169" s="56"/>
      <c r="AW169" s="56"/>
      <c r="AX169" s="248" t="str">
        <f>IF(V169="","",EOMONTH(EDATE(Tabla1[[#This Row],[Fecha Finalización]],2),0))</f>
        <v/>
      </c>
      <c r="AY169" s="40"/>
      <c r="AZ169" s="249" t="str">
        <f>IF(V169="","",EOMONTH(EDATE(Tabla1[[#This Row],[Fecha Finalización]],3),0))</f>
        <v/>
      </c>
      <c r="BA169" s="40"/>
      <c r="BB169" s="40"/>
      <c r="BC169" s="235"/>
      <c r="BD169" s="233" t="str">
        <f>IF(F169="","",Tabla1[[#This Row],[sem 01]]&amp;Tabla1[[#This Row],[sem 02]]&amp;Tabla1[[#This Row],[sem 03]])</f>
        <v/>
      </c>
      <c r="BE169" s="234" t="str">
        <f>IF(TRIM(F169)="","",$B$1&amp;"-"&amp;SUBSTITUTE(Tabla1[[#This Row],[Mes Inscrito]]," ","")&amp;"-"&amp;SUBSTITUTE(Tabla1[[#This Row],[Dia de clases Inscrito]]," ","")&amp;"-"&amp;SUBSTITUTE(Tabla1[[#This Row],[Horario Inscrito]]," ","")&amp;"-"&amp;Tabla1[[#This Row],[Fecha Inicio grupo]])</f>
        <v/>
      </c>
      <c r="BF169" s="251" t="str">
        <f>IF(F169="","",Tabla1[[#This Row],[Curso]])</f>
        <v/>
      </c>
      <c r="BG169" s="252" t="str">
        <f>+IF(TRIM(F169)="","",$B$1&amp;"-"&amp;TRIM(Tabla1[[#This Row],[Mes Inscrito]])&amp;"-"&amp;TRIM(Tabla1[[#This Row],[Dia de clases Inscrito]])&amp;"-"&amp;TRIM(Tabla1[[#This Row],[Horario Inscrito]])&amp;"-"&amp;TRIM(Tabla1[[#This Row],[Fecha Inicio grupo]])&amp;"-"&amp;TRIM(Tabla1[[#This Row],[Tipo Incrito]]))</f>
        <v/>
      </c>
      <c r="BH169" s="308" t="str">
        <f>IF(F169="","",OR(IFERROR(SEARCH("CG",Tabla1[[#This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9" s="309" t="str">
        <f>IF(F169&lt;&gt;"",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9" s="309" t="str">
        <f>IF(F169&lt;&gt;"",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9" s="309" t="str">
        <f>IF(Tabla1[[#This Row],[Fecha Inicio grupo]]="","",IFERROR(VLOOKUP(Tabla1[[#This Row],[Mes de Alta como miembro]],Parámetros!$AM$2:$AN$16,2,0),"01/01/1900"))</f>
        <v/>
      </c>
    </row>
    <row r="170" spans="1:63" ht="14.45" hidden="1">
      <c r="A170" s="69">
        <v>167</v>
      </c>
      <c r="B170" s="30"/>
      <c r="C170" s="35"/>
      <c r="D170" s="43"/>
      <c r="E170" s="65"/>
      <c r="F170" s="46"/>
      <c r="G170" s="46"/>
      <c r="H170" s="163"/>
      <c r="I170" s="43"/>
      <c r="J170" s="29"/>
      <c r="K170" s="70"/>
      <c r="L170" s="69"/>
      <c r="M170" s="47"/>
      <c r="N170" s="238" t="str">
        <f ca="1">IF(Tabla1[[#This Row],[Fecha de nac]]="","",IF(Tabla1[[#This Row],[Fecha Finalización]] &gt;=TODAY(), DATEDIF(Tabla1[[#This Row],[Fecha de nac]],TODAY(),"y"), ROUNDDOWN((Tabla1[[#This Row],[Fecha Finalización]] -Tabla1[[#This Row],[Fecha de nac]])/365,0)))</f>
        <v/>
      </c>
      <c r="O170" s="169"/>
      <c r="P170" s="35"/>
      <c r="Q170" s="68"/>
      <c r="R170" s="68"/>
      <c r="S170" s="68"/>
      <c r="T170" s="68"/>
      <c r="U170" s="243" t="str">
        <f>IF(F170="","",Tabla1[[#This Row],[Fecha Inicio grupo]]+3*7-7)</f>
        <v/>
      </c>
      <c r="V170" s="244" t="str">
        <f>IF(F170="","",EDATE(Tabla1[[#This Row],[Fecha Inicio grupo]],3))</f>
        <v/>
      </c>
      <c r="W170" s="30"/>
      <c r="X170" s="30"/>
      <c r="Y170" s="76"/>
      <c r="Z170" s="76"/>
      <c r="AA170" s="76"/>
      <c r="AB170" s="76"/>
      <c r="AC170" s="76"/>
      <c r="AD170" s="76"/>
      <c r="AE170" s="76"/>
      <c r="AF170" s="76"/>
      <c r="AG170" s="76"/>
      <c r="AH170" s="76"/>
      <c r="AI170" s="76"/>
      <c r="AJ170" s="76"/>
      <c r="AK170" s="76"/>
      <c r="AL170" s="76"/>
      <c r="AM170" s="76"/>
      <c r="AN170" s="76"/>
      <c r="AO170" s="144"/>
      <c r="AP170" s="246" t="str">
        <f>IF(F170="","",IFERROR(VLOOKUP(SUBSTITUTE(SUBSTITUTE(Tabla1[[#This Row],[Uso Sistemas]],"T","P"),"N","F"),Parámetros!$M$2:$N$17,2,0),"Completar hasta 3ra sem. para evaluar a Probacionista"))</f>
        <v/>
      </c>
      <c r="AQ170" s="40"/>
      <c r="AR170" s="40"/>
      <c r="AS170" s="40"/>
      <c r="AT170" s="29"/>
      <c r="AU170" s="56"/>
      <c r="AV170" s="56"/>
      <c r="AW170" s="56"/>
      <c r="AX170" s="248" t="str">
        <f>IF(V170="","",EOMONTH(EDATE(Tabla1[[#This Row],[Fecha Finalización]],2),0))</f>
        <v/>
      </c>
      <c r="AY170" s="40"/>
      <c r="AZ170" s="249" t="str">
        <f>IF(V170="","",EOMONTH(EDATE(Tabla1[[#This Row],[Fecha Finalización]],3),0))</f>
        <v/>
      </c>
      <c r="BA170" s="40"/>
      <c r="BB170" s="40"/>
      <c r="BC170" s="235"/>
      <c r="BD170" s="233" t="str">
        <f>IF(F170="","",Tabla1[[#This Row],[sem 01]]&amp;Tabla1[[#This Row],[sem 02]]&amp;Tabla1[[#This Row],[sem 03]])</f>
        <v/>
      </c>
      <c r="BE170" s="234" t="str">
        <f>IF(TRIM(F170)="","",$B$1&amp;"-"&amp;SUBSTITUTE(Tabla1[[#This Row],[Mes Inscrito]]," ","")&amp;"-"&amp;SUBSTITUTE(Tabla1[[#This Row],[Dia de clases Inscrito]]," ","")&amp;"-"&amp;SUBSTITUTE(Tabla1[[#This Row],[Horario Inscrito]]," ","")&amp;"-"&amp;Tabla1[[#This Row],[Fecha Inicio grupo]])</f>
        <v/>
      </c>
      <c r="BF170" s="251" t="str">
        <f>IF(F170="","",Tabla1[[#This Row],[Curso]])</f>
        <v/>
      </c>
      <c r="BG170" s="252" t="str">
        <f>+IF(TRIM(F170)="","",$B$1&amp;"-"&amp;TRIM(Tabla1[[#This Row],[Mes Inscrito]])&amp;"-"&amp;TRIM(Tabla1[[#This Row],[Dia de clases Inscrito]])&amp;"-"&amp;TRIM(Tabla1[[#This Row],[Horario Inscrito]])&amp;"-"&amp;TRIM(Tabla1[[#This Row],[Fecha Inicio grupo]])&amp;"-"&amp;TRIM(Tabla1[[#This Row],[Tipo Incrito]]))</f>
        <v/>
      </c>
      <c r="BH170" s="308" t="str">
        <f>IF(F170="","",OR(IFERROR(SEARCH("CG",Tabla1[[#This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0" s="309" t="str">
        <f>IF(F170&lt;&gt;"",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0" s="309" t="str">
        <f>IF(F170&lt;&gt;"",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0" s="309" t="str">
        <f>IF(Tabla1[[#This Row],[Fecha Inicio grupo]]="","",IFERROR(VLOOKUP(Tabla1[[#This Row],[Mes de Alta como miembro]],Parámetros!$AM$2:$AN$16,2,0),"01/01/1900"))</f>
        <v/>
      </c>
    </row>
    <row r="171" spans="1:63" ht="14.45" hidden="1">
      <c r="A171" s="69">
        <v>168</v>
      </c>
      <c r="B171" s="30"/>
      <c r="C171" s="35"/>
      <c r="D171" s="43"/>
      <c r="E171" s="65"/>
      <c r="F171" s="46"/>
      <c r="G171" s="46"/>
      <c r="H171" s="163"/>
      <c r="I171" s="43"/>
      <c r="J171" s="29"/>
      <c r="K171" s="70"/>
      <c r="L171" s="69"/>
      <c r="M171" s="47"/>
      <c r="N171" s="238" t="str">
        <f ca="1">IF(Tabla1[[#This Row],[Fecha de nac]]="","",IF(Tabla1[[#This Row],[Fecha Finalización]] &gt;=TODAY(), DATEDIF(Tabla1[[#This Row],[Fecha de nac]],TODAY(),"y"), ROUNDDOWN((Tabla1[[#This Row],[Fecha Finalización]] -Tabla1[[#This Row],[Fecha de nac]])/365,0)))</f>
        <v/>
      </c>
      <c r="O171" s="169"/>
      <c r="P171" s="35"/>
      <c r="Q171" s="68"/>
      <c r="R171" s="68"/>
      <c r="S171" s="68"/>
      <c r="T171" s="68"/>
      <c r="U171" s="243" t="str">
        <f>IF(F171="","",Tabla1[[#This Row],[Fecha Inicio grupo]]+3*7-7)</f>
        <v/>
      </c>
      <c r="V171" s="244" t="str">
        <f>IF(F171="","",EDATE(Tabla1[[#This Row],[Fecha Inicio grupo]],3))</f>
        <v/>
      </c>
      <c r="W171" s="30"/>
      <c r="X171" s="30"/>
      <c r="Y171" s="76"/>
      <c r="Z171" s="76"/>
      <c r="AA171" s="76"/>
      <c r="AB171" s="76"/>
      <c r="AC171" s="76"/>
      <c r="AD171" s="76"/>
      <c r="AE171" s="76"/>
      <c r="AF171" s="76"/>
      <c r="AG171" s="76"/>
      <c r="AH171" s="76"/>
      <c r="AI171" s="76"/>
      <c r="AJ171" s="76"/>
      <c r="AK171" s="76"/>
      <c r="AL171" s="76"/>
      <c r="AM171" s="76"/>
      <c r="AN171" s="76"/>
      <c r="AO171" s="144"/>
      <c r="AP171" s="246" t="str">
        <f>IF(F171="","",IFERROR(VLOOKUP(SUBSTITUTE(SUBSTITUTE(Tabla1[[#This Row],[Uso Sistemas]],"T","P"),"N","F"),Parámetros!$M$2:$N$17,2,0),"Completar hasta 3ra sem. para evaluar a Probacionista"))</f>
        <v/>
      </c>
      <c r="AQ171" s="40"/>
      <c r="AR171" s="40"/>
      <c r="AS171" s="40"/>
      <c r="AT171" s="29"/>
      <c r="AU171" s="56"/>
      <c r="AV171" s="56"/>
      <c r="AW171" s="56"/>
      <c r="AX171" s="248" t="str">
        <f>IF(V171="","",EOMONTH(EDATE(Tabla1[[#This Row],[Fecha Finalización]],2),0))</f>
        <v/>
      </c>
      <c r="AY171" s="40"/>
      <c r="AZ171" s="249" t="str">
        <f>IF(V171="","",EOMONTH(EDATE(Tabla1[[#This Row],[Fecha Finalización]],3),0))</f>
        <v/>
      </c>
      <c r="BA171" s="40"/>
      <c r="BB171" s="40"/>
      <c r="BC171" s="235"/>
      <c r="BD171" s="233" t="str">
        <f>IF(F171="","",Tabla1[[#This Row],[sem 01]]&amp;Tabla1[[#This Row],[sem 02]]&amp;Tabla1[[#This Row],[sem 03]])</f>
        <v/>
      </c>
      <c r="BE171" s="234" t="str">
        <f>IF(TRIM(F171)="","",$B$1&amp;"-"&amp;SUBSTITUTE(Tabla1[[#This Row],[Mes Inscrito]]," ","")&amp;"-"&amp;SUBSTITUTE(Tabla1[[#This Row],[Dia de clases Inscrito]]," ","")&amp;"-"&amp;SUBSTITUTE(Tabla1[[#This Row],[Horario Inscrito]]," ","")&amp;"-"&amp;Tabla1[[#This Row],[Fecha Inicio grupo]])</f>
        <v/>
      </c>
      <c r="BF171" s="251" t="str">
        <f>IF(F171="","",Tabla1[[#This Row],[Curso]])</f>
        <v/>
      </c>
      <c r="BG171" s="252" t="str">
        <f>+IF(TRIM(F171)="","",$B$1&amp;"-"&amp;TRIM(Tabla1[[#This Row],[Mes Inscrito]])&amp;"-"&amp;TRIM(Tabla1[[#This Row],[Dia de clases Inscrito]])&amp;"-"&amp;TRIM(Tabla1[[#This Row],[Horario Inscrito]])&amp;"-"&amp;TRIM(Tabla1[[#This Row],[Fecha Inicio grupo]])&amp;"-"&amp;TRIM(Tabla1[[#This Row],[Tipo Incrito]]))</f>
        <v/>
      </c>
      <c r="BH171" s="308" t="str">
        <f>IF(F171="","",OR(IFERROR(SEARCH("CG",Tabla1[[#This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1" s="309" t="str">
        <f>IF(F171&lt;&gt;"",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1" s="309" t="str">
        <f>IF(F171&lt;&gt;"",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1" s="309" t="str">
        <f>IF(Tabla1[[#This Row],[Fecha Inicio grupo]]="","",IFERROR(VLOOKUP(Tabla1[[#This Row],[Mes de Alta como miembro]],Parámetros!$AM$2:$AN$16,2,0),"01/01/1900"))</f>
        <v/>
      </c>
    </row>
    <row r="172" spans="1:63" ht="14.45" hidden="1">
      <c r="A172" s="69">
        <v>169</v>
      </c>
      <c r="B172" s="30"/>
      <c r="C172" s="35"/>
      <c r="D172" s="43"/>
      <c r="E172" s="65"/>
      <c r="F172" s="46"/>
      <c r="G172" s="46"/>
      <c r="H172" s="163"/>
      <c r="I172" s="43"/>
      <c r="J172" s="29"/>
      <c r="K172" s="70"/>
      <c r="L172" s="69"/>
      <c r="M172" s="47"/>
      <c r="N172" s="238" t="str">
        <f ca="1">IF(Tabla1[[#This Row],[Fecha de nac]]="","",IF(Tabla1[[#This Row],[Fecha Finalización]] &gt;=TODAY(), DATEDIF(Tabla1[[#This Row],[Fecha de nac]],TODAY(),"y"), ROUNDDOWN((Tabla1[[#This Row],[Fecha Finalización]] -Tabla1[[#This Row],[Fecha de nac]])/365,0)))</f>
        <v/>
      </c>
      <c r="O172" s="169"/>
      <c r="P172" s="35"/>
      <c r="Q172" s="68"/>
      <c r="R172" s="68"/>
      <c r="S172" s="68"/>
      <c r="T172" s="68"/>
      <c r="U172" s="243" t="str">
        <f>IF(F172="","",Tabla1[[#This Row],[Fecha Inicio grupo]]+3*7-7)</f>
        <v/>
      </c>
      <c r="V172" s="244" t="str">
        <f>IF(F172="","",EDATE(Tabla1[[#This Row],[Fecha Inicio grupo]],3))</f>
        <v/>
      </c>
      <c r="W172" s="30"/>
      <c r="X172" s="30"/>
      <c r="Y172" s="76"/>
      <c r="Z172" s="76"/>
      <c r="AA172" s="76"/>
      <c r="AB172" s="76"/>
      <c r="AC172" s="76"/>
      <c r="AD172" s="76"/>
      <c r="AE172" s="76"/>
      <c r="AF172" s="76"/>
      <c r="AG172" s="76"/>
      <c r="AH172" s="76"/>
      <c r="AI172" s="76"/>
      <c r="AJ172" s="76"/>
      <c r="AK172" s="76"/>
      <c r="AL172" s="76"/>
      <c r="AM172" s="76"/>
      <c r="AN172" s="76"/>
      <c r="AO172" s="144"/>
      <c r="AP172" s="246" t="str">
        <f>IF(F172="","",IFERROR(VLOOKUP(SUBSTITUTE(SUBSTITUTE(Tabla1[[#This Row],[Uso Sistemas]],"T","P"),"N","F"),Parámetros!$M$2:$N$17,2,0),"Completar hasta 3ra sem. para evaluar a Probacionista"))</f>
        <v/>
      </c>
      <c r="AQ172" s="40"/>
      <c r="AR172" s="40"/>
      <c r="AS172" s="40"/>
      <c r="AT172" s="29"/>
      <c r="AU172" s="56"/>
      <c r="AV172" s="56"/>
      <c r="AW172" s="56"/>
      <c r="AX172" s="248" t="str">
        <f>IF(V172="","",EOMONTH(EDATE(Tabla1[[#This Row],[Fecha Finalización]],2),0))</f>
        <v/>
      </c>
      <c r="AY172" s="40"/>
      <c r="AZ172" s="249" t="str">
        <f>IF(V172="","",EOMONTH(EDATE(Tabla1[[#This Row],[Fecha Finalización]],3),0))</f>
        <v/>
      </c>
      <c r="BA172" s="40"/>
      <c r="BB172" s="40"/>
      <c r="BC172" s="235"/>
      <c r="BD172" s="233" t="str">
        <f>IF(F172="","",Tabla1[[#This Row],[sem 01]]&amp;Tabla1[[#This Row],[sem 02]]&amp;Tabla1[[#This Row],[sem 03]])</f>
        <v/>
      </c>
      <c r="BE172" s="234" t="str">
        <f>IF(TRIM(F172)="","",$B$1&amp;"-"&amp;SUBSTITUTE(Tabla1[[#This Row],[Mes Inscrito]]," ","")&amp;"-"&amp;SUBSTITUTE(Tabla1[[#This Row],[Dia de clases Inscrito]]," ","")&amp;"-"&amp;SUBSTITUTE(Tabla1[[#This Row],[Horario Inscrito]]," ","")&amp;"-"&amp;Tabla1[[#This Row],[Fecha Inicio grupo]])</f>
        <v/>
      </c>
      <c r="BF172" s="251" t="str">
        <f>IF(F172="","",Tabla1[[#This Row],[Curso]])</f>
        <v/>
      </c>
      <c r="BG172" s="252" t="str">
        <f>+IF(TRIM(F172)="","",$B$1&amp;"-"&amp;TRIM(Tabla1[[#This Row],[Mes Inscrito]])&amp;"-"&amp;TRIM(Tabla1[[#This Row],[Dia de clases Inscrito]])&amp;"-"&amp;TRIM(Tabla1[[#This Row],[Horario Inscrito]])&amp;"-"&amp;TRIM(Tabla1[[#This Row],[Fecha Inicio grupo]])&amp;"-"&amp;TRIM(Tabla1[[#This Row],[Tipo Incrito]]))</f>
        <v/>
      </c>
      <c r="BH172" s="308" t="str">
        <f>IF(F172="","",OR(IFERROR(SEARCH("CG",Tabla1[[#This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2" s="309" t="str">
        <f>IF(F172&lt;&gt;"",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2" s="309" t="str">
        <f>IF(F172&lt;&gt;"",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2" s="309" t="str">
        <f>IF(Tabla1[[#This Row],[Fecha Inicio grupo]]="","",IFERROR(VLOOKUP(Tabla1[[#This Row],[Mes de Alta como miembro]],Parámetros!$AM$2:$AN$16,2,0),"01/01/1900"))</f>
        <v/>
      </c>
    </row>
    <row r="173" spans="1:63" ht="14.45" hidden="1">
      <c r="A173" s="69">
        <v>170</v>
      </c>
      <c r="B173" s="30"/>
      <c r="C173" s="35"/>
      <c r="D173" s="43"/>
      <c r="E173" s="65"/>
      <c r="F173" s="46"/>
      <c r="G173" s="46"/>
      <c r="H173" s="163"/>
      <c r="I173" s="43"/>
      <c r="J173" s="29"/>
      <c r="K173" s="70"/>
      <c r="L173" s="69"/>
      <c r="M173" s="47"/>
      <c r="N173" s="238" t="str">
        <f ca="1">IF(Tabla1[[#This Row],[Fecha de nac]]="","",IF(Tabla1[[#This Row],[Fecha Finalización]] &gt;=TODAY(), DATEDIF(Tabla1[[#This Row],[Fecha de nac]],TODAY(),"y"), ROUNDDOWN((Tabla1[[#This Row],[Fecha Finalización]] -Tabla1[[#This Row],[Fecha de nac]])/365,0)))</f>
        <v/>
      </c>
      <c r="O173" s="169"/>
      <c r="P173" s="35"/>
      <c r="Q173" s="68"/>
      <c r="R173" s="68"/>
      <c r="S173" s="68"/>
      <c r="T173" s="68"/>
      <c r="U173" s="243" t="str">
        <f>IF(F173="","",Tabla1[[#This Row],[Fecha Inicio grupo]]+3*7-7)</f>
        <v/>
      </c>
      <c r="V173" s="244" t="str">
        <f>IF(F173="","",EDATE(Tabla1[[#This Row],[Fecha Inicio grupo]],3))</f>
        <v/>
      </c>
      <c r="W173" s="30"/>
      <c r="X173" s="30"/>
      <c r="Y173" s="76"/>
      <c r="Z173" s="76"/>
      <c r="AA173" s="76"/>
      <c r="AB173" s="76"/>
      <c r="AC173" s="76"/>
      <c r="AD173" s="76"/>
      <c r="AE173" s="76"/>
      <c r="AF173" s="76"/>
      <c r="AG173" s="76"/>
      <c r="AH173" s="76"/>
      <c r="AI173" s="76"/>
      <c r="AJ173" s="76"/>
      <c r="AK173" s="76"/>
      <c r="AL173" s="76"/>
      <c r="AM173" s="76"/>
      <c r="AN173" s="76"/>
      <c r="AO173" s="144"/>
      <c r="AP173" s="246" t="str">
        <f>IF(F173="","",IFERROR(VLOOKUP(SUBSTITUTE(SUBSTITUTE(Tabla1[[#This Row],[Uso Sistemas]],"T","P"),"N","F"),Parámetros!$M$2:$N$17,2,0),"Completar hasta 3ra sem. para evaluar a Probacionista"))</f>
        <v/>
      </c>
      <c r="AQ173" s="40"/>
      <c r="AR173" s="40"/>
      <c r="AS173" s="40"/>
      <c r="AT173" s="29"/>
      <c r="AU173" s="56"/>
      <c r="AV173" s="56"/>
      <c r="AW173" s="56"/>
      <c r="AX173" s="248" t="str">
        <f>IF(V173="","",EOMONTH(EDATE(Tabla1[[#This Row],[Fecha Finalización]],2),0))</f>
        <v/>
      </c>
      <c r="AY173" s="40"/>
      <c r="AZ173" s="249" t="str">
        <f>IF(V173="","",EOMONTH(EDATE(Tabla1[[#This Row],[Fecha Finalización]],3),0))</f>
        <v/>
      </c>
      <c r="BA173" s="40"/>
      <c r="BB173" s="40"/>
      <c r="BC173" s="235"/>
      <c r="BD173" s="233" t="str">
        <f>IF(F173="","",Tabla1[[#This Row],[sem 01]]&amp;Tabla1[[#This Row],[sem 02]]&amp;Tabla1[[#This Row],[sem 03]])</f>
        <v/>
      </c>
      <c r="BE173" s="234" t="str">
        <f>IF(TRIM(F173)="","",$B$1&amp;"-"&amp;SUBSTITUTE(Tabla1[[#This Row],[Mes Inscrito]]," ","")&amp;"-"&amp;SUBSTITUTE(Tabla1[[#This Row],[Dia de clases Inscrito]]," ","")&amp;"-"&amp;SUBSTITUTE(Tabla1[[#This Row],[Horario Inscrito]]," ","")&amp;"-"&amp;Tabla1[[#This Row],[Fecha Inicio grupo]])</f>
        <v/>
      </c>
      <c r="BF173" s="251" t="str">
        <f>IF(F173="","",Tabla1[[#This Row],[Curso]])</f>
        <v/>
      </c>
      <c r="BG173" s="252" t="str">
        <f>+IF(TRIM(F173)="","",$B$1&amp;"-"&amp;TRIM(Tabla1[[#This Row],[Mes Inscrito]])&amp;"-"&amp;TRIM(Tabla1[[#This Row],[Dia de clases Inscrito]])&amp;"-"&amp;TRIM(Tabla1[[#This Row],[Horario Inscrito]])&amp;"-"&amp;TRIM(Tabla1[[#This Row],[Fecha Inicio grupo]])&amp;"-"&amp;TRIM(Tabla1[[#This Row],[Tipo Incrito]]))</f>
        <v/>
      </c>
      <c r="BH173" s="308" t="str">
        <f>IF(F173="","",OR(IFERROR(SEARCH("CG",Tabla1[[#This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3" s="309" t="str">
        <f>IF(F173&lt;&gt;"",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3" s="309" t="str">
        <f>IF(F173&lt;&gt;"",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3" s="309" t="str">
        <f>IF(Tabla1[[#This Row],[Fecha Inicio grupo]]="","",IFERROR(VLOOKUP(Tabla1[[#This Row],[Mes de Alta como miembro]],Parámetros!$AM$2:$AN$16,2,0),"01/01/1900"))</f>
        <v/>
      </c>
    </row>
    <row r="174" spans="1:63" ht="14.45" hidden="1">
      <c r="A174" s="69">
        <v>171</v>
      </c>
      <c r="B174" s="30"/>
      <c r="C174" s="35"/>
      <c r="D174" s="43"/>
      <c r="E174" s="65"/>
      <c r="F174" s="46"/>
      <c r="G174" s="46"/>
      <c r="H174" s="163"/>
      <c r="I174" s="43"/>
      <c r="J174" s="29"/>
      <c r="K174" s="70"/>
      <c r="L174" s="69"/>
      <c r="M174" s="47"/>
      <c r="N174" s="238" t="str">
        <f ca="1">IF(Tabla1[[#This Row],[Fecha de nac]]="","",IF(Tabla1[[#This Row],[Fecha Finalización]] &gt;=TODAY(), DATEDIF(Tabla1[[#This Row],[Fecha de nac]],TODAY(),"y"), ROUNDDOWN((Tabla1[[#This Row],[Fecha Finalización]] -Tabla1[[#This Row],[Fecha de nac]])/365,0)))</f>
        <v/>
      </c>
      <c r="O174" s="169"/>
      <c r="P174" s="35"/>
      <c r="Q174" s="68"/>
      <c r="R174" s="68"/>
      <c r="S174" s="68"/>
      <c r="T174" s="68"/>
      <c r="U174" s="243" t="str">
        <f>IF(F174="","",Tabla1[[#This Row],[Fecha Inicio grupo]]+3*7-7)</f>
        <v/>
      </c>
      <c r="V174" s="244" t="str">
        <f>IF(F174="","",EDATE(Tabla1[[#This Row],[Fecha Inicio grupo]],3))</f>
        <v/>
      </c>
      <c r="W174" s="30"/>
      <c r="X174" s="30"/>
      <c r="Y174" s="76"/>
      <c r="Z174" s="76"/>
      <c r="AA174" s="76"/>
      <c r="AB174" s="76"/>
      <c r="AC174" s="76"/>
      <c r="AD174" s="76"/>
      <c r="AE174" s="76"/>
      <c r="AF174" s="76"/>
      <c r="AG174" s="76"/>
      <c r="AH174" s="76"/>
      <c r="AI174" s="76"/>
      <c r="AJ174" s="76"/>
      <c r="AK174" s="76"/>
      <c r="AL174" s="76"/>
      <c r="AM174" s="76"/>
      <c r="AN174" s="76"/>
      <c r="AO174" s="144"/>
      <c r="AP174" s="246" t="str">
        <f>IF(F174="","",IFERROR(VLOOKUP(SUBSTITUTE(SUBSTITUTE(Tabla1[[#This Row],[Uso Sistemas]],"T","P"),"N","F"),Parámetros!$M$2:$N$17,2,0),"Completar hasta 3ra sem. para evaluar a Probacionista"))</f>
        <v/>
      </c>
      <c r="AQ174" s="40"/>
      <c r="AR174" s="40"/>
      <c r="AS174" s="40"/>
      <c r="AT174" s="29"/>
      <c r="AU174" s="56"/>
      <c r="AV174" s="56"/>
      <c r="AW174" s="56"/>
      <c r="AX174" s="248" t="str">
        <f>IF(V174="","",EOMONTH(EDATE(Tabla1[[#This Row],[Fecha Finalización]],2),0))</f>
        <v/>
      </c>
      <c r="AY174" s="40"/>
      <c r="AZ174" s="249" t="str">
        <f>IF(V174="","",EOMONTH(EDATE(Tabla1[[#This Row],[Fecha Finalización]],3),0))</f>
        <v/>
      </c>
      <c r="BA174" s="40"/>
      <c r="BB174" s="40"/>
      <c r="BC174" s="235"/>
      <c r="BD174" s="233" t="str">
        <f>IF(F174="","",Tabla1[[#This Row],[sem 01]]&amp;Tabla1[[#This Row],[sem 02]]&amp;Tabla1[[#This Row],[sem 03]])</f>
        <v/>
      </c>
      <c r="BE174" s="234" t="str">
        <f>IF(TRIM(F174)="","",$B$1&amp;"-"&amp;SUBSTITUTE(Tabla1[[#This Row],[Mes Inscrito]]," ","")&amp;"-"&amp;SUBSTITUTE(Tabla1[[#This Row],[Dia de clases Inscrito]]," ","")&amp;"-"&amp;SUBSTITUTE(Tabla1[[#This Row],[Horario Inscrito]]," ","")&amp;"-"&amp;Tabla1[[#This Row],[Fecha Inicio grupo]])</f>
        <v/>
      </c>
      <c r="BF174" s="251" t="str">
        <f>IF(F174="","",Tabla1[[#This Row],[Curso]])</f>
        <v/>
      </c>
      <c r="BG174" s="252" t="str">
        <f>+IF(TRIM(F174)="","",$B$1&amp;"-"&amp;TRIM(Tabla1[[#This Row],[Mes Inscrito]])&amp;"-"&amp;TRIM(Tabla1[[#This Row],[Dia de clases Inscrito]])&amp;"-"&amp;TRIM(Tabla1[[#This Row],[Horario Inscrito]])&amp;"-"&amp;TRIM(Tabla1[[#This Row],[Fecha Inicio grupo]])&amp;"-"&amp;TRIM(Tabla1[[#This Row],[Tipo Incrito]]))</f>
        <v/>
      </c>
      <c r="BH174" s="308" t="str">
        <f>IF(F174="","",OR(IFERROR(SEARCH("CG",Tabla1[[#This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4" s="309" t="str">
        <f>IF(F174&lt;&gt;"",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4" s="309" t="str">
        <f>IF(F174&lt;&gt;"",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4" s="309" t="str">
        <f>IF(Tabla1[[#This Row],[Fecha Inicio grupo]]="","",IFERROR(VLOOKUP(Tabla1[[#This Row],[Mes de Alta como miembro]],Parámetros!$AM$2:$AN$16,2,0),"01/01/1900"))</f>
        <v/>
      </c>
    </row>
    <row r="175" spans="1:63" ht="14.45" hidden="1">
      <c r="A175" s="69">
        <v>172</v>
      </c>
      <c r="B175" s="30"/>
      <c r="C175" s="35"/>
      <c r="D175" s="43"/>
      <c r="E175" s="65"/>
      <c r="F175" s="46"/>
      <c r="G175" s="46"/>
      <c r="H175" s="163"/>
      <c r="I175" s="43"/>
      <c r="J175" s="29"/>
      <c r="K175" s="70"/>
      <c r="L175" s="69"/>
      <c r="M175" s="47"/>
      <c r="N175" s="238" t="str">
        <f ca="1">IF(Tabla1[[#This Row],[Fecha de nac]]="","",IF(Tabla1[[#This Row],[Fecha Finalización]] &gt;=TODAY(), DATEDIF(Tabla1[[#This Row],[Fecha de nac]],TODAY(),"y"), ROUNDDOWN((Tabla1[[#This Row],[Fecha Finalización]] -Tabla1[[#This Row],[Fecha de nac]])/365,0)))</f>
        <v/>
      </c>
      <c r="O175" s="169"/>
      <c r="P175" s="35"/>
      <c r="Q175" s="68"/>
      <c r="R175" s="68"/>
      <c r="S175" s="68"/>
      <c r="T175" s="68"/>
      <c r="U175" s="243" t="str">
        <f>IF(F175="","",Tabla1[[#This Row],[Fecha Inicio grupo]]+3*7-7)</f>
        <v/>
      </c>
      <c r="V175" s="244" t="str">
        <f>IF(F175="","",EDATE(Tabla1[[#This Row],[Fecha Inicio grupo]],3))</f>
        <v/>
      </c>
      <c r="W175" s="30"/>
      <c r="X175" s="30"/>
      <c r="Y175" s="76"/>
      <c r="Z175" s="76"/>
      <c r="AA175" s="76"/>
      <c r="AB175" s="76"/>
      <c r="AC175" s="76"/>
      <c r="AD175" s="76"/>
      <c r="AE175" s="76"/>
      <c r="AF175" s="76"/>
      <c r="AG175" s="76"/>
      <c r="AH175" s="76"/>
      <c r="AI175" s="76"/>
      <c r="AJ175" s="76"/>
      <c r="AK175" s="76"/>
      <c r="AL175" s="76"/>
      <c r="AM175" s="76"/>
      <c r="AN175" s="76"/>
      <c r="AO175" s="144"/>
      <c r="AP175" s="246" t="str">
        <f>IF(F175="","",IFERROR(VLOOKUP(SUBSTITUTE(SUBSTITUTE(Tabla1[[#This Row],[Uso Sistemas]],"T","P"),"N","F"),Parámetros!$M$2:$N$17,2,0),"Completar hasta 3ra sem. para evaluar a Probacionista"))</f>
        <v/>
      </c>
      <c r="AQ175" s="40"/>
      <c r="AR175" s="40"/>
      <c r="AS175" s="40"/>
      <c r="AT175" s="29"/>
      <c r="AU175" s="56"/>
      <c r="AV175" s="56"/>
      <c r="AW175" s="56"/>
      <c r="AX175" s="248" t="str">
        <f>IF(V175="","",EOMONTH(EDATE(Tabla1[[#This Row],[Fecha Finalización]],2),0))</f>
        <v/>
      </c>
      <c r="AY175" s="40"/>
      <c r="AZ175" s="249" t="str">
        <f>IF(V175="","",EOMONTH(EDATE(Tabla1[[#This Row],[Fecha Finalización]],3),0))</f>
        <v/>
      </c>
      <c r="BA175" s="40"/>
      <c r="BB175" s="40"/>
      <c r="BC175" s="235"/>
      <c r="BD175" s="233" t="str">
        <f>IF(F175="","",Tabla1[[#This Row],[sem 01]]&amp;Tabla1[[#This Row],[sem 02]]&amp;Tabla1[[#This Row],[sem 03]])</f>
        <v/>
      </c>
      <c r="BE175" s="234" t="str">
        <f>IF(TRIM(F175)="","",$B$1&amp;"-"&amp;SUBSTITUTE(Tabla1[[#This Row],[Mes Inscrito]]," ","")&amp;"-"&amp;SUBSTITUTE(Tabla1[[#This Row],[Dia de clases Inscrito]]," ","")&amp;"-"&amp;SUBSTITUTE(Tabla1[[#This Row],[Horario Inscrito]]," ","")&amp;"-"&amp;Tabla1[[#This Row],[Fecha Inicio grupo]])</f>
        <v/>
      </c>
      <c r="BF175" s="251" t="str">
        <f>IF(F175="","",Tabla1[[#This Row],[Curso]])</f>
        <v/>
      </c>
      <c r="BG175" s="252" t="str">
        <f>+IF(TRIM(F175)="","",$B$1&amp;"-"&amp;TRIM(Tabla1[[#This Row],[Mes Inscrito]])&amp;"-"&amp;TRIM(Tabla1[[#This Row],[Dia de clases Inscrito]])&amp;"-"&amp;TRIM(Tabla1[[#This Row],[Horario Inscrito]])&amp;"-"&amp;TRIM(Tabla1[[#This Row],[Fecha Inicio grupo]])&amp;"-"&amp;TRIM(Tabla1[[#This Row],[Tipo Incrito]]))</f>
        <v/>
      </c>
      <c r="BH175" s="308" t="str">
        <f>IF(F175="","",OR(IFERROR(SEARCH("CG",Tabla1[[#This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5" s="309" t="str">
        <f>IF(F175&lt;&gt;"",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5" s="309" t="str">
        <f>IF(F175&lt;&gt;"",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5" s="309" t="str">
        <f>IF(Tabla1[[#This Row],[Fecha Inicio grupo]]="","",IFERROR(VLOOKUP(Tabla1[[#This Row],[Mes de Alta como miembro]],Parámetros!$AM$2:$AN$16,2,0),"01/01/1900"))</f>
        <v/>
      </c>
    </row>
    <row r="176" spans="1:63" ht="14.45" hidden="1">
      <c r="A176" s="69">
        <v>173</v>
      </c>
      <c r="B176" s="30"/>
      <c r="C176" s="35"/>
      <c r="D176" s="43"/>
      <c r="E176" s="65"/>
      <c r="F176" s="46"/>
      <c r="G176" s="46"/>
      <c r="H176" s="163"/>
      <c r="I176" s="43"/>
      <c r="J176" s="29"/>
      <c r="K176" s="70"/>
      <c r="L176" s="69"/>
      <c r="M176" s="47"/>
      <c r="N176" s="238" t="str">
        <f ca="1">IF(Tabla1[[#This Row],[Fecha de nac]]="","",IF(Tabla1[[#This Row],[Fecha Finalización]] &gt;=TODAY(), DATEDIF(Tabla1[[#This Row],[Fecha de nac]],TODAY(),"y"), ROUNDDOWN((Tabla1[[#This Row],[Fecha Finalización]] -Tabla1[[#This Row],[Fecha de nac]])/365,0)))</f>
        <v/>
      </c>
      <c r="O176" s="169"/>
      <c r="P176" s="35"/>
      <c r="Q176" s="68"/>
      <c r="R176" s="68"/>
      <c r="S176" s="68"/>
      <c r="T176" s="68"/>
      <c r="U176" s="243" t="str">
        <f>IF(F176="","",Tabla1[[#This Row],[Fecha Inicio grupo]]+3*7-7)</f>
        <v/>
      </c>
      <c r="V176" s="244" t="str">
        <f>IF(F176="","",EDATE(Tabla1[[#This Row],[Fecha Inicio grupo]],3))</f>
        <v/>
      </c>
      <c r="W176" s="30"/>
      <c r="X176" s="30"/>
      <c r="Y176" s="76"/>
      <c r="Z176" s="76"/>
      <c r="AA176" s="76"/>
      <c r="AB176" s="76"/>
      <c r="AC176" s="76"/>
      <c r="AD176" s="76"/>
      <c r="AE176" s="76"/>
      <c r="AF176" s="76"/>
      <c r="AG176" s="76"/>
      <c r="AH176" s="76"/>
      <c r="AI176" s="76"/>
      <c r="AJ176" s="76"/>
      <c r="AK176" s="76"/>
      <c r="AL176" s="76"/>
      <c r="AM176" s="76"/>
      <c r="AN176" s="76"/>
      <c r="AO176" s="144"/>
      <c r="AP176" s="246" t="str">
        <f>IF(F176="","",IFERROR(VLOOKUP(SUBSTITUTE(SUBSTITUTE(Tabla1[[#This Row],[Uso Sistemas]],"T","P"),"N","F"),Parámetros!$M$2:$N$17,2,0),"Completar hasta 3ra sem. para evaluar a Probacionista"))</f>
        <v/>
      </c>
      <c r="AQ176" s="40"/>
      <c r="AR176" s="40"/>
      <c r="AS176" s="40"/>
      <c r="AT176" s="29"/>
      <c r="AU176" s="56"/>
      <c r="AV176" s="56"/>
      <c r="AW176" s="56"/>
      <c r="AX176" s="248" t="str">
        <f>IF(V176="","",EOMONTH(EDATE(Tabla1[[#This Row],[Fecha Finalización]],2),0))</f>
        <v/>
      </c>
      <c r="AY176" s="40"/>
      <c r="AZ176" s="249" t="str">
        <f>IF(V176="","",EOMONTH(EDATE(Tabla1[[#This Row],[Fecha Finalización]],3),0))</f>
        <v/>
      </c>
      <c r="BA176" s="40"/>
      <c r="BB176" s="40"/>
      <c r="BC176" s="235"/>
      <c r="BD176" s="233" t="str">
        <f>IF(F176="","",Tabla1[[#This Row],[sem 01]]&amp;Tabla1[[#This Row],[sem 02]]&amp;Tabla1[[#This Row],[sem 03]])</f>
        <v/>
      </c>
      <c r="BE176" s="234" t="str">
        <f>IF(TRIM(F176)="","",$B$1&amp;"-"&amp;SUBSTITUTE(Tabla1[[#This Row],[Mes Inscrito]]," ","")&amp;"-"&amp;SUBSTITUTE(Tabla1[[#This Row],[Dia de clases Inscrito]]," ","")&amp;"-"&amp;SUBSTITUTE(Tabla1[[#This Row],[Horario Inscrito]]," ","")&amp;"-"&amp;Tabla1[[#This Row],[Fecha Inicio grupo]])</f>
        <v/>
      </c>
      <c r="BF176" s="251" t="str">
        <f>IF(F176="","",Tabla1[[#This Row],[Curso]])</f>
        <v/>
      </c>
      <c r="BG176" s="252" t="str">
        <f>+IF(TRIM(F176)="","",$B$1&amp;"-"&amp;TRIM(Tabla1[[#This Row],[Mes Inscrito]])&amp;"-"&amp;TRIM(Tabla1[[#This Row],[Dia de clases Inscrito]])&amp;"-"&amp;TRIM(Tabla1[[#This Row],[Horario Inscrito]])&amp;"-"&amp;TRIM(Tabla1[[#This Row],[Fecha Inicio grupo]])&amp;"-"&amp;TRIM(Tabla1[[#This Row],[Tipo Incrito]]))</f>
        <v/>
      </c>
      <c r="BH176" s="308" t="str">
        <f>IF(F176="","",OR(IFERROR(SEARCH("CG",Tabla1[[#This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6" s="309" t="str">
        <f>IF(F176&lt;&gt;"",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6" s="309" t="str">
        <f>IF(F176&lt;&gt;"",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6" s="309" t="str">
        <f>IF(Tabla1[[#This Row],[Fecha Inicio grupo]]="","",IFERROR(VLOOKUP(Tabla1[[#This Row],[Mes de Alta como miembro]],Parámetros!$AM$2:$AN$16,2,0),"01/01/1900"))</f>
        <v/>
      </c>
    </row>
    <row r="177" spans="1:63" ht="14.45" hidden="1">
      <c r="A177" s="69">
        <v>174</v>
      </c>
      <c r="B177" s="30"/>
      <c r="C177" s="35"/>
      <c r="D177" s="43"/>
      <c r="E177" s="65"/>
      <c r="F177" s="46"/>
      <c r="G177" s="46"/>
      <c r="H177" s="163"/>
      <c r="I177" s="43"/>
      <c r="J177" s="29"/>
      <c r="K177" s="70"/>
      <c r="L177" s="69"/>
      <c r="M177" s="47"/>
      <c r="N177" s="238" t="str">
        <f ca="1">IF(Tabla1[[#This Row],[Fecha de nac]]="","",IF(Tabla1[[#This Row],[Fecha Finalización]] &gt;=TODAY(), DATEDIF(Tabla1[[#This Row],[Fecha de nac]],TODAY(),"y"), ROUNDDOWN((Tabla1[[#This Row],[Fecha Finalización]] -Tabla1[[#This Row],[Fecha de nac]])/365,0)))</f>
        <v/>
      </c>
      <c r="O177" s="169"/>
      <c r="P177" s="35"/>
      <c r="Q177" s="68"/>
      <c r="R177" s="68"/>
      <c r="S177" s="68"/>
      <c r="T177" s="68"/>
      <c r="U177" s="243" t="str">
        <f>IF(F177="","",Tabla1[[#This Row],[Fecha Inicio grupo]]+3*7-7)</f>
        <v/>
      </c>
      <c r="V177" s="244" t="str">
        <f>IF(F177="","",EDATE(Tabla1[[#This Row],[Fecha Inicio grupo]],3))</f>
        <v/>
      </c>
      <c r="W177" s="30"/>
      <c r="X177" s="30"/>
      <c r="Y177" s="76"/>
      <c r="Z177" s="76"/>
      <c r="AA177" s="76"/>
      <c r="AB177" s="76"/>
      <c r="AC177" s="76"/>
      <c r="AD177" s="76"/>
      <c r="AE177" s="76"/>
      <c r="AF177" s="76"/>
      <c r="AG177" s="76"/>
      <c r="AH177" s="76"/>
      <c r="AI177" s="76"/>
      <c r="AJ177" s="76"/>
      <c r="AK177" s="76"/>
      <c r="AL177" s="76"/>
      <c r="AM177" s="76"/>
      <c r="AN177" s="76"/>
      <c r="AO177" s="144"/>
      <c r="AP177" s="246" t="str">
        <f>IF(F177="","",IFERROR(VLOOKUP(SUBSTITUTE(SUBSTITUTE(Tabla1[[#This Row],[Uso Sistemas]],"T","P"),"N","F"),Parámetros!$M$2:$N$17,2,0),"Completar hasta 3ra sem. para evaluar a Probacionista"))</f>
        <v/>
      </c>
      <c r="AQ177" s="40"/>
      <c r="AR177" s="40"/>
      <c r="AS177" s="40"/>
      <c r="AT177" s="29"/>
      <c r="AU177" s="56"/>
      <c r="AV177" s="56"/>
      <c r="AW177" s="56"/>
      <c r="AX177" s="248" t="str">
        <f>IF(V177="","",EOMONTH(EDATE(Tabla1[[#This Row],[Fecha Finalización]],2),0))</f>
        <v/>
      </c>
      <c r="AY177" s="40"/>
      <c r="AZ177" s="249" t="str">
        <f>IF(V177="","",EOMONTH(EDATE(Tabla1[[#This Row],[Fecha Finalización]],3),0))</f>
        <v/>
      </c>
      <c r="BA177" s="40"/>
      <c r="BB177" s="40"/>
      <c r="BC177" s="235"/>
      <c r="BD177" s="233" t="str">
        <f>IF(F177="","",Tabla1[[#This Row],[sem 01]]&amp;Tabla1[[#This Row],[sem 02]]&amp;Tabla1[[#This Row],[sem 03]])</f>
        <v/>
      </c>
      <c r="BE177" s="234" t="str">
        <f>IF(TRIM(F177)="","",$B$1&amp;"-"&amp;SUBSTITUTE(Tabla1[[#This Row],[Mes Inscrito]]," ","")&amp;"-"&amp;SUBSTITUTE(Tabla1[[#This Row],[Dia de clases Inscrito]]," ","")&amp;"-"&amp;SUBSTITUTE(Tabla1[[#This Row],[Horario Inscrito]]," ","")&amp;"-"&amp;Tabla1[[#This Row],[Fecha Inicio grupo]])</f>
        <v/>
      </c>
      <c r="BF177" s="251" t="str">
        <f>IF(F177="","",Tabla1[[#This Row],[Curso]])</f>
        <v/>
      </c>
      <c r="BG177" s="252" t="str">
        <f>+IF(TRIM(F177)="","",$B$1&amp;"-"&amp;TRIM(Tabla1[[#This Row],[Mes Inscrito]])&amp;"-"&amp;TRIM(Tabla1[[#This Row],[Dia de clases Inscrito]])&amp;"-"&amp;TRIM(Tabla1[[#This Row],[Horario Inscrito]])&amp;"-"&amp;TRIM(Tabla1[[#This Row],[Fecha Inicio grupo]])&amp;"-"&amp;TRIM(Tabla1[[#This Row],[Tipo Incrito]]))</f>
        <v/>
      </c>
      <c r="BH177" s="308" t="str">
        <f>IF(F177="","",OR(IFERROR(SEARCH("CG",Tabla1[[#This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7" s="309" t="str">
        <f>IF(F177&lt;&gt;"",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7" s="309" t="str">
        <f>IF(F177&lt;&gt;"",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7" s="309" t="str">
        <f>IF(Tabla1[[#This Row],[Fecha Inicio grupo]]="","",IFERROR(VLOOKUP(Tabla1[[#This Row],[Mes de Alta como miembro]],Parámetros!$AM$2:$AN$16,2,0),"01/01/1900"))</f>
        <v/>
      </c>
    </row>
    <row r="178" spans="1:63" ht="14.45" hidden="1">
      <c r="A178" s="69">
        <v>175</v>
      </c>
      <c r="B178" s="30"/>
      <c r="C178" s="35"/>
      <c r="D178" s="43"/>
      <c r="E178" s="65"/>
      <c r="F178" s="46"/>
      <c r="G178" s="46"/>
      <c r="H178" s="163"/>
      <c r="I178" s="43"/>
      <c r="J178" s="29"/>
      <c r="K178" s="70"/>
      <c r="L178" s="69"/>
      <c r="M178" s="47"/>
      <c r="N178" s="238" t="str">
        <f ca="1">IF(Tabla1[[#This Row],[Fecha de nac]]="","",IF(Tabla1[[#This Row],[Fecha Finalización]] &gt;=TODAY(), DATEDIF(Tabla1[[#This Row],[Fecha de nac]],TODAY(),"y"), ROUNDDOWN((Tabla1[[#This Row],[Fecha Finalización]] -Tabla1[[#This Row],[Fecha de nac]])/365,0)))</f>
        <v/>
      </c>
      <c r="O178" s="169"/>
      <c r="P178" s="35"/>
      <c r="Q178" s="68"/>
      <c r="R178" s="68"/>
      <c r="S178" s="68"/>
      <c r="T178" s="68"/>
      <c r="U178" s="243" t="str">
        <f>IF(F178="","",Tabla1[[#This Row],[Fecha Inicio grupo]]+3*7-7)</f>
        <v/>
      </c>
      <c r="V178" s="244" t="str">
        <f>IF(F178="","",EDATE(Tabla1[[#This Row],[Fecha Inicio grupo]],3))</f>
        <v/>
      </c>
      <c r="W178" s="30"/>
      <c r="X178" s="30"/>
      <c r="Y178" s="76"/>
      <c r="Z178" s="76"/>
      <c r="AA178" s="76"/>
      <c r="AB178" s="76"/>
      <c r="AC178" s="76"/>
      <c r="AD178" s="76"/>
      <c r="AE178" s="76"/>
      <c r="AF178" s="76"/>
      <c r="AG178" s="76"/>
      <c r="AH178" s="76"/>
      <c r="AI178" s="76"/>
      <c r="AJ178" s="76"/>
      <c r="AK178" s="76"/>
      <c r="AL178" s="76"/>
      <c r="AM178" s="76"/>
      <c r="AN178" s="76"/>
      <c r="AO178" s="144"/>
      <c r="AP178" s="246" t="str">
        <f>IF(F178="","",IFERROR(VLOOKUP(SUBSTITUTE(SUBSTITUTE(Tabla1[[#This Row],[Uso Sistemas]],"T","P"),"N","F"),Parámetros!$M$2:$N$17,2,0),"Completar hasta 3ra sem. para evaluar a Probacionista"))</f>
        <v/>
      </c>
      <c r="AQ178" s="40"/>
      <c r="AR178" s="40"/>
      <c r="AS178" s="40"/>
      <c r="AT178" s="29"/>
      <c r="AU178" s="56"/>
      <c r="AV178" s="56"/>
      <c r="AW178" s="56"/>
      <c r="AX178" s="248" t="str">
        <f>IF(V178="","",EOMONTH(EDATE(Tabla1[[#This Row],[Fecha Finalización]],2),0))</f>
        <v/>
      </c>
      <c r="AY178" s="40"/>
      <c r="AZ178" s="249" t="str">
        <f>IF(V178="","",EOMONTH(EDATE(Tabla1[[#This Row],[Fecha Finalización]],3),0))</f>
        <v/>
      </c>
      <c r="BA178" s="40"/>
      <c r="BB178" s="40"/>
      <c r="BC178" s="235"/>
      <c r="BD178" s="233" t="str">
        <f>IF(F178="","",Tabla1[[#This Row],[sem 01]]&amp;Tabla1[[#This Row],[sem 02]]&amp;Tabla1[[#This Row],[sem 03]])</f>
        <v/>
      </c>
      <c r="BE178" s="234" t="str">
        <f>IF(TRIM(F178)="","",$B$1&amp;"-"&amp;SUBSTITUTE(Tabla1[[#This Row],[Mes Inscrito]]," ","")&amp;"-"&amp;SUBSTITUTE(Tabla1[[#This Row],[Dia de clases Inscrito]]," ","")&amp;"-"&amp;SUBSTITUTE(Tabla1[[#This Row],[Horario Inscrito]]," ","")&amp;"-"&amp;Tabla1[[#This Row],[Fecha Inicio grupo]])</f>
        <v/>
      </c>
      <c r="BF178" s="251" t="str">
        <f>IF(F178="","",Tabla1[[#This Row],[Curso]])</f>
        <v/>
      </c>
      <c r="BG178" s="252" t="str">
        <f>+IF(TRIM(F178)="","",$B$1&amp;"-"&amp;TRIM(Tabla1[[#This Row],[Mes Inscrito]])&amp;"-"&amp;TRIM(Tabla1[[#This Row],[Dia de clases Inscrito]])&amp;"-"&amp;TRIM(Tabla1[[#This Row],[Horario Inscrito]])&amp;"-"&amp;TRIM(Tabla1[[#This Row],[Fecha Inicio grupo]])&amp;"-"&amp;TRIM(Tabla1[[#This Row],[Tipo Incrito]]))</f>
        <v/>
      </c>
      <c r="BH178" s="308" t="str">
        <f>IF(F178="","",OR(IFERROR(SEARCH("CG",Tabla1[[#This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8" s="309" t="str">
        <f>IF(F178&lt;&gt;"",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8" s="309" t="str">
        <f>IF(F178&lt;&gt;"",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8" s="309" t="str">
        <f>IF(Tabla1[[#This Row],[Fecha Inicio grupo]]="","",IFERROR(VLOOKUP(Tabla1[[#This Row],[Mes de Alta como miembro]],Parámetros!$AM$2:$AN$16,2,0),"01/01/1900"))</f>
        <v/>
      </c>
    </row>
    <row r="179" spans="1:63" ht="14.45" hidden="1">
      <c r="A179" s="69">
        <v>176</v>
      </c>
      <c r="B179" s="30"/>
      <c r="C179" s="35"/>
      <c r="D179" s="43"/>
      <c r="E179" s="65"/>
      <c r="F179" s="46"/>
      <c r="G179" s="46"/>
      <c r="H179" s="163"/>
      <c r="I179" s="43"/>
      <c r="J179" s="29"/>
      <c r="K179" s="70"/>
      <c r="L179" s="69"/>
      <c r="M179" s="47"/>
      <c r="N179" s="238" t="str">
        <f ca="1">IF(Tabla1[[#This Row],[Fecha de nac]]="","",IF(Tabla1[[#This Row],[Fecha Finalización]] &gt;=TODAY(), DATEDIF(Tabla1[[#This Row],[Fecha de nac]],TODAY(),"y"), ROUNDDOWN((Tabla1[[#This Row],[Fecha Finalización]] -Tabla1[[#This Row],[Fecha de nac]])/365,0)))</f>
        <v/>
      </c>
      <c r="O179" s="169"/>
      <c r="P179" s="35"/>
      <c r="Q179" s="68"/>
      <c r="R179" s="68"/>
      <c r="S179" s="68"/>
      <c r="T179" s="68"/>
      <c r="U179" s="243" t="str">
        <f>IF(F179="","",Tabla1[[#This Row],[Fecha Inicio grupo]]+3*7-7)</f>
        <v/>
      </c>
      <c r="V179" s="244" t="str">
        <f>IF(F179="","",EDATE(Tabla1[[#This Row],[Fecha Inicio grupo]],3))</f>
        <v/>
      </c>
      <c r="W179" s="30"/>
      <c r="X179" s="30"/>
      <c r="Y179" s="76"/>
      <c r="Z179" s="76"/>
      <c r="AA179" s="76"/>
      <c r="AB179" s="76"/>
      <c r="AC179" s="76"/>
      <c r="AD179" s="76"/>
      <c r="AE179" s="76"/>
      <c r="AF179" s="76"/>
      <c r="AG179" s="76"/>
      <c r="AH179" s="76"/>
      <c r="AI179" s="76"/>
      <c r="AJ179" s="76"/>
      <c r="AK179" s="76"/>
      <c r="AL179" s="76"/>
      <c r="AM179" s="76"/>
      <c r="AN179" s="76"/>
      <c r="AO179" s="144"/>
      <c r="AP179" s="246" t="str">
        <f>IF(F179="","",IFERROR(VLOOKUP(SUBSTITUTE(SUBSTITUTE(Tabla1[[#This Row],[Uso Sistemas]],"T","P"),"N","F"),Parámetros!$M$2:$N$17,2,0),"Completar hasta 3ra sem. para evaluar a Probacionista"))</f>
        <v/>
      </c>
      <c r="AQ179" s="40"/>
      <c r="AR179" s="40"/>
      <c r="AS179" s="40"/>
      <c r="AT179" s="29"/>
      <c r="AU179" s="56"/>
      <c r="AV179" s="56"/>
      <c r="AW179" s="56"/>
      <c r="AX179" s="248" t="str">
        <f>IF(V179="","",EOMONTH(EDATE(Tabla1[[#This Row],[Fecha Finalización]],2),0))</f>
        <v/>
      </c>
      <c r="AY179" s="40"/>
      <c r="AZ179" s="249" t="str">
        <f>IF(V179="","",EOMONTH(EDATE(Tabla1[[#This Row],[Fecha Finalización]],3),0))</f>
        <v/>
      </c>
      <c r="BA179" s="40"/>
      <c r="BB179" s="40"/>
      <c r="BC179" s="235"/>
      <c r="BD179" s="233" t="str">
        <f>IF(F179="","",Tabla1[[#This Row],[sem 01]]&amp;Tabla1[[#This Row],[sem 02]]&amp;Tabla1[[#This Row],[sem 03]])</f>
        <v/>
      </c>
      <c r="BE179" s="234" t="str">
        <f>IF(TRIM(F179)="","",$B$1&amp;"-"&amp;SUBSTITUTE(Tabla1[[#This Row],[Mes Inscrito]]," ","")&amp;"-"&amp;SUBSTITUTE(Tabla1[[#This Row],[Dia de clases Inscrito]]," ","")&amp;"-"&amp;SUBSTITUTE(Tabla1[[#This Row],[Horario Inscrito]]," ","")&amp;"-"&amp;Tabla1[[#This Row],[Fecha Inicio grupo]])</f>
        <v/>
      </c>
      <c r="BF179" s="251" t="str">
        <f>IF(F179="","",Tabla1[[#This Row],[Curso]])</f>
        <v/>
      </c>
      <c r="BG179" s="252" t="str">
        <f>+IF(TRIM(F179)="","",$B$1&amp;"-"&amp;TRIM(Tabla1[[#This Row],[Mes Inscrito]])&amp;"-"&amp;TRIM(Tabla1[[#This Row],[Dia de clases Inscrito]])&amp;"-"&amp;TRIM(Tabla1[[#This Row],[Horario Inscrito]])&amp;"-"&amp;TRIM(Tabla1[[#This Row],[Fecha Inicio grupo]])&amp;"-"&amp;TRIM(Tabla1[[#This Row],[Tipo Incrito]]))</f>
        <v/>
      </c>
      <c r="BH179" s="308" t="str">
        <f>IF(F179="","",OR(IFERROR(SEARCH("CG",Tabla1[[#This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9" s="309" t="str">
        <f>IF(F179&lt;&gt;"",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9" s="309" t="str">
        <f>IF(F179&lt;&gt;"",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9" s="309" t="str">
        <f>IF(Tabla1[[#This Row],[Fecha Inicio grupo]]="","",IFERROR(VLOOKUP(Tabla1[[#This Row],[Mes de Alta como miembro]],Parámetros!$AM$2:$AN$16,2,0),"01/01/1900"))</f>
        <v/>
      </c>
    </row>
    <row r="180" spans="1:63" ht="14.45" hidden="1">
      <c r="A180" s="69">
        <v>177</v>
      </c>
      <c r="B180" s="30"/>
      <c r="C180" s="35"/>
      <c r="D180" s="43"/>
      <c r="E180" s="65"/>
      <c r="F180" s="46"/>
      <c r="G180" s="46"/>
      <c r="H180" s="163"/>
      <c r="I180" s="43"/>
      <c r="J180" s="29"/>
      <c r="K180" s="70"/>
      <c r="L180" s="69"/>
      <c r="M180" s="47"/>
      <c r="N180" s="238" t="str">
        <f ca="1">IF(Tabla1[[#This Row],[Fecha de nac]]="","",IF(Tabla1[[#This Row],[Fecha Finalización]] &gt;=TODAY(), DATEDIF(Tabla1[[#This Row],[Fecha de nac]],TODAY(),"y"), ROUNDDOWN((Tabla1[[#This Row],[Fecha Finalización]] -Tabla1[[#This Row],[Fecha de nac]])/365,0)))</f>
        <v/>
      </c>
      <c r="O180" s="169"/>
      <c r="P180" s="35"/>
      <c r="Q180" s="68"/>
      <c r="R180" s="68"/>
      <c r="S180" s="68"/>
      <c r="T180" s="68"/>
      <c r="U180" s="243" t="str">
        <f>IF(F180="","",Tabla1[[#This Row],[Fecha Inicio grupo]]+3*7-7)</f>
        <v/>
      </c>
      <c r="V180" s="244" t="str">
        <f>IF(F180="","",EDATE(Tabla1[[#This Row],[Fecha Inicio grupo]],3))</f>
        <v/>
      </c>
      <c r="W180" s="30"/>
      <c r="X180" s="30"/>
      <c r="Y180" s="76"/>
      <c r="Z180" s="76"/>
      <c r="AA180" s="76"/>
      <c r="AB180" s="76"/>
      <c r="AC180" s="76"/>
      <c r="AD180" s="76"/>
      <c r="AE180" s="76"/>
      <c r="AF180" s="76"/>
      <c r="AG180" s="76"/>
      <c r="AH180" s="76"/>
      <c r="AI180" s="76"/>
      <c r="AJ180" s="76"/>
      <c r="AK180" s="76"/>
      <c r="AL180" s="76"/>
      <c r="AM180" s="76"/>
      <c r="AN180" s="76"/>
      <c r="AO180" s="144"/>
      <c r="AP180" s="246" t="str">
        <f>IF(F180="","",IFERROR(VLOOKUP(SUBSTITUTE(SUBSTITUTE(Tabla1[[#This Row],[Uso Sistemas]],"T","P"),"N","F"),Parámetros!$M$2:$N$17,2,0),"Completar hasta 3ra sem. para evaluar a Probacionista"))</f>
        <v/>
      </c>
      <c r="AQ180" s="40"/>
      <c r="AR180" s="40"/>
      <c r="AS180" s="40"/>
      <c r="AT180" s="29"/>
      <c r="AU180" s="56"/>
      <c r="AV180" s="56"/>
      <c r="AW180" s="56"/>
      <c r="AX180" s="248" t="str">
        <f>IF(V180="","",EOMONTH(EDATE(Tabla1[[#This Row],[Fecha Finalización]],2),0))</f>
        <v/>
      </c>
      <c r="AY180" s="40"/>
      <c r="AZ180" s="249" t="str">
        <f>IF(V180="","",EOMONTH(EDATE(Tabla1[[#This Row],[Fecha Finalización]],3),0))</f>
        <v/>
      </c>
      <c r="BA180" s="40"/>
      <c r="BB180" s="40"/>
      <c r="BC180" s="235"/>
      <c r="BD180" s="233" t="str">
        <f>IF(F180="","",Tabla1[[#This Row],[sem 01]]&amp;Tabla1[[#This Row],[sem 02]]&amp;Tabla1[[#This Row],[sem 03]])</f>
        <v/>
      </c>
      <c r="BE180" s="234" t="str">
        <f>IF(TRIM(F180)="","",$B$1&amp;"-"&amp;SUBSTITUTE(Tabla1[[#This Row],[Mes Inscrito]]," ","")&amp;"-"&amp;SUBSTITUTE(Tabla1[[#This Row],[Dia de clases Inscrito]]," ","")&amp;"-"&amp;SUBSTITUTE(Tabla1[[#This Row],[Horario Inscrito]]," ","")&amp;"-"&amp;Tabla1[[#This Row],[Fecha Inicio grupo]])</f>
        <v/>
      </c>
      <c r="BF180" s="251" t="str">
        <f>IF(F180="","",Tabla1[[#This Row],[Curso]])</f>
        <v/>
      </c>
      <c r="BG180" s="252" t="str">
        <f>+IF(TRIM(F180)="","",$B$1&amp;"-"&amp;TRIM(Tabla1[[#This Row],[Mes Inscrito]])&amp;"-"&amp;TRIM(Tabla1[[#This Row],[Dia de clases Inscrito]])&amp;"-"&amp;TRIM(Tabla1[[#This Row],[Horario Inscrito]])&amp;"-"&amp;TRIM(Tabla1[[#This Row],[Fecha Inicio grupo]])&amp;"-"&amp;TRIM(Tabla1[[#This Row],[Tipo Incrito]]))</f>
        <v/>
      </c>
      <c r="BH180" s="308" t="str">
        <f>IF(F180="","",OR(IFERROR(SEARCH("CG",Tabla1[[#This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0" s="309" t="str">
        <f>IF(F180&lt;&gt;"",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0" s="309" t="str">
        <f>IF(F180&lt;&gt;"",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0" s="309" t="str">
        <f>IF(Tabla1[[#This Row],[Fecha Inicio grupo]]="","",IFERROR(VLOOKUP(Tabla1[[#This Row],[Mes de Alta como miembro]],Parámetros!$AM$2:$AN$16,2,0),"01/01/1900"))</f>
        <v/>
      </c>
    </row>
    <row r="181" spans="1:63" ht="14.45" hidden="1">
      <c r="A181" s="69">
        <v>178</v>
      </c>
      <c r="B181" s="30"/>
      <c r="C181" s="35"/>
      <c r="D181" s="43"/>
      <c r="E181" s="65"/>
      <c r="F181" s="46"/>
      <c r="G181" s="46"/>
      <c r="H181" s="163"/>
      <c r="I181" s="43"/>
      <c r="J181" s="29"/>
      <c r="K181" s="70"/>
      <c r="L181" s="69"/>
      <c r="M181" s="47"/>
      <c r="N181" s="238" t="str">
        <f ca="1">IF(Tabla1[[#This Row],[Fecha de nac]]="","",IF(Tabla1[[#This Row],[Fecha Finalización]] &gt;=TODAY(), DATEDIF(Tabla1[[#This Row],[Fecha de nac]],TODAY(),"y"), ROUNDDOWN((Tabla1[[#This Row],[Fecha Finalización]] -Tabla1[[#This Row],[Fecha de nac]])/365,0)))</f>
        <v/>
      </c>
      <c r="O181" s="169"/>
      <c r="P181" s="35"/>
      <c r="Q181" s="68"/>
      <c r="R181" s="68"/>
      <c r="S181" s="68"/>
      <c r="T181" s="68"/>
      <c r="U181" s="243" t="str">
        <f>IF(F181="","",Tabla1[[#This Row],[Fecha Inicio grupo]]+3*7-7)</f>
        <v/>
      </c>
      <c r="V181" s="244" t="str">
        <f>IF(F181="","",EDATE(Tabla1[[#This Row],[Fecha Inicio grupo]],3))</f>
        <v/>
      </c>
      <c r="W181" s="30"/>
      <c r="X181" s="30"/>
      <c r="Y181" s="76"/>
      <c r="Z181" s="76"/>
      <c r="AA181" s="76"/>
      <c r="AB181" s="76"/>
      <c r="AC181" s="76"/>
      <c r="AD181" s="76"/>
      <c r="AE181" s="76"/>
      <c r="AF181" s="76"/>
      <c r="AG181" s="76"/>
      <c r="AH181" s="76"/>
      <c r="AI181" s="76"/>
      <c r="AJ181" s="76"/>
      <c r="AK181" s="76"/>
      <c r="AL181" s="76"/>
      <c r="AM181" s="76"/>
      <c r="AN181" s="76"/>
      <c r="AO181" s="144"/>
      <c r="AP181" s="246" t="str">
        <f>IF(F181="","",IFERROR(VLOOKUP(SUBSTITUTE(SUBSTITUTE(Tabla1[[#This Row],[Uso Sistemas]],"T","P"),"N","F"),Parámetros!$M$2:$N$17,2,0),"Completar hasta 3ra sem. para evaluar a Probacionista"))</f>
        <v/>
      </c>
      <c r="AQ181" s="40"/>
      <c r="AR181" s="40"/>
      <c r="AS181" s="40"/>
      <c r="AT181" s="29"/>
      <c r="AU181" s="56"/>
      <c r="AV181" s="56"/>
      <c r="AW181" s="56"/>
      <c r="AX181" s="248" t="str">
        <f>IF(V181="","",EOMONTH(EDATE(Tabla1[[#This Row],[Fecha Finalización]],2),0))</f>
        <v/>
      </c>
      <c r="AY181" s="40"/>
      <c r="AZ181" s="249" t="str">
        <f>IF(V181="","",EOMONTH(EDATE(Tabla1[[#This Row],[Fecha Finalización]],3),0))</f>
        <v/>
      </c>
      <c r="BA181" s="40"/>
      <c r="BB181" s="40"/>
      <c r="BC181" s="235"/>
      <c r="BD181" s="233" t="str">
        <f>IF(F181="","",Tabla1[[#This Row],[sem 01]]&amp;Tabla1[[#This Row],[sem 02]]&amp;Tabla1[[#This Row],[sem 03]])</f>
        <v/>
      </c>
      <c r="BE181" s="234" t="str">
        <f>IF(TRIM(F181)="","",$B$1&amp;"-"&amp;SUBSTITUTE(Tabla1[[#This Row],[Mes Inscrito]]," ","")&amp;"-"&amp;SUBSTITUTE(Tabla1[[#This Row],[Dia de clases Inscrito]]," ","")&amp;"-"&amp;SUBSTITUTE(Tabla1[[#This Row],[Horario Inscrito]]," ","")&amp;"-"&amp;Tabla1[[#This Row],[Fecha Inicio grupo]])</f>
        <v/>
      </c>
      <c r="BF181" s="251" t="str">
        <f>IF(F181="","",Tabla1[[#This Row],[Curso]])</f>
        <v/>
      </c>
      <c r="BG181" s="252" t="str">
        <f>+IF(TRIM(F181)="","",$B$1&amp;"-"&amp;TRIM(Tabla1[[#This Row],[Mes Inscrito]])&amp;"-"&amp;TRIM(Tabla1[[#This Row],[Dia de clases Inscrito]])&amp;"-"&amp;TRIM(Tabla1[[#This Row],[Horario Inscrito]])&amp;"-"&amp;TRIM(Tabla1[[#This Row],[Fecha Inicio grupo]])&amp;"-"&amp;TRIM(Tabla1[[#This Row],[Tipo Incrito]]))</f>
        <v/>
      </c>
      <c r="BH181" s="308" t="str">
        <f>IF(F181="","",OR(IFERROR(SEARCH("CG",Tabla1[[#This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1" s="309" t="str">
        <f>IF(F181&lt;&gt;"",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1" s="309" t="str">
        <f>IF(F181&lt;&gt;"",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1" s="309" t="str">
        <f>IF(Tabla1[[#This Row],[Fecha Inicio grupo]]="","",IFERROR(VLOOKUP(Tabla1[[#This Row],[Mes de Alta como miembro]],Parámetros!$AM$2:$AN$16,2,0),"01/01/1900"))</f>
        <v/>
      </c>
    </row>
    <row r="182" spans="1:63" ht="14.45" hidden="1">
      <c r="A182" s="69">
        <v>179</v>
      </c>
      <c r="B182" s="30"/>
      <c r="C182" s="35"/>
      <c r="D182" s="43"/>
      <c r="E182" s="65"/>
      <c r="F182" s="46"/>
      <c r="G182" s="46"/>
      <c r="H182" s="163"/>
      <c r="I182" s="43"/>
      <c r="J182" s="29"/>
      <c r="K182" s="70"/>
      <c r="L182" s="69"/>
      <c r="M182" s="47"/>
      <c r="N182" s="238" t="str">
        <f ca="1">IF(Tabla1[[#This Row],[Fecha de nac]]="","",IF(Tabla1[[#This Row],[Fecha Finalización]] &gt;=TODAY(), DATEDIF(Tabla1[[#This Row],[Fecha de nac]],TODAY(),"y"), ROUNDDOWN((Tabla1[[#This Row],[Fecha Finalización]] -Tabla1[[#This Row],[Fecha de nac]])/365,0)))</f>
        <v/>
      </c>
      <c r="O182" s="169"/>
      <c r="P182" s="35"/>
      <c r="Q182" s="68"/>
      <c r="R182" s="68"/>
      <c r="S182" s="68"/>
      <c r="T182" s="68"/>
      <c r="U182" s="243" t="str">
        <f>IF(F182="","",Tabla1[[#This Row],[Fecha Inicio grupo]]+3*7-7)</f>
        <v/>
      </c>
      <c r="V182" s="244" t="str">
        <f>IF(F182="","",EDATE(Tabla1[[#This Row],[Fecha Inicio grupo]],3))</f>
        <v/>
      </c>
      <c r="W182" s="30"/>
      <c r="X182" s="30"/>
      <c r="Y182" s="76"/>
      <c r="Z182" s="76"/>
      <c r="AA182" s="76"/>
      <c r="AB182" s="76"/>
      <c r="AC182" s="76"/>
      <c r="AD182" s="76"/>
      <c r="AE182" s="76"/>
      <c r="AF182" s="76"/>
      <c r="AG182" s="76"/>
      <c r="AH182" s="76"/>
      <c r="AI182" s="76"/>
      <c r="AJ182" s="76"/>
      <c r="AK182" s="76"/>
      <c r="AL182" s="76"/>
      <c r="AM182" s="76"/>
      <c r="AN182" s="76"/>
      <c r="AO182" s="144"/>
      <c r="AP182" s="246" t="str">
        <f>IF(F182="","",IFERROR(VLOOKUP(SUBSTITUTE(SUBSTITUTE(Tabla1[[#This Row],[Uso Sistemas]],"T","P"),"N","F"),Parámetros!$M$2:$N$17,2,0),"Completar hasta 3ra sem. para evaluar a Probacionista"))</f>
        <v/>
      </c>
      <c r="AQ182" s="40"/>
      <c r="AR182" s="40"/>
      <c r="AS182" s="40"/>
      <c r="AT182" s="29"/>
      <c r="AU182" s="56"/>
      <c r="AV182" s="56"/>
      <c r="AW182" s="56"/>
      <c r="AX182" s="248" t="str">
        <f>IF(V182="","",EOMONTH(EDATE(Tabla1[[#This Row],[Fecha Finalización]],2),0))</f>
        <v/>
      </c>
      <c r="AY182" s="40"/>
      <c r="AZ182" s="249" t="str">
        <f>IF(V182="","",EOMONTH(EDATE(Tabla1[[#This Row],[Fecha Finalización]],3),0))</f>
        <v/>
      </c>
      <c r="BA182" s="40"/>
      <c r="BB182" s="40"/>
      <c r="BC182" s="235"/>
      <c r="BD182" s="233" t="str">
        <f>IF(F182="","",Tabla1[[#This Row],[sem 01]]&amp;Tabla1[[#This Row],[sem 02]]&amp;Tabla1[[#This Row],[sem 03]])</f>
        <v/>
      </c>
      <c r="BE182" s="234" t="str">
        <f>IF(TRIM(F182)="","",$B$1&amp;"-"&amp;SUBSTITUTE(Tabla1[[#This Row],[Mes Inscrito]]," ","")&amp;"-"&amp;SUBSTITUTE(Tabla1[[#This Row],[Dia de clases Inscrito]]," ","")&amp;"-"&amp;SUBSTITUTE(Tabla1[[#This Row],[Horario Inscrito]]," ","")&amp;"-"&amp;Tabla1[[#This Row],[Fecha Inicio grupo]])</f>
        <v/>
      </c>
      <c r="BF182" s="251" t="str">
        <f>IF(F182="","",Tabla1[[#This Row],[Curso]])</f>
        <v/>
      </c>
      <c r="BG182" s="252" t="str">
        <f>+IF(TRIM(F182)="","",$B$1&amp;"-"&amp;TRIM(Tabla1[[#This Row],[Mes Inscrito]])&amp;"-"&amp;TRIM(Tabla1[[#This Row],[Dia de clases Inscrito]])&amp;"-"&amp;TRIM(Tabla1[[#This Row],[Horario Inscrito]])&amp;"-"&amp;TRIM(Tabla1[[#This Row],[Fecha Inicio grupo]])&amp;"-"&amp;TRIM(Tabla1[[#This Row],[Tipo Incrito]]))</f>
        <v/>
      </c>
      <c r="BH182" s="308" t="str">
        <f>IF(F182="","",OR(IFERROR(SEARCH("CG",Tabla1[[#This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2" s="309" t="str">
        <f>IF(F182&lt;&gt;"",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2" s="309" t="str">
        <f>IF(F182&lt;&gt;"",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2" s="309" t="str">
        <f>IF(Tabla1[[#This Row],[Fecha Inicio grupo]]="","",IFERROR(VLOOKUP(Tabla1[[#This Row],[Mes de Alta como miembro]],Parámetros!$AM$2:$AN$16,2,0),"01/01/1900"))</f>
        <v/>
      </c>
    </row>
    <row r="183" spans="1:63" ht="14.45" hidden="1">
      <c r="A183" s="69">
        <v>180</v>
      </c>
      <c r="B183" s="30"/>
      <c r="C183" s="35"/>
      <c r="D183" s="43"/>
      <c r="E183" s="65"/>
      <c r="F183" s="46"/>
      <c r="G183" s="46"/>
      <c r="H183" s="163"/>
      <c r="I183" s="43"/>
      <c r="J183" s="29"/>
      <c r="K183" s="70"/>
      <c r="L183" s="69"/>
      <c r="M183" s="47"/>
      <c r="N183" s="238" t="str">
        <f ca="1">IF(Tabla1[[#This Row],[Fecha de nac]]="","",IF(Tabla1[[#This Row],[Fecha Finalización]] &gt;=TODAY(), DATEDIF(Tabla1[[#This Row],[Fecha de nac]],TODAY(),"y"), ROUNDDOWN((Tabla1[[#This Row],[Fecha Finalización]] -Tabla1[[#This Row],[Fecha de nac]])/365,0)))</f>
        <v/>
      </c>
      <c r="O183" s="169"/>
      <c r="P183" s="35"/>
      <c r="Q183" s="68"/>
      <c r="R183" s="68"/>
      <c r="S183" s="68"/>
      <c r="T183" s="68"/>
      <c r="U183" s="243" t="str">
        <f>IF(F183="","",Tabla1[[#This Row],[Fecha Inicio grupo]]+3*7-7)</f>
        <v/>
      </c>
      <c r="V183" s="244" t="str">
        <f>IF(F183="","",EDATE(Tabla1[[#This Row],[Fecha Inicio grupo]],3))</f>
        <v/>
      </c>
      <c r="W183" s="30"/>
      <c r="X183" s="30"/>
      <c r="Y183" s="76"/>
      <c r="Z183" s="76"/>
      <c r="AA183" s="76"/>
      <c r="AB183" s="76"/>
      <c r="AC183" s="76"/>
      <c r="AD183" s="76"/>
      <c r="AE183" s="76"/>
      <c r="AF183" s="76"/>
      <c r="AG183" s="76"/>
      <c r="AH183" s="76"/>
      <c r="AI183" s="76"/>
      <c r="AJ183" s="76"/>
      <c r="AK183" s="76"/>
      <c r="AL183" s="76"/>
      <c r="AM183" s="76"/>
      <c r="AN183" s="76"/>
      <c r="AO183" s="144"/>
      <c r="AP183" s="246" t="str">
        <f>IF(F183="","",IFERROR(VLOOKUP(SUBSTITUTE(SUBSTITUTE(Tabla1[[#This Row],[Uso Sistemas]],"T","P"),"N","F"),Parámetros!$M$2:$N$17,2,0),"Completar hasta 3ra sem. para evaluar a Probacionista"))</f>
        <v/>
      </c>
      <c r="AQ183" s="40"/>
      <c r="AR183" s="40"/>
      <c r="AS183" s="40"/>
      <c r="AT183" s="29"/>
      <c r="AU183" s="56"/>
      <c r="AV183" s="56"/>
      <c r="AW183" s="56"/>
      <c r="AX183" s="248" t="str">
        <f>IF(V183="","",EOMONTH(EDATE(Tabla1[[#This Row],[Fecha Finalización]],2),0))</f>
        <v/>
      </c>
      <c r="AY183" s="40"/>
      <c r="AZ183" s="249" t="str">
        <f>IF(V183="","",EOMONTH(EDATE(Tabla1[[#This Row],[Fecha Finalización]],3),0))</f>
        <v/>
      </c>
      <c r="BA183" s="40"/>
      <c r="BB183" s="40"/>
      <c r="BC183" s="235"/>
      <c r="BD183" s="233" t="str">
        <f>IF(F183="","",Tabla1[[#This Row],[sem 01]]&amp;Tabla1[[#This Row],[sem 02]]&amp;Tabla1[[#This Row],[sem 03]])</f>
        <v/>
      </c>
      <c r="BE183" s="234" t="str">
        <f>IF(TRIM(F183)="","",$B$1&amp;"-"&amp;SUBSTITUTE(Tabla1[[#This Row],[Mes Inscrito]]," ","")&amp;"-"&amp;SUBSTITUTE(Tabla1[[#This Row],[Dia de clases Inscrito]]," ","")&amp;"-"&amp;SUBSTITUTE(Tabla1[[#This Row],[Horario Inscrito]]," ","")&amp;"-"&amp;Tabla1[[#This Row],[Fecha Inicio grupo]])</f>
        <v/>
      </c>
      <c r="BF183" s="251" t="str">
        <f>IF(F183="","",Tabla1[[#This Row],[Curso]])</f>
        <v/>
      </c>
      <c r="BG183" s="252" t="str">
        <f>+IF(TRIM(F183)="","",$B$1&amp;"-"&amp;TRIM(Tabla1[[#This Row],[Mes Inscrito]])&amp;"-"&amp;TRIM(Tabla1[[#This Row],[Dia de clases Inscrito]])&amp;"-"&amp;TRIM(Tabla1[[#This Row],[Horario Inscrito]])&amp;"-"&amp;TRIM(Tabla1[[#This Row],[Fecha Inicio grupo]])&amp;"-"&amp;TRIM(Tabla1[[#This Row],[Tipo Incrito]]))</f>
        <v/>
      </c>
      <c r="BH183" s="308" t="str">
        <f>IF(F183="","",OR(IFERROR(SEARCH("CG",Tabla1[[#This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3" s="309" t="str">
        <f>IF(F183&lt;&gt;"",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3" s="309" t="str">
        <f>IF(F183&lt;&gt;"",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3" s="309" t="str">
        <f>IF(Tabla1[[#This Row],[Fecha Inicio grupo]]="","",IFERROR(VLOOKUP(Tabla1[[#This Row],[Mes de Alta como miembro]],Parámetros!$AM$2:$AN$16,2,0),"01/01/1900"))</f>
        <v/>
      </c>
    </row>
    <row r="184" spans="1:63" ht="14.45" hidden="1">
      <c r="A184" s="69">
        <v>181</v>
      </c>
      <c r="B184" s="30"/>
      <c r="C184" s="35"/>
      <c r="D184" s="43"/>
      <c r="E184" s="65"/>
      <c r="F184" s="46"/>
      <c r="G184" s="46"/>
      <c r="H184" s="163"/>
      <c r="I184" s="43"/>
      <c r="J184" s="29"/>
      <c r="K184" s="70"/>
      <c r="L184" s="69"/>
      <c r="M184" s="47"/>
      <c r="N184" s="238" t="str">
        <f ca="1">IF(Tabla1[[#This Row],[Fecha de nac]]="","",IF(Tabla1[[#This Row],[Fecha Finalización]] &gt;=TODAY(), DATEDIF(Tabla1[[#This Row],[Fecha de nac]],TODAY(),"y"), ROUNDDOWN((Tabla1[[#This Row],[Fecha Finalización]] -Tabla1[[#This Row],[Fecha de nac]])/365,0)))</f>
        <v/>
      </c>
      <c r="O184" s="169"/>
      <c r="P184" s="35"/>
      <c r="Q184" s="68"/>
      <c r="R184" s="68"/>
      <c r="S184" s="68"/>
      <c r="T184" s="68"/>
      <c r="U184" s="243" t="str">
        <f>IF(F184="","",Tabla1[[#This Row],[Fecha Inicio grupo]]+3*7-7)</f>
        <v/>
      </c>
      <c r="V184" s="244" t="str">
        <f>IF(F184="","",EDATE(Tabla1[[#This Row],[Fecha Inicio grupo]],3))</f>
        <v/>
      </c>
      <c r="W184" s="30"/>
      <c r="X184" s="30"/>
      <c r="Y184" s="76"/>
      <c r="Z184" s="76"/>
      <c r="AA184" s="76"/>
      <c r="AB184" s="76"/>
      <c r="AC184" s="76"/>
      <c r="AD184" s="76"/>
      <c r="AE184" s="76"/>
      <c r="AF184" s="76"/>
      <c r="AG184" s="76"/>
      <c r="AH184" s="76"/>
      <c r="AI184" s="76"/>
      <c r="AJ184" s="76"/>
      <c r="AK184" s="76"/>
      <c r="AL184" s="76"/>
      <c r="AM184" s="76"/>
      <c r="AN184" s="76"/>
      <c r="AO184" s="144"/>
      <c r="AP184" s="246" t="str">
        <f>IF(F184="","",IFERROR(VLOOKUP(SUBSTITUTE(SUBSTITUTE(Tabla1[[#This Row],[Uso Sistemas]],"T","P"),"N","F"),Parámetros!$M$2:$N$17,2,0),"Completar hasta 3ra sem. para evaluar a Probacionista"))</f>
        <v/>
      </c>
      <c r="AQ184" s="40"/>
      <c r="AR184" s="40"/>
      <c r="AS184" s="40"/>
      <c r="AT184" s="29"/>
      <c r="AU184" s="56"/>
      <c r="AV184" s="56"/>
      <c r="AW184" s="56"/>
      <c r="AX184" s="248" t="str">
        <f>IF(V184="","",EOMONTH(EDATE(Tabla1[[#This Row],[Fecha Finalización]],2),0))</f>
        <v/>
      </c>
      <c r="AY184" s="40"/>
      <c r="AZ184" s="249" t="str">
        <f>IF(V184="","",EOMONTH(EDATE(Tabla1[[#This Row],[Fecha Finalización]],3),0))</f>
        <v/>
      </c>
      <c r="BA184" s="40"/>
      <c r="BB184" s="40"/>
      <c r="BC184" s="235"/>
      <c r="BD184" s="233" t="str">
        <f>IF(F184="","",Tabla1[[#This Row],[sem 01]]&amp;Tabla1[[#This Row],[sem 02]]&amp;Tabla1[[#This Row],[sem 03]])</f>
        <v/>
      </c>
      <c r="BE184" s="234" t="str">
        <f>IF(TRIM(F184)="","",$B$1&amp;"-"&amp;SUBSTITUTE(Tabla1[[#This Row],[Mes Inscrito]]," ","")&amp;"-"&amp;SUBSTITUTE(Tabla1[[#This Row],[Dia de clases Inscrito]]," ","")&amp;"-"&amp;SUBSTITUTE(Tabla1[[#This Row],[Horario Inscrito]]," ","")&amp;"-"&amp;Tabla1[[#This Row],[Fecha Inicio grupo]])</f>
        <v/>
      </c>
      <c r="BF184" s="251" t="str">
        <f>IF(F184="","",Tabla1[[#This Row],[Curso]])</f>
        <v/>
      </c>
      <c r="BG184" s="252" t="str">
        <f>+IF(TRIM(F184)="","",$B$1&amp;"-"&amp;TRIM(Tabla1[[#This Row],[Mes Inscrito]])&amp;"-"&amp;TRIM(Tabla1[[#This Row],[Dia de clases Inscrito]])&amp;"-"&amp;TRIM(Tabla1[[#This Row],[Horario Inscrito]])&amp;"-"&amp;TRIM(Tabla1[[#This Row],[Fecha Inicio grupo]])&amp;"-"&amp;TRIM(Tabla1[[#This Row],[Tipo Incrito]]))</f>
        <v/>
      </c>
      <c r="BH184" s="308" t="str">
        <f>IF(F184="","",OR(IFERROR(SEARCH("CG",Tabla1[[#This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4" s="309" t="str">
        <f>IF(F184&lt;&gt;"",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4" s="309" t="str">
        <f>IF(F184&lt;&gt;"",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4" s="309" t="str">
        <f>IF(Tabla1[[#This Row],[Fecha Inicio grupo]]="","",IFERROR(VLOOKUP(Tabla1[[#This Row],[Mes de Alta como miembro]],Parámetros!$AM$2:$AN$16,2,0),"01/01/1900"))</f>
        <v/>
      </c>
    </row>
    <row r="185" spans="1:63" ht="14.45" hidden="1">
      <c r="A185" s="69">
        <v>182</v>
      </c>
      <c r="B185" s="30"/>
      <c r="C185" s="35"/>
      <c r="D185" s="43"/>
      <c r="E185" s="65"/>
      <c r="F185" s="46"/>
      <c r="G185" s="46"/>
      <c r="H185" s="163"/>
      <c r="I185" s="43"/>
      <c r="J185" s="29"/>
      <c r="K185" s="70"/>
      <c r="L185" s="69"/>
      <c r="M185" s="47"/>
      <c r="N185" s="238" t="str">
        <f ca="1">IF(Tabla1[[#This Row],[Fecha de nac]]="","",IF(Tabla1[[#This Row],[Fecha Finalización]] &gt;=TODAY(), DATEDIF(Tabla1[[#This Row],[Fecha de nac]],TODAY(),"y"), ROUNDDOWN((Tabla1[[#This Row],[Fecha Finalización]] -Tabla1[[#This Row],[Fecha de nac]])/365,0)))</f>
        <v/>
      </c>
      <c r="O185" s="169"/>
      <c r="P185" s="35"/>
      <c r="Q185" s="68"/>
      <c r="R185" s="68"/>
      <c r="S185" s="68"/>
      <c r="T185" s="68"/>
      <c r="U185" s="243" t="str">
        <f>IF(F185="","",Tabla1[[#This Row],[Fecha Inicio grupo]]+3*7-7)</f>
        <v/>
      </c>
      <c r="V185" s="244" t="str">
        <f>IF(F185="","",EDATE(Tabla1[[#This Row],[Fecha Inicio grupo]],3))</f>
        <v/>
      </c>
      <c r="W185" s="30"/>
      <c r="X185" s="30"/>
      <c r="Y185" s="76"/>
      <c r="Z185" s="76"/>
      <c r="AA185" s="76"/>
      <c r="AB185" s="76"/>
      <c r="AC185" s="76"/>
      <c r="AD185" s="76"/>
      <c r="AE185" s="76"/>
      <c r="AF185" s="76"/>
      <c r="AG185" s="76"/>
      <c r="AH185" s="76"/>
      <c r="AI185" s="76"/>
      <c r="AJ185" s="76"/>
      <c r="AK185" s="76"/>
      <c r="AL185" s="76"/>
      <c r="AM185" s="76"/>
      <c r="AN185" s="76"/>
      <c r="AO185" s="144"/>
      <c r="AP185" s="246" t="str">
        <f>IF(F185="","",IFERROR(VLOOKUP(SUBSTITUTE(SUBSTITUTE(Tabla1[[#This Row],[Uso Sistemas]],"T","P"),"N","F"),Parámetros!$M$2:$N$17,2,0),"Completar hasta 3ra sem. para evaluar a Probacionista"))</f>
        <v/>
      </c>
      <c r="AQ185" s="40"/>
      <c r="AR185" s="40"/>
      <c r="AS185" s="40"/>
      <c r="AT185" s="29"/>
      <c r="AU185" s="56"/>
      <c r="AV185" s="56"/>
      <c r="AW185" s="56"/>
      <c r="AX185" s="248" t="str">
        <f>IF(V185="","",EOMONTH(EDATE(Tabla1[[#This Row],[Fecha Finalización]],2),0))</f>
        <v/>
      </c>
      <c r="AY185" s="40"/>
      <c r="AZ185" s="249" t="str">
        <f>IF(V185="","",EOMONTH(EDATE(Tabla1[[#This Row],[Fecha Finalización]],3),0))</f>
        <v/>
      </c>
      <c r="BA185" s="40"/>
      <c r="BB185" s="40"/>
      <c r="BC185" s="235"/>
      <c r="BD185" s="233" t="str">
        <f>IF(F185="","",Tabla1[[#This Row],[sem 01]]&amp;Tabla1[[#This Row],[sem 02]]&amp;Tabla1[[#This Row],[sem 03]])</f>
        <v/>
      </c>
      <c r="BE185" s="234" t="str">
        <f>IF(TRIM(F185)="","",$B$1&amp;"-"&amp;SUBSTITUTE(Tabla1[[#This Row],[Mes Inscrito]]," ","")&amp;"-"&amp;SUBSTITUTE(Tabla1[[#This Row],[Dia de clases Inscrito]]," ","")&amp;"-"&amp;SUBSTITUTE(Tabla1[[#This Row],[Horario Inscrito]]," ","")&amp;"-"&amp;Tabla1[[#This Row],[Fecha Inicio grupo]])</f>
        <v/>
      </c>
      <c r="BF185" s="251" t="str">
        <f>IF(F185="","",Tabla1[[#This Row],[Curso]])</f>
        <v/>
      </c>
      <c r="BG185" s="252" t="str">
        <f>+IF(TRIM(F185)="","",$B$1&amp;"-"&amp;TRIM(Tabla1[[#This Row],[Mes Inscrito]])&amp;"-"&amp;TRIM(Tabla1[[#This Row],[Dia de clases Inscrito]])&amp;"-"&amp;TRIM(Tabla1[[#This Row],[Horario Inscrito]])&amp;"-"&amp;TRIM(Tabla1[[#This Row],[Fecha Inicio grupo]])&amp;"-"&amp;TRIM(Tabla1[[#This Row],[Tipo Incrito]]))</f>
        <v/>
      </c>
      <c r="BH185" s="308" t="str">
        <f>IF(F185="","",OR(IFERROR(SEARCH("CG",Tabla1[[#This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5" s="309" t="str">
        <f>IF(F185&lt;&gt;"",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5" s="309" t="str">
        <f>IF(F185&lt;&gt;"",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5" s="309" t="str">
        <f>IF(Tabla1[[#This Row],[Fecha Inicio grupo]]="","",IFERROR(VLOOKUP(Tabla1[[#This Row],[Mes de Alta como miembro]],Parámetros!$AM$2:$AN$16,2,0),"01/01/1900"))</f>
        <v/>
      </c>
    </row>
    <row r="186" spans="1:63" ht="14.45" hidden="1">
      <c r="A186" s="69">
        <v>183</v>
      </c>
      <c r="B186" s="30"/>
      <c r="C186" s="35"/>
      <c r="D186" s="43"/>
      <c r="E186" s="65"/>
      <c r="F186" s="46"/>
      <c r="G186" s="46"/>
      <c r="H186" s="163"/>
      <c r="I186" s="43"/>
      <c r="J186" s="29"/>
      <c r="K186" s="70"/>
      <c r="L186" s="69"/>
      <c r="M186" s="47"/>
      <c r="N186" s="238" t="str">
        <f ca="1">IF(Tabla1[[#This Row],[Fecha de nac]]="","",IF(Tabla1[[#This Row],[Fecha Finalización]] &gt;=TODAY(), DATEDIF(Tabla1[[#This Row],[Fecha de nac]],TODAY(),"y"), ROUNDDOWN((Tabla1[[#This Row],[Fecha Finalización]] -Tabla1[[#This Row],[Fecha de nac]])/365,0)))</f>
        <v/>
      </c>
      <c r="O186" s="169"/>
      <c r="P186" s="35"/>
      <c r="Q186" s="68"/>
      <c r="R186" s="68"/>
      <c r="S186" s="68"/>
      <c r="T186" s="68"/>
      <c r="U186" s="243" t="str">
        <f>IF(F186="","",Tabla1[[#This Row],[Fecha Inicio grupo]]+3*7-7)</f>
        <v/>
      </c>
      <c r="V186" s="244" t="str">
        <f>IF(F186="","",EDATE(Tabla1[[#This Row],[Fecha Inicio grupo]],3))</f>
        <v/>
      </c>
      <c r="W186" s="30"/>
      <c r="X186" s="30"/>
      <c r="Y186" s="76"/>
      <c r="Z186" s="76"/>
      <c r="AA186" s="76"/>
      <c r="AB186" s="76"/>
      <c r="AC186" s="76"/>
      <c r="AD186" s="76"/>
      <c r="AE186" s="76"/>
      <c r="AF186" s="76"/>
      <c r="AG186" s="76"/>
      <c r="AH186" s="76"/>
      <c r="AI186" s="76"/>
      <c r="AJ186" s="76"/>
      <c r="AK186" s="76"/>
      <c r="AL186" s="76"/>
      <c r="AM186" s="76"/>
      <c r="AN186" s="76"/>
      <c r="AO186" s="144"/>
      <c r="AP186" s="246" t="str">
        <f>IF(F186="","",IFERROR(VLOOKUP(SUBSTITUTE(SUBSTITUTE(Tabla1[[#This Row],[Uso Sistemas]],"T","P"),"N","F"),Parámetros!$M$2:$N$17,2,0),"Completar hasta 3ra sem. para evaluar a Probacionista"))</f>
        <v/>
      </c>
      <c r="AQ186" s="40"/>
      <c r="AR186" s="40"/>
      <c r="AS186" s="40"/>
      <c r="AT186" s="29"/>
      <c r="AU186" s="56"/>
      <c r="AV186" s="56"/>
      <c r="AW186" s="56"/>
      <c r="AX186" s="248" t="str">
        <f>IF(V186="","",EOMONTH(EDATE(Tabla1[[#This Row],[Fecha Finalización]],2),0))</f>
        <v/>
      </c>
      <c r="AY186" s="40"/>
      <c r="AZ186" s="249" t="str">
        <f>IF(V186="","",EOMONTH(EDATE(Tabla1[[#This Row],[Fecha Finalización]],3),0))</f>
        <v/>
      </c>
      <c r="BA186" s="40"/>
      <c r="BB186" s="40"/>
      <c r="BC186" s="235"/>
      <c r="BD186" s="233" t="str">
        <f>IF(F186="","",Tabla1[[#This Row],[sem 01]]&amp;Tabla1[[#This Row],[sem 02]]&amp;Tabla1[[#This Row],[sem 03]])</f>
        <v/>
      </c>
      <c r="BE186" s="234" t="str">
        <f>IF(TRIM(F186)="","",$B$1&amp;"-"&amp;SUBSTITUTE(Tabla1[[#This Row],[Mes Inscrito]]," ","")&amp;"-"&amp;SUBSTITUTE(Tabla1[[#This Row],[Dia de clases Inscrito]]," ","")&amp;"-"&amp;SUBSTITUTE(Tabla1[[#This Row],[Horario Inscrito]]," ","")&amp;"-"&amp;Tabla1[[#This Row],[Fecha Inicio grupo]])</f>
        <v/>
      </c>
      <c r="BF186" s="251" t="str">
        <f>IF(F186="","",Tabla1[[#This Row],[Curso]])</f>
        <v/>
      </c>
      <c r="BG186" s="252" t="str">
        <f>+IF(TRIM(F186)="","",$B$1&amp;"-"&amp;TRIM(Tabla1[[#This Row],[Mes Inscrito]])&amp;"-"&amp;TRIM(Tabla1[[#This Row],[Dia de clases Inscrito]])&amp;"-"&amp;TRIM(Tabla1[[#This Row],[Horario Inscrito]])&amp;"-"&amp;TRIM(Tabla1[[#This Row],[Fecha Inicio grupo]])&amp;"-"&amp;TRIM(Tabla1[[#This Row],[Tipo Incrito]]))</f>
        <v/>
      </c>
      <c r="BH186" s="308" t="str">
        <f>IF(F186="","",OR(IFERROR(SEARCH("CG",Tabla1[[#This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6" s="309" t="str">
        <f>IF(F186&lt;&gt;"",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6" s="309" t="str">
        <f>IF(F186&lt;&gt;"",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6" s="309" t="str">
        <f>IF(Tabla1[[#This Row],[Fecha Inicio grupo]]="","",IFERROR(VLOOKUP(Tabla1[[#This Row],[Mes de Alta como miembro]],Parámetros!$AM$2:$AN$16,2,0),"01/01/1900"))</f>
        <v/>
      </c>
    </row>
    <row r="187" spans="1:63" ht="14.45" hidden="1">
      <c r="A187" s="69">
        <v>184</v>
      </c>
      <c r="B187" s="30"/>
      <c r="C187" s="35"/>
      <c r="D187" s="43"/>
      <c r="E187" s="65"/>
      <c r="F187" s="46"/>
      <c r="G187" s="46"/>
      <c r="H187" s="163"/>
      <c r="I187" s="43"/>
      <c r="J187" s="29"/>
      <c r="K187" s="70"/>
      <c r="L187" s="69"/>
      <c r="M187" s="47"/>
      <c r="N187" s="238" t="str">
        <f ca="1">IF(Tabla1[[#This Row],[Fecha de nac]]="","",IF(Tabla1[[#This Row],[Fecha Finalización]] &gt;=TODAY(), DATEDIF(Tabla1[[#This Row],[Fecha de nac]],TODAY(),"y"), ROUNDDOWN((Tabla1[[#This Row],[Fecha Finalización]] -Tabla1[[#This Row],[Fecha de nac]])/365,0)))</f>
        <v/>
      </c>
      <c r="O187" s="169"/>
      <c r="P187" s="35"/>
      <c r="Q187" s="68"/>
      <c r="R187" s="68"/>
      <c r="S187" s="68"/>
      <c r="T187" s="68"/>
      <c r="U187" s="243" t="str">
        <f>IF(F187="","",Tabla1[[#This Row],[Fecha Inicio grupo]]+3*7-7)</f>
        <v/>
      </c>
      <c r="V187" s="244" t="str">
        <f>IF(F187="","",EDATE(Tabla1[[#This Row],[Fecha Inicio grupo]],3))</f>
        <v/>
      </c>
      <c r="W187" s="30"/>
      <c r="X187" s="30"/>
      <c r="Y187" s="76"/>
      <c r="Z187" s="76"/>
      <c r="AA187" s="76"/>
      <c r="AB187" s="76"/>
      <c r="AC187" s="76"/>
      <c r="AD187" s="76"/>
      <c r="AE187" s="76"/>
      <c r="AF187" s="76"/>
      <c r="AG187" s="76"/>
      <c r="AH187" s="76"/>
      <c r="AI187" s="76"/>
      <c r="AJ187" s="76"/>
      <c r="AK187" s="76"/>
      <c r="AL187" s="76"/>
      <c r="AM187" s="76"/>
      <c r="AN187" s="76"/>
      <c r="AO187" s="144"/>
      <c r="AP187" s="246" t="str">
        <f>IF(F187="","",IFERROR(VLOOKUP(SUBSTITUTE(SUBSTITUTE(Tabla1[[#This Row],[Uso Sistemas]],"T","P"),"N","F"),Parámetros!$M$2:$N$17,2,0),"Completar hasta 3ra sem. para evaluar a Probacionista"))</f>
        <v/>
      </c>
      <c r="AQ187" s="40"/>
      <c r="AR187" s="40"/>
      <c r="AS187" s="40"/>
      <c r="AT187" s="29"/>
      <c r="AU187" s="56"/>
      <c r="AV187" s="56"/>
      <c r="AW187" s="56"/>
      <c r="AX187" s="248" t="str">
        <f>IF(V187="","",EOMONTH(EDATE(Tabla1[[#This Row],[Fecha Finalización]],2),0))</f>
        <v/>
      </c>
      <c r="AY187" s="40"/>
      <c r="AZ187" s="249" t="str">
        <f>IF(V187="","",EOMONTH(EDATE(Tabla1[[#This Row],[Fecha Finalización]],3),0))</f>
        <v/>
      </c>
      <c r="BA187" s="40"/>
      <c r="BB187" s="40"/>
      <c r="BC187" s="235"/>
      <c r="BD187" s="233" t="str">
        <f>IF(F187="","",Tabla1[[#This Row],[sem 01]]&amp;Tabla1[[#This Row],[sem 02]]&amp;Tabla1[[#This Row],[sem 03]])</f>
        <v/>
      </c>
      <c r="BE187" s="234" t="str">
        <f>IF(TRIM(F187)="","",$B$1&amp;"-"&amp;SUBSTITUTE(Tabla1[[#This Row],[Mes Inscrito]]," ","")&amp;"-"&amp;SUBSTITUTE(Tabla1[[#This Row],[Dia de clases Inscrito]]," ","")&amp;"-"&amp;SUBSTITUTE(Tabla1[[#This Row],[Horario Inscrito]]," ","")&amp;"-"&amp;Tabla1[[#This Row],[Fecha Inicio grupo]])</f>
        <v/>
      </c>
      <c r="BF187" s="251" t="str">
        <f>IF(F187="","",Tabla1[[#This Row],[Curso]])</f>
        <v/>
      </c>
      <c r="BG187" s="252" t="str">
        <f>+IF(TRIM(F187)="","",$B$1&amp;"-"&amp;TRIM(Tabla1[[#This Row],[Mes Inscrito]])&amp;"-"&amp;TRIM(Tabla1[[#This Row],[Dia de clases Inscrito]])&amp;"-"&amp;TRIM(Tabla1[[#This Row],[Horario Inscrito]])&amp;"-"&amp;TRIM(Tabla1[[#This Row],[Fecha Inicio grupo]])&amp;"-"&amp;TRIM(Tabla1[[#This Row],[Tipo Incrito]]))</f>
        <v/>
      </c>
      <c r="BH187" s="308" t="str">
        <f>IF(F187="","",OR(IFERROR(SEARCH("CG",Tabla1[[#This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7" s="309" t="str">
        <f>IF(F187&lt;&gt;"",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7" s="309" t="str">
        <f>IF(F187&lt;&gt;"",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7" s="309" t="str">
        <f>IF(Tabla1[[#This Row],[Fecha Inicio grupo]]="","",IFERROR(VLOOKUP(Tabla1[[#This Row],[Mes de Alta como miembro]],Parámetros!$AM$2:$AN$16,2,0),"01/01/1900"))</f>
        <v/>
      </c>
    </row>
    <row r="188" spans="1:63" ht="14.45" hidden="1">
      <c r="A188" s="69">
        <v>185</v>
      </c>
      <c r="B188" s="30"/>
      <c r="C188" s="35"/>
      <c r="D188" s="43"/>
      <c r="E188" s="65"/>
      <c r="F188" s="46"/>
      <c r="G188" s="46"/>
      <c r="H188" s="163"/>
      <c r="I188" s="43"/>
      <c r="J188" s="29"/>
      <c r="K188" s="70"/>
      <c r="L188" s="69"/>
      <c r="M188" s="47"/>
      <c r="N188" s="238" t="str">
        <f ca="1">IF(Tabla1[[#This Row],[Fecha de nac]]="","",IF(Tabla1[[#This Row],[Fecha Finalización]] &gt;=TODAY(), DATEDIF(Tabla1[[#This Row],[Fecha de nac]],TODAY(),"y"), ROUNDDOWN((Tabla1[[#This Row],[Fecha Finalización]] -Tabla1[[#This Row],[Fecha de nac]])/365,0)))</f>
        <v/>
      </c>
      <c r="O188" s="169"/>
      <c r="P188" s="35"/>
      <c r="Q188" s="68"/>
      <c r="R188" s="68"/>
      <c r="S188" s="68"/>
      <c r="T188" s="68"/>
      <c r="U188" s="243" t="str">
        <f>IF(F188="","",Tabla1[[#This Row],[Fecha Inicio grupo]]+3*7-7)</f>
        <v/>
      </c>
      <c r="V188" s="244" t="str">
        <f>IF(F188="","",EDATE(Tabla1[[#This Row],[Fecha Inicio grupo]],3))</f>
        <v/>
      </c>
      <c r="W188" s="30"/>
      <c r="X188" s="30"/>
      <c r="Y188" s="76"/>
      <c r="Z188" s="76"/>
      <c r="AA188" s="76"/>
      <c r="AB188" s="76"/>
      <c r="AC188" s="76"/>
      <c r="AD188" s="76"/>
      <c r="AE188" s="76"/>
      <c r="AF188" s="76"/>
      <c r="AG188" s="76"/>
      <c r="AH188" s="76"/>
      <c r="AI188" s="76"/>
      <c r="AJ188" s="76"/>
      <c r="AK188" s="76"/>
      <c r="AL188" s="76"/>
      <c r="AM188" s="76"/>
      <c r="AN188" s="76"/>
      <c r="AO188" s="144"/>
      <c r="AP188" s="246" t="str">
        <f>IF(F188="","",IFERROR(VLOOKUP(SUBSTITUTE(SUBSTITUTE(Tabla1[[#This Row],[Uso Sistemas]],"T","P"),"N","F"),Parámetros!$M$2:$N$17,2,0),"Completar hasta 3ra sem. para evaluar a Probacionista"))</f>
        <v/>
      </c>
      <c r="AQ188" s="40"/>
      <c r="AR188" s="40"/>
      <c r="AS188" s="40"/>
      <c r="AT188" s="29"/>
      <c r="AU188" s="56"/>
      <c r="AV188" s="56"/>
      <c r="AW188" s="56"/>
      <c r="AX188" s="248" t="str">
        <f>IF(V188="","",EOMONTH(EDATE(Tabla1[[#This Row],[Fecha Finalización]],2),0))</f>
        <v/>
      </c>
      <c r="AY188" s="40"/>
      <c r="AZ188" s="249" t="str">
        <f>IF(V188="","",EOMONTH(EDATE(Tabla1[[#This Row],[Fecha Finalización]],3),0))</f>
        <v/>
      </c>
      <c r="BA188" s="40"/>
      <c r="BB188" s="40"/>
      <c r="BC188" s="235"/>
      <c r="BD188" s="233" t="str">
        <f>IF(F188="","",Tabla1[[#This Row],[sem 01]]&amp;Tabla1[[#This Row],[sem 02]]&amp;Tabla1[[#This Row],[sem 03]])</f>
        <v/>
      </c>
      <c r="BE188" s="234" t="str">
        <f>IF(TRIM(F188)="","",$B$1&amp;"-"&amp;SUBSTITUTE(Tabla1[[#This Row],[Mes Inscrito]]," ","")&amp;"-"&amp;SUBSTITUTE(Tabla1[[#This Row],[Dia de clases Inscrito]]," ","")&amp;"-"&amp;SUBSTITUTE(Tabla1[[#This Row],[Horario Inscrito]]," ","")&amp;"-"&amp;Tabla1[[#This Row],[Fecha Inicio grupo]])</f>
        <v/>
      </c>
      <c r="BF188" s="251" t="str">
        <f>IF(F188="","",Tabla1[[#This Row],[Curso]])</f>
        <v/>
      </c>
      <c r="BG188" s="252" t="str">
        <f>+IF(TRIM(F188)="","",$B$1&amp;"-"&amp;TRIM(Tabla1[[#This Row],[Mes Inscrito]])&amp;"-"&amp;TRIM(Tabla1[[#This Row],[Dia de clases Inscrito]])&amp;"-"&amp;TRIM(Tabla1[[#This Row],[Horario Inscrito]])&amp;"-"&amp;TRIM(Tabla1[[#This Row],[Fecha Inicio grupo]])&amp;"-"&amp;TRIM(Tabla1[[#This Row],[Tipo Incrito]]))</f>
        <v/>
      </c>
      <c r="BH188" s="308" t="str">
        <f>IF(F188="","",OR(IFERROR(SEARCH("CG",Tabla1[[#This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8" s="309" t="str">
        <f>IF(F188&lt;&gt;"",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8" s="309" t="str">
        <f>IF(F188&lt;&gt;"",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8" s="309" t="str">
        <f>IF(Tabla1[[#This Row],[Fecha Inicio grupo]]="","",IFERROR(VLOOKUP(Tabla1[[#This Row],[Mes de Alta como miembro]],Parámetros!$AM$2:$AN$16,2,0),"01/01/1900"))</f>
        <v/>
      </c>
    </row>
    <row r="189" spans="1:63" ht="14.45" hidden="1">
      <c r="A189" s="69">
        <v>186</v>
      </c>
      <c r="B189" s="30"/>
      <c r="C189" s="35"/>
      <c r="D189" s="43"/>
      <c r="E189" s="65"/>
      <c r="F189" s="46"/>
      <c r="G189" s="46"/>
      <c r="H189" s="163"/>
      <c r="I189" s="43"/>
      <c r="J189" s="29"/>
      <c r="K189" s="70"/>
      <c r="L189" s="69"/>
      <c r="M189" s="47"/>
      <c r="N189" s="238" t="str">
        <f ca="1">IF(Tabla1[[#This Row],[Fecha de nac]]="","",IF(Tabla1[[#This Row],[Fecha Finalización]] &gt;=TODAY(), DATEDIF(Tabla1[[#This Row],[Fecha de nac]],TODAY(),"y"), ROUNDDOWN((Tabla1[[#This Row],[Fecha Finalización]] -Tabla1[[#This Row],[Fecha de nac]])/365,0)))</f>
        <v/>
      </c>
      <c r="O189" s="169"/>
      <c r="P189" s="35"/>
      <c r="Q189" s="68"/>
      <c r="R189" s="68"/>
      <c r="S189" s="68"/>
      <c r="T189" s="68"/>
      <c r="U189" s="243" t="str">
        <f>IF(F189="","",Tabla1[[#This Row],[Fecha Inicio grupo]]+3*7-7)</f>
        <v/>
      </c>
      <c r="V189" s="244" t="str">
        <f>IF(F189="","",EDATE(Tabla1[[#This Row],[Fecha Inicio grupo]],3))</f>
        <v/>
      </c>
      <c r="W189" s="30"/>
      <c r="X189" s="30"/>
      <c r="Y189" s="76"/>
      <c r="Z189" s="76"/>
      <c r="AA189" s="76"/>
      <c r="AB189" s="76"/>
      <c r="AC189" s="76"/>
      <c r="AD189" s="76"/>
      <c r="AE189" s="76"/>
      <c r="AF189" s="76"/>
      <c r="AG189" s="76"/>
      <c r="AH189" s="76"/>
      <c r="AI189" s="76"/>
      <c r="AJ189" s="76"/>
      <c r="AK189" s="76"/>
      <c r="AL189" s="76"/>
      <c r="AM189" s="76"/>
      <c r="AN189" s="76"/>
      <c r="AO189" s="144"/>
      <c r="AP189" s="246" t="str">
        <f>IF(F189="","",IFERROR(VLOOKUP(SUBSTITUTE(SUBSTITUTE(Tabla1[[#This Row],[Uso Sistemas]],"T","P"),"N","F"),Parámetros!$M$2:$N$17,2,0),"Completar hasta 3ra sem. para evaluar a Probacionista"))</f>
        <v/>
      </c>
      <c r="AQ189" s="40"/>
      <c r="AR189" s="40"/>
      <c r="AS189" s="40"/>
      <c r="AT189" s="29"/>
      <c r="AU189" s="56"/>
      <c r="AV189" s="56"/>
      <c r="AW189" s="56"/>
      <c r="AX189" s="248" t="str">
        <f>IF(V189="","",EOMONTH(EDATE(Tabla1[[#This Row],[Fecha Finalización]],2),0))</f>
        <v/>
      </c>
      <c r="AY189" s="40"/>
      <c r="AZ189" s="249" t="str">
        <f>IF(V189="","",EOMONTH(EDATE(Tabla1[[#This Row],[Fecha Finalización]],3),0))</f>
        <v/>
      </c>
      <c r="BA189" s="40"/>
      <c r="BB189" s="40"/>
      <c r="BC189" s="235"/>
      <c r="BD189" s="233" t="str">
        <f>IF(F189="","",Tabla1[[#This Row],[sem 01]]&amp;Tabla1[[#This Row],[sem 02]]&amp;Tabla1[[#This Row],[sem 03]])</f>
        <v/>
      </c>
      <c r="BE189" s="234" t="str">
        <f>IF(TRIM(F189)="","",$B$1&amp;"-"&amp;SUBSTITUTE(Tabla1[[#This Row],[Mes Inscrito]]," ","")&amp;"-"&amp;SUBSTITUTE(Tabla1[[#This Row],[Dia de clases Inscrito]]," ","")&amp;"-"&amp;SUBSTITUTE(Tabla1[[#This Row],[Horario Inscrito]]," ","")&amp;"-"&amp;Tabla1[[#This Row],[Fecha Inicio grupo]])</f>
        <v/>
      </c>
      <c r="BF189" s="251" t="str">
        <f>IF(F189="","",Tabla1[[#This Row],[Curso]])</f>
        <v/>
      </c>
      <c r="BG189" s="252" t="str">
        <f>+IF(TRIM(F189)="","",$B$1&amp;"-"&amp;TRIM(Tabla1[[#This Row],[Mes Inscrito]])&amp;"-"&amp;TRIM(Tabla1[[#This Row],[Dia de clases Inscrito]])&amp;"-"&amp;TRIM(Tabla1[[#This Row],[Horario Inscrito]])&amp;"-"&amp;TRIM(Tabla1[[#This Row],[Fecha Inicio grupo]])&amp;"-"&amp;TRIM(Tabla1[[#This Row],[Tipo Incrito]]))</f>
        <v/>
      </c>
      <c r="BH189" s="308" t="str">
        <f>IF(F189="","",OR(IFERROR(SEARCH("CG",Tabla1[[#This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9" s="309" t="str">
        <f>IF(F189&lt;&gt;"",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9" s="309" t="str">
        <f>IF(F189&lt;&gt;"",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9" s="309" t="str">
        <f>IF(Tabla1[[#This Row],[Fecha Inicio grupo]]="","",IFERROR(VLOOKUP(Tabla1[[#This Row],[Mes de Alta como miembro]],Parámetros!$AM$2:$AN$16,2,0),"01/01/1900"))</f>
        <v/>
      </c>
    </row>
    <row r="190" spans="1:63" ht="14.45" hidden="1">
      <c r="A190" s="69">
        <v>187</v>
      </c>
      <c r="B190" s="30"/>
      <c r="C190" s="35"/>
      <c r="D190" s="43"/>
      <c r="E190" s="65"/>
      <c r="F190" s="46"/>
      <c r="G190" s="46"/>
      <c r="H190" s="163"/>
      <c r="I190" s="43"/>
      <c r="J190" s="29"/>
      <c r="K190" s="70"/>
      <c r="L190" s="69"/>
      <c r="M190" s="47"/>
      <c r="N190" s="238" t="str">
        <f ca="1">IF(Tabla1[[#This Row],[Fecha de nac]]="","",IF(Tabla1[[#This Row],[Fecha Finalización]] &gt;=TODAY(), DATEDIF(Tabla1[[#This Row],[Fecha de nac]],TODAY(),"y"), ROUNDDOWN((Tabla1[[#This Row],[Fecha Finalización]] -Tabla1[[#This Row],[Fecha de nac]])/365,0)))</f>
        <v/>
      </c>
      <c r="O190" s="169"/>
      <c r="P190" s="35"/>
      <c r="Q190" s="68"/>
      <c r="R190" s="68"/>
      <c r="S190" s="68"/>
      <c r="T190" s="68"/>
      <c r="U190" s="243" t="str">
        <f>IF(F190="","",Tabla1[[#This Row],[Fecha Inicio grupo]]+3*7-7)</f>
        <v/>
      </c>
      <c r="V190" s="244" t="str">
        <f>IF(F190="","",EDATE(Tabla1[[#This Row],[Fecha Inicio grupo]],3))</f>
        <v/>
      </c>
      <c r="W190" s="30"/>
      <c r="X190" s="30"/>
      <c r="Y190" s="76"/>
      <c r="Z190" s="76"/>
      <c r="AA190" s="76"/>
      <c r="AB190" s="76"/>
      <c r="AC190" s="76"/>
      <c r="AD190" s="76"/>
      <c r="AE190" s="76"/>
      <c r="AF190" s="76"/>
      <c r="AG190" s="76"/>
      <c r="AH190" s="76"/>
      <c r="AI190" s="76"/>
      <c r="AJ190" s="76"/>
      <c r="AK190" s="76"/>
      <c r="AL190" s="76"/>
      <c r="AM190" s="76"/>
      <c r="AN190" s="76"/>
      <c r="AO190" s="144"/>
      <c r="AP190" s="246" t="str">
        <f>IF(F190="","",IFERROR(VLOOKUP(SUBSTITUTE(SUBSTITUTE(Tabla1[[#This Row],[Uso Sistemas]],"T","P"),"N","F"),Parámetros!$M$2:$N$17,2,0),"Completar hasta 3ra sem. para evaluar a Probacionista"))</f>
        <v/>
      </c>
      <c r="AQ190" s="40"/>
      <c r="AR190" s="40"/>
      <c r="AS190" s="40"/>
      <c r="AT190" s="29"/>
      <c r="AU190" s="56"/>
      <c r="AV190" s="56"/>
      <c r="AW190" s="56"/>
      <c r="AX190" s="248" t="str">
        <f>IF(V190="","",EOMONTH(EDATE(Tabla1[[#This Row],[Fecha Finalización]],2),0))</f>
        <v/>
      </c>
      <c r="AY190" s="40"/>
      <c r="AZ190" s="249" t="str">
        <f>IF(V190="","",EOMONTH(EDATE(Tabla1[[#This Row],[Fecha Finalización]],3),0))</f>
        <v/>
      </c>
      <c r="BA190" s="40"/>
      <c r="BB190" s="40"/>
      <c r="BC190" s="235"/>
      <c r="BD190" s="233" t="str">
        <f>IF(F190="","",Tabla1[[#This Row],[sem 01]]&amp;Tabla1[[#This Row],[sem 02]]&amp;Tabla1[[#This Row],[sem 03]])</f>
        <v/>
      </c>
      <c r="BE190" s="234" t="str">
        <f>IF(TRIM(F190)="","",$B$1&amp;"-"&amp;SUBSTITUTE(Tabla1[[#This Row],[Mes Inscrito]]," ","")&amp;"-"&amp;SUBSTITUTE(Tabla1[[#This Row],[Dia de clases Inscrito]]," ","")&amp;"-"&amp;SUBSTITUTE(Tabla1[[#This Row],[Horario Inscrito]]," ","")&amp;"-"&amp;Tabla1[[#This Row],[Fecha Inicio grupo]])</f>
        <v/>
      </c>
      <c r="BF190" s="251" t="str">
        <f>IF(F190="","",Tabla1[[#This Row],[Curso]])</f>
        <v/>
      </c>
      <c r="BG190" s="252" t="str">
        <f>+IF(TRIM(F190)="","",$B$1&amp;"-"&amp;TRIM(Tabla1[[#This Row],[Mes Inscrito]])&amp;"-"&amp;TRIM(Tabla1[[#This Row],[Dia de clases Inscrito]])&amp;"-"&amp;TRIM(Tabla1[[#This Row],[Horario Inscrito]])&amp;"-"&amp;TRIM(Tabla1[[#This Row],[Fecha Inicio grupo]])&amp;"-"&amp;TRIM(Tabla1[[#This Row],[Tipo Incrito]]))</f>
        <v/>
      </c>
      <c r="BH190" s="308" t="str">
        <f>IF(F190="","",OR(IFERROR(SEARCH("CG",Tabla1[[#This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0" s="309" t="str">
        <f>IF(F190&lt;&gt;"",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0" s="309" t="str">
        <f>IF(F190&lt;&gt;"",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0" s="309" t="str">
        <f>IF(Tabla1[[#This Row],[Fecha Inicio grupo]]="","",IFERROR(VLOOKUP(Tabla1[[#This Row],[Mes de Alta como miembro]],Parámetros!$AM$2:$AN$16,2,0),"01/01/1900"))</f>
        <v/>
      </c>
    </row>
    <row r="191" spans="1:63" ht="14.45" hidden="1">
      <c r="A191" s="69">
        <v>188</v>
      </c>
      <c r="B191" s="30"/>
      <c r="C191" s="35"/>
      <c r="D191" s="43"/>
      <c r="E191" s="65"/>
      <c r="F191" s="46"/>
      <c r="G191" s="46"/>
      <c r="H191" s="163"/>
      <c r="I191" s="43"/>
      <c r="J191" s="29"/>
      <c r="K191" s="70"/>
      <c r="L191" s="69"/>
      <c r="M191" s="47"/>
      <c r="N191" s="238" t="str">
        <f ca="1">IF(Tabla1[[#This Row],[Fecha de nac]]="","",IF(Tabla1[[#This Row],[Fecha Finalización]] &gt;=TODAY(), DATEDIF(Tabla1[[#This Row],[Fecha de nac]],TODAY(),"y"), ROUNDDOWN((Tabla1[[#This Row],[Fecha Finalización]] -Tabla1[[#This Row],[Fecha de nac]])/365,0)))</f>
        <v/>
      </c>
      <c r="O191" s="169"/>
      <c r="P191" s="35"/>
      <c r="Q191" s="68"/>
      <c r="R191" s="68"/>
      <c r="S191" s="68"/>
      <c r="T191" s="68"/>
      <c r="U191" s="243" t="str">
        <f>IF(F191="","",Tabla1[[#This Row],[Fecha Inicio grupo]]+3*7-7)</f>
        <v/>
      </c>
      <c r="V191" s="244" t="str">
        <f>IF(F191="","",EDATE(Tabla1[[#This Row],[Fecha Inicio grupo]],3))</f>
        <v/>
      </c>
      <c r="W191" s="30"/>
      <c r="X191" s="30"/>
      <c r="Y191" s="76"/>
      <c r="Z191" s="76"/>
      <c r="AA191" s="76"/>
      <c r="AB191" s="76"/>
      <c r="AC191" s="76"/>
      <c r="AD191" s="76"/>
      <c r="AE191" s="76"/>
      <c r="AF191" s="76"/>
      <c r="AG191" s="76"/>
      <c r="AH191" s="76"/>
      <c r="AI191" s="76"/>
      <c r="AJ191" s="76"/>
      <c r="AK191" s="76"/>
      <c r="AL191" s="76"/>
      <c r="AM191" s="76"/>
      <c r="AN191" s="76"/>
      <c r="AO191" s="144"/>
      <c r="AP191" s="246" t="str">
        <f>IF(F191="","",IFERROR(VLOOKUP(SUBSTITUTE(SUBSTITUTE(Tabla1[[#This Row],[Uso Sistemas]],"T","P"),"N","F"),Parámetros!$M$2:$N$17,2,0),"Completar hasta 3ra sem. para evaluar a Probacionista"))</f>
        <v/>
      </c>
      <c r="AQ191" s="40"/>
      <c r="AR191" s="40"/>
      <c r="AS191" s="40"/>
      <c r="AT191" s="29"/>
      <c r="AU191" s="56"/>
      <c r="AV191" s="56"/>
      <c r="AW191" s="56"/>
      <c r="AX191" s="248" t="str">
        <f>IF(V191="","",EOMONTH(EDATE(Tabla1[[#This Row],[Fecha Finalización]],2),0))</f>
        <v/>
      </c>
      <c r="AY191" s="40"/>
      <c r="AZ191" s="249" t="str">
        <f>IF(V191="","",EOMONTH(EDATE(Tabla1[[#This Row],[Fecha Finalización]],3),0))</f>
        <v/>
      </c>
      <c r="BA191" s="40"/>
      <c r="BB191" s="40"/>
      <c r="BC191" s="235"/>
      <c r="BD191" s="233" t="str">
        <f>IF(F191="","",Tabla1[[#This Row],[sem 01]]&amp;Tabla1[[#This Row],[sem 02]]&amp;Tabla1[[#This Row],[sem 03]])</f>
        <v/>
      </c>
      <c r="BE191" s="234" t="str">
        <f>IF(TRIM(F191)="","",$B$1&amp;"-"&amp;SUBSTITUTE(Tabla1[[#This Row],[Mes Inscrito]]," ","")&amp;"-"&amp;SUBSTITUTE(Tabla1[[#This Row],[Dia de clases Inscrito]]," ","")&amp;"-"&amp;SUBSTITUTE(Tabla1[[#This Row],[Horario Inscrito]]," ","")&amp;"-"&amp;Tabla1[[#This Row],[Fecha Inicio grupo]])</f>
        <v/>
      </c>
      <c r="BF191" s="251" t="str">
        <f>IF(F191="","",Tabla1[[#This Row],[Curso]])</f>
        <v/>
      </c>
      <c r="BG191" s="252" t="str">
        <f>+IF(TRIM(F191)="","",$B$1&amp;"-"&amp;TRIM(Tabla1[[#This Row],[Mes Inscrito]])&amp;"-"&amp;TRIM(Tabla1[[#This Row],[Dia de clases Inscrito]])&amp;"-"&amp;TRIM(Tabla1[[#This Row],[Horario Inscrito]])&amp;"-"&amp;TRIM(Tabla1[[#This Row],[Fecha Inicio grupo]])&amp;"-"&amp;TRIM(Tabla1[[#This Row],[Tipo Incrito]]))</f>
        <v/>
      </c>
      <c r="BH191" s="308" t="str">
        <f>IF(F191="","",OR(IFERROR(SEARCH("CG",Tabla1[[#This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1" s="309" t="str">
        <f>IF(F191&lt;&gt;"",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1" s="309" t="str">
        <f>IF(F191&lt;&gt;"",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1" s="309" t="str">
        <f>IF(Tabla1[[#This Row],[Fecha Inicio grupo]]="","",IFERROR(VLOOKUP(Tabla1[[#This Row],[Mes de Alta como miembro]],Parámetros!$AM$2:$AN$16,2,0),"01/01/1900"))</f>
        <v/>
      </c>
    </row>
    <row r="192" spans="1:63" ht="14.45" hidden="1">
      <c r="A192" s="69">
        <v>189</v>
      </c>
      <c r="B192" s="30"/>
      <c r="C192" s="35"/>
      <c r="D192" s="43"/>
      <c r="E192" s="65"/>
      <c r="F192" s="46"/>
      <c r="G192" s="46"/>
      <c r="H192" s="163"/>
      <c r="I192" s="43"/>
      <c r="J192" s="29"/>
      <c r="K192" s="70"/>
      <c r="L192" s="69"/>
      <c r="M192" s="47"/>
      <c r="N192" s="238" t="str">
        <f ca="1">IF(Tabla1[[#This Row],[Fecha de nac]]="","",IF(Tabla1[[#This Row],[Fecha Finalización]] &gt;=TODAY(), DATEDIF(Tabla1[[#This Row],[Fecha de nac]],TODAY(),"y"), ROUNDDOWN((Tabla1[[#This Row],[Fecha Finalización]] -Tabla1[[#This Row],[Fecha de nac]])/365,0)))</f>
        <v/>
      </c>
      <c r="O192" s="169"/>
      <c r="P192" s="35"/>
      <c r="Q192" s="68"/>
      <c r="R192" s="68"/>
      <c r="S192" s="68"/>
      <c r="T192" s="68"/>
      <c r="U192" s="243" t="str">
        <f>IF(F192="","",Tabla1[[#This Row],[Fecha Inicio grupo]]+3*7-7)</f>
        <v/>
      </c>
      <c r="V192" s="244" t="str">
        <f>IF(F192="","",EDATE(Tabla1[[#This Row],[Fecha Inicio grupo]],3))</f>
        <v/>
      </c>
      <c r="W192" s="30"/>
      <c r="X192" s="30"/>
      <c r="Y192" s="76"/>
      <c r="Z192" s="76"/>
      <c r="AA192" s="76"/>
      <c r="AB192" s="76"/>
      <c r="AC192" s="76"/>
      <c r="AD192" s="76"/>
      <c r="AE192" s="76"/>
      <c r="AF192" s="76"/>
      <c r="AG192" s="76"/>
      <c r="AH192" s="76"/>
      <c r="AI192" s="76"/>
      <c r="AJ192" s="76"/>
      <c r="AK192" s="76"/>
      <c r="AL192" s="76"/>
      <c r="AM192" s="76"/>
      <c r="AN192" s="76"/>
      <c r="AO192" s="144"/>
      <c r="AP192" s="246" t="str">
        <f>IF(F192="","",IFERROR(VLOOKUP(SUBSTITUTE(SUBSTITUTE(Tabla1[[#This Row],[Uso Sistemas]],"T","P"),"N","F"),Parámetros!$M$2:$N$17,2,0),"Completar hasta 3ra sem. para evaluar a Probacionista"))</f>
        <v/>
      </c>
      <c r="AQ192" s="40"/>
      <c r="AR192" s="40"/>
      <c r="AS192" s="40"/>
      <c r="AT192" s="29"/>
      <c r="AU192" s="56"/>
      <c r="AV192" s="56"/>
      <c r="AW192" s="56"/>
      <c r="AX192" s="248" t="str">
        <f>IF(V192="","",EOMONTH(EDATE(Tabla1[[#This Row],[Fecha Finalización]],2),0))</f>
        <v/>
      </c>
      <c r="AY192" s="40"/>
      <c r="AZ192" s="249" t="str">
        <f>IF(V192="","",EOMONTH(EDATE(Tabla1[[#This Row],[Fecha Finalización]],3),0))</f>
        <v/>
      </c>
      <c r="BA192" s="40"/>
      <c r="BB192" s="40"/>
      <c r="BC192" s="235"/>
      <c r="BD192" s="233" t="str">
        <f>IF(F192="","",Tabla1[[#This Row],[sem 01]]&amp;Tabla1[[#This Row],[sem 02]]&amp;Tabla1[[#This Row],[sem 03]])</f>
        <v/>
      </c>
      <c r="BE192" s="234" t="str">
        <f>IF(TRIM(F192)="","",$B$1&amp;"-"&amp;SUBSTITUTE(Tabla1[[#This Row],[Mes Inscrito]]," ","")&amp;"-"&amp;SUBSTITUTE(Tabla1[[#This Row],[Dia de clases Inscrito]]," ","")&amp;"-"&amp;SUBSTITUTE(Tabla1[[#This Row],[Horario Inscrito]]," ","")&amp;"-"&amp;Tabla1[[#This Row],[Fecha Inicio grupo]])</f>
        <v/>
      </c>
      <c r="BF192" s="251" t="str">
        <f>IF(F192="","",Tabla1[[#This Row],[Curso]])</f>
        <v/>
      </c>
      <c r="BG192" s="252" t="str">
        <f>+IF(TRIM(F192)="","",$B$1&amp;"-"&amp;TRIM(Tabla1[[#This Row],[Mes Inscrito]])&amp;"-"&amp;TRIM(Tabla1[[#This Row],[Dia de clases Inscrito]])&amp;"-"&amp;TRIM(Tabla1[[#This Row],[Horario Inscrito]])&amp;"-"&amp;TRIM(Tabla1[[#This Row],[Fecha Inicio grupo]])&amp;"-"&amp;TRIM(Tabla1[[#This Row],[Tipo Incrito]]))</f>
        <v/>
      </c>
      <c r="BH192" s="308" t="str">
        <f>IF(F192="","",OR(IFERROR(SEARCH("CG",Tabla1[[#This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2" s="309" t="str">
        <f>IF(F192&lt;&gt;"",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2" s="309" t="str">
        <f>IF(F192&lt;&gt;"",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2" s="309" t="str">
        <f>IF(Tabla1[[#This Row],[Fecha Inicio grupo]]="","",IFERROR(VLOOKUP(Tabla1[[#This Row],[Mes de Alta como miembro]],Parámetros!$AM$2:$AN$16,2,0),"01/01/1900"))</f>
        <v/>
      </c>
    </row>
    <row r="193" spans="1:63" ht="14.45" hidden="1">
      <c r="A193" s="69">
        <v>190</v>
      </c>
      <c r="B193" s="30"/>
      <c r="C193" s="35"/>
      <c r="D193" s="43"/>
      <c r="E193" s="65"/>
      <c r="F193" s="46"/>
      <c r="G193" s="46"/>
      <c r="H193" s="163"/>
      <c r="I193" s="43"/>
      <c r="J193" s="29"/>
      <c r="K193" s="70"/>
      <c r="L193" s="69"/>
      <c r="M193" s="47"/>
      <c r="N193" s="238" t="str">
        <f ca="1">IF(Tabla1[[#This Row],[Fecha de nac]]="","",IF(Tabla1[[#This Row],[Fecha Finalización]] &gt;=TODAY(), DATEDIF(Tabla1[[#This Row],[Fecha de nac]],TODAY(),"y"), ROUNDDOWN((Tabla1[[#This Row],[Fecha Finalización]] -Tabla1[[#This Row],[Fecha de nac]])/365,0)))</f>
        <v/>
      </c>
      <c r="O193" s="169"/>
      <c r="P193" s="35"/>
      <c r="Q193" s="68"/>
      <c r="R193" s="68"/>
      <c r="S193" s="68"/>
      <c r="T193" s="68"/>
      <c r="U193" s="243" t="str">
        <f>IF(F193="","",Tabla1[[#This Row],[Fecha Inicio grupo]]+3*7-7)</f>
        <v/>
      </c>
      <c r="V193" s="244" t="str">
        <f>IF(F193="","",EDATE(Tabla1[[#This Row],[Fecha Inicio grupo]],3))</f>
        <v/>
      </c>
      <c r="W193" s="30"/>
      <c r="X193" s="30"/>
      <c r="Y193" s="76"/>
      <c r="Z193" s="76"/>
      <c r="AA193" s="76"/>
      <c r="AB193" s="76"/>
      <c r="AC193" s="76"/>
      <c r="AD193" s="76"/>
      <c r="AE193" s="76"/>
      <c r="AF193" s="76"/>
      <c r="AG193" s="76"/>
      <c r="AH193" s="76"/>
      <c r="AI193" s="76"/>
      <c r="AJ193" s="76"/>
      <c r="AK193" s="76"/>
      <c r="AL193" s="76"/>
      <c r="AM193" s="76"/>
      <c r="AN193" s="76"/>
      <c r="AO193" s="144"/>
      <c r="AP193" s="246" t="str">
        <f>IF(F193="","",IFERROR(VLOOKUP(SUBSTITUTE(SUBSTITUTE(Tabla1[[#This Row],[Uso Sistemas]],"T","P"),"N","F"),Parámetros!$M$2:$N$17,2,0),"Completar hasta 3ra sem. para evaluar a Probacionista"))</f>
        <v/>
      </c>
      <c r="AQ193" s="40"/>
      <c r="AR193" s="40"/>
      <c r="AS193" s="40"/>
      <c r="AT193" s="29"/>
      <c r="AU193" s="56"/>
      <c r="AV193" s="56"/>
      <c r="AW193" s="56"/>
      <c r="AX193" s="248" t="str">
        <f>IF(V193="","",EOMONTH(EDATE(Tabla1[[#This Row],[Fecha Finalización]],2),0))</f>
        <v/>
      </c>
      <c r="AY193" s="40"/>
      <c r="AZ193" s="249" t="str">
        <f>IF(V193="","",EOMONTH(EDATE(Tabla1[[#This Row],[Fecha Finalización]],3),0))</f>
        <v/>
      </c>
      <c r="BA193" s="40"/>
      <c r="BB193" s="40"/>
      <c r="BC193" s="235"/>
      <c r="BD193" s="233" t="str">
        <f>IF(F193="","",Tabla1[[#This Row],[sem 01]]&amp;Tabla1[[#This Row],[sem 02]]&amp;Tabla1[[#This Row],[sem 03]])</f>
        <v/>
      </c>
      <c r="BE193" s="234" t="str">
        <f>IF(TRIM(F193)="","",$B$1&amp;"-"&amp;SUBSTITUTE(Tabla1[[#This Row],[Mes Inscrito]]," ","")&amp;"-"&amp;SUBSTITUTE(Tabla1[[#This Row],[Dia de clases Inscrito]]," ","")&amp;"-"&amp;SUBSTITUTE(Tabla1[[#This Row],[Horario Inscrito]]," ","")&amp;"-"&amp;Tabla1[[#This Row],[Fecha Inicio grupo]])</f>
        <v/>
      </c>
      <c r="BF193" s="251" t="str">
        <f>IF(F193="","",Tabla1[[#This Row],[Curso]])</f>
        <v/>
      </c>
      <c r="BG193" s="252" t="str">
        <f>+IF(TRIM(F193)="","",$B$1&amp;"-"&amp;TRIM(Tabla1[[#This Row],[Mes Inscrito]])&amp;"-"&amp;TRIM(Tabla1[[#This Row],[Dia de clases Inscrito]])&amp;"-"&amp;TRIM(Tabla1[[#This Row],[Horario Inscrito]])&amp;"-"&amp;TRIM(Tabla1[[#This Row],[Fecha Inicio grupo]])&amp;"-"&amp;TRIM(Tabla1[[#This Row],[Tipo Incrito]]))</f>
        <v/>
      </c>
      <c r="BH193" s="308" t="str">
        <f>IF(F193="","",OR(IFERROR(SEARCH("CG",Tabla1[[#This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3" s="309" t="str">
        <f>IF(F193&lt;&gt;"",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3" s="309" t="str">
        <f>IF(F193&lt;&gt;"",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3" s="309" t="str">
        <f>IF(Tabla1[[#This Row],[Fecha Inicio grupo]]="","",IFERROR(VLOOKUP(Tabla1[[#This Row],[Mes de Alta como miembro]],Parámetros!$AM$2:$AN$16,2,0),"01/01/1900"))</f>
        <v/>
      </c>
    </row>
    <row r="194" spans="1:63" ht="14.45" hidden="1">
      <c r="A194" s="69">
        <v>191</v>
      </c>
      <c r="B194" s="30"/>
      <c r="C194" s="35"/>
      <c r="D194" s="43"/>
      <c r="E194" s="65"/>
      <c r="F194" s="46"/>
      <c r="G194" s="46"/>
      <c r="H194" s="163"/>
      <c r="I194" s="43"/>
      <c r="J194" s="29"/>
      <c r="K194" s="70"/>
      <c r="L194" s="69"/>
      <c r="M194" s="47"/>
      <c r="N194" s="238" t="str">
        <f ca="1">IF(Tabla1[[#This Row],[Fecha de nac]]="","",IF(Tabla1[[#This Row],[Fecha Finalización]] &gt;=TODAY(), DATEDIF(Tabla1[[#This Row],[Fecha de nac]],TODAY(),"y"), ROUNDDOWN((Tabla1[[#This Row],[Fecha Finalización]] -Tabla1[[#This Row],[Fecha de nac]])/365,0)))</f>
        <v/>
      </c>
      <c r="O194" s="169"/>
      <c r="P194" s="35"/>
      <c r="Q194" s="68"/>
      <c r="R194" s="68"/>
      <c r="S194" s="68"/>
      <c r="T194" s="68"/>
      <c r="U194" s="243" t="str">
        <f>IF(F194="","",Tabla1[[#This Row],[Fecha Inicio grupo]]+3*7-7)</f>
        <v/>
      </c>
      <c r="V194" s="244" t="str">
        <f>IF(F194="","",EDATE(Tabla1[[#This Row],[Fecha Inicio grupo]],3))</f>
        <v/>
      </c>
      <c r="W194" s="30"/>
      <c r="X194" s="30"/>
      <c r="Y194" s="76"/>
      <c r="Z194" s="76"/>
      <c r="AA194" s="76"/>
      <c r="AB194" s="76"/>
      <c r="AC194" s="76"/>
      <c r="AD194" s="76"/>
      <c r="AE194" s="76"/>
      <c r="AF194" s="76"/>
      <c r="AG194" s="76"/>
      <c r="AH194" s="76"/>
      <c r="AI194" s="76"/>
      <c r="AJ194" s="76"/>
      <c r="AK194" s="76"/>
      <c r="AL194" s="76"/>
      <c r="AM194" s="76"/>
      <c r="AN194" s="76"/>
      <c r="AO194" s="144"/>
      <c r="AP194" s="246" t="str">
        <f>IF(F194="","",IFERROR(VLOOKUP(SUBSTITUTE(SUBSTITUTE(Tabla1[[#This Row],[Uso Sistemas]],"T","P"),"N","F"),Parámetros!$M$2:$N$17,2,0),"Completar hasta 3ra sem. para evaluar a Probacionista"))</f>
        <v/>
      </c>
      <c r="AQ194" s="40"/>
      <c r="AR194" s="40"/>
      <c r="AS194" s="40"/>
      <c r="AT194" s="29"/>
      <c r="AU194" s="56"/>
      <c r="AV194" s="56"/>
      <c r="AW194" s="56"/>
      <c r="AX194" s="248" t="str">
        <f>IF(V194="","",EOMONTH(EDATE(Tabla1[[#This Row],[Fecha Finalización]],2),0))</f>
        <v/>
      </c>
      <c r="AY194" s="40"/>
      <c r="AZ194" s="249" t="str">
        <f>IF(V194="","",EOMONTH(EDATE(Tabla1[[#This Row],[Fecha Finalización]],3),0))</f>
        <v/>
      </c>
      <c r="BA194" s="40"/>
      <c r="BB194" s="40"/>
      <c r="BC194" s="235"/>
      <c r="BD194" s="233" t="str">
        <f>IF(F194="","",Tabla1[[#This Row],[sem 01]]&amp;Tabla1[[#This Row],[sem 02]]&amp;Tabla1[[#This Row],[sem 03]])</f>
        <v/>
      </c>
      <c r="BE194" s="234" t="str">
        <f>IF(TRIM(F194)="","",$B$1&amp;"-"&amp;SUBSTITUTE(Tabla1[[#This Row],[Mes Inscrito]]," ","")&amp;"-"&amp;SUBSTITUTE(Tabla1[[#This Row],[Dia de clases Inscrito]]," ","")&amp;"-"&amp;SUBSTITUTE(Tabla1[[#This Row],[Horario Inscrito]]," ","")&amp;"-"&amp;Tabla1[[#This Row],[Fecha Inicio grupo]])</f>
        <v/>
      </c>
      <c r="BF194" s="251" t="str">
        <f>IF(F194="","",Tabla1[[#This Row],[Curso]])</f>
        <v/>
      </c>
      <c r="BG194" s="252" t="str">
        <f>+IF(TRIM(F194)="","",$B$1&amp;"-"&amp;TRIM(Tabla1[[#This Row],[Mes Inscrito]])&amp;"-"&amp;TRIM(Tabla1[[#This Row],[Dia de clases Inscrito]])&amp;"-"&amp;TRIM(Tabla1[[#This Row],[Horario Inscrito]])&amp;"-"&amp;TRIM(Tabla1[[#This Row],[Fecha Inicio grupo]])&amp;"-"&amp;TRIM(Tabla1[[#This Row],[Tipo Incrito]]))</f>
        <v/>
      </c>
      <c r="BH194" s="308" t="str">
        <f>IF(F194="","",OR(IFERROR(SEARCH("CG",Tabla1[[#This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4" s="309" t="str">
        <f>IF(F194&lt;&gt;"",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4" s="309" t="str">
        <f>IF(F194&lt;&gt;"",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4" s="309" t="str">
        <f>IF(Tabla1[[#This Row],[Fecha Inicio grupo]]="","",IFERROR(VLOOKUP(Tabla1[[#This Row],[Mes de Alta como miembro]],Parámetros!$AM$2:$AN$16,2,0),"01/01/1900"))</f>
        <v/>
      </c>
    </row>
    <row r="195" spans="1:63" ht="14.45" hidden="1">
      <c r="A195" s="69">
        <v>192</v>
      </c>
      <c r="B195" s="30"/>
      <c r="C195" s="35"/>
      <c r="D195" s="43"/>
      <c r="E195" s="65"/>
      <c r="F195" s="46"/>
      <c r="G195" s="46"/>
      <c r="H195" s="163"/>
      <c r="I195" s="43"/>
      <c r="J195" s="29"/>
      <c r="K195" s="70"/>
      <c r="L195" s="69"/>
      <c r="M195" s="47"/>
      <c r="N195" s="238" t="str">
        <f ca="1">IF(Tabla1[[#This Row],[Fecha de nac]]="","",IF(Tabla1[[#This Row],[Fecha Finalización]] &gt;=TODAY(), DATEDIF(Tabla1[[#This Row],[Fecha de nac]],TODAY(),"y"), ROUNDDOWN((Tabla1[[#This Row],[Fecha Finalización]] -Tabla1[[#This Row],[Fecha de nac]])/365,0)))</f>
        <v/>
      </c>
      <c r="O195" s="169"/>
      <c r="P195" s="35"/>
      <c r="Q195" s="68"/>
      <c r="R195" s="68"/>
      <c r="S195" s="68"/>
      <c r="T195" s="68"/>
      <c r="U195" s="243" t="str">
        <f>IF(F195="","",Tabla1[[#This Row],[Fecha Inicio grupo]]+3*7-7)</f>
        <v/>
      </c>
      <c r="V195" s="244" t="str">
        <f>IF(F195="","",EDATE(Tabla1[[#This Row],[Fecha Inicio grupo]],3))</f>
        <v/>
      </c>
      <c r="W195" s="30"/>
      <c r="X195" s="30"/>
      <c r="Y195" s="76"/>
      <c r="Z195" s="76"/>
      <c r="AA195" s="76"/>
      <c r="AB195" s="76"/>
      <c r="AC195" s="76"/>
      <c r="AD195" s="76"/>
      <c r="AE195" s="76"/>
      <c r="AF195" s="76"/>
      <c r="AG195" s="76"/>
      <c r="AH195" s="76"/>
      <c r="AI195" s="76"/>
      <c r="AJ195" s="76"/>
      <c r="AK195" s="76"/>
      <c r="AL195" s="76"/>
      <c r="AM195" s="76"/>
      <c r="AN195" s="76"/>
      <c r="AO195" s="144"/>
      <c r="AP195" s="246" t="str">
        <f>IF(F195="","",IFERROR(VLOOKUP(SUBSTITUTE(SUBSTITUTE(Tabla1[[#This Row],[Uso Sistemas]],"T","P"),"N","F"),Parámetros!$M$2:$N$17,2,0),"Completar hasta 3ra sem. para evaluar a Probacionista"))</f>
        <v/>
      </c>
      <c r="AQ195" s="40"/>
      <c r="AR195" s="40"/>
      <c r="AS195" s="40"/>
      <c r="AT195" s="29"/>
      <c r="AU195" s="56"/>
      <c r="AV195" s="56"/>
      <c r="AW195" s="56"/>
      <c r="AX195" s="248" t="str">
        <f>IF(V195="","",EOMONTH(EDATE(Tabla1[[#This Row],[Fecha Finalización]],2),0))</f>
        <v/>
      </c>
      <c r="AY195" s="40"/>
      <c r="AZ195" s="249" t="str">
        <f>IF(V195="","",EOMONTH(EDATE(Tabla1[[#This Row],[Fecha Finalización]],3),0))</f>
        <v/>
      </c>
      <c r="BA195" s="40"/>
      <c r="BB195" s="40"/>
      <c r="BC195" s="235"/>
      <c r="BD195" s="233" t="str">
        <f>IF(F195="","",Tabla1[[#This Row],[sem 01]]&amp;Tabla1[[#This Row],[sem 02]]&amp;Tabla1[[#This Row],[sem 03]])</f>
        <v/>
      </c>
      <c r="BE195" s="234" t="str">
        <f>IF(TRIM(F195)="","",$B$1&amp;"-"&amp;SUBSTITUTE(Tabla1[[#This Row],[Mes Inscrito]]," ","")&amp;"-"&amp;SUBSTITUTE(Tabla1[[#This Row],[Dia de clases Inscrito]]," ","")&amp;"-"&amp;SUBSTITUTE(Tabla1[[#This Row],[Horario Inscrito]]," ","")&amp;"-"&amp;Tabla1[[#This Row],[Fecha Inicio grupo]])</f>
        <v/>
      </c>
      <c r="BF195" s="251" t="str">
        <f>IF(F195="","",Tabla1[[#This Row],[Curso]])</f>
        <v/>
      </c>
      <c r="BG195" s="252" t="str">
        <f>+IF(TRIM(F195)="","",$B$1&amp;"-"&amp;TRIM(Tabla1[[#This Row],[Mes Inscrito]])&amp;"-"&amp;TRIM(Tabla1[[#This Row],[Dia de clases Inscrito]])&amp;"-"&amp;TRIM(Tabla1[[#This Row],[Horario Inscrito]])&amp;"-"&amp;TRIM(Tabla1[[#This Row],[Fecha Inicio grupo]])&amp;"-"&amp;TRIM(Tabla1[[#This Row],[Tipo Incrito]]))</f>
        <v/>
      </c>
      <c r="BH195" s="308" t="str">
        <f>IF(F195="","",OR(IFERROR(SEARCH("CG",Tabla1[[#This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5" s="309" t="str">
        <f>IF(F195&lt;&gt;"",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5" s="309" t="str">
        <f>IF(F195&lt;&gt;"",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5" s="309" t="str">
        <f>IF(Tabla1[[#This Row],[Fecha Inicio grupo]]="","",IFERROR(VLOOKUP(Tabla1[[#This Row],[Mes de Alta como miembro]],Parámetros!$AM$2:$AN$16,2,0),"01/01/1900"))</f>
        <v/>
      </c>
    </row>
    <row r="196" spans="1:63" ht="14.45" hidden="1">
      <c r="A196" s="69">
        <v>193</v>
      </c>
      <c r="B196" s="30"/>
      <c r="C196" s="35"/>
      <c r="D196" s="43"/>
      <c r="E196" s="65"/>
      <c r="F196" s="46"/>
      <c r="G196" s="46"/>
      <c r="H196" s="163"/>
      <c r="I196" s="43"/>
      <c r="J196" s="29"/>
      <c r="K196" s="70"/>
      <c r="L196" s="69"/>
      <c r="M196" s="47"/>
      <c r="N196" s="238" t="str">
        <f ca="1">IF(Tabla1[[#This Row],[Fecha de nac]]="","",IF(Tabla1[[#This Row],[Fecha Finalización]] &gt;=TODAY(), DATEDIF(Tabla1[[#This Row],[Fecha de nac]],TODAY(),"y"), ROUNDDOWN((Tabla1[[#This Row],[Fecha Finalización]] -Tabla1[[#This Row],[Fecha de nac]])/365,0)))</f>
        <v/>
      </c>
      <c r="O196" s="169"/>
      <c r="P196" s="35"/>
      <c r="Q196" s="68"/>
      <c r="R196" s="68"/>
      <c r="S196" s="68"/>
      <c r="T196" s="68"/>
      <c r="U196" s="243" t="str">
        <f>IF(F196="","",Tabla1[[#This Row],[Fecha Inicio grupo]]+3*7-7)</f>
        <v/>
      </c>
      <c r="V196" s="244" t="str">
        <f>IF(F196="","",EDATE(Tabla1[[#This Row],[Fecha Inicio grupo]],3))</f>
        <v/>
      </c>
      <c r="W196" s="30"/>
      <c r="X196" s="30"/>
      <c r="Y196" s="76"/>
      <c r="Z196" s="76"/>
      <c r="AA196" s="76"/>
      <c r="AB196" s="76"/>
      <c r="AC196" s="76"/>
      <c r="AD196" s="76"/>
      <c r="AE196" s="76"/>
      <c r="AF196" s="76"/>
      <c r="AG196" s="76"/>
      <c r="AH196" s="76"/>
      <c r="AI196" s="76"/>
      <c r="AJ196" s="76"/>
      <c r="AK196" s="76"/>
      <c r="AL196" s="76"/>
      <c r="AM196" s="76"/>
      <c r="AN196" s="76"/>
      <c r="AO196" s="144"/>
      <c r="AP196" s="246" t="str">
        <f>IF(F196="","",IFERROR(VLOOKUP(SUBSTITUTE(SUBSTITUTE(Tabla1[[#This Row],[Uso Sistemas]],"T","P"),"N","F"),Parámetros!$M$2:$N$17,2,0),"Completar hasta 3ra sem. para evaluar a Probacionista"))</f>
        <v/>
      </c>
      <c r="AQ196" s="40"/>
      <c r="AR196" s="40"/>
      <c r="AS196" s="40"/>
      <c r="AT196" s="29"/>
      <c r="AU196" s="56"/>
      <c r="AV196" s="56"/>
      <c r="AW196" s="56"/>
      <c r="AX196" s="248" t="str">
        <f>IF(V196="","",EOMONTH(EDATE(Tabla1[[#This Row],[Fecha Finalización]],2),0))</f>
        <v/>
      </c>
      <c r="AY196" s="40"/>
      <c r="AZ196" s="249" t="str">
        <f>IF(V196="","",EOMONTH(EDATE(Tabla1[[#This Row],[Fecha Finalización]],3),0))</f>
        <v/>
      </c>
      <c r="BA196" s="40"/>
      <c r="BB196" s="40"/>
      <c r="BC196" s="235"/>
      <c r="BD196" s="233" t="str">
        <f>IF(F196="","",Tabla1[[#This Row],[sem 01]]&amp;Tabla1[[#This Row],[sem 02]]&amp;Tabla1[[#This Row],[sem 03]])</f>
        <v/>
      </c>
      <c r="BE196" s="234" t="str">
        <f>IF(TRIM(F196)="","",$B$1&amp;"-"&amp;SUBSTITUTE(Tabla1[[#This Row],[Mes Inscrito]]," ","")&amp;"-"&amp;SUBSTITUTE(Tabla1[[#This Row],[Dia de clases Inscrito]]," ","")&amp;"-"&amp;SUBSTITUTE(Tabla1[[#This Row],[Horario Inscrito]]," ","")&amp;"-"&amp;Tabla1[[#This Row],[Fecha Inicio grupo]])</f>
        <v/>
      </c>
      <c r="BF196" s="251" t="str">
        <f>IF(F196="","",Tabla1[[#This Row],[Curso]])</f>
        <v/>
      </c>
      <c r="BG196" s="252" t="str">
        <f>+IF(TRIM(F196)="","",$B$1&amp;"-"&amp;TRIM(Tabla1[[#This Row],[Mes Inscrito]])&amp;"-"&amp;TRIM(Tabla1[[#This Row],[Dia de clases Inscrito]])&amp;"-"&amp;TRIM(Tabla1[[#This Row],[Horario Inscrito]])&amp;"-"&amp;TRIM(Tabla1[[#This Row],[Fecha Inicio grupo]])&amp;"-"&amp;TRIM(Tabla1[[#This Row],[Tipo Incrito]]))</f>
        <v/>
      </c>
      <c r="BH196" s="308" t="str">
        <f>IF(F196="","",OR(IFERROR(SEARCH("CG",Tabla1[[#This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6" s="309" t="str">
        <f>IF(F196&lt;&gt;"",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6" s="309" t="str">
        <f>IF(F196&lt;&gt;"",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6" s="309" t="str">
        <f>IF(Tabla1[[#This Row],[Fecha Inicio grupo]]="","",IFERROR(VLOOKUP(Tabla1[[#This Row],[Mes de Alta como miembro]],Parámetros!$AM$2:$AN$16,2,0),"01/01/1900"))</f>
        <v/>
      </c>
    </row>
    <row r="197" spans="1:63" ht="14.45" hidden="1">
      <c r="A197" s="69">
        <v>194</v>
      </c>
      <c r="B197" s="30"/>
      <c r="C197" s="35"/>
      <c r="D197" s="43"/>
      <c r="E197" s="65"/>
      <c r="F197" s="46"/>
      <c r="G197" s="46"/>
      <c r="H197" s="163"/>
      <c r="I197" s="43"/>
      <c r="J197" s="29"/>
      <c r="K197" s="70"/>
      <c r="L197" s="69"/>
      <c r="M197" s="47"/>
      <c r="N197" s="238" t="str">
        <f ca="1">IF(Tabla1[[#This Row],[Fecha de nac]]="","",IF(Tabla1[[#This Row],[Fecha Finalización]] &gt;=TODAY(), DATEDIF(Tabla1[[#This Row],[Fecha de nac]],TODAY(),"y"), ROUNDDOWN((Tabla1[[#This Row],[Fecha Finalización]] -Tabla1[[#This Row],[Fecha de nac]])/365,0)))</f>
        <v/>
      </c>
      <c r="O197" s="169"/>
      <c r="P197" s="35"/>
      <c r="Q197" s="68"/>
      <c r="R197" s="68"/>
      <c r="S197" s="68"/>
      <c r="T197" s="68"/>
      <c r="U197" s="243" t="str">
        <f>IF(F197="","",Tabla1[[#This Row],[Fecha Inicio grupo]]+3*7-7)</f>
        <v/>
      </c>
      <c r="V197" s="244" t="str">
        <f>IF(F197="","",EDATE(Tabla1[[#This Row],[Fecha Inicio grupo]],3))</f>
        <v/>
      </c>
      <c r="W197" s="30"/>
      <c r="X197" s="30"/>
      <c r="Y197" s="76"/>
      <c r="Z197" s="76"/>
      <c r="AA197" s="76"/>
      <c r="AB197" s="76"/>
      <c r="AC197" s="76"/>
      <c r="AD197" s="76"/>
      <c r="AE197" s="76"/>
      <c r="AF197" s="76"/>
      <c r="AG197" s="76"/>
      <c r="AH197" s="76"/>
      <c r="AI197" s="76"/>
      <c r="AJ197" s="76"/>
      <c r="AK197" s="76"/>
      <c r="AL197" s="76"/>
      <c r="AM197" s="76"/>
      <c r="AN197" s="76"/>
      <c r="AO197" s="144"/>
      <c r="AP197" s="246" t="str">
        <f>IF(F197="","",IFERROR(VLOOKUP(SUBSTITUTE(SUBSTITUTE(Tabla1[[#This Row],[Uso Sistemas]],"T","P"),"N","F"),Parámetros!$M$2:$N$17,2,0),"Completar hasta 3ra sem. para evaluar a Probacionista"))</f>
        <v/>
      </c>
      <c r="AQ197" s="40"/>
      <c r="AR197" s="40"/>
      <c r="AS197" s="40"/>
      <c r="AT197" s="29"/>
      <c r="AU197" s="56"/>
      <c r="AV197" s="56"/>
      <c r="AW197" s="56"/>
      <c r="AX197" s="248" t="str">
        <f>IF(V197="","",EOMONTH(EDATE(Tabla1[[#This Row],[Fecha Finalización]],2),0))</f>
        <v/>
      </c>
      <c r="AY197" s="40"/>
      <c r="AZ197" s="249" t="str">
        <f>IF(V197="","",EOMONTH(EDATE(Tabla1[[#This Row],[Fecha Finalización]],3),0))</f>
        <v/>
      </c>
      <c r="BA197" s="40"/>
      <c r="BB197" s="40"/>
      <c r="BC197" s="235"/>
      <c r="BD197" s="233" t="str">
        <f>IF(F197="","",Tabla1[[#This Row],[sem 01]]&amp;Tabla1[[#This Row],[sem 02]]&amp;Tabla1[[#This Row],[sem 03]])</f>
        <v/>
      </c>
      <c r="BE197" s="234" t="str">
        <f>IF(TRIM(F197)="","",$B$1&amp;"-"&amp;SUBSTITUTE(Tabla1[[#This Row],[Mes Inscrito]]," ","")&amp;"-"&amp;SUBSTITUTE(Tabla1[[#This Row],[Dia de clases Inscrito]]," ","")&amp;"-"&amp;SUBSTITUTE(Tabla1[[#This Row],[Horario Inscrito]]," ","")&amp;"-"&amp;Tabla1[[#This Row],[Fecha Inicio grupo]])</f>
        <v/>
      </c>
      <c r="BF197" s="251" t="str">
        <f>IF(F197="","",Tabla1[[#This Row],[Curso]])</f>
        <v/>
      </c>
      <c r="BG197" s="252" t="str">
        <f>+IF(TRIM(F197)="","",$B$1&amp;"-"&amp;TRIM(Tabla1[[#This Row],[Mes Inscrito]])&amp;"-"&amp;TRIM(Tabla1[[#This Row],[Dia de clases Inscrito]])&amp;"-"&amp;TRIM(Tabla1[[#This Row],[Horario Inscrito]])&amp;"-"&amp;TRIM(Tabla1[[#This Row],[Fecha Inicio grupo]])&amp;"-"&amp;TRIM(Tabla1[[#This Row],[Tipo Incrito]]))</f>
        <v/>
      </c>
      <c r="BH197" s="308" t="str">
        <f>IF(F197="","",OR(IFERROR(SEARCH("CG",Tabla1[[#This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7" s="309" t="str">
        <f>IF(F197&lt;&gt;"",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7" s="309" t="str">
        <f>IF(F197&lt;&gt;"",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7" s="309" t="str">
        <f>IF(Tabla1[[#This Row],[Fecha Inicio grupo]]="","",IFERROR(VLOOKUP(Tabla1[[#This Row],[Mes de Alta como miembro]],Parámetros!$AM$2:$AN$16,2,0),"01/01/1900"))</f>
        <v/>
      </c>
    </row>
    <row r="198" spans="1:63" ht="14.45" hidden="1">
      <c r="A198" s="69">
        <v>195</v>
      </c>
      <c r="B198" s="30"/>
      <c r="C198" s="35"/>
      <c r="D198" s="43"/>
      <c r="E198" s="65"/>
      <c r="F198" s="46"/>
      <c r="G198" s="46"/>
      <c r="H198" s="163"/>
      <c r="I198" s="43"/>
      <c r="J198" s="29"/>
      <c r="K198" s="70"/>
      <c r="L198" s="69"/>
      <c r="M198" s="47"/>
      <c r="N198" s="238" t="str">
        <f ca="1">IF(Tabla1[[#This Row],[Fecha de nac]]="","",IF(Tabla1[[#This Row],[Fecha Finalización]] &gt;=TODAY(), DATEDIF(Tabla1[[#This Row],[Fecha de nac]],TODAY(),"y"), ROUNDDOWN((Tabla1[[#This Row],[Fecha Finalización]] -Tabla1[[#This Row],[Fecha de nac]])/365,0)))</f>
        <v/>
      </c>
      <c r="O198" s="169"/>
      <c r="P198" s="35"/>
      <c r="Q198" s="68"/>
      <c r="R198" s="68"/>
      <c r="S198" s="68"/>
      <c r="T198" s="68"/>
      <c r="U198" s="243" t="str">
        <f>IF(F198="","",Tabla1[[#This Row],[Fecha Inicio grupo]]+3*7-7)</f>
        <v/>
      </c>
      <c r="V198" s="244" t="str">
        <f>IF(F198="","",EDATE(Tabla1[[#This Row],[Fecha Inicio grupo]],3))</f>
        <v/>
      </c>
      <c r="W198" s="30"/>
      <c r="X198" s="30"/>
      <c r="Y198" s="76"/>
      <c r="Z198" s="76"/>
      <c r="AA198" s="76"/>
      <c r="AB198" s="76"/>
      <c r="AC198" s="76"/>
      <c r="AD198" s="76"/>
      <c r="AE198" s="76"/>
      <c r="AF198" s="76"/>
      <c r="AG198" s="76"/>
      <c r="AH198" s="76"/>
      <c r="AI198" s="76"/>
      <c r="AJ198" s="76"/>
      <c r="AK198" s="76"/>
      <c r="AL198" s="76"/>
      <c r="AM198" s="76"/>
      <c r="AN198" s="76"/>
      <c r="AO198" s="144"/>
      <c r="AP198" s="246" t="str">
        <f>IF(F198="","",IFERROR(VLOOKUP(SUBSTITUTE(SUBSTITUTE(Tabla1[[#This Row],[Uso Sistemas]],"T","P"),"N","F"),Parámetros!$M$2:$N$17,2,0),"Completar hasta 3ra sem. para evaluar a Probacionista"))</f>
        <v/>
      </c>
      <c r="AQ198" s="40"/>
      <c r="AR198" s="40"/>
      <c r="AS198" s="40"/>
      <c r="AT198" s="29"/>
      <c r="AU198" s="56"/>
      <c r="AV198" s="56"/>
      <c r="AW198" s="56"/>
      <c r="AX198" s="248" t="str">
        <f>IF(V198="","",EOMONTH(EDATE(Tabla1[[#This Row],[Fecha Finalización]],2),0))</f>
        <v/>
      </c>
      <c r="AY198" s="40"/>
      <c r="AZ198" s="249" t="str">
        <f>IF(V198="","",EOMONTH(EDATE(Tabla1[[#This Row],[Fecha Finalización]],3),0))</f>
        <v/>
      </c>
      <c r="BA198" s="40"/>
      <c r="BB198" s="40"/>
      <c r="BC198" s="235"/>
      <c r="BD198" s="233" t="str">
        <f>IF(F198="","",Tabla1[[#This Row],[sem 01]]&amp;Tabla1[[#This Row],[sem 02]]&amp;Tabla1[[#This Row],[sem 03]])</f>
        <v/>
      </c>
      <c r="BE198" s="234" t="str">
        <f>IF(TRIM(F198)="","",$B$1&amp;"-"&amp;SUBSTITUTE(Tabla1[[#This Row],[Mes Inscrito]]," ","")&amp;"-"&amp;SUBSTITUTE(Tabla1[[#This Row],[Dia de clases Inscrito]]," ","")&amp;"-"&amp;SUBSTITUTE(Tabla1[[#This Row],[Horario Inscrito]]," ","")&amp;"-"&amp;Tabla1[[#This Row],[Fecha Inicio grupo]])</f>
        <v/>
      </c>
      <c r="BF198" s="251" t="str">
        <f>IF(F198="","",Tabla1[[#This Row],[Curso]])</f>
        <v/>
      </c>
      <c r="BG198" s="252" t="str">
        <f>+IF(TRIM(F198)="","",$B$1&amp;"-"&amp;TRIM(Tabla1[[#This Row],[Mes Inscrito]])&amp;"-"&amp;TRIM(Tabla1[[#This Row],[Dia de clases Inscrito]])&amp;"-"&amp;TRIM(Tabla1[[#This Row],[Horario Inscrito]])&amp;"-"&amp;TRIM(Tabla1[[#This Row],[Fecha Inicio grupo]])&amp;"-"&amp;TRIM(Tabla1[[#This Row],[Tipo Incrito]]))</f>
        <v/>
      </c>
      <c r="BH198" s="308" t="str">
        <f>IF(F198="","",OR(IFERROR(SEARCH("CG",Tabla1[[#This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8" s="309" t="str">
        <f>IF(F198&lt;&gt;"",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8" s="309" t="str">
        <f>IF(F198&lt;&gt;"",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8" s="309" t="str">
        <f>IF(Tabla1[[#This Row],[Fecha Inicio grupo]]="","",IFERROR(VLOOKUP(Tabla1[[#This Row],[Mes de Alta como miembro]],Parámetros!$AM$2:$AN$16,2,0),"01/01/1900"))</f>
        <v/>
      </c>
    </row>
    <row r="199" spans="1:63" ht="14.45" hidden="1">
      <c r="A199" s="69">
        <v>196</v>
      </c>
      <c r="B199" s="30"/>
      <c r="C199" s="35"/>
      <c r="D199" s="43"/>
      <c r="E199" s="65"/>
      <c r="F199" s="46"/>
      <c r="G199" s="46"/>
      <c r="H199" s="163"/>
      <c r="I199" s="43"/>
      <c r="J199" s="29"/>
      <c r="K199" s="70"/>
      <c r="L199" s="69"/>
      <c r="M199" s="47"/>
      <c r="N199" s="238" t="str">
        <f ca="1">IF(Tabla1[[#This Row],[Fecha de nac]]="","",IF(Tabla1[[#This Row],[Fecha Finalización]] &gt;=TODAY(), DATEDIF(Tabla1[[#This Row],[Fecha de nac]],TODAY(),"y"), ROUNDDOWN((Tabla1[[#This Row],[Fecha Finalización]] -Tabla1[[#This Row],[Fecha de nac]])/365,0)))</f>
        <v/>
      </c>
      <c r="O199" s="169"/>
      <c r="P199" s="35"/>
      <c r="Q199" s="68"/>
      <c r="R199" s="68"/>
      <c r="S199" s="68"/>
      <c r="T199" s="68"/>
      <c r="U199" s="243" t="str">
        <f>IF(F199="","",Tabla1[[#This Row],[Fecha Inicio grupo]]+3*7-7)</f>
        <v/>
      </c>
      <c r="V199" s="244" t="str">
        <f>IF(F199="","",EDATE(Tabla1[[#This Row],[Fecha Inicio grupo]],3))</f>
        <v/>
      </c>
      <c r="W199" s="30"/>
      <c r="X199" s="30"/>
      <c r="Y199" s="76"/>
      <c r="Z199" s="76"/>
      <c r="AA199" s="76"/>
      <c r="AB199" s="76"/>
      <c r="AC199" s="76"/>
      <c r="AD199" s="76"/>
      <c r="AE199" s="76"/>
      <c r="AF199" s="76"/>
      <c r="AG199" s="76"/>
      <c r="AH199" s="76"/>
      <c r="AI199" s="76"/>
      <c r="AJ199" s="76"/>
      <c r="AK199" s="76"/>
      <c r="AL199" s="76"/>
      <c r="AM199" s="76"/>
      <c r="AN199" s="76"/>
      <c r="AO199" s="144"/>
      <c r="AP199" s="246" t="str">
        <f>IF(F199="","",IFERROR(VLOOKUP(SUBSTITUTE(SUBSTITUTE(Tabla1[[#This Row],[Uso Sistemas]],"T","P"),"N","F"),Parámetros!$M$2:$N$17,2,0),"Completar hasta 3ra sem. para evaluar a Probacionista"))</f>
        <v/>
      </c>
      <c r="AQ199" s="40"/>
      <c r="AR199" s="40"/>
      <c r="AS199" s="40"/>
      <c r="AT199" s="29"/>
      <c r="AU199" s="56"/>
      <c r="AV199" s="56"/>
      <c r="AW199" s="56"/>
      <c r="AX199" s="248" t="str">
        <f>IF(V199="","",EOMONTH(EDATE(Tabla1[[#This Row],[Fecha Finalización]],2),0))</f>
        <v/>
      </c>
      <c r="AY199" s="40"/>
      <c r="AZ199" s="249" t="str">
        <f>IF(V199="","",EOMONTH(EDATE(Tabla1[[#This Row],[Fecha Finalización]],3),0))</f>
        <v/>
      </c>
      <c r="BA199" s="40"/>
      <c r="BB199" s="40"/>
      <c r="BC199" s="235"/>
      <c r="BD199" s="233" t="str">
        <f>IF(F199="","",Tabla1[[#This Row],[sem 01]]&amp;Tabla1[[#This Row],[sem 02]]&amp;Tabla1[[#This Row],[sem 03]])</f>
        <v/>
      </c>
      <c r="BE199" s="234" t="str">
        <f>IF(TRIM(F199)="","",$B$1&amp;"-"&amp;SUBSTITUTE(Tabla1[[#This Row],[Mes Inscrito]]," ","")&amp;"-"&amp;SUBSTITUTE(Tabla1[[#This Row],[Dia de clases Inscrito]]," ","")&amp;"-"&amp;SUBSTITUTE(Tabla1[[#This Row],[Horario Inscrito]]," ","")&amp;"-"&amp;Tabla1[[#This Row],[Fecha Inicio grupo]])</f>
        <v/>
      </c>
      <c r="BF199" s="251" t="str">
        <f>IF(F199="","",Tabla1[[#This Row],[Curso]])</f>
        <v/>
      </c>
      <c r="BG199" s="252" t="str">
        <f>+IF(TRIM(F199)="","",$B$1&amp;"-"&amp;TRIM(Tabla1[[#This Row],[Mes Inscrito]])&amp;"-"&amp;TRIM(Tabla1[[#This Row],[Dia de clases Inscrito]])&amp;"-"&amp;TRIM(Tabla1[[#This Row],[Horario Inscrito]])&amp;"-"&amp;TRIM(Tabla1[[#This Row],[Fecha Inicio grupo]])&amp;"-"&amp;TRIM(Tabla1[[#This Row],[Tipo Incrito]]))</f>
        <v/>
      </c>
      <c r="BH199" s="308" t="str">
        <f>IF(F199="","",OR(IFERROR(SEARCH("CG",Tabla1[[#This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9" s="309" t="str">
        <f>IF(F199&lt;&gt;"",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9" s="309" t="str">
        <f>IF(F199&lt;&gt;"",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9" s="309" t="str">
        <f>IF(Tabla1[[#This Row],[Fecha Inicio grupo]]="","",IFERROR(VLOOKUP(Tabla1[[#This Row],[Mes de Alta como miembro]],Parámetros!$AM$2:$AN$16,2,0),"01/01/1900"))</f>
        <v/>
      </c>
    </row>
    <row r="200" spans="1:63" ht="14.45" hidden="1">
      <c r="A200" s="69">
        <v>197</v>
      </c>
      <c r="B200" s="30"/>
      <c r="C200" s="35"/>
      <c r="D200" s="43"/>
      <c r="E200" s="65"/>
      <c r="F200" s="46"/>
      <c r="G200" s="46"/>
      <c r="H200" s="163"/>
      <c r="I200" s="43"/>
      <c r="J200" s="29"/>
      <c r="K200" s="70"/>
      <c r="L200" s="69"/>
      <c r="M200" s="47"/>
      <c r="N200" s="238" t="str">
        <f ca="1">IF(Tabla1[[#This Row],[Fecha de nac]]="","",IF(Tabla1[[#This Row],[Fecha Finalización]] &gt;=TODAY(), DATEDIF(Tabla1[[#This Row],[Fecha de nac]],TODAY(),"y"), ROUNDDOWN((Tabla1[[#This Row],[Fecha Finalización]] -Tabla1[[#This Row],[Fecha de nac]])/365,0)))</f>
        <v/>
      </c>
      <c r="O200" s="169"/>
      <c r="P200" s="35"/>
      <c r="Q200" s="68"/>
      <c r="R200" s="68"/>
      <c r="S200" s="68"/>
      <c r="T200" s="68"/>
      <c r="U200" s="243" t="str">
        <f>IF(F200="","",Tabla1[[#This Row],[Fecha Inicio grupo]]+3*7-7)</f>
        <v/>
      </c>
      <c r="V200" s="244" t="str">
        <f>IF(F200="","",EDATE(Tabla1[[#This Row],[Fecha Inicio grupo]],3))</f>
        <v/>
      </c>
      <c r="W200" s="30"/>
      <c r="X200" s="30"/>
      <c r="Y200" s="76"/>
      <c r="Z200" s="76"/>
      <c r="AA200" s="76"/>
      <c r="AB200" s="76"/>
      <c r="AC200" s="76"/>
      <c r="AD200" s="76"/>
      <c r="AE200" s="76"/>
      <c r="AF200" s="76"/>
      <c r="AG200" s="76"/>
      <c r="AH200" s="76"/>
      <c r="AI200" s="76"/>
      <c r="AJ200" s="76"/>
      <c r="AK200" s="76"/>
      <c r="AL200" s="76"/>
      <c r="AM200" s="76"/>
      <c r="AN200" s="76"/>
      <c r="AO200" s="144"/>
      <c r="AP200" s="246" t="str">
        <f>IF(F200="","",IFERROR(VLOOKUP(SUBSTITUTE(SUBSTITUTE(Tabla1[[#This Row],[Uso Sistemas]],"T","P"),"N","F"),Parámetros!$M$2:$N$17,2,0),"Completar hasta 3ra sem. para evaluar a Probacionista"))</f>
        <v/>
      </c>
      <c r="AQ200" s="40"/>
      <c r="AR200" s="40"/>
      <c r="AS200" s="40"/>
      <c r="AT200" s="29"/>
      <c r="AU200" s="56"/>
      <c r="AV200" s="56"/>
      <c r="AW200" s="56"/>
      <c r="AX200" s="248" t="str">
        <f>IF(V200="","",EOMONTH(EDATE(Tabla1[[#This Row],[Fecha Finalización]],2),0))</f>
        <v/>
      </c>
      <c r="AY200" s="40"/>
      <c r="AZ200" s="249" t="str">
        <f>IF(V200="","",EOMONTH(EDATE(Tabla1[[#This Row],[Fecha Finalización]],3),0))</f>
        <v/>
      </c>
      <c r="BA200" s="40"/>
      <c r="BB200" s="40"/>
      <c r="BC200" s="235"/>
      <c r="BD200" s="233" t="str">
        <f>IF(F200="","",Tabla1[[#This Row],[sem 01]]&amp;Tabla1[[#This Row],[sem 02]]&amp;Tabla1[[#This Row],[sem 03]])</f>
        <v/>
      </c>
      <c r="BE200" s="234" t="str">
        <f>IF(TRIM(F200)="","",$B$1&amp;"-"&amp;SUBSTITUTE(Tabla1[[#This Row],[Mes Inscrito]]," ","")&amp;"-"&amp;SUBSTITUTE(Tabla1[[#This Row],[Dia de clases Inscrito]]," ","")&amp;"-"&amp;SUBSTITUTE(Tabla1[[#This Row],[Horario Inscrito]]," ","")&amp;"-"&amp;Tabla1[[#This Row],[Fecha Inicio grupo]])</f>
        <v/>
      </c>
      <c r="BF200" s="251" t="str">
        <f>IF(F200="","",Tabla1[[#This Row],[Curso]])</f>
        <v/>
      </c>
      <c r="BG200" s="252" t="str">
        <f>+IF(TRIM(F200)="","",$B$1&amp;"-"&amp;TRIM(Tabla1[[#This Row],[Mes Inscrito]])&amp;"-"&amp;TRIM(Tabla1[[#This Row],[Dia de clases Inscrito]])&amp;"-"&amp;TRIM(Tabla1[[#This Row],[Horario Inscrito]])&amp;"-"&amp;TRIM(Tabla1[[#This Row],[Fecha Inicio grupo]])&amp;"-"&amp;TRIM(Tabla1[[#This Row],[Tipo Incrito]]))</f>
        <v/>
      </c>
      <c r="BH200" s="308" t="str">
        <f>IF(F200="","",OR(IFERROR(SEARCH("CG",Tabla1[[#This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0" s="309" t="str">
        <f>IF(F200&lt;&gt;"",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0" s="309" t="str">
        <f>IF(F200&lt;&gt;"",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0" s="309" t="str">
        <f>IF(Tabla1[[#This Row],[Fecha Inicio grupo]]="","",IFERROR(VLOOKUP(Tabla1[[#This Row],[Mes de Alta como miembro]],Parámetros!$AM$2:$AN$16,2,0),"01/01/1900"))</f>
        <v/>
      </c>
    </row>
    <row r="201" spans="1:63" ht="14.45" hidden="1">
      <c r="A201" s="69">
        <v>198</v>
      </c>
      <c r="B201" s="30"/>
      <c r="C201" s="35"/>
      <c r="D201" s="43"/>
      <c r="E201" s="65"/>
      <c r="F201" s="46"/>
      <c r="G201" s="46"/>
      <c r="H201" s="163"/>
      <c r="I201" s="43"/>
      <c r="J201" s="29"/>
      <c r="K201" s="70"/>
      <c r="L201" s="69"/>
      <c r="M201" s="47"/>
      <c r="N201" s="238" t="str">
        <f ca="1">IF(Tabla1[[#This Row],[Fecha de nac]]="","",IF(Tabla1[[#This Row],[Fecha Finalización]] &gt;=TODAY(), DATEDIF(Tabla1[[#This Row],[Fecha de nac]],TODAY(),"y"), ROUNDDOWN((Tabla1[[#This Row],[Fecha Finalización]] -Tabla1[[#This Row],[Fecha de nac]])/365,0)))</f>
        <v/>
      </c>
      <c r="O201" s="169"/>
      <c r="P201" s="35"/>
      <c r="Q201" s="68"/>
      <c r="R201" s="68"/>
      <c r="S201" s="68"/>
      <c r="T201" s="68"/>
      <c r="U201" s="243" t="str">
        <f>IF(F201="","",Tabla1[[#This Row],[Fecha Inicio grupo]]+3*7-7)</f>
        <v/>
      </c>
      <c r="V201" s="244" t="str">
        <f>IF(F201="","",EDATE(Tabla1[[#This Row],[Fecha Inicio grupo]],3))</f>
        <v/>
      </c>
      <c r="W201" s="30"/>
      <c r="X201" s="30"/>
      <c r="Y201" s="76"/>
      <c r="Z201" s="76"/>
      <c r="AA201" s="76"/>
      <c r="AB201" s="76"/>
      <c r="AC201" s="76"/>
      <c r="AD201" s="76"/>
      <c r="AE201" s="76"/>
      <c r="AF201" s="76"/>
      <c r="AG201" s="76"/>
      <c r="AH201" s="76"/>
      <c r="AI201" s="76"/>
      <c r="AJ201" s="76"/>
      <c r="AK201" s="76"/>
      <c r="AL201" s="76"/>
      <c r="AM201" s="76"/>
      <c r="AN201" s="76"/>
      <c r="AO201" s="144"/>
      <c r="AP201" s="246" t="str">
        <f>IF(F201="","",IFERROR(VLOOKUP(SUBSTITUTE(SUBSTITUTE(Tabla1[[#This Row],[Uso Sistemas]],"T","P"),"N","F"),Parámetros!$M$2:$N$17,2,0),"Completar hasta 3ra sem. para evaluar a Probacionista"))</f>
        <v/>
      </c>
      <c r="AQ201" s="40"/>
      <c r="AR201" s="40"/>
      <c r="AS201" s="40"/>
      <c r="AT201" s="29"/>
      <c r="AU201" s="56"/>
      <c r="AV201" s="56"/>
      <c r="AW201" s="56"/>
      <c r="AX201" s="248" t="str">
        <f>IF(V201="","",EOMONTH(EDATE(Tabla1[[#This Row],[Fecha Finalización]],2),0))</f>
        <v/>
      </c>
      <c r="AY201" s="40"/>
      <c r="AZ201" s="249" t="str">
        <f>IF(V201="","",EOMONTH(EDATE(Tabla1[[#This Row],[Fecha Finalización]],3),0))</f>
        <v/>
      </c>
      <c r="BA201" s="40"/>
      <c r="BB201" s="40"/>
      <c r="BC201" s="235"/>
      <c r="BD201" s="233" t="str">
        <f>IF(F201="","",Tabla1[[#This Row],[sem 01]]&amp;Tabla1[[#This Row],[sem 02]]&amp;Tabla1[[#This Row],[sem 03]])</f>
        <v/>
      </c>
      <c r="BE201" s="234" t="str">
        <f>IF(TRIM(F201)="","",$B$1&amp;"-"&amp;SUBSTITUTE(Tabla1[[#This Row],[Mes Inscrito]]," ","")&amp;"-"&amp;SUBSTITUTE(Tabla1[[#This Row],[Dia de clases Inscrito]]," ","")&amp;"-"&amp;SUBSTITUTE(Tabla1[[#This Row],[Horario Inscrito]]," ","")&amp;"-"&amp;Tabla1[[#This Row],[Fecha Inicio grupo]])</f>
        <v/>
      </c>
      <c r="BF201" s="251" t="str">
        <f>IF(F201="","",Tabla1[[#This Row],[Curso]])</f>
        <v/>
      </c>
      <c r="BG201" s="252" t="str">
        <f>+IF(TRIM(F201)="","",$B$1&amp;"-"&amp;TRIM(Tabla1[[#This Row],[Mes Inscrito]])&amp;"-"&amp;TRIM(Tabla1[[#This Row],[Dia de clases Inscrito]])&amp;"-"&amp;TRIM(Tabla1[[#This Row],[Horario Inscrito]])&amp;"-"&amp;TRIM(Tabla1[[#This Row],[Fecha Inicio grupo]])&amp;"-"&amp;TRIM(Tabla1[[#This Row],[Tipo Incrito]]))</f>
        <v/>
      </c>
      <c r="BH201" s="308" t="str">
        <f>IF(F201="","",OR(IFERROR(SEARCH("CG",Tabla1[[#This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1" s="309" t="str">
        <f>IF(F201&lt;&gt;"",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1" s="309" t="str">
        <f>IF(F201&lt;&gt;"",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1" s="309" t="str">
        <f>IF(Tabla1[[#This Row],[Fecha Inicio grupo]]="","",IFERROR(VLOOKUP(Tabla1[[#This Row],[Mes de Alta como miembro]],Parámetros!$AM$2:$AN$16,2,0),"01/01/1900"))</f>
        <v/>
      </c>
    </row>
    <row r="202" spans="1:63" ht="14.45" hidden="1">
      <c r="A202" s="69">
        <v>199</v>
      </c>
      <c r="B202" s="30"/>
      <c r="C202" s="35"/>
      <c r="D202" s="43"/>
      <c r="E202" s="65"/>
      <c r="F202" s="46"/>
      <c r="G202" s="46"/>
      <c r="H202" s="163"/>
      <c r="I202" s="43"/>
      <c r="J202" s="29"/>
      <c r="K202" s="70"/>
      <c r="L202" s="69"/>
      <c r="M202" s="47"/>
      <c r="N202" s="238" t="str">
        <f ca="1">IF(Tabla1[[#This Row],[Fecha de nac]]="","",IF(Tabla1[[#This Row],[Fecha Finalización]] &gt;=TODAY(), DATEDIF(Tabla1[[#This Row],[Fecha de nac]],TODAY(),"y"), ROUNDDOWN((Tabla1[[#This Row],[Fecha Finalización]] -Tabla1[[#This Row],[Fecha de nac]])/365,0)))</f>
        <v/>
      </c>
      <c r="O202" s="169"/>
      <c r="P202" s="35"/>
      <c r="Q202" s="68"/>
      <c r="R202" s="68"/>
      <c r="S202" s="68"/>
      <c r="T202" s="68"/>
      <c r="U202" s="243" t="str">
        <f>IF(F202="","",Tabla1[[#This Row],[Fecha Inicio grupo]]+3*7-7)</f>
        <v/>
      </c>
      <c r="V202" s="244" t="str">
        <f>IF(F202="","",EDATE(Tabla1[[#This Row],[Fecha Inicio grupo]],3))</f>
        <v/>
      </c>
      <c r="W202" s="30"/>
      <c r="X202" s="30"/>
      <c r="Y202" s="76"/>
      <c r="Z202" s="76"/>
      <c r="AA202" s="76"/>
      <c r="AB202" s="76"/>
      <c r="AC202" s="76"/>
      <c r="AD202" s="76"/>
      <c r="AE202" s="76"/>
      <c r="AF202" s="76"/>
      <c r="AG202" s="76"/>
      <c r="AH202" s="76"/>
      <c r="AI202" s="76"/>
      <c r="AJ202" s="76"/>
      <c r="AK202" s="76"/>
      <c r="AL202" s="76"/>
      <c r="AM202" s="76"/>
      <c r="AN202" s="76"/>
      <c r="AO202" s="144"/>
      <c r="AP202" s="246" t="str">
        <f>IF(F202="","",IFERROR(VLOOKUP(SUBSTITUTE(SUBSTITUTE(Tabla1[[#This Row],[Uso Sistemas]],"T","P"),"N","F"),Parámetros!$M$2:$N$17,2,0),"Completar hasta 3ra sem. para evaluar a Probacionista"))</f>
        <v/>
      </c>
      <c r="AQ202" s="40"/>
      <c r="AR202" s="40"/>
      <c r="AS202" s="40"/>
      <c r="AT202" s="29"/>
      <c r="AU202" s="56"/>
      <c r="AV202" s="56"/>
      <c r="AW202" s="56"/>
      <c r="AX202" s="248" t="str">
        <f>IF(V202="","",EOMONTH(EDATE(Tabla1[[#This Row],[Fecha Finalización]],2),0))</f>
        <v/>
      </c>
      <c r="AY202" s="40"/>
      <c r="AZ202" s="249" t="str">
        <f>IF(V202="","",EOMONTH(EDATE(Tabla1[[#This Row],[Fecha Finalización]],3),0))</f>
        <v/>
      </c>
      <c r="BA202" s="40"/>
      <c r="BB202" s="40"/>
      <c r="BC202" s="235"/>
      <c r="BD202" s="233" t="str">
        <f>IF(F202="","",Tabla1[[#This Row],[sem 01]]&amp;Tabla1[[#This Row],[sem 02]]&amp;Tabla1[[#This Row],[sem 03]])</f>
        <v/>
      </c>
      <c r="BE202" s="234" t="str">
        <f>IF(TRIM(F202)="","",$B$1&amp;"-"&amp;SUBSTITUTE(Tabla1[[#This Row],[Mes Inscrito]]," ","")&amp;"-"&amp;SUBSTITUTE(Tabla1[[#This Row],[Dia de clases Inscrito]]," ","")&amp;"-"&amp;SUBSTITUTE(Tabla1[[#This Row],[Horario Inscrito]]," ","")&amp;"-"&amp;Tabla1[[#This Row],[Fecha Inicio grupo]])</f>
        <v/>
      </c>
      <c r="BF202" s="251" t="str">
        <f>IF(F202="","",Tabla1[[#This Row],[Curso]])</f>
        <v/>
      </c>
      <c r="BG202" s="252" t="str">
        <f>+IF(TRIM(F202)="","",$B$1&amp;"-"&amp;TRIM(Tabla1[[#This Row],[Mes Inscrito]])&amp;"-"&amp;TRIM(Tabla1[[#This Row],[Dia de clases Inscrito]])&amp;"-"&amp;TRIM(Tabla1[[#This Row],[Horario Inscrito]])&amp;"-"&amp;TRIM(Tabla1[[#This Row],[Fecha Inicio grupo]])&amp;"-"&amp;TRIM(Tabla1[[#This Row],[Tipo Incrito]]))</f>
        <v/>
      </c>
      <c r="BH202" s="308" t="str">
        <f>IF(F202="","",OR(IFERROR(SEARCH("CG",Tabla1[[#This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2" s="309" t="str">
        <f>IF(F202&lt;&gt;"",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2" s="309" t="str">
        <f>IF(F202&lt;&gt;"",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2" s="309" t="str">
        <f>IF(Tabla1[[#This Row],[Fecha Inicio grupo]]="","",IFERROR(VLOOKUP(Tabla1[[#This Row],[Mes de Alta como miembro]],Parámetros!$AM$2:$AN$16,2,0),"01/01/1900"))</f>
        <v/>
      </c>
    </row>
    <row r="203" spans="1:63" ht="14.45" hidden="1">
      <c r="A203" s="69">
        <v>200</v>
      </c>
      <c r="B203" s="30"/>
      <c r="C203" s="35"/>
      <c r="D203" s="43"/>
      <c r="E203" s="65"/>
      <c r="F203" s="46"/>
      <c r="G203" s="46"/>
      <c r="H203" s="163"/>
      <c r="I203" s="43"/>
      <c r="J203" s="29"/>
      <c r="K203" s="70"/>
      <c r="L203" s="69"/>
      <c r="M203" s="47"/>
      <c r="N203" s="238" t="str">
        <f ca="1">IF(Tabla1[[#This Row],[Fecha de nac]]="","",IF(Tabla1[[#This Row],[Fecha Finalización]] &gt;=TODAY(), DATEDIF(Tabla1[[#This Row],[Fecha de nac]],TODAY(),"y"), ROUNDDOWN((Tabla1[[#This Row],[Fecha Finalización]] -Tabla1[[#This Row],[Fecha de nac]])/365,0)))</f>
        <v/>
      </c>
      <c r="O203" s="169"/>
      <c r="P203" s="35"/>
      <c r="Q203" s="68"/>
      <c r="R203" s="68"/>
      <c r="S203" s="68"/>
      <c r="T203" s="68"/>
      <c r="U203" s="243" t="str">
        <f>IF(F203="","",Tabla1[[#This Row],[Fecha Inicio grupo]]+3*7-7)</f>
        <v/>
      </c>
      <c r="V203" s="244" t="str">
        <f>IF(F203="","",EDATE(Tabla1[[#This Row],[Fecha Inicio grupo]],3))</f>
        <v/>
      </c>
      <c r="W203" s="30"/>
      <c r="X203" s="30"/>
      <c r="Y203" s="76"/>
      <c r="Z203" s="76"/>
      <c r="AA203" s="76"/>
      <c r="AB203" s="76"/>
      <c r="AC203" s="76"/>
      <c r="AD203" s="76"/>
      <c r="AE203" s="76"/>
      <c r="AF203" s="76"/>
      <c r="AG203" s="76"/>
      <c r="AH203" s="76"/>
      <c r="AI203" s="76"/>
      <c r="AJ203" s="76"/>
      <c r="AK203" s="76"/>
      <c r="AL203" s="76"/>
      <c r="AM203" s="76"/>
      <c r="AN203" s="76"/>
      <c r="AO203" s="144"/>
      <c r="AP203" s="246" t="str">
        <f>IF(F203="","",IFERROR(VLOOKUP(SUBSTITUTE(SUBSTITUTE(Tabla1[[#This Row],[Uso Sistemas]],"T","P"),"N","F"),Parámetros!$M$2:$N$17,2,0),"Completar hasta 3ra sem. para evaluar a Probacionista"))</f>
        <v/>
      </c>
      <c r="AQ203" s="40"/>
      <c r="AR203" s="40"/>
      <c r="AS203" s="40"/>
      <c r="AT203" s="29"/>
      <c r="AU203" s="56"/>
      <c r="AV203" s="56"/>
      <c r="AW203" s="56"/>
      <c r="AX203" s="248" t="str">
        <f>IF(V203="","",EOMONTH(EDATE(Tabla1[[#This Row],[Fecha Finalización]],2),0))</f>
        <v/>
      </c>
      <c r="AY203" s="40"/>
      <c r="AZ203" s="249" t="str">
        <f>IF(V203="","",EOMONTH(EDATE(Tabla1[[#This Row],[Fecha Finalización]],3),0))</f>
        <v/>
      </c>
      <c r="BA203" s="40"/>
      <c r="BB203" s="40"/>
      <c r="BC203" s="235"/>
      <c r="BD203" s="233" t="str">
        <f>IF(F203="","",Tabla1[[#This Row],[sem 01]]&amp;Tabla1[[#This Row],[sem 02]]&amp;Tabla1[[#This Row],[sem 03]])</f>
        <v/>
      </c>
      <c r="BE203" s="234" t="str">
        <f>IF(TRIM(F203)="","",$B$1&amp;"-"&amp;SUBSTITUTE(Tabla1[[#This Row],[Mes Inscrito]]," ","")&amp;"-"&amp;SUBSTITUTE(Tabla1[[#This Row],[Dia de clases Inscrito]]," ","")&amp;"-"&amp;SUBSTITUTE(Tabla1[[#This Row],[Horario Inscrito]]," ","")&amp;"-"&amp;Tabla1[[#This Row],[Fecha Inicio grupo]])</f>
        <v/>
      </c>
      <c r="BF203" s="251" t="str">
        <f>IF(F203="","",Tabla1[[#This Row],[Curso]])</f>
        <v/>
      </c>
      <c r="BG203" s="252" t="str">
        <f>+IF(TRIM(F203)="","",$B$1&amp;"-"&amp;TRIM(Tabla1[[#This Row],[Mes Inscrito]])&amp;"-"&amp;TRIM(Tabla1[[#This Row],[Dia de clases Inscrito]])&amp;"-"&amp;TRIM(Tabla1[[#This Row],[Horario Inscrito]])&amp;"-"&amp;TRIM(Tabla1[[#This Row],[Fecha Inicio grupo]])&amp;"-"&amp;TRIM(Tabla1[[#This Row],[Tipo Incrito]]))</f>
        <v/>
      </c>
      <c r="BH203" s="308" t="str">
        <f>IF(F203="","",OR(IFERROR(SEARCH("CG",Tabla1[[#This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3" s="309" t="str">
        <f>IF(F203&lt;&gt;"",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3" s="309" t="str">
        <f>IF(F203&lt;&gt;"",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3" s="309" t="str">
        <f>IF(Tabla1[[#This Row],[Fecha Inicio grupo]]="","",IFERROR(VLOOKUP(Tabla1[[#This Row],[Mes de Alta como miembro]],Parámetros!$AM$2:$AN$16,2,0),"01/01/1900"))</f>
        <v/>
      </c>
    </row>
    <row r="204" spans="1:63" ht="14.45" hidden="1">
      <c r="A204" s="69">
        <v>201</v>
      </c>
      <c r="B204" s="30"/>
      <c r="C204" s="35"/>
      <c r="D204" s="43"/>
      <c r="E204" s="65"/>
      <c r="F204" s="46"/>
      <c r="G204" s="46"/>
      <c r="H204" s="163"/>
      <c r="I204" s="43"/>
      <c r="J204" s="29"/>
      <c r="K204" s="70"/>
      <c r="L204" s="69"/>
      <c r="M204" s="47"/>
      <c r="N204" s="238" t="str">
        <f ca="1">IF(Tabla1[[#This Row],[Fecha de nac]]="","",IF(Tabla1[[#This Row],[Fecha Finalización]] &gt;=TODAY(), DATEDIF(Tabla1[[#This Row],[Fecha de nac]],TODAY(),"y"), ROUNDDOWN((Tabla1[[#This Row],[Fecha Finalización]] -Tabla1[[#This Row],[Fecha de nac]])/365,0)))</f>
        <v/>
      </c>
      <c r="O204" s="169"/>
      <c r="P204" s="35"/>
      <c r="Q204" s="68"/>
      <c r="R204" s="68"/>
      <c r="S204" s="68"/>
      <c r="T204" s="68"/>
      <c r="U204" s="243" t="str">
        <f>IF(F204="","",Tabla1[[#This Row],[Fecha Inicio grupo]]+3*7-7)</f>
        <v/>
      </c>
      <c r="V204" s="244" t="str">
        <f>IF(F204="","",EDATE(Tabla1[[#This Row],[Fecha Inicio grupo]],3))</f>
        <v/>
      </c>
      <c r="W204" s="30"/>
      <c r="X204" s="30"/>
      <c r="Y204" s="76"/>
      <c r="Z204" s="76"/>
      <c r="AA204" s="76"/>
      <c r="AB204" s="76"/>
      <c r="AC204" s="76"/>
      <c r="AD204" s="76"/>
      <c r="AE204" s="76"/>
      <c r="AF204" s="76"/>
      <c r="AG204" s="76"/>
      <c r="AH204" s="76"/>
      <c r="AI204" s="76"/>
      <c r="AJ204" s="76"/>
      <c r="AK204" s="76"/>
      <c r="AL204" s="76"/>
      <c r="AM204" s="76"/>
      <c r="AN204" s="76"/>
      <c r="AO204" s="144"/>
      <c r="AP204" s="246" t="str">
        <f>IF(F204="","",IFERROR(VLOOKUP(SUBSTITUTE(SUBSTITUTE(Tabla1[[#This Row],[Uso Sistemas]],"T","P"),"N","F"),Parámetros!$M$2:$N$17,2,0),"Completar hasta 3ra sem. para evaluar a Probacionista"))</f>
        <v/>
      </c>
      <c r="AQ204" s="40"/>
      <c r="AR204" s="40"/>
      <c r="AS204" s="40"/>
      <c r="AT204" s="29"/>
      <c r="AU204" s="56"/>
      <c r="AV204" s="56"/>
      <c r="AW204" s="56"/>
      <c r="AX204" s="248" t="str">
        <f>IF(V204="","",EOMONTH(EDATE(Tabla1[[#This Row],[Fecha Finalización]],2),0))</f>
        <v/>
      </c>
      <c r="AY204" s="40"/>
      <c r="AZ204" s="249" t="str">
        <f>IF(V204="","",EOMONTH(EDATE(Tabla1[[#This Row],[Fecha Finalización]],3),0))</f>
        <v/>
      </c>
      <c r="BA204" s="40"/>
      <c r="BB204" s="40"/>
      <c r="BC204" s="235"/>
      <c r="BD204" s="233" t="str">
        <f>IF(F204="","",Tabla1[[#This Row],[sem 01]]&amp;Tabla1[[#This Row],[sem 02]]&amp;Tabla1[[#This Row],[sem 03]])</f>
        <v/>
      </c>
      <c r="BE204" s="234" t="str">
        <f>IF(TRIM(F204)="","",$B$1&amp;"-"&amp;SUBSTITUTE(Tabla1[[#This Row],[Mes Inscrito]]," ","")&amp;"-"&amp;SUBSTITUTE(Tabla1[[#This Row],[Dia de clases Inscrito]]," ","")&amp;"-"&amp;SUBSTITUTE(Tabla1[[#This Row],[Horario Inscrito]]," ","")&amp;"-"&amp;Tabla1[[#This Row],[Fecha Inicio grupo]])</f>
        <v/>
      </c>
      <c r="BF204" s="251" t="str">
        <f>IF(F204="","",Tabla1[[#This Row],[Curso]])</f>
        <v/>
      </c>
      <c r="BG204" s="252" t="str">
        <f>+IF(TRIM(F204)="","",$B$1&amp;"-"&amp;TRIM(Tabla1[[#This Row],[Mes Inscrito]])&amp;"-"&amp;TRIM(Tabla1[[#This Row],[Dia de clases Inscrito]])&amp;"-"&amp;TRIM(Tabla1[[#This Row],[Horario Inscrito]])&amp;"-"&amp;TRIM(Tabla1[[#This Row],[Fecha Inicio grupo]])&amp;"-"&amp;TRIM(Tabla1[[#This Row],[Tipo Incrito]]))</f>
        <v/>
      </c>
      <c r="BH204" s="308" t="str">
        <f>IF(F204="","",OR(IFERROR(SEARCH("CG",Tabla1[[#This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4" s="309" t="str">
        <f>IF(F204&lt;&gt;"",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4" s="309" t="str">
        <f>IF(F204&lt;&gt;"",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4" s="309" t="str">
        <f>IF(Tabla1[[#This Row],[Fecha Inicio grupo]]="","",IFERROR(VLOOKUP(Tabla1[[#This Row],[Mes de Alta como miembro]],Parámetros!$AM$2:$AN$16,2,0),"01/01/1900"))</f>
        <v/>
      </c>
    </row>
    <row r="205" spans="1:63" ht="14.45" hidden="1">
      <c r="A205" s="69">
        <v>202</v>
      </c>
      <c r="B205" s="30"/>
      <c r="C205" s="35"/>
      <c r="D205" s="43"/>
      <c r="E205" s="65"/>
      <c r="F205" s="46"/>
      <c r="G205" s="46"/>
      <c r="H205" s="163"/>
      <c r="I205" s="43"/>
      <c r="J205" s="29"/>
      <c r="K205" s="70"/>
      <c r="L205" s="69"/>
      <c r="M205" s="47"/>
      <c r="N205" s="238" t="str">
        <f ca="1">IF(Tabla1[[#This Row],[Fecha de nac]]="","",IF(Tabla1[[#This Row],[Fecha Finalización]] &gt;=TODAY(), DATEDIF(Tabla1[[#This Row],[Fecha de nac]],TODAY(),"y"), ROUNDDOWN((Tabla1[[#This Row],[Fecha Finalización]] -Tabla1[[#This Row],[Fecha de nac]])/365,0)))</f>
        <v/>
      </c>
      <c r="O205" s="169"/>
      <c r="P205" s="35"/>
      <c r="Q205" s="68"/>
      <c r="R205" s="68"/>
      <c r="S205" s="68"/>
      <c r="T205" s="68"/>
      <c r="U205" s="243" t="str">
        <f>IF(F205="","",Tabla1[[#This Row],[Fecha Inicio grupo]]+3*7-7)</f>
        <v/>
      </c>
      <c r="V205" s="244" t="str">
        <f>IF(F205="","",EDATE(Tabla1[[#This Row],[Fecha Inicio grupo]],3))</f>
        <v/>
      </c>
      <c r="W205" s="30"/>
      <c r="X205" s="30"/>
      <c r="Y205" s="76"/>
      <c r="Z205" s="76"/>
      <c r="AA205" s="76"/>
      <c r="AB205" s="76"/>
      <c r="AC205" s="76"/>
      <c r="AD205" s="76"/>
      <c r="AE205" s="76"/>
      <c r="AF205" s="76"/>
      <c r="AG205" s="76"/>
      <c r="AH205" s="76"/>
      <c r="AI205" s="76"/>
      <c r="AJ205" s="76"/>
      <c r="AK205" s="76"/>
      <c r="AL205" s="76"/>
      <c r="AM205" s="76"/>
      <c r="AN205" s="76"/>
      <c r="AO205" s="144"/>
      <c r="AP205" s="246" t="str">
        <f>IF(F205="","",IFERROR(VLOOKUP(SUBSTITUTE(SUBSTITUTE(Tabla1[[#This Row],[Uso Sistemas]],"T","P"),"N","F"),Parámetros!$M$2:$N$17,2,0),"Completar hasta 3ra sem. para evaluar a Probacionista"))</f>
        <v/>
      </c>
      <c r="AQ205" s="40"/>
      <c r="AR205" s="40"/>
      <c r="AS205" s="40"/>
      <c r="AT205" s="29"/>
      <c r="AU205" s="56"/>
      <c r="AV205" s="56"/>
      <c r="AW205" s="56"/>
      <c r="AX205" s="248" t="str">
        <f>IF(V205="","",EOMONTH(EDATE(Tabla1[[#This Row],[Fecha Finalización]],2),0))</f>
        <v/>
      </c>
      <c r="AY205" s="40"/>
      <c r="AZ205" s="249" t="str">
        <f>IF(V205="","",EOMONTH(EDATE(Tabla1[[#This Row],[Fecha Finalización]],3),0))</f>
        <v/>
      </c>
      <c r="BA205" s="40"/>
      <c r="BB205" s="40"/>
      <c r="BC205" s="235"/>
      <c r="BD205" s="233" t="str">
        <f>IF(F205="","",Tabla1[[#This Row],[sem 01]]&amp;Tabla1[[#This Row],[sem 02]]&amp;Tabla1[[#This Row],[sem 03]])</f>
        <v/>
      </c>
      <c r="BE205" s="234" t="str">
        <f>IF(TRIM(F205)="","",$B$1&amp;"-"&amp;SUBSTITUTE(Tabla1[[#This Row],[Mes Inscrito]]," ","")&amp;"-"&amp;SUBSTITUTE(Tabla1[[#This Row],[Dia de clases Inscrito]]," ","")&amp;"-"&amp;SUBSTITUTE(Tabla1[[#This Row],[Horario Inscrito]]," ","")&amp;"-"&amp;Tabla1[[#This Row],[Fecha Inicio grupo]])</f>
        <v/>
      </c>
      <c r="BF205" s="251" t="str">
        <f>IF(F205="","",Tabla1[[#This Row],[Curso]])</f>
        <v/>
      </c>
      <c r="BG205" s="252" t="str">
        <f>+IF(TRIM(F205)="","",$B$1&amp;"-"&amp;TRIM(Tabla1[[#This Row],[Mes Inscrito]])&amp;"-"&amp;TRIM(Tabla1[[#This Row],[Dia de clases Inscrito]])&amp;"-"&amp;TRIM(Tabla1[[#This Row],[Horario Inscrito]])&amp;"-"&amp;TRIM(Tabla1[[#This Row],[Fecha Inicio grupo]])&amp;"-"&amp;TRIM(Tabla1[[#This Row],[Tipo Incrito]]))</f>
        <v/>
      </c>
      <c r="BH205" s="308" t="str">
        <f>IF(F205="","",OR(IFERROR(SEARCH("CG",Tabla1[[#This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5" s="309" t="str">
        <f>IF(F205&lt;&gt;"",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5" s="309" t="str">
        <f>IF(F205&lt;&gt;"",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5" s="309" t="str">
        <f>IF(Tabla1[[#This Row],[Fecha Inicio grupo]]="","",IFERROR(VLOOKUP(Tabla1[[#This Row],[Mes de Alta como miembro]],Parámetros!$AM$2:$AN$16,2,0),"01/01/1900"))</f>
        <v/>
      </c>
    </row>
    <row r="206" spans="1:63" ht="14.45" hidden="1">
      <c r="A206" s="69">
        <v>203</v>
      </c>
      <c r="B206" s="30"/>
      <c r="C206" s="35"/>
      <c r="D206" s="43"/>
      <c r="E206" s="65"/>
      <c r="F206" s="46"/>
      <c r="G206" s="46"/>
      <c r="H206" s="163"/>
      <c r="I206" s="43"/>
      <c r="J206" s="29"/>
      <c r="K206" s="70"/>
      <c r="L206" s="69"/>
      <c r="M206" s="47"/>
      <c r="N206" s="238" t="str">
        <f ca="1">IF(Tabla1[[#This Row],[Fecha de nac]]="","",IF(Tabla1[[#This Row],[Fecha Finalización]] &gt;=TODAY(), DATEDIF(Tabla1[[#This Row],[Fecha de nac]],TODAY(),"y"), ROUNDDOWN((Tabla1[[#This Row],[Fecha Finalización]] -Tabla1[[#This Row],[Fecha de nac]])/365,0)))</f>
        <v/>
      </c>
      <c r="O206" s="169"/>
      <c r="P206" s="35"/>
      <c r="Q206" s="68"/>
      <c r="R206" s="68"/>
      <c r="S206" s="68"/>
      <c r="T206" s="68"/>
      <c r="U206" s="243" t="str">
        <f>IF(F206="","",Tabla1[[#This Row],[Fecha Inicio grupo]]+3*7-7)</f>
        <v/>
      </c>
      <c r="V206" s="244" t="str">
        <f>IF(F206="","",EDATE(Tabla1[[#This Row],[Fecha Inicio grupo]],3))</f>
        <v/>
      </c>
      <c r="W206" s="30"/>
      <c r="X206" s="30"/>
      <c r="Y206" s="76"/>
      <c r="Z206" s="76"/>
      <c r="AA206" s="76"/>
      <c r="AB206" s="76"/>
      <c r="AC206" s="76"/>
      <c r="AD206" s="76"/>
      <c r="AE206" s="76"/>
      <c r="AF206" s="76"/>
      <c r="AG206" s="76"/>
      <c r="AH206" s="76"/>
      <c r="AI206" s="76"/>
      <c r="AJ206" s="76"/>
      <c r="AK206" s="76"/>
      <c r="AL206" s="76"/>
      <c r="AM206" s="76"/>
      <c r="AN206" s="76"/>
      <c r="AO206" s="144"/>
      <c r="AP206" s="246" t="str">
        <f>IF(F206="","",IFERROR(VLOOKUP(SUBSTITUTE(SUBSTITUTE(Tabla1[[#This Row],[Uso Sistemas]],"T","P"),"N","F"),Parámetros!$M$2:$N$17,2,0),"Completar hasta 3ra sem. para evaluar a Probacionista"))</f>
        <v/>
      </c>
      <c r="AQ206" s="40"/>
      <c r="AR206" s="40"/>
      <c r="AS206" s="40"/>
      <c r="AT206" s="29"/>
      <c r="AU206" s="56"/>
      <c r="AV206" s="56"/>
      <c r="AW206" s="56"/>
      <c r="AX206" s="248" t="str">
        <f>IF(V206="","",EOMONTH(EDATE(Tabla1[[#This Row],[Fecha Finalización]],2),0))</f>
        <v/>
      </c>
      <c r="AY206" s="40"/>
      <c r="AZ206" s="249" t="str">
        <f>IF(V206="","",EOMONTH(EDATE(Tabla1[[#This Row],[Fecha Finalización]],3),0))</f>
        <v/>
      </c>
      <c r="BA206" s="40"/>
      <c r="BB206" s="40"/>
      <c r="BC206" s="235"/>
      <c r="BD206" s="233" t="str">
        <f>IF(F206="","",Tabla1[[#This Row],[sem 01]]&amp;Tabla1[[#This Row],[sem 02]]&amp;Tabla1[[#This Row],[sem 03]])</f>
        <v/>
      </c>
      <c r="BE206" s="234" t="str">
        <f>IF(TRIM(F206)="","",$B$1&amp;"-"&amp;SUBSTITUTE(Tabla1[[#This Row],[Mes Inscrito]]," ","")&amp;"-"&amp;SUBSTITUTE(Tabla1[[#This Row],[Dia de clases Inscrito]]," ","")&amp;"-"&amp;SUBSTITUTE(Tabla1[[#This Row],[Horario Inscrito]]," ","")&amp;"-"&amp;Tabla1[[#This Row],[Fecha Inicio grupo]])</f>
        <v/>
      </c>
      <c r="BF206" s="251" t="str">
        <f>IF(F206="","",Tabla1[[#This Row],[Curso]])</f>
        <v/>
      </c>
      <c r="BG206" s="252" t="str">
        <f>+IF(TRIM(F206)="","",$B$1&amp;"-"&amp;TRIM(Tabla1[[#This Row],[Mes Inscrito]])&amp;"-"&amp;TRIM(Tabla1[[#This Row],[Dia de clases Inscrito]])&amp;"-"&amp;TRIM(Tabla1[[#This Row],[Horario Inscrito]])&amp;"-"&amp;TRIM(Tabla1[[#This Row],[Fecha Inicio grupo]])&amp;"-"&amp;TRIM(Tabla1[[#This Row],[Tipo Incrito]]))</f>
        <v/>
      </c>
      <c r="BH206" s="308" t="str">
        <f>IF(F206="","",OR(IFERROR(SEARCH("CG",Tabla1[[#This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6" s="309" t="str">
        <f>IF(F206&lt;&gt;"",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6" s="309" t="str">
        <f>IF(F206&lt;&gt;"",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6" s="309" t="str">
        <f>IF(Tabla1[[#This Row],[Fecha Inicio grupo]]="","",IFERROR(VLOOKUP(Tabla1[[#This Row],[Mes de Alta como miembro]],Parámetros!$AM$2:$AN$16,2,0),"01/01/1900"))</f>
        <v/>
      </c>
    </row>
    <row r="207" spans="1:63" ht="14.45" hidden="1">
      <c r="A207" s="69">
        <v>204</v>
      </c>
      <c r="B207" s="30"/>
      <c r="C207" s="35"/>
      <c r="D207" s="43"/>
      <c r="E207" s="65"/>
      <c r="F207" s="46"/>
      <c r="G207" s="46"/>
      <c r="H207" s="163"/>
      <c r="I207" s="43"/>
      <c r="J207" s="29"/>
      <c r="K207" s="70"/>
      <c r="L207" s="69"/>
      <c r="M207" s="47"/>
      <c r="N207" s="238" t="str">
        <f ca="1">IF(Tabla1[[#This Row],[Fecha de nac]]="","",IF(Tabla1[[#This Row],[Fecha Finalización]] &gt;=TODAY(), DATEDIF(Tabla1[[#This Row],[Fecha de nac]],TODAY(),"y"), ROUNDDOWN((Tabla1[[#This Row],[Fecha Finalización]] -Tabla1[[#This Row],[Fecha de nac]])/365,0)))</f>
        <v/>
      </c>
      <c r="O207" s="169"/>
      <c r="P207" s="35"/>
      <c r="Q207" s="68"/>
      <c r="R207" s="68"/>
      <c r="S207" s="68"/>
      <c r="T207" s="68"/>
      <c r="U207" s="243" t="str">
        <f>IF(F207="","",Tabla1[[#This Row],[Fecha Inicio grupo]]+3*7-7)</f>
        <v/>
      </c>
      <c r="V207" s="244" t="str">
        <f>IF(F207="","",EDATE(Tabla1[[#This Row],[Fecha Inicio grupo]],3))</f>
        <v/>
      </c>
      <c r="W207" s="30"/>
      <c r="X207" s="30"/>
      <c r="Y207" s="76"/>
      <c r="Z207" s="76"/>
      <c r="AA207" s="76"/>
      <c r="AB207" s="76"/>
      <c r="AC207" s="76"/>
      <c r="AD207" s="76"/>
      <c r="AE207" s="76"/>
      <c r="AF207" s="76"/>
      <c r="AG207" s="76"/>
      <c r="AH207" s="76"/>
      <c r="AI207" s="76"/>
      <c r="AJ207" s="76"/>
      <c r="AK207" s="76"/>
      <c r="AL207" s="76"/>
      <c r="AM207" s="76"/>
      <c r="AN207" s="76"/>
      <c r="AO207" s="144"/>
      <c r="AP207" s="246" t="str">
        <f>IF(F207="","",IFERROR(VLOOKUP(SUBSTITUTE(SUBSTITUTE(Tabla1[[#This Row],[Uso Sistemas]],"T","P"),"N","F"),Parámetros!$M$2:$N$17,2,0),"Completar hasta 3ra sem. para evaluar a Probacionista"))</f>
        <v/>
      </c>
      <c r="AQ207" s="40"/>
      <c r="AR207" s="40"/>
      <c r="AS207" s="40"/>
      <c r="AT207" s="29"/>
      <c r="AU207" s="56"/>
      <c r="AV207" s="56"/>
      <c r="AW207" s="56"/>
      <c r="AX207" s="248" t="str">
        <f>IF(V207="","",EOMONTH(EDATE(Tabla1[[#This Row],[Fecha Finalización]],2),0))</f>
        <v/>
      </c>
      <c r="AY207" s="40"/>
      <c r="AZ207" s="249" t="str">
        <f>IF(V207="","",EOMONTH(EDATE(Tabla1[[#This Row],[Fecha Finalización]],3),0))</f>
        <v/>
      </c>
      <c r="BA207" s="40"/>
      <c r="BB207" s="40"/>
      <c r="BC207" s="235"/>
      <c r="BD207" s="233" t="str">
        <f>IF(F207="","",Tabla1[[#This Row],[sem 01]]&amp;Tabla1[[#This Row],[sem 02]]&amp;Tabla1[[#This Row],[sem 03]])</f>
        <v/>
      </c>
      <c r="BE207" s="234" t="str">
        <f>IF(TRIM(F207)="","",$B$1&amp;"-"&amp;SUBSTITUTE(Tabla1[[#This Row],[Mes Inscrito]]," ","")&amp;"-"&amp;SUBSTITUTE(Tabla1[[#This Row],[Dia de clases Inscrito]]," ","")&amp;"-"&amp;SUBSTITUTE(Tabla1[[#This Row],[Horario Inscrito]]," ","")&amp;"-"&amp;Tabla1[[#This Row],[Fecha Inicio grupo]])</f>
        <v/>
      </c>
      <c r="BF207" s="251" t="str">
        <f>IF(F207="","",Tabla1[[#This Row],[Curso]])</f>
        <v/>
      </c>
      <c r="BG207" s="252" t="str">
        <f>+IF(TRIM(F207)="","",$B$1&amp;"-"&amp;TRIM(Tabla1[[#This Row],[Mes Inscrito]])&amp;"-"&amp;TRIM(Tabla1[[#This Row],[Dia de clases Inscrito]])&amp;"-"&amp;TRIM(Tabla1[[#This Row],[Horario Inscrito]])&amp;"-"&amp;TRIM(Tabla1[[#This Row],[Fecha Inicio grupo]])&amp;"-"&amp;TRIM(Tabla1[[#This Row],[Tipo Incrito]]))</f>
        <v/>
      </c>
      <c r="BH207" s="308" t="str">
        <f>IF(F207="","",OR(IFERROR(SEARCH("CG",Tabla1[[#This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7" s="309" t="str">
        <f>IF(F207&lt;&gt;"",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7" s="309" t="str">
        <f>IF(F207&lt;&gt;"",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7" s="309" t="str">
        <f>IF(Tabla1[[#This Row],[Fecha Inicio grupo]]="","",IFERROR(VLOOKUP(Tabla1[[#This Row],[Mes de Alta como miembro]],Parámetros!$AM$2:$AN$16,2,0),"01/01/1900"))</f>
        <v/>
      </c>
    </row>
    <row r="208" spans="1:63" ht="14.45" hidden="1">
      <c r="A208" s="69">
        <v>205</v>
      </c>
      <c r="B208" s="30"/>
      <c r="C208" s="35"/>
      <c r="D208" s="43"/>
      <c r="E208" s="65"/>
      <c r="F208" s="46"/>
      <c r="G208" s="46"/>
      <c r="H208" s="163"/>
      <c r="I208" s="43"/>
      <c r="J208" s="29"/>
      <c r="K208" s="70"/>
      <c r="L208" s="69"/>
      <c r="M208" s="47"/>
      <c r="N208" s="238" t="str">
        <f ca="1">IF(Tabla1[[#This Row],[Fecha de nac]]="","",IF(Tabla1[[#This Row],[Fecha Finalización]] &gt;=TODAY(), DATEDIF(Tabla1[[#This Row],[Fecha de nac]],TODAY(),"y"), ROUNDDOWN((Tabla1[[#This Row],[Fecha Finalización]] -Tabla1[[#This Row],[Fecha de nac]])/365,0)))</f>
        <v/>
      </c>
      <c r="O208" s="169"/>
      <c r="P208" s="35"/>
      <c r="Q208" s="68"/>
      <c r="R208" s="68"/>
      <c r="S208" s="68"/>
      <c r="T208" s="68"/>
      <c r="U208" s="243" t="str">
        <f>IF(F208="","",Tabla1[[#This Row],[Fecha Inicio grupo]]+3*7-7)</f>
        <v/>
      </c>
      <c r="V208" s="244" t="str">
        <f>IF(F208="","",EDATE(Tabla1[[#This Row],[Fecha Inicio grupo]],3))</f>
        <v/>
      </c>
      <c r="W208" s="30"/>
      <c r="X208" s="30"/>
      <c r="Y208" s="76"/>
      <c r="Z208" s="76"/>
      <c r="AA208" s="76"/>
      <c r="AB208" s="76"/>
      <c r="AC208" s="76"/>
      <c r="AD208" s="76"/>
      <c r="AE208" s="76"/>
      <c r="AF208" s="76"/>
      <c r="AG208" s="76"/>
      <c r="AH208" s="76"/>
      <c r="AI208" s="76"/>
      <c r="AJ208" s="76"/>
      <c r="AK208" s="76"/>
      <c r="AL208" s="76"/>
      <c r="AM208" s="76"/>
      <c r="AN208" s="76"/>
      <c r="AO208" s="144"/>
      <c r="AP208" s="246" t="str">
        <f>IF(F208="","",IFERROR(VLOOKUP(SUBSTITUTE(SUBSTITUTE(Tabla1[[#This Row],[Uso Sistemas]],"T","P"),"N","F"),Parámetros!$M$2:$N$17,2,0),"Completar hasta 3ra sem. para evaluar a Probacionista"))</f>
        <v/>
      </c>
      <c r="AQ208" s="40"/>
      <c r="AR208" s="40"/>
      <c r="AS208" s="40"/>
      <c r="AT208" s="29"/>
      <c r="AU208" s="56"/>
      <c r="AV208" s="56"/>
      <c r="AW208" s="56"/>
      <c r="AX208" s="248" t="str">
        <f>IF(V208="","",EOMONTH(EDATE(Tabla1[[#This Row],[Fecha Finalización]],2),0))</f>
        <v/>
      </c>
      <c r="AY208" s="40"/>
      <c r="AZ208" s="249" t="str">
        <f>IF(V208="","",EOMONTH(EDATE(Tabla1[[#This Row],[Fecha Finalización]],3),0))</f>
        <v/>
      </c>
      <c r="BA208" s="40"/>
      <c r="BB208" s="40"/>
      <c r="BC208" s="235"/>
      <c r="BD208" s="233" t="str">
        <f>IF(F208="","",Tabla1[[#This Row],[sem 01]]&amp;Tabla1[[#This Row],[sem 02]]&amp;Tabla1[[#This Row],[sem 03]])</f>
        <v/>
      </c>
      <c r="BE208" s="234" t="str">
        <f>IF(TRIM(F208)="","",$B$1&amp;"-"&amp;SUBSTITUTE(Tabla1[[#This Row],[Mes Inscrito]]," ","")&amp;"-"&amp;SUBSTITUTE(Tabla1[[#This Row],[Dia de clases Inscrito]]," ","")&amp;"-"&amp;SUBSTITUTE(Tabla1[[#This Row],[Horario Inscrito]]," ","")&amp;"-"&amp;Tabla1[[#This Row],[Fecha Inicio grupo]])</f>
        <v/>
      </c>
      <c r="BF208" s="251" t="str">
        <f>IF(F208="","",Tabla1[[#This Row],[Curso]])</f>
        <v/>
      </c>
      <c r="BG208" s="252" t="str">
        <f>+IF(TRIM(F208)="","",$B$1&amp;"-"&amp;TRIM(Tabla1[[#This Row],[Mes Inscrito]])&amp;"-"&amp;TRIM(Tabla1[[#This Row],[Dia de clases Inscrito]])&amp;"-"&amp;TRIM(Tabla1[[#This Row],[Horario Inscrito]])&amp;"-"&amp;TRIM(Tabla1[[#This Row],[Fecha Inicio grupo]])&amp;"-"&amp;TRIM(Tabla1[[#This Row],[Tipo Incrito]]))</f>
        <v/>
      </c>
      <c r="BH208" s="308" t="str">
        <f>IF(F208="","",OR(IFERROR(SEARCH("CG",Tabla1[[#This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8" s="309" t="str">
        <f>IF(F208&lt;&gt;"",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8" s="309" t="str">
        <f>IF(F208&lt;&gt;"",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8" s="309" t="str">
        <f>IF(Tabla1[[#This Row],[Fecha Inicio grupo]]="","",IFERROR(VLOOKUP(Tabla1[[#This Row],[Mes de Alta como miembro]],Parámetros!$AM$2:$AN$16,2,0),"01/01/1900"))</f>
        <v/>
      </c>
    </row>
    <row r="209" spans="1:63" ht="14.45" hidden="1">
      <c r="A209" s="69">
        <v>206</v>
      </c>
      <c r="B209" s="30"/>
      <c r="C209" s="35"/>
      <c r="D209" s="43"/>
      <c r="E209" s="65"/>
      <c r="F209" s="46"/>
      <c r="G209" s="46"/>
      <c r="H209" s="163"/>
      <c r="I209" s="43"/>
      <c r="J209" s="29"/>
      <c r="K209" s="70"/>
      <c r="L209" s="69"/>
      <c r="M209" s="47"/>
      <c r="N209" s="238" t="str">
        <f ca="1">IF(Tabla1[[#This Row],[Fecha de nac]]="","",IF(Tabla1[[#This Row],[Fecha Finalización]] &gt;=TODAY(), DATEDIF(Tabla1[[#This Row],[Fecha de nac]],TODAY(),"y"), ROUNDDOWN((Tabla1[[#This Row],[Fecha Finalización]] -Tabla1[[#This Row],[Fecha de nac]])/365,0)))</f>
        <v/>
      </c>
      <c r="O209" s="169"/>
      <c r="P209" s="35"/>
      <c r="Q209" s="68"/>
      <c r="R209" s="68"/>
      <c r="S209" s="68"/>
      <c r="T209" s="68"/>
      <c r="U209" s="243" t="str">
        <f>IF(F209="","",Tabla1[[#This Row],[Fecha Inicio grupo]]+3*7-7)</f>
        <v/>
      </c>
      <c r="V209" s="244" t="str">
        <f>IF(F209="","",EDATE(Tabla1[[#This Row],[Fecha Inicio grupo]],3))</f>
        <v/>
      </c>
      <c r="W209" s="30"/>
      <c r="X209" s="30"/>
      <c r="Y209" s="76"/>
      <c r="Z209" s="76"/>
      <c r="AA209" s="76"/>
      <c r="AB209" s="76"/>
      <c r="AC209" s="76"/>
      <c r="AD209" s="76"/>
      <c r="AE209" s="76"/>
      <c r="AF209" s="76"/>
      <c r="AG209" s="76"/>
      <c r="AH209" s="76"/>
      <c r="AI209" s="76"/>
      <c r="AJ209" s="76"/>
      <c r="AK209" s="76"/>
      <c r="AL209" s="76"/>
      <c r="AM209" s="76"/>
      <c r="AN209" s="76"/>
      <c r="AO209" s="144"/>
      <c r="AP209" s="246" t="str">
        <f>IF(F209="","",IFERROR(VLOOKUP(SUBSTITUTE(SUBSTITUTE(Tabla1[[#This Row],[Uso Sistemas]],"T","P"),"N","F"),Parámetros!$M$2:$N$17,2,0),"Completar hasta 3ra sem. para evaluar a Probacionista"))</f>
        <v/>
      </c>
      <c r="AQ209" s="40"/>
      <c r="AR209" s="40"/>
      <c r="AS209" s="40"/>
      <c r="AT209" s="29"/>
      <c r="AU209" s="56"/>
      <c r="AV209" s="56"/>
      <c r="AW209" s="56"/>
      <c r="AX209" s="248" t="str">
        <f>IF(V209="","",EOMONTH(EDATE(Tabla1[[#This Row],[Fecha Finalización]],2),0))</f>
        <v/>
      </c>
      <c r="AY209" s="40"/>
      <c r="AZ209" s="249" t="str">
        <f>IF(V209="","",EOMONTH(EDATE(Tabla1[[#This Row],[Fecha Finalización]],3),0))</f>
        <v/>
      </c>
      <c r="BA209" s="40"/>
      <c r="BB209" s="40"/>
      <c r="BC209" s="235"/>
      <c r="BD209" s="233" t="str">
        <f>IF(F209="","",Tabla1[[#This Row],[sem 01]]&amp;Tabla1[[#This Row],[sem 02]]&amp;Tabla1[[#This Row],[sem 03]])</f>
        <v/>
      </c>
      <c r="BE209" s="234" t="str">
        <f>IF(TRIM(F209)="","",$B$1&amp;"-"&amp;SUBSTITUTE(Tabla1[[#This Row],[Mes Inscrito]]," ","")&amp;"-"&amp;SUBSTITUTE(Tabla1[[#This Row],[Dia de clases Inscrito]]," ","")&amp;"-"&amp;SUBSTITUTE(Tabla1[[#This Row],[Horario Inscrito]]," ","")&amp;"-"&amp;Tabla1[[#This Row],[Fecha Inicio grupo]])</f>
        <v/>
      </c>
      <c r="BF209" s="251" t="str">
        <f>IF(F209="","",Tabla1[[#This Row],[Curso]])</f>
        <v/>
      </c>
      <c r="BG209" s="252" t="str">
        <f>+IF(TRIM(F209)="","",$B$1&amp;"-"&amp;TRIM(Tabla1[[#This Row],[Mes Inscrito]])&amp;"-"&amp;TRIM(Tabla1[[#This Row],[Dia de clases Inscrito]])&amp;"-"&amp;TRIM(Tabla1[[#This Row],[Horario Inscrito]])&amp;"-"&amp;TRIM(Tabla1[[#This Row],[Fecha Inicio grupo]])&amp;"-"&amp;TRIM(Tabla1[[#This Row],[Tipo Incrito]]))</f>
        <v/>
      </c>
      <c r="BH209" s="308" t="str">
        <f>IF(F209="","",OR(IFERROR(SEARCH("CG",Tabla1[[#This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9" s="309" t="str">
        <f>IF(F209&lt;&gt;"",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9" s="309" t="str">
        <f>IF(F209&lt;&gt;"",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9" s="309" t="str">
        <f>IF(Tabla1[[#This Row],[Fecha Inicio grupo]]="","",IFERROR(VLOOKUP(Tabla1[[#This Row],[Mes de Alta como miembro]],Parámetros!$AM$2:$AN$16,2,0),"01/01/1900"))</f>
        <v/>
      </c>
    </row>
    <row r="210" spans="1:63" ht="14.45" hidden="1">
      <c r="A210" s="69">
        <v>207</v>
      </c>
      <c r="B210" s="30"/>
      <c r="C210" s="35"/>
      <c r="D210" s="43"/>
      <c r="E210" s="65"/>
      <c r="F210" s="46"/>
      <c r="G210" s="46"/>
      <c r="H210" s="163"/>
      <c r="I210" s="43"/>
      <c r="J210" s="29"/>
      <c r="K210" s="70"/>
      <c r="L210" s="69"/>
      <c r="M210" s="47"/>
      <c r="N210" s="238" t="str">
        <f ca="1">IF(Tabla1[[#This Row],[Fecha de nac]]="","",IF(Tabla1[[#This Row],[Fecha Finalización]] &gt;=TODAY(), DATEDIF(Tabla1[[#This Row],[Fecha de nac]],TODAY(),"y"), ROUNDDOWN((Tabla1[[#This Row],[Fecha Finalización]] -Tabla1[[#This Row],[Fecha de nac]])/365,0)))</f>
        <v/>
      </c>
      <c r="O210" s="169"/>
      <c r="P210" s="35"/>
      <c r="Q210" s="68"/>
      <c r="R210" s="68"/>
      <c r="S210" s="68"/>
      <c r="T210" s="68"/>
      <c r="U210" s="243" t="str">
        <f>IF(F210="","",Tabla1[[#This Row],[Fecha Inicio grupo]]+3*7-7)</f>
        <v/>
      </c>
      <c r="V210" s="244" t="str">
        <f>IF(F210="","",EDATE(Tabla1[[#This Row],[Fecha Inicio grupo]],3))</f>
        <v/>
      </c>
      <c r="W210" s="30"/>
      <c r="X210" s="30"/>
      <c r="Y210" s="76"/>
      <c r="Z210" s="76"/>
      <c r="AA210" s="76"/>
      <c r="AB210" s="76"/>
      <c r="AC210" s="76"/>
      <c r="AD210" s="76"/>
      <c r="AE210" s="76"/>
      <c r="AF210" s="76"/>
      <c r="AG210" s="76"/>
      <c r="AH210" s="76"/>
      <c r="AI210" s="76"/>
      <c r="AJ210" s="76"/>
      <c r="AK210" s="76"/>
      <c r="AL210" s="76"/>
      <c r="AM210" s="76"/>
      <c r="AN210" s="76"/>
      <c r="AO210" s="144"/>
      <c r="AP210" s="246" t="str">
        <f>IF(F210="","",IFERROR(VLOOKUP(SUBSTITUTE(SUBSTITUTE(Tabla1[[#This Row],[Uso Sistemas]],"T","P"),"N","F"),Parámetros!$M$2:$N$17,2,0),"Completar hasta 3ra sem. para evaluar a Probacionista"))</f>
        <v/>
      </c>
      <c r="AQ210" s="40"/>
      <c r="AR210" s="40"/>
      <c r="AS210" s="40"/>
      <c r="AT210" s="29"/>
      <c r="AU210" s="56"/>
      <c r="AV210" s="56"/>
      <c r="AW210" s="56"/>
      <c r="AX210" s="248" t="str">
        <f>IF(V210="","",EOMONTH(EDATE(Tabla1[[#This Row],[Fecha Finalización]],2),0))</f>
        <v/>
      </c>
      <c r="AY210" s="40"/>
      <c r="AZ210" s="249" t="str">
        <f>IF(V210="","",EOMONTH(EDATE(Tabla1[[#This Row],[Fecha Finalización]],3),0))</f>
        <v/>
      </c>
      <c r="BA210" s="40"/>
      <c r="BB210" s="40"/>
      <c r="BC210" s="235"/>
      <c r="BD210" s="233" t="str">
        <f>IF(F210="","",Tabla1[[#This Row],[sem 01]]&amp;Tabla1[[#This Row],[sem 02]]&amp;Tabla1[[#This Row],[sem 03]])</f>
        <v/>
      </c>
      <c r="BE210" s="234" t="str">
        <f>IF(TRIM(F210)="","",$B$1&amp;"-"&amp;SUBSTITUTE(Tabla1[[#This Row],[Mes Inscrito]]," ","")&amp;"-"&amp;SUBSTITUTE(Tabla1[[#This Row],[Dia de clases Inscrito]]," ","")&amp;"-"&amp;SUBSTITUTE(Tabla1[[#This Row],[Horario Inscrito]]," ","")&amp;"-"&amp;Tabla1[[#This Row],[Fecha Inicio grupo]])</f>
        <v/>
      </c>
      <c r="BF210" s="251" t="str">
        <f>IF(F210="","",Tabla1[[#This Row],[Curso]])</f>
        <v/>
      </c>
      <c r="BG210" s="252" t="str">
        <f>+IF(TRIM(F210)="","",$B$1&amp;"-"&amp;TRIM(Tabla1[[#This Row],[Mes Inscrito]])&amp;"-"&amp;TRIM(Tabla1[[#This Row],[Dia de clases Inscrito]])&amp;"-"&amp;TRIM(Tabla1[[#This Row],[Horario Inscrito]])&amp;"-"&amp;TRIM(Tabla1[[#This Row],[Fecha Inicio grupo]])&amp;"-"&amp;TRIM(Tabla1[[#This Row],[Tipo Incrito]]))</f>
        <v/>
      </c>
      <c r="BH210" s="308" t="str">
        <f>IF(F210="","",OR(IFERROR(SEARCH("CG",Tabla1[[#This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0" s="309" t="str">
        <f>IF(F210&lt;&gt;"",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0" s="309" t="str">
        <f>IF(F210&lt;&gt;"",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0" s="309" t="str">
        <f>IF(Tabla1[[#This Row],[Fecha Inicio grupo]]="","",IFERROR(VLOOKUP(Tabla1[[#This Row],[Mes de Alta como miembro]],Parámetros!$AM$2:$AN$16,2,0),"01/01/1900"))</f>
        <v/>
      </c>
    </row>
    <row r="211" spans="1:63" ht="14.45" hidden="1">
      <c r="A211" s="69">
        <v>208</v>
      </c>
      <c r="B211" s="30"/>
      <c r="C211" s="35"/>
      <c r="D211" s="43"/>
      <c r="E211" s="65"/>
      <c r="F211" s="46"/>
      <c r="G211" s="46"/>
      <c r="H211" s="163"/>
      <c r="I211" s="43"/>
      <c r="J211" s="29"/>
      <c r="K211" s="70"/>
      <c r="L211" s="69"/>
      <c r="M211" s="47"/>
      <c r="N211" s="238" t="str">
        <f ca="1">IF(Tabla1[[#This Row],[Fecha de nac]]="","",IF(Tabla1[[#This Row],[Fecha Finalización]] &gt;=TODAY(), DATEDIF(Tabla1[[#This Row],[Fecha de nac]],TODAY(),"y"), ROUNDDOWN((Tabla1[[#This Row],[Fecha Finalización]] -Tabla1[[#This Row],[Fecha de nac]])/365,0)))</f>
        <v/>
      </c>
      <c r="O211" s="169"/>
      <c r="P211" s="35"/>
      <c r="Q211" s="68"/>
      <c r="R211" s="68"/>
      <c r="S211" s="68"/>
      <c r="T211" s="68"/>
      <c r="U211" s="243" t="str">
        <f>IF(F211="","",Tabla1[[#This Row],[Fecha Inicio grupo]]+3*7-7)</f>
        <v/>
      </c>
      <c r="V211" s="244" t="str">
        <f>IF(F211="","",EDATE(Tabla1[[#This Row],[Fecha Inicio grupo]],3))</f>
        <v/>
      </c>
      <c r="W211" s="30"/>
      <c r="X211" s="30"/>
      <c r="Y211" s="76"/>
      <c r="Z211" s="76"/>
      <c r="AA211" s="76"/>
      <c r="AB211" s="76"/>
      <c r="AC211" s="76"/>
      <c r="AD211" s="76"/>
      <c r="AE211" s="76"/>
      <c r="AF211" s="76"/>
      <c r="AG211" s="76"/>
      <c r="AH211" s="76"/>
      <c r="AI211" s="76"/>
      <c r="AJ211" s="76"/>
      <c r="AK211" s="76"/>
      <c r="AL211" s="76"/>
      <c r="AM211" s="76"/>
      <c r="AN211" s="76"/>
      <c r="AO211" s="144"/>
      <c r="AP211" s="246" t="str">
        <f>IF(F211="","",IFERROR(VLOOKUP(SUBSTITUTE(SUBSTITUTE(Tabla1[[#This Row],[Uso Sistemas]],"T","P"),"N","F"),Parámetros!$M$2:$N$17,2,0),"Completar hasta 3ra sem. para evaluar a Probacionista"))</f>
        <v/>
      </c>
      <c r="AQ211" s="40"/>
      <c r="AR211" s="40"/>
      <c r="AS211" s="40"/>
      <c r="AT211" s="29"/>
      <c r="AU211" s="56"/>
      <c r="AV211" s="56"/>
      <c r="AW211" s="56"/>
      <c r="AX211" s="248" t="str">
        <f>IF(V211="","",EOMONTH(EDATE(Tabla1[[#This Row],[Fecha Finalización]],2),0))</f>
        <v/>
      </c>
      <c r="AY211" s="40"/>
      <c r="AZ211" s="249" t="str">
        <f>IF(V211="","",EOMONTH(EDATE(Tabla1[[#This Row],[Fecha Finalización]],3),0))</f>
        <v/>
      </c>
      <c r="BA211" s="40"/>
      <c r="BB211" s="40"/>
      <c r="BC211" s="235"/>
      <c r="BD211" s="233" t="str">
        <f>IF(F211="","",Tabla1[[#This Row],[sem 01]]&amp;Tabla1[[#This Row],[sem 02]]&amp;Tabla1[[#This Row],[sem 03]])</f>
        <v/>
      </c>
      <c r="BE211" s="234" t="str">
        <f>IF(TRIM(F211)="","",$B$1&amp;"-"&amp;SUBSTITUTE(Tabla1[[#This Row],[Mes Inscrito]]," ","")&amp;"-"&amp;SUBSTITUTE(Tabla1[[#This Row],[Dia de clases Inscrito]]," ","")&amp;"-"&amp;SUBSTITUTE(Tabla1[[#This Row],[Horario Inscrito]]," ","")&amp;"-"&amp;Tabla1[[#This Row],[Fecha Inicio grupo]])</f>
        <v/>
      </c>
      <c r="BF211" s="251" t="str">
        <f>IF(F211="","",Tabla1[[#This Row],[Curso]])</f>
        <v/>
      </c>
      <c r="BG211" s="252" t="str">
        <f>+IF(TRIM(F211)="","",$B$1&amp;"-"&amp;TRIM(Tabla1[[#This Row],[Mes Inscrito]])&amp;"-"&amp;TRIM(Tabla1[[#This Row],[Dia de clases Inscrito]])&amp;"-"&amp;TRIM(Tabla1[[#This Row],[Horario Inscrito]])&amp;"-"&amp;TRIM(Tabla1[[#This Row],[Fecha Inicio grupo]])&amp;"-"&amp;TRIM(Tabla1[[#This Row],[Tipo Incrito]]))</f>
        <v/>
      </c>
      <c r="BH211" s="308" t="str">
        <f>IF(F211="","",OR(IFERROR(SEARCH("CG",Tabla1[[#This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1" s="309" t="str">
        <f>IF(F211&lt;&gt;"",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1" s="309" t="str">
        <f>IF(F211&lt;&gt;"",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1" s="309" t="str">
        <f>IF(Tabla1[[#This Row],[Fecha Inicio grupo]]="","",IFERROR(VLOOKUP(Tabla1[[#This Row],[Mes de Alta como miembro]],Parámetros!$AM$2:$AN$16,2,0),"01/01/1900"))</f>
        <v/>
      </c>
    </row>
    <row r="212" spans="1:63" ht="14.45" hidden="1">
      <c r="A212" s="69">
        <v>209</v>
      </c>
      <c r="B212" s="30"/>
      <c r="C212" s="35"/>
      <c r="D212" s="43"/>
      <c r="E212" s="65"/>
      <c r="F212" s="46"/>
      <c r="G212" s="46"/>
      <c r="H212" s="163"/>
      <c r="I212" s="43"/>
      <c r="J212" s="29"/>
      <c r="K212" s="70"/>
      <c r="L212" s="69"/>
      <c r="M212" s="47"/>
      <c r="N212" s="238" t="str">
        <f ca="1">IF(Tabla1[[#This Row],[Fecha de nac]]="","",IF(Tabla1[[#This Row],[Fecha Finalización]] &gt;=TODAY(), DATEDIF(Tabla1[[#This Row],[Fecha de nac]],TODAY(),"y"), ROUNDDOWN((Tabla1[[#This Row],[Fecha Finalización]] -Tabla1[[#This Row],[Fecha de nac]])/365,0)))</f>
        <v/>
      </c>
      <c r="O212" s="169"/>
      <c r="P212" s="35"/>
      <c r="Q212" s="68"/>
      <c r="R212" s="68"/>
      <c r="S212" s="68"/>
      <c r="T212" s="68"/>
      <c r="U212" s="243" t="str">
        <f>IF(F212="","",Tabla1[[#This Row],[Fecha Inicio grupo]]+3*7-7)</f>
        <v/>
      </c>
      <c r="V212" s="244" t="str">
        <f>IF(F212="","",EDATE(Tabla1[[#This Row],[Fecha Inicio grupo]],3))</f>
        <v/>
      </c>
      <c r="W212" s="30"/>
      <c r="X212" s="30"/>
      <c r="Y212" s="76"/>
      <c r="Z212" s="76"/>
      <c r="AA212" s="76"/>
      <c r="AB212" s="76"/>
      <c r="AC212" s="76"/>
      <c r="AD212" s="76"/>
      <c r="AE212" s="76"/>
      <c r="AF212" s="76"/>
      <c r="AG212" s="76"/>
      <c r="AH212" s="76"/>
      <c r="AI212" s="76"/>
      <c r="AJ212" s="76"/>
      <c r="AK212" s="76"/>
      <c r="AL212" s="76"/>
      <c r="AM212" s="76"/>
      <c r="AN212" s="76"/>
      <c r="AO212" s="144"/>
      <c r="AP212" s="246" t="str">
        <f>IF(F212="","",IFERROR(VLOOKUP(SUBSTITUTE(SUBSTITUTE(Tabla1[[#This Row],[Uso Sistemas]],"T","P"),"N","F"),Parámetros!$M$2:$N$17,2,0),"Completar hasta 3ra sem. para evaluar a Probacionista"))</f>
        <v/>
      </c>
      <c r="AQ212" s="40"/>
      <c r="AR212" s="40"/>
      <c r="AS212" s="40"/>
      <c r="AT212" s="29"/>
      <c r="AU212" s="56"/>
      <c r="AV212" s="56"/>
      <c r="AW212" s="56"/>
      <c r="AX212" s="248" t="str">
        <f>IF(V212="","",EOMONTH(EDATE(Tabla1[[#This Row],[Fecha Finalización]],2),0))</f>
        <v/>
      </c>
      <c r="AY212" s="40"/>
      <c r="AZ212" s="249" t="str">
        <f>IF(V212="","",EOMONTH(EDATE(Tabla1[[#This Row],[Fecha Finalización]],3),0))</f>
        <v/>
      </c>
      <c r="BA212" s="40"/>
      <c r="BB212" s="40"/>
      <c r="BC212" s="235"/>
      <c r="BD212" s="233" t="str">
        <f>IF(F212="","",Tabla1[[#This Row],[sem 01]]&amp;Tabla1[[#This Row],[sem 02]]&amp;Tabla1[[#This Row],[sem 03]])</f>
        <v/>
      </c>
      <c r="BE212" s="234" t="str">
        <f>IF(TRIM(F212)="","",$B$1&amp;"-"&amp;SUBSTITUTE(Tabla1[[#This Row],[Mes Inscrito]]," ","")&amp;"-"&amp;SUBSTITUTE(Tabla1[[#This Row],[Dia de clases Inscrito]]," ","")&amp;"-"&amp;SUBSTITUTE(Tabla1[[#This Row],[Horario Inscrito]]," ","")&amp;"-"&amp;Tabla1[[#This Row],[Fecha Inicio grupo]])</f>
        <v/>
      </c>
      <c r="BF212" s="251" t="str">
        <f>IF(F212="","",Tabla1[[#This Row],[Curso]])</f>
        <v/>
      </c>
      <c r="BG212" s="252" t="str">
        <f>+IF(TRIM(F212)="","",$B$1&amp;"-"&amp;TRIM(Tabla1[[#This Row],[Mes Inscrito]])&amp;"-"&amp;TRIM(Tabla1[[#This Row],[Dia de clases Inscrito]])&amp;"-"&amp;TRIM(Tabla1[[#This Row],[Horario Inscrito]])&amp;"-"&amp;TRIM(Tabla1[[#This Row],[Fecha Inicio grupo]])&amp;"-"&amp;TRIM(Tabla1[[#This Row],[Tipo Incrito]]))</f>
        <v/>
      </c>
      <c r="BH212" s="308" t="str">
        <f>IF(F212="","",OR(IFERROR(SEARCH("CG",Tabla1[[#This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2" s="309" t="str">
        <f>IF(F212&lt;&gt;"",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2" s="309" t="str">
        <f>IF(F212&lt;&gt;"",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2" s="309" t="str">
        <f>IF(Tabla1[[#This Row],[Fecha Inicio grupo]]="","",IFERROR(VLOOKUP(Tabla1[[#This Row],[Mes de Alta como miembro]],Parámetros!$AM$2:$AN$16,2,0),"01/01/1900"))</f>
        <v/>
      </c>
    </row>
    <row r="213" spans="1:63" ht="14.45" hidden="1">
      <c r="A213" s="69">
        <v>210</v>
      </c>
      <c r="B213" s="30"/>
      <c r="C213" s="35"/>
      <c r="D213" s="43"/>
      <c r="E213" s="65"/>
      <c r="F213" s="46"/>
      <c r="G213" s="46"/>
      <c r="H213" s="163"/>
      <c r="I213" s="43"/>
      <c r="J213" s="29"/>
      <c r="K213" s="70"/>
      <c r="L213" s="69"/>
      <c r="M213" s="47"/>
      <c r="N213" s="238" t="str">
        <f ca="1">IF(Tabla1[[#This Row],[Fecha de nac]]="","",IF(Tabla1[[#This Row],[Fecha Finalización]] &gt;=TODAY(), DATEDIF(Tabla1[[#This Row],[Fecha de nac]],TODAY(),"y"), ROUNDDOWN((Tabla1[[#This Row],[Fecha Finalización]] -Tabla1[[#This Row],[Fecha de nac]])/365,0)))</f>
        <v/>
      </c>
      <c r="O213" s="169"/>
      <c r="P213" s="35"/>
      <c r="Q213" s="68"/>
      <c r="R213" s="68"/>
      <c r="S213" s="68"/>
      <c r="T213" s="68"/>
      <c r="U213" s="243" t="str">
        <f>IF(F213="","",Tabla1[[#This Row],[Fecha Inicio grupo]]+3*7-7)</f>
        <v/>
      </c>
      <c r="V213" s="244" t="str">
        <f>IF(F213="","",EDATE(Tabla1[[#This Row],[Fecha Inicio grupo]],3))</f>
        <v/>
      </c>
      <c r="W213" s="30"/>
      <c r="X213" s="30"/>
      <c r="Y213" s="76"/>
      <c r="Z213" s="76"/>
      <c r="AA213" s="76"/>
      <c r="AB213" s="76"/>
      <c r="AC213" s="76"/>
      <c r="AD213" s="76"/>
      <c r="AE213" s="76"/>
      <c r="AF213" s="76"/>
      <c r="AG213" s="76"/>
      <c r="AH213" s="76"/>
      <c r="AI213" s="76"/>
      <c r="AJ213" s="76"/>
      <c r="AK213" s="76"/>
      <c r="AL213" s="76"/>
      <c r="AM213" s="76"/>
      <c r="AN213" s="76"/>
      <c r="AO213" s="144"/>
      <c r="AP213" s="246" t="str">
        <f>IF(F213="","",IFERROR(VLOOKUP(SUBSTITUTE(SUBSTITUTE(Tabla1[[#This Row],[Uso Sistemas]],"T","P"),"N","F"),Parámetros!$M$2:$N$17,2,0),"Completar hasta 3ra sem. para evaluar a Probacionista"))</f>
        <v/>
      </c>
      <c r="AQ213" s="40"/>
      <c r="AR213" s="40"/>
      <c r="AS213" s="40"/>
      <c r="AT213" s="29"/>
      <c r="AU213" s="56"/>
      <c r="AV213" s="56"/>
      <c r="AW213" s="56"/>
      <c r="AX213" s="248" t="str">
        <f>IF(V213="","",EOMONTH(EDATE(Tabla1[[#This Row],[Fecha Finalización]],2),0))</f>
        <v/>
      </c>
      <c r="AY213" s="40"/>
      <c r="AZ213" s="249" t="str">
        <f>IF(V213="","",EOMONTH(EDATE(Tabla1[[#This Row],[Fecha Finalización]],3),0))</f>
        <v/>
      </c>
      <c r="BA213" s="40"/>
      <c r="BB213" s="40"/>
      <c r="BC213" s="235"/>
      <c r="BD213" s="233" t="str">
        <f>IF(F213="","",Tabla1[[#This Row],[sem 01]]&amp;Tabla1[[#This Row],[sem 02]]&amp;Tabla1[[#This Row],[sem 03]])</f>
        <v/>
      </c>
      <c r="BE213" s="234" t="str">
        <f>IF(TRIM(F213)="","",$B$1&amp;"-"&amp;SUBSTITUTE(Tabla1[[#This Row],[Mes Inscrito]]," ","")&amp;"-"&amp;SUBSTITUTE(Tabla1[[#This Row],[Dia de clases Inscrito]]," ","")&amp;"-"&amp;SUBSTITUTE(Tabla1[[#This Row],[Horario Inscrito]]," ","")&amp;"-"&amp;Tabla1[[#This Row],[Fecha Inicio grupo]])</f>
        <v/>
      </c>
      <c r="BF213" s="251" t="str">
        <f>IF(F213="","",Tabla1[[#This Row],[Curso]])</f>
        <v/>
      </c>
      <c r="BG213" s="252" t="str">
        <f>+IF(TRIM(F213)="","",$B$1&amp;"-"&amp;TRIM(Tabla1[[#This Row],[Mes Inscrito]])&amp;"-"&amp;TRIM(Tabla1[[#This Row],[Dia de clases Inscrito]])&amp;"-"&amp;TRIM(Tabla1[[#This Row],[Horario Inscrito]])&amp;"-"&amp;TRIM(Tabla1[[#This Row],[Fecha Inicio grupo]])&amp;"-"&amp;TRIM(Tabla1[[#This Row],[Tipo Incrito]]))</f>
        <v/>
      </c>
      <c r="BH213" s="308" t="str">
        <f>IF(F213="","",OR(IFERROR(SEARCH("CG",Tabla1[[#This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3" s="309" t="str">
        <f>IF(F213&lt;&gt;"",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3" s="309" t="str">
        <f>IF(F213&lt;&gt;"",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3" s="309" t="str">
        <f>IF(Tabla1[[#This Row],[Fecha Inicio grupo]]="","",IFERROR(VLOOKUP(Tabla1[[#This Row],[Mes de Alta como miembro]],Parámetros!$AM$2:$AN$16,2,0),"01/01/1900"))</f>
        <v/>
      </c>
    </row>
    <row r="214" spans="1:63" ht="14.45" hidden="1">
      <c r="A214" s="69">
        <v>211</v>
      </c>
      <c r="B214" s="30"/>
      <c r="C214" s="35"/>
      <c r="D214" s="43"/>
      <c r="E214" s="65"/>
      <c r="F214" s="46"/>
      <c r="G214" s="46"/>
      <c r="H214" s="163"/>
      <c r="I214" s="43"/>
      <c r="J214" s="29"/>
      <c r="K214" s="70"/>
      <c r="L214" s="69"/>
      <c r="M214" s="47"/>
      <c r="N214" s="238" t="str">
        <f ca="1">IF(Tabla1[[#This Row],[Fecha de nac]]="","",IF(Tabla1[[#This Row],[Fecha Finalización]] &gt;=TODAY(), DATEDIF(Tabla1[[#This Row],[Fecha de nac]],TODAY(),"y"), ROUNDDOWN((Tabla1[[#This Row],[Fecha Finalización]] -Tabla1[[#This Row],[Fecha de nac]])/365,0)))</f>
        <v/>
      </c>
      <c r="O214" s="169"/>
      <c r="P214" s="35"/>
      <c r="Q214" s="68"/>
      <c r="R214" s="68"/>
      <c r="S214" s="68"/>
      <c r="T214" s="68"/>
      <c r="U214" s="243" t="str">
        <f>IF(F214="","",Tabla1[[#This Row],[Fecha Inicio grupo]]+3*7-7)</f>
        <v/>
      </c>
      <c r="V214" s="244" t="str">
        <f>IF(F214="","",EDATE(Tabla1[[#This Row],[Fecha Inicio grupo]],3))</f>
        <v/>
      </c>
      <c r="W214" s="30"/>
      <c r="X214" s="30"/>
      <c r="Y214" s="76"/>
      <c r="Z214" s="76"/>
      <c r="AA214" s="76"/>
      <c r="AB214" s="76"/>
      <c r="AC214" s="76"/>
      <c r="AD214" s="76"/>
      <c r="AE214" s="76"/>
      <c r="AF214" s="76"/>
      <c r="AG214" s="76"/>
      <c r="AH214" s="76"/>
      <c r="AI214" s="76"/>
      <c r="AJ214" s="76"/>
      <c r="AK214" s="76"/>
      <c r="AL214" s="76"/>
      <c r="AM214" s="76"/>
      <c r="AN214" s="76"/>
      <c r="AO214" s="144"/>
      <c r="AP214" s="246" t="str">
        <f>IF(F214="","",IFERROR(VLOOKUP(SUBSTITUTE(SUBSTITUTE(Tabla1[[#This Row],[Uso Sistemas]],"T","P"),"N","F"),Parámetros!$M$2:$N$17,2,0),"Completar hasta 3ra sem. para evaluar a Probacionista"))</f>
        <v/>
      </c>
      <c r="AQ214" s="40"/>
      <c r="AR214" s="40"/>
      <c r="AS214" s="40"/>
      <c r="AT214" s="29"/>
      <c r="AU214" s="56"/>
      <c r="AV214" s="56"/>
      <c r="AW214" s="56"/>
      <c r="AX214" s="248" t="str">
        <f>IF(V214="","",EOMONTH(EDATE(Tabla1[[#This Row],[Fecha Finalización]],2),0))</f>
        <v/>
      </c>
      <c r="AY214" s="40"/>
      <c r="AZ214" s="249" t="str">
        <f>IF(V214="","",EOMONTH(EDATE(Tabla1[[#This Row],[Fecha Finalización]],3),0))</f>
        <v/>
      </c>
      <c r="BA214" s="40"/>
      <c r="BB214" s="40"/>
      <c r="BC214" s="235"/>
      <c r="BD214" s="233" t="str">
        <f>IF(F214="","",Tabla1[[#This Row],[sem 01]]&amp;Tabla1[[#This Row],[sem 02]]&amp;Tabla1[[#This Row],[sem 03]])</f>
        <v/>
      </c>
      <c r="BE214" s="234" t="str">
        <f>IF(TRIM(F214)="","",$B$1&amp;"-"&amp;SUBSTITUTE(Tabla1[[#This Row],[Mes Inscrito]]," ","")&amp;"-"&amp;SUBSTITUTE(Tabla1[[#This Row],[Dia de clases Inscrito]]," ","")&amp;"-"&amp;SUBSTITUTE(Tabla1[[#This Row],[Horario Inscrito]]," ","")&amp;"-"&amp;Tabla1[[#This Row],[Fecha Inicio grupo]])</f>
        <v/>
      </c>
      <c r="BF214" s="251" t="str">
        <f>IF(F214="","",Tabla1[[#This Row],[Curso]])</f>
        <v/>
      </c>
      <c r="BG214" s="252" t="str">
        <f>+IF(TRIM(F214)="","",$B$1&amp;"-"&amp;TRIM(Tabla1[[#This Row],[Mes Inscrito]])&amp;"-"&amp;TRIM(Tabla1[[#This Row],[Dia de clases Inscrito]])&amp;"-"&amp;TRIM(Tabla1[[#This Row],[Horario Inscrito]])&amp;"-"&amp;TRIM(Tabla1[[#This Row],[Fecha Inicio grupo]])&amp;"-"&amp;TRIM(Tabla1[[#This Row],[Tipo Incrito]]))</f>
        <v/>
      </c>
      <c r="BH214" s="308" t="str">
        <f>IF(F214="","",OR(IFERROR(SEARCH("CG",Tabla1[[#This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4" s="309" t="str">
        <f>IF(F214&lt;&gt;"",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4" s="309" t="str">
        <f>IF(F214&lt;&gt;"",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4" s="309" t="str">
        <f>IF(Tabla1[[#This Row],[Fecha Inicio grupo]]="","",IFERROR(VLOOKUP(Tabla1[[#This Row],[Mes de Alta como miembro]],Parámetros!$AM$2:$AN$16,2,0),"01/01/1900"))</f>
        <v/>
      </c>
    </row>
    <row r="215" spans="1:63" ht="14.45" hidden="1">
      <c r="A215" s="69">
        <v>212</v>
      </c>
      <c r="B215" s="30"/>
      <c r="C215" s="35"/>
      <c r="D215" s="43"/>
      <c r="E215" s="65"/>
      <c r="F215" s="46"/>
      <c r="G215" s="46"/>
      <c r="H215" s="163"/>
      <c r="I215" s="43"/>
      <c r="J215" s="29"/>
      <c r="K215" s="70"/>
      <c r="L215" s="69"/>
      <c r="M215" s="47"/>
      <c r="N215" s="238" t="str">
        <f ca="1">IF(Tabla1[[#This Row],[Fecha de nac]]="","",IF(Tabla1[[#This Row],[Fecha Finalización]] &gt;=TODAY(), DATEDIF(Tabla1[[#This Row],[Fecha de nac]],TODAY(),"y"), ROUNDDOWN((Tabla1[[#This Row],[Fecha Finalización]] -Tabla1[[#This Row],[Fecha de nac]])/365,0)))</f>
        <v/>
      </c>
      <c r="O215" s="169"/>
      <c r="P215" s="35"/>
      <c r="Q215" s="68"/>
      <c r="R215" s="68"/>
      <c r="S215" s="68"/>
      <c r="T215" s="68"/>
      <c r="U215" s="243" t="str">
        <f>IF(F215="","",Tabla1[[#This Row],[Fecha Inicio grupo]]+3*7-7)</f>
        <v/>
      </c>
      <c r="V215" s="244" t="str">
        <f>IF(F215="","",EDATE(Tabla1[[#This Row],[Fecha Inicio grupo]],3))</f>
        <v/>
      </c>
      <c r="W215" s="30"/>
      <c r="X215" s="30"/>
      <c r="Y215" s="76"/>
      <c r="Z215" s="76"/>
      <c r="AA215" s="76"/>
      <c r="AB215" s="76"/>
      <c r="AC215" s="76"/>
      <c r="AD215" s="76"/>
      <c r="AE215" s="76"/>
      <c r="AF215" s="76"/>
      <c r="AG215" s="76"/>
      <c r="AH215" s="76"/>
      <c r="AI215" s="76"/>
      <c r="AJ215" s="76"/>
      <c r="AK215" s="76"/>
      <c r="AL215" s="76"/>
      <c r="AM215" s="76"/>
      <c r="AN215" s="76"/>
      <c r="AO215" s="144"/>
      <c r="AP215" s="246" t="str">
        <f>IF(F215="","",IFERROR(VLOOKUP(SUBSTITUTE(SUBSTITUTE(Tabla1[[#This Row],[Uso Sistemas]],"T","P"),"N","F"),Parámetros!$M$2:$N$17,2,0),"Completar hasta 3ra sem. para evaluar a Probacionista"))</f>
        <v/>
      </c>
      <c r="AQ215" s="40"/>
      <c r="AR215" s="40"/>
      <c r="AS215" s="40"/>
      <c r="AT215" s="29"/>
      <c r="AU215" s="56"/>
      <c r="AV215" s="56"/>
      <c r="AW215" s="56"/>
      <c r="AX215" s="248" t="str">
        <f>IF(V215="","",EOMONTH(EDATE(Tabla1[[#This Row],[Fecha Finalización]],2),0))</f>
        <v/>
      </c>
      <c r="AY215" s="40"/>
      <c r="AZ215" s="249" t="str">
        <f>IF(V215="","",EOMONTH(EDATE(Tabla1[[#This Row],[Fecha Finalización]],3),0))</f>
        <v/>
      </c>
      <c r="BA215" s="40"/>
      <c r="BB215" s="40"/>
      <c r="BC215" s="235"/>
      <c r="BD215" s="233" t="str">
        <f>IF(F215="","",Tabla1[[#This Row],[sem 01]]&amp;Tabla1[[#This Row],[sem 02]]&amp;Tabla1[[#This Row],[sem 03]])</f>
        <v/>
      </c>
      <c r="BE215" s="234" t="str">
        <f>IF(TRIM(F215)="","",$B$1&amp;"-"&amp;SUBSTITUTE(Tabla1[[#This Row],[Mes Inscrito]]," ","")&amp;"-"&amp;SUBSTITUTE(Tabla1[[#This Row],[Dia de clases Inscrito]]," ","")&amp;"-"&amp;SUBSTITUTE(Tabla1[[#This Row],[Horario Inscrito]]," ","")&amp;"-"&amp;Tabla1[[#This Row],[Fecha Inicio grupo]])</f>
        <v/>
      </c>
      <c r="BF215" s="251" t="str">
        <f>IF(F215="","",Tabla1[[#This Row],[Curso]])</f>
        <v/>
      </c>
      <c r="BG215" s="252" t="str">
        <f>+IF(TRIM(F215)="","",$B$1&amp;"-"&amp;TRIM(Tabla1[[#This Row],[Mes Inscrito]])&amp;"-"&amp;TRIM(Tabla1[[#This Row],[Dia de clases Inscrito]])&amp;"-"&amp;TRIM(Tabla1[[#This Row],[Horario Inscrito]])&amp;"-"&amp;TRIM(Tabla1[[#This Row],[Fecha Inicio grupo]])&amp;"-"&amp;TRIM(Tabla1[[#This Row],[Tipo Incrito]]))</f>
        <v/>
      </c>
      <c r="BH215" s="308" t="str">
        <f>IF(F215="","",OR(IFERROR(SEARCH("CG",Tabla1[[#This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5" s="309" t="str">
        <f>IF(F215&lt;&gt;"",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5" s="309" t="str">
        <f>IF(F215&lt;&gt;"",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5" s="309" t="str">
        <f>IF(Tabla1[[#This Row],[Fecha Inicio grupo]]="","",IFERROR(VLOOKUP(Tabla1[[#This Row],[Mes de Alta como miembro]],Parámetros!$AM$2:$AN$16,2,0),"01/01/1900"))</f>
        <v/>
      </c>
    </row>
    <row r="216" spans="1:63" ht="14.45" hidden="1">
      <c r="A216" s="69">
        <v>213</v>
      </c>
      <c r="B216" s="30"/>
      <c r="C216" s="35"/>
      <c r="D216" s="43"/>
      <c r="E216" s="65"/>
      <c r="F216" s="46"/>
      <c r="G216" s="46"/>
      <c r="H216" s="163"/>
      <c r="I216" s="43"/>
      <c r="J216" s="29"/>
      <c r="K216" s="70"/>
      <c r="L216" s="69"/>
      <c r="M216" s="47"/>
      <c r="N216" s="238" t="str">
        <f ca="1">IF(Tabla1[[#This Row],[Fecha de nac]]="","",IF(Tabla1[[#This Row],[Fecha Finalización]] &gt;=TODAY(), DATEDIF(Tabla1[[#This Row],[Fecha de nac]],TODAY(),"y"), ROUNDDOWN((Tabla1[[#This Row],[Fecha Finalización]] -Tabla1[[#This Row],[Fecha de nac]])/365,0)))</f>
        <v/>
      </c>
      <c r="O216" s="169"/>
      <c r="P216" s="35"/>
      <c r="Q216" s="68"/>
      <c r="R216" s="68"/>
      <c r="S216" s="68"/>
      <c r="T216" s="68"/>
      <c r="U216" s="243" t="str">
        <f>IF(F216="","",Tabla1[[#This Row],[Fecha Inicio grupo]]+3*7-7)</f>
        <v/>
      </c>
      <c r="V216" s="244" t="str">
        <f>IF(F216="","",EDATE(Tabla1[[#This Row],[Fecha Inicio grupo]],3))</f>
        <v/>
      </c>
      <c r="W216" s="30"/>
      <c r="X216" s="30"/>
      <c r="Y216" s="76"/>
      <c r="Z216" s="76"/>
      <c r="AA216" s="76"/>
      <c r="AB216" s="76"/>
      <c r="AC216" s="76"/>
      <c r="AD216" s="76"/>
      <c r="AE216" s="76"/>
      <c r="AF216" s="76"/>
      <c r="AG216" s="76"/>
      <c r="AH216" s="76"/>
      <c r="AI216" s="76"/>
      <c r="AJ216" s="76"/>
      <c r="AK216" s="76"/>
      <c r="AL216" s="76"/>
      <c r="AM216" s="76"/>
      <c r="AN216" s="76"/>
      <c r="AO216" s="144"/>
      <c r="AP216" s="246" t="str">
        <f>IF(F216="","",IFERROR(VLOOKUP(SUBSTITUTE(SUBSTITUTE(Tabla1[[#This Row],[Uso Sistemas]],"T","P"),"N","F"),Parámetros!$M$2:$N$17,2,0),"Completar hasta 3ra sem. para evaluar a Probacionista"))</f>
        <v/>
      </c>
      <c r="AQ216" s="40"/>
      <c r="AR216" s="40"/>
      <c r="AS216" s="40"/>
      <c r="AT216" s="29"/>
      <c r="AU216" s="56"/>
      <c r="AV216" s="56"/>
      <c r="AW216" s="56"/>
      <c r="AX216" s="248" t="str">
        <f>IF(V216="","",EOMONTH(EDATE(Tabla1[[#This Row],[Fecha Finalización]],2),0))</f>
        <v/>
      </c>
      <c r="AY216" s="40"/>
      <c r="AZ216" s="249" t="str">
        <f>IF(V216="","",EOMONTH(EDATE(Tabla1[[#This Row],[Fecha Finalización]],3),0))</f>
        <v/>
      </c>
      <c r="BA216" s="40"/>
      <c r="BB216" s="40"/>
      <c r="BC216" s="235"/>
      <c r="BD216" s="233" t="str">
        <f>IF(F216="","",Tabla1[[#This Row],[sem 01]]&amp;Tabla1[[#This Row],[sem 02]]&amp;Tabla1[[#This Row],[sem 03]])</f>
        <v/>
      </c>
      <c r="BE216" s="234" t="str">
        <f>IF(TRIM(F216)="","",$B$1&amp;"-"&amp;SUBSTITUTE(Tabla1[[#This Row],[Mes Inscrito]]," ","")&amp;"-"&amp;SUBSTITUTE(Tabla1[[#This Row],[Dia de clases Inscrito]]," ","")&amp;"-"&amp;SUBSTITUTE(Tabla1[[#This Row],[Horario Inscrito]]," ","")&amp;"-"&amp;Tabla1[[#This Row],[Fecha Inicio grupo]])</f>
        <v/>
      </c>
      <c r="BF216" s="251" t="str">
        <f>IF(F216="","",Tabla1[[#This Row],[Curso]])</f>
        <v/>
      </c>
      <c r="BG216" s="252" t="str">
        <f>+IF(TRIM(F216)="","",$B$1&amp;"-"&amp;TRIM(Tabla1[[#This Row],[Mes Inscrito]])&amp;"-"&amp;TRIM(Tabla1[[#This Row],[Dia de clases Inscrito]])&amp;"-"&amp;TRIM(Tabla1[[#This Row],[Horario Inscrito]])&amp;"-"&amp;TRIM(Tabla1[[#This Row],[Fecha Inicio grupo]])&amp;"-"&amp;TRIM(Tabla1[[#This Row],[Tipo Incrito]]))</f>
        <v/>
      </c>
      <c r="BH216" s="308" t="str">
        <f>IF(F216="","",OR(IFERROR(SEARCH("CG",Tabla1[[#This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6" s="309" t="str">
        <f>IF(F216&lt;&gt;"",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6" s="309" t="str">
        <f>IF(F216&lt;&gt;"",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6" s="309" t="str">
        <f>IF(Tabla1[[#This Row],[Fecha Inicio grupo]]="","",IFERROR(VLOOKUP(Tabla1[[#This Row],[Mes de Alta como miembro]],Parámetros!$AM$2:$AN$16,2,0),"01/01/1900"))</f>
        <v/>
      </c>
    </row>
    <row r="217" spans="1:63" ht="14.45" hidden="1">
      <c r="A217" s="69">
        <v>214</v>
      </c>
      <c r="B217" s="30"/>
      <c r="C217" s="35"/>
      <c r="D217" s="43"/>
      <c r="E217" s="65"/>
      <c r="F217" s="46"/>
      <c r="G217" s="46"/>
      <c r="H217" s="163"/>
      <c r="I217" s="43"/>
      <c r="J217" s="29"/>
      <c r="K217" s="70"/>
      <c r="L217" s="69"/>
      <c r="M217" s="47"/>
      <c r="N217" s="238" t="str">
        <f ca="1">IF(Tabla1[[#This Row],[Fecha de nac]]="","",IF(Tabla1[[#This Row],[Fecha Finalización]] &gt;=TODAY(), DATEDIF(Tabla1[[#This Row],[Fecha de nac]],TODAY(),"y"), ROUNDDOWN((Tabla1[[#This Row],[Fecha Finalización]] -Tabla1[[#This Row],[Fecha de nac]])/365,0)))</f>
        <v/>
      </c>
      <c r="O217" s="169"/>
      <c r="P217" s="35"/>
      <c r="Q217" s="68"/>
      <c r="R217" s="68"/>
      <c r="S217" s="68"/>
      <c r="T217" s="68"/>
      <c r="U217" s="243" t="str">
        <f>IF(F217="","",Tabla1[[#This Row],[Fecha Inicio grupo]]+3*7-7)</f>
        <v/>
      </c>
      <c r="V217" s="244" t="str">
        <f>IF(F217="","",EDATE(Tabla1[[#This Row],[Fecha Inicio grupo]],3))</f>
        <v/>
      </c>
      <c r="W217" s="30"/>
      <c r="X217" s="30"/>
      <c r="Y217" s="76"/>
      <c r="Z217" s="76"/>
      <c r="AA217" s="76"/>
      <c r="AB217" s="76"/>
      <c r="AC217" s="76"/>
      <c r="AD217" s="76"/>
      <c r="AE217" s="76"/>
      <c r="AF217" s="76"/>
      <c r="AG217" s="76"/>
      <c r="AH217" s="76"/>
      <c r="AI217" s="76"/>
      <c r="AJ217" s="76"/>
      <c r="AK217" s="76"/>
      <c r="AL217" s="76"/>
      <c r="AM217" s="76"/>
      <c r="AN217" s="76"/>
      <c r="AO217" s="144"/>
      <c r="AP217" s="246" t="str">
        <f>IF(F217="","",IFERROR(VLOOKUP(SUBSTITUTE(SUBSTITUTE(Tabla1[[#This Row],[Uso Sistemas]],"T","P"),"N","F"),Parámetros!$M$2:$N$17,2,0),"Completar hasta 3ra sem. para evaluar a Probacionista"))</f>
        <v/>
      </c>
      <c r="AQ217" s="40"/>
      <c r="AR217" s="40"/>
      <c r="AS217" s="40"/>
      <c r="AT217" s="29"/>
      <c r="AU217" s="56"/>
      <c r="AV217" s="56"/>
      <c r="AW217" s="56"/>
      <c r="AX217" s="248" t="str">
        <f>IF(V217="","",EOMONTH(EDATE(Tabla1[[#This Row],[Fecha Finalización]],2),0))</f>
        <v/>
      </c>
      <c r="AY217" s="40"/>
      <c r="AZ217" s="249" t="str">
        <f>IF(V217="","",EOMONTH(EDATE(Tabla1[[#This Row],[Fecha Finalización]],3),0))</f>
        <v/>
      </c>
      <c r="BA217" s="40"/>
      <c r="BB217" s="40"/>
      <c r="BC217" s="235"/>
      <c r="BD217" s="233" t="str">
        <f>IF(F217="","",Tabla1[[#This Row],[sem 01]]&amp;Tabla1[[#This Row],[sem 02]]&amp;Tabla1[[#This Row],[sem 03]])</f>
        <v/>
      </c>
      <c r="BE217" s="234" t="str">
        <f>IF(TRIM(F217)="","",$B$1&amp;"-"&amp;SUBSTITUTE(Tabla1[[#This Row],[Mes Inscrito]]," ","")&amp;"-"&amp;SUBSTITUTE(Tabla1[[#This Row],[Dia de clases Inscrito]]," ","")&amp;"-"&amp;SUBSTITUTE(Tabla1[[#This Row],[Horario Inscrito]]," ","")&amp;"-"&amp;Tabla1[[#This Row],[Fecha Inicio grupo]])</f>
        <v/>
      </c>
      <c r="BF217" s="251" t="str">
        <f>IF(F217="","",Tabla1[[#This Row],[Curso]])</f>
        <v/>
      </c>
      <c r="BG217" s="252" t="str">
        <f>+IF(TRIM(F217)="","",$B$1&amp;"-"&amp;TRIM(Tabla1[[#This Row],[Mes Inscrito]])&amp;"-"&amp;TRIM(Tabla1[[#This Row],[Dia de clases Inscrito]])&amp;"-"&amp;TRIM(Tabla1[[#This Row],[Horario Inscrito]])&amp;"-"&amp;TRIM(Tabla1[[#This Row],[Fecha Inicio grupo]])&amp;"-"&amp;TRIM(Tabla1[[#This Row],[Tipo Incrito]]))</f>
        <v/>
      </c>
      <c r="BH217" s="308" t="str">
        <f>IF(F217="","",OR(IFERROR(SEARCH("CG",Tabla1[[#This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7" s="309" t="str">
        <f>IF(F217&lt;&gt;"",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7" s="309" t="str">
        <f>IF(F217&lt;&gt;"",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7" s="309" t="str">
        <f>IF(Tabla1[[#This Row],[Fecha Inicio grupo]]="","",IFERROR(VLOOKUP(Tabla1[[#This Row],[Mes de Alta como miembro]],Parámetros!$AM$2:$AN$16,2,0),"01/01/1900"))</f>
        <v/>
      </c>
    </row>
    <row r="218" spans="1:63" ht="14.45" hidden="1">
      <c r="A218" s="69">
        <v>215</v>
      </c>
      <c r="B218" s="30"/>
      <c r="C218" s="35"/>
      <c r="D218" s="43"/>
      <c r="E218" s="65"/>
      <c r="F218" s="46"/>
      <c r="G218" s="46"/>
      <c r="H218" s="163"/>
      <c r="I218" s="43"/>
      <c r="J218" s="29"/>
      <c r="K218" s="70"/>
      <c r="L218" s="69"/>
      <c r="M218" s="47"/>
      <c r="N218" s="238" t="str">
        <f ca="1">IF(Tabla1[[#This Row],[Fecha de nac]]="","",IF(Tabla1[[#This Row],[Fecha Finalización]] &gt;=TODAY(), DATEDIF(Tabla1[[#This Row],[Fecha de nac]],TODAY(),"y"), ROUNDDOWN((Tabla1[[#This Row],[Fecha Finalización]] -Tabla1[[#This Row],[Fecha de nac]])/365,0)))</f>
        <v/>
      </c>
      <c r="O218" s="169"/>
      <c r="P218" s="35"/>
      <c r="Q218" s="68"/>
      <c r="R218" s="68"/>
      <c r="S218" s="68"/>
      <c r="T218" s="68"/>
      <c r="U218" s="243" t="str">
        <f>IF(F218="","",Tabla1[[#This Row],[Fecha Inicio grupo]]+3*7-7)</f>
        <v/>
      </c>
      <c r="V218" s="244" t="str">
        <f>IF(F218="","",EDATE(Tabla1[[#This Row],[Fecha Inicio grupo]],3))</f>
        <v/>
      </c>
      <c r="W218" s="30"/>
      <c r="X218" s="30"/>
      <c r="Y218" s="76"/>
      <c r="Z218" s="76"/>
      <c r="AA218" s="76"/>
      <c r="AB218" s="76"/>
      <c r="AC218" s="76"/>
      <c r="AD218" s="76"/>
      <c r="AE218" s="76"/>
      <c r="AF218" s="76"/>
      <c r="AG218" s="76"/>
      <c r="AH218" s="76"/>
      <c r="AI218" s="76"/>
      <c r="AJ218" s="76"/>
      <c r="AK218" s="76"/>
      <c r="AL218" s="76"/>
      <c r="AM218" s="76"/>
      <c r="AN218" s="76"/>
      <c r="AO218" s="144"/>
      <c r="AP218" s="246" t="str">
        <f>IF(F218="","",IFERROR(VLOOKUP(SUBSTITUTE(SUBSTITUTE(Tabla1[[#This Row],[Uso Sistemas]],"T","P"),"N","F"),Parámetros!$M$2:$N$17,2,0),"Completar hasta 3ra sem. para evaluar a Probacionista"))</f>
        <v/>
      </c>
      <c r="AQ218" s="40"/>
      <c r="AR218" s="40"/>
      <c r="AS218" s="40"/>
      <c r="AT218" s="29"/>
      <c r="AU218" s="56"/>
      <c r="AV218" s="56"/>
      <c r="AW218" s="56"/>
      <c r="AX218" s="248" t="str">
        <f>IF(V218="","",EOMONTH(EDATE(Tabla1[[#This Row],[Fecha Finalización]],2),0))</f>
        <v/>
      </c>
      <c r="AY218" s="40"/>
      <c r="AZ218" s="249" t="str">
        <f>IF(V218="","",EOMONTH(EDATE(Tabla1[[#This Row],[Fecha Finalización]],3),0))</f>
        <v/>
      </c>
      <c r="BA218" s="40"/>
      <c r="BB218" s="40"/>
      <c r="BC218" s="235"/>
      <c r="BD218" s="233" t="str">
        <f>IF(F218="","",Tabla1[[#This Row],[sem 01]]&amp;Tabla1[[#This Row],[sem 02]]&amp;Tabla1[[#This Row],[sem 03]])</f>
        <v/>
      </c>
      <c r="BE218" s="234" t="str">
        <f>IF(TRIM(F218)="","",$B$1&amp;"-"&amp;SUBSTITUTE(Tabla1[[#This Row],[Mes Inscrito]]," ","")&amp;"-"&amp;SUBSTITUTE(Tabla1[[#This Row],[Dia de clases Inscrito]]," ","")&amp;"-"&amp;SUBSTITUTE(Tabla1[[#This Row],[Horario Inscrito]]," ","")&amp;"-"&amp;Tabla1[[#This Row],[Fecha Inicio grupo]])</f>
        <v/>
      </c>
      <c r="BF218" s="251" t="str">
        <f>IF(F218="","",Tabla1[[#This Row],[Curso]])</f>
        <v/>
      </c>
      <c r="BG218" s="252" t="str">
        <f>+IF(TRIM(F218)="","",$B$1&amp;"-"&amp;TRIM(Tabla1[[#This Row],[Mes Inscrito]])&amp;"-"&amp;TRIM(Tabla1[[#This Row],[Dia de clases Inscrito]])&amp;"-"&amp;TRIM(Tabla1[[#This Row],[Horario Inscrito]])&amp;"-"&amp;TRIM(Tabla1[[#This Row],[Fecha Inicio grupo]])&amp;"-"&amp;TRIM(Tabla1[[#This Row],[Tipo Incrito]]))</f>
        <v/>
      </c>
      <c r="BH218" s="308" t="str">
        <f>IF(F218="","",OR(IFERROR(SEARCH("CG",Tabla1[[#This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8" s="309" t="str">
        <f>IF(F218&lt;&gt;"",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8" s="309" t="str">
        <f>IF(F218&lt;&gt;"",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8" s="309" t="str">
        <f>IF(Tabla1[[#This Row],[Fecha Inicio grupo]]="","",IFERROR(VLOOKUP(Tabla1[[#This Row],[Mes de Alta como miembro]],Parámetros!$AM$2:$AN$16,2,0),"01/01/1900"))</f>
        <v/>
      </c>
    </row>
    <row r="219" spans="1:63" ht="14.45" hidden="1">
      <c r="A219" s="69">
        <v>216</v>
      </c>
      <c r="B219" s="30"/>
      <c r="C219" s="35"/>
      <c r="D219" s="43"/>
      <c r="E219" s="65"/>
      <c r="F219" s="46"/>
      <c r="G219" s="46"/>
      <c r="H219" s="163"/>
      <c r="I219" s="43"/>
      <c r="J219" s="29"/>
      <c r="K219" s="70"/>
      <c r="L219" s="69"/>
      <c r="M219" s="47"/>
      <c r="N219" s="238" t="str">
        <f ca="1">IF(Tabla1[[#This Row],[Fecha de nac]]="","",IF(Tabla1[[#This Row],[Fecha Finalización]] &gt;=TODAY(), DATEDIF(Tabla1[[#This Row],[Fecha de nac]],TODAY(),"y"), ROUNDDOWN((Tabla1[[#This Row],[Fecha Finalización]] -Tabla1[[#This Row],[Fecha de nac]])/365,0)))</f>
        <v/>
      </c>
      <c r="O219" s="169"/>
      <c r="P219" s="35"/>
      <c r="Q219" s="68"/>
      <c r="R219" s="68"/>
      <c r="S219" s="68"/>
      <c r="T219" s="68"/>
      <c r="U219" s="243" t="str">
        <f>IF(F219="","",Tabla1[[#This Row],[Fecha Inicio grupo]]+3*7-7)</f>
        <v/>
      </c>
      <c r="V219" s="244" t="str">
        <f>IF(F219="","",EDATE(Tabla1[[#This Row],[Fecha Inicio grupo]],3))</f>
        <v/>
      </c>
      <c r="W219" s="30"/>
      <c r="X219" s="30"/>
      <c r="Y219" s="76"/>
      <c r="Z219" s="76"/>
      <c r="AA219" s="76"/>
      <c r="AB219" s="76"/>
      <c r="AC219" s="76"/>
      <c r="AD219" s="76"/>
      <c r="AE219" s="76"/>
      <c r="AF219" s="76"/>
      <c r="AG219" s="76"/>
      <c r="AH219" s="76"/>
      <c r="AI219" s="76"/>
      <c r="AJ219" s="76"/>
      <c r="AK219" s="76"/>
      <c r="AL219" s="76"/>
      <c r="AM219" s="76"/>
      <c r="AN219" s="76"/>
      <c r="AO219" s="144"/>
      <c r="AP219" s="246" t="str">
        <f>IF(F219="","",IFERROR(VLOOKUP(SUBSTITUTE(SUBSTITUTE(Tabla1[[#This Row],[Uso Sistemas]],"T","P"),"N","F"),Parámetros!$M$2:$N$17,2,0),"Completar hasta 3ra sem. para evaluar a Probacionista"))</f>
        <v/>
      </c>
      <c r="AQ219" s="40"/>
      <c r="AR219" s="40"/>
      <c r="AS219" s="40"/>
      <c r="AT219" s="29"/>
      <c r="AU219" s="56"/>
      <c r="AV219" s="56"/>
      <c r="AW219" s="56"/>
      <c r="AX219" s="248" t="str">
        <f>IF(V219="","",EOMONTH(EDATE(Tabla1[[#This Row],[Fecha Finalización]],2),0))</f>
        <v/>
      </c>
      <c r="AY219" s="40"/>
      <c r="AZ219" s="249" t="str">
        <f>IF(V219="","",EOMONTH(EDATE(Tabla1[[#This Row],[Fecha Finalización]],3),0))</f>
        <v/>
      </c>
      <c r="BA219" s="40"/>
      <c r="BB219" s="40"/>
      <c r="BC219" s="235"/>
      <c r="BD219" s="233" t="str">
        <f>IF(F219="","",Tabla1[[#This Row],[sem 01]]&amp;Tabla1[[#This Row],[sem 02]]&amp;Tabla1[[#This Row],[sem 03]])</f>
        <v/>
      </c>
      <c r="BE219" s="234" t="str">
        <f>IF(TRIM(F219)="","",$B$1&amp;"-"&amp;SUBSTITUTE(Tabla1[[#This Row],[Mes Inscrito]]," ","")&amp;"-"&amp;SUBSTITUTE(Tabla1[[#This Row],[Dia de clases Inscrito]]," ","")&amp;"-"&amp;SUBSTITUTE(Tabla1[[#This Row],[Horario Inscrito]]," ","")&amp;"-"&amp;Tabla1[[#This Row],[Fecha Inicio grupo]])</f>
        <v/>
      </c>
      <c r="BF219" s="251" t="str">
        <f>IF(F219="","",Tabla1[[#This Row],[Curso]])</f>
        <v/>
      </c>
      <c r="BG219" s="252" t="str">
        <f>+IF(TRIM(F219)="","",$B$1&amp;"-"&amp;TRIM(Tabla1[[#This Row],[Mes Inscrito]])&amp;"-"&amp;TRIM(Tabla1[[#This Row],[Dia de clases Inscrito]])&amp;"-"&amp;TRIM(Tabla1[[#This Row],[Horario Inscrito]])&amp;"-"&amp;TRIM(Tabla1[[#This Row],[Fecha Inicio grupo]])&amp;"-"&amp;TRIM(Tabla1[[#This Row],[Tipo Incrito]]))</f>
        <v/>
      </c>
      <c r="BH219" s="308" t="str">
        <f>IF(F219="","",OR(IFERROR(SEARCH("CG",Tabla1[[#This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9" s="309" t="str">
        <f>IF(F219&lt;&gt;"",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9" s="309" t="str">
        <f>IF(F219&lt;&gt;"",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9" s="309" t="str">
        <f>IF(Tabla1[[#This Row],[Fecha Inicio grupo]]="","",IFERROR(VLOOKUP(Tabla1[[#This Row],[Mes de Alta como miembro]],Parámetros!$AM$2:$AN$16,2,0),"01/01/1900"))</f>
        <v/>
      </c>
    </row>
    <row r="220" spans="1:63" ht="14.45" hidden="1">
      <c r="A220" s="69">
        <v>217</v>
      </c>
      <c r="B220" s="30"/>
      <c r="C220" s="35"/>
      <c r="D220" s="43"/>
      <c r="E220" s="65"/>
      <c r="F220" s="46"/>
      <c r="G220" s="46"/>
      <c r="H220" s="163"/>
      <c r="I220" s="43"/>
      <c r="J220" s="29"/>
      <c r="K220" s="70"/>
      <c r="L220" s="69"/>
      <c r="M220" s="47"/>
      <c r="N220" s="238" t="str">
        <f ca="1">IF(Tabla1[[#This Row],[Fecha de nac]]="","",IF(Tabla1[[#This Row],[Fecha Finalización]] &gt;=TODAY(), DATEDIF(Tabla1[[#This Row],[Fecha de nac]],TODAY(),"y"), ROUNDDOWN((Tabla1[[#This Row],[Fecha Finalización]] -Tabla1[[#This Row],[Fecha de nac]])/365,0)))</f>
        <v/>
      </c>
      <c r="O220" s="169"/>
      <c r="P220" s="35"/>
      <c r="Q220" s="68"/>
      <c r="R220" s="68"/>
      <c r="S220" s="68"/>
      <c r="T220" s="68"/>
      <c r="U220" s="243" t="str">
        <f>IF(F220="","",Tabla1[[#This Row],[Fecha Inicio grupo]]+3*7-7)</f>
        <v/>
      </c>
      <c r="V220" s="244" t="str">
        <f>IF(F220="","",EDATE(Tabla1[[#This Row],[Fecha Inicio grupo]],3))</f>
        <v/>
      </c>
      <c r="W220" s="30"/>
      <c r="X220" s="30"/>
      <c r="Y220" s="76"/>
      <c r="Z220" s="76"/>
      <c r="AA220" s="76"/>
      <c r="AB220" s="76"/>
      <c r="AC220" s="76"/>
      <c r="AD220" s="76"/>
      <c r="AE220" s="76"/>
      <c r="AF220" s="76"/>
      <c r="AG220" s="76"/>
      <c r="AH220" s="76"/>
      <c r="AI220" s="76"/>
      <c r="AJ220" s="76"/>
      <c r="AK220" s="76"/>
      <c r="AL220" s="76"/>
      <c r="AM220" s="76"/>
      <c r="AN220" s="76"/>
      <c r="AO220" s="144"/>
      <c r="AP220" s="246" t="str">
        <f>IF(F220="","",IFERROR(VLOOKUP(SUBSTITUTE(SUBSTITUTE(Tabla1[[#This Row],[Uso Sistemas]],"T","P"),"N","F"),Parámetros!$M$2:$N$17,2,0),"Completar hasta 3ra sem. para evaluar a Probacionista"))</f>
        <v/>
      </c>
      <c r="AQ220" s="40"/>
      <c r="AR220" s="40"/>
      <c r="AS220" s="40"/>
      <c r="AT220" s="29"/>
      <c r="AU220" s="56"/>
      <c r="AV220" s="56"/>
      <c r="AW220" s="56"/>
      <c r="AX220" s="248" t="str">
        <f>IF(V220="","",EOMONTH(EDATE(Tabla1[[#This Row],[Fecha Finalización]],2),0))</f>
        <v/>
      </c>
      <c r="AY220" s="40"/>
      <c r="AZ220" s="249" t="str">
        <f>IF(V220="","",EOMONTH(EDATE(Tabla1[[#This Row],[Fecha Finalización]],3),0))</f>
        <v/>
      </c>
      <c r="BA220" s="40"/>
      <c r="BB220" s="40"/>
      <c r="BC220" s="235"/>
      <c r="BD220" s="233" t="str">
        <f>IF(F220="","",Tabla1[[#This Row],[sem 01]]&amp;Tabla1[[#This Row],[sem 02]]&amp;Tabla1[[#This Row],[sem 03]])</f>
        <v/>
      </c>
      <c r="BE220" s="234" t="str">
        <f>IF(TRIM(F220)="","",$B$1&amp;"-"&amp;SUBSTITUTE(Tabla1[[#This Row],[Mes Inscrito]]," ","")&amp;"-"&amp;SUBSTITUTE(Tabla1[[#This Row],[Dia de clases Inscrito]]," ","")&amp;"-"&amp;SUBSTITUTE(Tabla1[[#This Row],[Horario Inscrito]]," ","")&amp;"-"&amp;Tabla1[[#This Row],[Fecha Inicio grupo]])</f>
        <v/>
      </c>
      <c r="BF220" s="251" t="str">
        <f>IF(F220="","",Tabla1[[#This Row],[Curso]])</f>
        <v/>
      </c>
      <c r="BG220" s="252" t="str">
        <f>+IF(TRIM(F220)="","",$B$1&amp;"-"&amp;TRIM(Tabla1[[#This Row],[Mes Inscrito]])&amp;"-"&amp;TRIM(Tabla1[[#This Row],[Dia de clases Inscrito]])&amp;"-"&amp;TRIM(Tabla1[[#This Row],[Horario Inscrito]])&amp;"-"&amp;TRIM(Tabla1[[#This Row],[Fecha Inicio grupo]])&amp;"-"&amp;TRIM(Tabla1[[#This Row],[Tipo Incrito]]))</f>
        <v/>
      </c>
      <c r="BH220" s="308" t="str">
        <f>IF(F220="","",OR(IFERROR(SEARCH("CG",Tabla1[[#This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0" s="309" t="str">
        <f>IF(F220&lt;&gt;"",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0" s="309" t="str">
        <f>IF(F220&lt;&gt;"",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0" s="309" t="str">
        <f>IF(Tabla1[[#This Row],[Fecha Inicio grupo]]="","",IFERROR(VLOOKUP(Tabla1[[#This Row],[Mes de Alta como miembro]],Parámetros!$AM$2:$AN$16,2,0),"01/01/1900"))</f>
        <v/>
      </c>
    </row>
    <row r="221" spans="1:63" ht="14.45" hidden="1">
      <c r="A221" s="69">
        <v>218</v>
      </c>
      <c r="B221" s="30"/>
      <c r="C221" s="35"/>
      <c r="D221" s="43"/>
      <c r="E221" s="65"/>
      <c r="F221" s="46"/>
      <c r="G221" s="46"/>
      <c r="H221" s="163"/>
      <c r="I221" s="43"/>
      <c r="J221" s="29"/>
      <c r="K221" s="70"/>
      <c r="L221" s="69"/>
      <c r="M221" s="47"/>
      <c r="N221" s="238" t="str">
        <f ca="1">IF(Tabla1[[#This Row],[Fecha de nac]]="","",IF(Tabla1[[#This Row],[Fecha Finalización]] &gt;=TODAY(), DATEDIF(Tabla1[[#This Row],[Fecha de nac]],TODAY(),"y"), ROUNDDOWN((Tabla1[[#This Row],[Fecha Finalización]] -Tabla1[[#This Row],[Fecha de nac]])/365,0)))</f>
        <v/>
      </c>
      <c r="O221" s="169"/>
      <c r="P221" s="35"/>
      <c r="Q221" s="68"/>
      <c r="R221" s="68"/>
      <c r="S221" s="68"/>
      <c r="T221" s="68"/>
      <c r="U221" s="243" t="str">
        <f>IF(F221="","",Tabla1[[#This Row],[Fecha Inicio grupo]]+3*7-7)</f>
        <v/>
      </c>
      <c r="V221" s="244" t="str">
        <f>IF(F221="","",EDATE(Tabla1[[#This Row],[Fecha Inicio grupo]],3))</f>
        <v/>
      </c>
      <c r="W221" s="30"/>
      <c r="X221" s="30"/>
      <c r="Y221" s="76"/>
      <c r="Z221" s="76"/>
      <c r="AA221" s="76"/>
      <c r="AB221" s="76"/>
      <c r="AC221" s="76"/>
      <c r="AD221" s="76"/>
      <c r="AE221" s="76"/>
      <c r="AF221" s="76"/>
      <c r="AG221" s="76"/>
      <c r="AH221" s="76"/>
      <c r="AI221" s="76"/>
      <c r="AJ221" s="76"/>
      <c r="AK221" s="76"/>
      <c r="AL221" s="76"/>
      <c r="AM221" s="76"/>
      <c r="AN221" s="76"/>
      <c r="AO221" s="144"/>
      <c r="AP221" s="246" t="str">
        <f>IF(F221="","",IFERROR(VLOOKUP(SUBSTITUTE(SUBSTITUTE(Tabla1[[#This Row],[Uso Sistemas]],"T","P"),"N","F"),Parámetros!$M$2:$N$17,2,0),"Completar hasta 3ra sem. para evaluar a Probacionista"))</f>
        <v/>
      </c>
      <c r="AQ221" s="40"/>
      <c r="AR221" s="40"/>
      <c r="AS221" s="40"/>
      <c r="AT221" s="29"/>
      <c r="AU221" s="56"/>
      <c r="AV221" s="56"/>
      <c r="AW221" s="56"/>
      <c r="AX221" s="248" t="str">
        <f>IF(V221="","",EOMONTH(EDATE(Tabla1[[#This Row],[Fecha Finalización]],2),0))</f>
        <v/>
      </c>
      <c r="AY221" s="40"/>
      <c r="AZ221" s="249" t="str">
        <f>IF(V221="","",EOMONTH(EDATE(Tabla1[[#This Row],[Fecha Finalización]],3),0))</f>
        <v/>
      </c>
      <c r="BA221" s="40"/>
      <c r="BB221" s="40"/>
      <c r="BC221" s="235"/>
      <c r="BD221" s="233" t="str">
        <f>IF(F221="","",Tabla1[[#This Row],[sem 01]]&amp;Tabla1[[#This Row],[sem 02]]&amp;Tabla1[[#This Row],[sem 03]])</f>
        <v/>
      </c>
      <c r="BE221" s="234" t="str">
        <f>IF(TRIM(F221)="","",$B$1&amp;"-"&amp;SUBSTITUTE(Tabla1[[#This Row],[Mes Inscrito]]," ","")&amp;"-"&amp;SUBSTITUTE(Tabla1[[#This Row],[Dia de clases Inscrito]]," ","")&amp;"-"&amp;SUBSTITUTE(Tabla1[[#This Row],[Horario Inscrito]]," ","")&amp;"-"&amp;Tabla1[[#This Row],[Fecha Inicio grupo]])</f>
        <v/>
      </c>
      <c r="BF221" s="251" t="str">
        <f>IF(F221="","",Tabla1[[#This Row],[Curso]])</f>
        <v/>
      </c>
      <c r="BG221" s="252" t="str">
        <f>+IF(TRIM(F221)="","",$B$1&amp;"-"&amp;TRIM(Tabla1[[#This Row],[Mes Inscrito]])&amp;"-"&amp;TRIM(Tabla1[[#This Row],[Dia de clases Inscrito]])&amp;"-"&amp;TRIM(Tabla1[[#This Row],[Horario Inscrito]])&amp;"-"&amp;TRIM(Tabla1[[#This Row],[Fecha Inicio grupo]])&amp;"-"&amp;TRIM(Tabla1[[#This Row],[Tipo Incrito]]))</f>
        <v/>
      </c>
      <c r="BH221" s="308" t="str">
        <f>IF(F221="","",OR(IFERROR(SEARCH("CG",Tabla1[[#This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1" s="309" t="str">
        <f>IF(F221&lt;&gt;"",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1" s="309" t="str">
        <f>IF(F221&lt;&gt;"",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1" s="309" t="str">
        <f>IF(Tabla1[[#This Row],[Fecha Inicio grupo]]="","",IFERROR(VLOOKUP(Tabla1[[#This Row],[Mes de Alta como miembro]],Parámetros!$AM$2:$AN$16,2,0),"01/01/1900"))</f>
        <v/>
      </c>
    </row>
    <row r="222" spans="1:63" ht="14.45" hidden="1">
      <c r="A222" s="69">
        <v>219</v>
      </c>
      <c r="B222" s="30"/>
      <c r="C222" s="35"/>
      <c r="D222" s="43"/>
      <c r="E222" s="65"/>
      <c r="F222" s="46"/>
      <c r="G222" s="46"/>
      <c r="H222" s="163"/>
      <c r="I222" s="43"/>
      <c r="J222" s="29"/>
      <c r="K222" s="70"/>
      <c r="L222" s="69"/>
      <c r="M222" s="47"/>
      <c r="N222" s="238" t="str">
        <f ca="1">IF(Tabla1[[#This Row],[Fecha de nac]]="","",IF(Tabla1[[#This Row],[Fecha Finalización]] &gt;=TODAY(), DATEDIF(Tabla1[[#This Row],[Fecha de nac]],TODAY(),"y"), ROUNDDOWN((Tabla1[[#This Row],[Fecha Finalización]] -Tabla1[[#This Row],[Fecha de nac]])/365,0)))</f>
        <v/>
      </c>
      <c r="O222" s="169"/>
      <c r="P222" s="35"/>
      <c r="Q222" s="68"/>
      <c r="R222" s="68"/>
      <c r="S222" s="68"/>
      <c r="T222" s="68"/>
      <c r="U222" s="243" t="str">
        <f>IF(F222="","",Tabla1[[#This Row],[Fecha Inicio grupo]]+3*7-7)</f>
        <v/>
      </c>
      <c r="V222" s="244" t="str">
        <f>IF(F222="","",EDATE(Tabla1[[#This Row],[Fecha Inicio grupo]],3))</f>
        <v/>
      </c>
      <c r="W222" s="30"/>
      <c r="X222" s="30"/>
      <c r="Y222" s="76"/>
      <c r="Z222" s="76"/>
      <c r="AA222" s="76"/>
      <c r="AB222" s="76"/>
      <c r="AC222" s="76"/>
      <c r="AD222" s="76"/>
      <c r="AE222" s="76"/>
      <c r="AF222" s="76"/>
      <c r="AG222" s="76"/>
      <c r="AH222" s="76"/>
      <c r="AI222" s="76"/>
      <c r="AJ222" s="76"/>
      <c r="AK222" s="76"/>
      <c r="AL222" s="76"/>
      <c r="AM222" s="76"/>
      <c r="AN222" s="76"/>
      <c r="AO222" s="144"/>
      <c r="AP222" s="246" t="str">
        <f>IF(F222="","",IFERROR(VLOOKUP(SUBSTITUTE(SUBSTITUTE(Tabla1[[#This Row],[Uso Sistemas]],"T","P"),"N","F"),Parámetros!$M$2:$N$17,2,0),"Completar hasta 3ra sem. para evaluar a Probacionista"))</f>
        <v/>
      </c>
      <c r="AQ222" s="40"/>
      <c r="AR222" s="40"/>
      <c r="AS222" s="40"/>
      <c r="AT222" s="29"/>
      <c r="AU222" s="56"/>
      <c r="AV222" s="56"/>
      <c r="AW222" s="56"/>
      <c r="AX222" s="248" t="str">
        <f>IF(V222="","",EOMONTH(EDATE(Tabla1[[#This Row],[Fecha Finalización]],2),0))</f>
        <v/>
      </c>
      <c r="AY222" s="40"/>
      <c r="AZ222" s="249" t="str">
        <f>IF(V222="","",EOMONTH(EDATE(Tabla1[[#This Row],[Fecha Finalización]],3),0))</f>
        <v/>
      </c>
      <c r="BA222" s="40"/>
      <c r="BB222" s="40"/>
      <c r="BC222" s="235"/>
      <c r="BD222" s="233" t="str">
        <f>IF(F222="","",Tabla1[[#This Row],[sem 01]]&amp;Tabla1[[#This Row],[sem 02]]&amp;Tabla1[[#This Row],[sem 03]])</f>
        <v/>
      </c>
      <c r="BE222" s="234" t="str">
        <f>IF(TRIM(F222)="","",$B$1&amp;"-"&amp;SUBSTITUTE(Tabla1[[#This Row],[Mes Inscrito]]," ","")&amp;"-"&amp;SUBSTITUTE(Tabla1[[#This Row],[Dia de clases Inscrito]]," ","")&amp;"-"&amp;SUBSTITUTE(Tabla1[[#This Row],[Horario Inscrito]]," ","")&amp;"-"&amp;Tabla1[[#This Row],[Fecha Inicio grupo]])</f>
        <v/>
      </c>
      <c r="BF222" s="251" t="str">
        <f>IF(F222="","",Tabla1[[#This Row],[Curso]])</f>
        <v/>
      </c>
      <c r="BG222" s="252" t="str">
        <f>+IF(TRIM(F222)="","",$B$1&amp;"-"&amp;TRIM(Tabla1[[#This Row],[Mes Inscrito]])&amp;"-"&amp;TRIM(Tabla1[[#This Row],[Dia de clases Inscrito]])&amp;"-"&amp;TRIM(Tabla1[[#This Row],[Horario Inscrito]])&amp;"-"&amp;TRIM(Tabla1[[#This Row],[Fecha Inicio grupo]])&amp;"-"&amp;TRIM(Tabla1[[#This Row],[Tipo Incrito]]))</f>
        <v/>
      </c>
      <c r="BH222" s="308" t="str">
        <f>IF(F222="","",OR(IFERROR(SEARCH("CG",Tabla1[[#This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2" s="309" t="str">
        <f>IF(F222&lt;&gt;"",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2" s="309" t="str">
        <f>IF(F222&lt;&gt;"",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2" s="309" t="str">
        <f>IF(Tabla1[[#This Row],[Fecha Inicio grupo]]="","",IFERROR(VLOOKUP(Tabla1[[#This Row],[Mes de Alta como miembro]],Parámetros!$AM$2:$AN$16,2,0),"01/01/1900"))</f>
        <v/>
      </c>
    </row>
    <row r="223" spans="1:63" ht="14.45" hidden="1">
      <c r="A223" s="69">
        <v>220</v>
      </c>
      <c r="B223" s="30"/>
      <c r="C223" s="35"/>
      <c r="D223" s="43"/>
      <c r="E223" s="65"/>
      <c r="F223" s="46"/>
      <c r="G223" s="46"/>
      <c r="H223" s="163"/>
      <c r="I223" s="43"/>
      <c r="J223" s="29"/>
      <c r="K223" s="70"/>
      <c r="L223" s="69"/>
      <c r="M223" s="47"/>
      <c r="N223" s="238" t="str">
        <f ca="1">IF(Tabla1[[#This Row],[Fecha de nac]]="","",IF(Tabla1[[#This Row],[Fecha Finalización]] &gt;=TODAY(), DATEDIF(Tabla1[[#This Row],[Fecha de nac]],TODAY(),"y"), ROUNDDOWN((Tabla1[[#This Row],[Fecha Finalización]] -Tabla1[[#This Row],[Fecha de nac]])/365,0)))</f>
        <v/>
      </c>
      <c r="O223" s="169"/>
      <c r="P223" s="35"/>
      <c r="Q223" s="68"/>
      <c r="R223" s="68"/>
      <c r="S223" s="68"/>
      <c r="T223" s="68"/>
      <c r="U223" s="243" t="str">
        <f>IF(F223="","",Tabla1[[#This Row],[Fecha Inicio grupo]]+3*7-7)</f>
        <v/>
      </c>
      <c r="V223" s="244" t="str">
        <f>IF(F223="","",EDATE(Tabla1[[#This Row],[Fecha Inicio grupo]],3))</f>
        <v/>
      </c>
      <c r="W223" s="30"/>
      <c r="X223" s="30"/>
      <c r="Y223" s="76"/>
      <c r="Z223" s="76"/>
      <c r="AA223" s="76"/>
      <c r="AB223" s="76"/>
      <c r="AC223" s="76"/>
      <c r="AD223" s="76"/>
      <c r="AE223" s="76"/>
      <c r="AF223" s="76"/>
      <c r="AG223" s="76"/>
      <c r="AH223" s="76"/>
      <c r="AI223" s="76"/>
      <c r="AJ223" s="76"/>
      <c r="AK223" s="76"/>
      <c r="AL223" s="76"/>
      <c r="AM223" s="76"/>
      <c r="AN223" s="76"/>
      <c r="AO223" s="144"/>
      <c r="AP223" s="246" t="str">
        <f>IF(F223="","",IFERROR(VLOOKUP(SUBSTITUTE(SUBSTITUTE(Tabla1[[#This Row],[Uso Sistemas]],"T","P"),"N","F"),Parámetros!$M$2:$N$17,2,0),"Completar hasta 3ra sem. para evaluar a Probacionista"))</f>
        <v/>
      </c>
      <c r="AQ223" s="40"/>
      <c r="AR223" s="40"/>
      <c r="AS223" s="40"/>
      <c r="AT223" s="29"/>
      <c r="AU223" s="56"/>
      <c r="AV223" s="56"/>
      <c r="AW223" s="56"/>
      <c r="AX223" s="248" t="str">
        <f>IF(V223="","",EOMONTH(EDATE(Tabla1[[#This Row],[Fecha Finalización]],2),0))</f>
        <v/>
      </c>
      <c r="AY223" s="40"/>
      <c r="AZ223" s="249" t="str">
        <f>IF(V223="","",EOMONTH(EDATE(Tabla1[[#This Row],[Fecha Finalización]],3),0))</f>
        <v/>
      </c>
      <c r="BA223" s="40"/>
      <c r="BB223" s="40"/>
      <c r="BC223" s="235"/>
      <c r="BD223" s="233" t="str">
        <f>IF(F223="","",Tabla1[[#This Row],[sem 01]]&amp;Tabla1[[#This Row],[sem 02]]&amp;Tabla1[[#This Row],[sem 03]])</f>
        <v/>
      </c>
      <c r="BE223" s="234" t="str">
        <f>IF(TRIM(F223)="","",$B$1&amp;"-"&amp;SUBSTITUTE(Tabla1[[#This Row],[Mes Inscrito]]," ","")&amp;"-"&amp;SUBSTITUTE(Tabla1[[#This Row],[Dia de clases Inscrito]]," ","")&amp;"-"&amp;SUBSTITUTE(Tabla1[[#This Row],[Horario Inscrito]]," ","")&amp;"-"&amp;Tabla1[[#This Row],[Fecha Inicio grupo]])</f>
        <v/>
      </c>
      <c r="BF223" s="251" t="str">
        <f>IF(F223="","",Tabla1[[#This Row],[Curso]])</f>
        <v/>
      </c>
      <c r="BG223" s="252" t="str">
        <f>+IF(TRIM(F223)="","",$B$1&amp;"-"&amp;TRIM(Tabla1[[#This Row],[Mes Inscrito]])&amp;"-"&amp;TRIM(Tabla1[[#This Row],[Dia de clases Inscrito]])&amp;"-"&amp;TRIM(Tabla1[[#This Row],[Horario Inscrito]])&amp;"-"&amp;TRIM(Tabla1[[#This Row],[Fecha Inicio grupo]])&amp;"-"&amp;TRIM(Tabla1[[#This Row],[Tipo Incrito]]))</f>
        <v/>
      </c>
      <c r="BH223" s="308" t="str">
        <f>IF(F223="","",OR(IFERROR(SEARCH("CG",Tabla1[[#This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3" s="309" t="str">
        <f>IF(F223&lt;&gt;"",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3" s="309" t="str">
        <f>IF(F223&lt;&gt;"",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3" s="309" t="str">
        <f>IF(Tabla1[[#This Row],[Fecha Inicio grupo]]="","",IFERROR(VLOOKUP(Tabla1[[#This Row],[Mes de Alta como miembro]],Parámetros!$AM$2:$AN$16,2,0),"01/01/1900"))</f>
        <v/>
      </c>
    </row>
    <row r="224" spans="1:63" ht="14.45" hidden="1">
      <c r="A224" s="69">
        <v>221</v>
      </c>
      <c r="B224" s="30"/>
      <c r="C224" s="35"/>
      <c r="D224" s="43"/>
      <c r="E224" s="65"/>
      <c r="F224" s="46"/>
      <c r="G224" s="46"/>
      <c r="H224" s="163"/>
      <c r="I224" s="43"/>
      <c r="J224" s="29"/>
      <c r="K224" s="70"/>
      <c r="L224" s="69"/>
      <c r="M224" s="47"/>
      <c r="N224" s="238" t="str">
        <f ca="1">IF(Tabla1[[#This Row],[Fecha de nac]]="","",IF(Tabla1[[#This Row],[Fecha Finalización]] &gt;=TODAY(), DATEDIF(Tabla1[[#This Row],[Fecha de nac]],TODAY(),"y"), ROUNDDOWN((Tabla1[[#This Row],[Fecha Finalización]] -Tabla1[[#This Row],[Fecha de nac]])/365,0)))</f>
        <v/>
      </c>
      <c r="O224" s="169"/>
      <c r="P224" s="35"/>
      <c r="Q224" s="68"/>
      <c r="R224" s="68"/>
      <c r="S224" s="68"/>
      <c r="T224" s="68"/>
      <c r="U224" s="243" t="str">
        <f>IF(F224="","",Tabla1[[#This Row],[Fecha Inicio grupo]]+3*7-7)</f>
        <v/>
      </c>
      <c r="V224" s="244" t="str">
        <f>IF(F224="","",EDATE(Tabla1[[#This Row],[Fecha Inicio grupo]],3))</f>
        <v/>
      </c>
      <c r="W224" s="30"/>
      <c r="X224" s="30"/>
      <c r="Y224" s="76"/>
      <c r="Z224" s="76"/>
      <c r="AA224" s="76"/>
      <c r="AB224" s="76"/>
      <c r="AC224" s="76"/>
      <c r="AD224" s="76"/>
      <c r="AE224" s="76"/>
      <c r="AF224" s="76"/>
      <c r="AG224" s="76"/>
      <c r="AH224" s="76"/>
      <c r="AI224" s="76"/>
      <c r="AJ224" s="76"/>
      <c r="AK224" s="76"/>
      <c r="AL224" s="76"/>
      <c r="AM224" s="76"/>
      <c r="AN224" s="76"/>
      <c r="AO224" s="144"/>
      <c r="AP224" s="246" t="str">
        <f>IF(F224="","",IFERROR(VLOOKUP(SUBSTITUTE(SUBSTITUTE(Tabla1[[#This Row],[Uso Sistemas]],"T","P"),"N","F"),Parámetros!$M$2:$N$17,2,0),"Completar hasta 3ra sem. para evaluar a Probacionista"))</f>
        <v/>
      </c>
      <c r="AQ224" s="40"/>
      <c r="AR224" s="40"/>
      <c r="AS224" s="40"/>
      <c r="AT224" s="29"/>
      <c r="AU224" s="56"/>
      <c r="AV224" s="56"/>
      <c r="AW224" s="56"/>
      <c r="AX224" s="248" t="str">
        <f>IF(V224="","",EOMONTH(EDATE(Tabla1[[#This Row],[Fecha Finalización]],2),0))</f>
        <v/>
      </c>
      <c r="AY224" s="40"/>
      <c r="AZ224" s="249" t="str">
        <f>IF(V224="","",EOMONTH(EDATE(Tabla1[[#This Row],[Fecha Finalización]],3),0))</f>
        <v/>
      </c>
      <c r="BA224" s="40"/>
      <c r="BB224" s="40"/>
      <c r="BC224" s="235"/>
      <c r="BD224" s="233" t="str">
        <f>IF(F224="","",Tabla1[[#This Row],[sem 01]]&amp;Tabla1[[#This Row],[sem 02]]&amp;Tabla1[[#This Row],[sem 03]])</f>
        <v/>
      </c>
      <c r="BE224" s="234" t="str">
        <f>IF(TRIM(F224)="","",$B$1&amp;"-"&amp;SUBSTITUTE(Tabla1[[#This Row],[Mes Inscrito]]," ","")&amp;"-"&amp;SUBSTITUTE(Tabla1[[#This Row],[Dia de clases Inscrito]]," ","")&amp;"-"&amp;SUBSTITUTE(Tabla1[[#This Row],[Horario Inscrito]]," ","")&amp;"-"&amp;Tabla1[[#This Row],[Fecha Inicio grupo]])</f>
        <v/>
      </c>
      <c r="BF224" s="251" t="str">
        <f>IF(F224="","",Tabla1[[#This Row],[Curso]])</f>
        <v/>
      </c>
      <c r="BG224" s="252" t="str">
        <f>+IF(TRIM(F224)="","",$B$1&amp;"-"&amp;TRIM(Tabla1[[#This Row],[Mes Inscrito]])&amp;"-"&amp;TRIM(Tabla1[[#This Row],[Dia de clases Inscrito]])&amp;"-"&amp;TRIM(Tabla1[[#This Row],[Horario Inscrito]])&amp;"-"&amp;TRIM(Tabla1[[#This Row],[Fecha Inicio grupo]])&amp;"-"&amp;TRIM(Tabla1[[#This Row],[Tipo Incrito]]))</f>
        <v/>
      </c>
      <c r="BH224" s="308" t="str">
        <f>IF(F224="","",OR(IFERROR(SEARCH("CG",Tabla1[[#This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4" s="309" t="str">
        <f>IF(F224&lt;&gt;"",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4" s="309" t="str">
        <f>IF(F224&lt;&gt;"",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4" s="309" t="str">
        <f>IF(Tabla1[[#This Row],[Fecha Inicio grupo]]="","",IFERROR(VLOOKUP(Tabla1[[#This Row],[Mes de Alta como miembro]],Parámetros!$AM$2:$AN$16,2,0),"01/01/1900"))</f>
        <v/>
      </c>
    </row>
    <row r="225" spans="1:63" ht="14.45" hidden="1">
      <c r="A225" s="69">
        <v>222</v>
      </c>
      <c r="B225" s="30"/>
      <c r="C225" s="35"/>
      <c r="D225" s="43"/>
      <c r="E225" s="65"/>
      <c r="F225" s="46"/>
      <c r="G225" s="46"/>
      <c r="H225" s="163"/>
      <c r="I225" s="43"/>
      <c r="J225" s="29"/>
      <c r="K225" s="70"/>
      <c r="L225" s="69"/>
      <c r="M225" s="47"/>
      <c r="N225" s="238" t="str">
        <f ca="1">IF(Tabla1[[#This Row],[Fecha de nac]]="","",IF(Tabla1[[#This Row],[Fecha Finalización]] &gt;=TODAY(), DATEDIF(Tabla1[[#This Row],[Fecha de nac]],TODAY(),"y"), ROUNDDOWN((Tabla1[[#This Row],[Fecha Finalización]] -Tabla1[[#This Row],[Fecha de nac]])/365,0)))</f>
        <v/>
      </c>
      <c r="O225" s="169"/>
      <c r="P225" s="35"/>
      <c r="Q225" s="68"/>
      <c r="R225" s="68"/>
      <c r="S225" s="68"/>
      <c r="T225" s="68"/>
      <c r="U225" s="243" t="str">
        <f>IF(F225="","",Tabla1[[#This Row],[Fecha Inicio grupo]]+3*7-7)</f>
        <v/>
      </c>
      <c r="V225" s="244" t="str">
        <f>IF(F225="","",EDATE(Tabla1[[#This Row],[Fecha Inicio grupo]],3))</f>
        <v/>
      </c>
      <c r="W225" s="30"/>
      <c r="X225" s="30"/>
      <c r="Y225" s="76"/>
      <c r="Z225" s="76"/>
      <c r="AA225" s="76"/>
      <c r="AB225" s="76"/>
      <c r="AC225" s="76"/>
      <c r="AD225" s="76"/>
      <c r="AE225" s="76"/>
      <c r="AF225" s="76"/>
      <c r="AG225" s="76"/>
      <c r="AH225" s="76"/>
      <c r="AI225" s="76"/>
      <c r="AJ225" s="76"/>
      <c r="AK225" s="76"/>
      <c r="AL225" s="76"/>
      <c r="AM225" s="76"/>
      <c r="AN225" s="76"/>
      <c r="AO225" s="144"/>
      <c r="AP225" s="246" t="str">
        <f>IF(F225="","",IFERROR(VLOOKUP(SUBSTITUTE(SUBSTITUTE(Tabla1[[#This Row],[Uso Sistemas]],"T","P"),"N","F"),Parámetros!$M$2:$N$17,2,0),"Completar hasta 3ra sem. para evaluar a Probacionista"))</f>
        <v/>
      </c>
      <c r="AQ225" s="40"/>
      <c r="AR225" s="40"/>
      <c r="AS225" s="40"/>
      <c r="AT225" s="29"/>
      <c r="AU225" s="56"/>
      <c r="AV225" s="56"/>
      <c r="AW225" s="56"/>
      <c r="AX225" s="248" t="str">
        <f>IF(V225="","",EOMONTH(EDATE(Tabla1[[#This Row],[Fecha Finalización]],2),0))</f>
        <v/>
      </c>
      <c r="AY225" s="40"/>
      <c r="AZ225" s="249" t="str">
        <f>IF(V225="","",EOMONTH(EDATE(Tabla1[[#This Row],[Fecha Finalización]],3),0))</f>
        <v/>
      </c>
      <c r="BA225" s="40"/>
      <c r="BB225" s="40"/>
      <c r="BC225" s="235"/>
      <c r="BD225" s="233" t="str">
        <f>IF(F225="","",Tabla1[[#This Row],[sem 01]]&amp;Tabla1[[#This Row],[sem 02]]&amp;Tabla1[[#This Row],[sem 03]])</f>
        <v/>
      </c>
      <c r="BE225" s="234" t="str">
        <f>IF(TRIM(F225)="","",$B$1&amp;"-"&amp;SUBSTITUTE(Tabla1[[#This Row],[Mes Inscrito]]," ","")&amp;"-"&amp;SUBSTITUTE(Tabla1[[#This Row],[Dia de clases Inscrito]]," ","")&amp;"-"&amp;SUBSTITUTE(Tabla1[[#This Row],[Horario Inscrito]]," ","")&amp;"-"&amp;Tabla1[[#This Row],[Fecha Inicio grupo]])</f>
        <v/>
      </c>
      <c r="BF225" s="251" t="str">
        <f>IF(F225="","",Tabla1[[#This Row],[Curso]])</f>
        <v/>
      </c>
      <c r="BG225" s="252" t="str">
        <f>+IF(TRIM(F225)="","",$B$1&amp;"-"&amp;TRIM(Tabla1[[#This Row],[Mes Inscrito]])&amp;"-"&amp;TRIM(Tabla1[[#This Row],[Dia de clases Inscrito]])&amp;"-"&amp;TRIM(Tabla1[[#This Row],[Horario Inscrito]])&amp;"-"&amp;TRIM(Tabla1[[#This Row],[Fecha Inicio grupo]])&amp;"-"&amp;TRIM(Tabla1[[#This Row],[Tipo Incrito]]))</f>
        <v/>
      </c>
      <c r="BH225" s="308" t="str">
        <f>IF(F225="","",OR(IFERROR(SEARCH("CG",Tabla1[[#This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5" s="309" t="str">
        <f>IF(F225&lt;&gt;"",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5" s="309" t="str">
        <f>IF(F225&lt;&gt;"",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5" s="309" t="str">
        <f>IF(Tabla1[[#This Row],[Fecha Inicio grupo]]="","",IFERROR(VLOOKUP(Tabla1[[#This Row],[Mes de Alta como miembro]],Parámetros!$AM$2:$AN$16,2,0),"01/01/1900"))</f>
        <v/>
      </c>
    </row>
    <row r="226" spans="1:63" ht="14.45" hidden="1">
      <c r="A226" s="69">
        <v>223</v>
      </c>
      <c r="B226" s="30"/>
      <c r="C226" s="35"/>
      <c r="D226" s="43"/>
      <c r="E226" s="65"/>
      <c r="F226" s="46"/>
      <c r="G226" s="46"/>
      <c r="H226" s="163"/>
      <c r="I226" s="43"/>
      <c r="J226" s="29"/>
      <c r="K226" s="70"/>
      <c r="L226" s="69"/>
      <c r="M226" s="47"/>
      <c r="N226" s="238" t="str">
        <f ca="1">IF(Tabla1[[#This Row],[Fecha de nac]]="","",IF(Tabla1[[#This Row],[Fecha Finalización]] &gt;=TODAY(), DATEDIF(Tabla1[[#This Row],[Fecha de nac]],TODAY(),"y"), ROUNDDOWN((Tabla1[[#This Row],[Fecha Finalización]] -Tabla1[[#This Row],[Fecha de nac]])/365,0)))</f>
        <v/>
      </c>
      <c r="O226" s="169"/>
      <c r="P226" s="35"/>
      <c r="Q226" s="68"/>
      <c r="R226" s="68"/>
      <c r="S226" s="68"/>
      <c r="T226" s="68"/>
      <c r="U226" s="243" t="str">
        <f>IF(F226="","",Tabla1[[#This Row],[Fecha Inicio grupo]]+3*7-7)</f>
        <v/>
      </c>
      <c r="V226" s="244" t="str">
        <f>IF(F226="","",EDATE(Tabla1[[#This Row],[Fecha Inicio grupo]],3))</f>
        <v/>
      </c>
      <c r="W226" s="30"/>
      <c r="X226" s="30"/>
      <c r="Y226" s="76"/>
      <c r="Z226" s="76"/>
      <c r="AA226" s="76"/>
      <c r="AB226" s="76"/>
      <c r="AC226" s="76"/>
      <c r="AD226" s="76"/>
      <c r="AE226" s="76"/>
      <c r="AF226" s="76"/>
      <c r="AG226" s="76"/>
      <c r="AH226" s="76"/>
      <c r="AI226" s="76"/>
      <c r="AJ226" s="76"/>
      <c r="AK226" s="76"/>
      <c r="AL226" s="76"/>
      <c r="AM226" s="76"/>
      <c r="AN226" s="76"/>
      <c r="AO226" s="144"/>
      <c r="AP226" s="246" t="str">
        <f>IF(F226="","",IFERROR(VLOOKUP(SUBSTITUTE(SUBSTITUTE(Tabla1[[#This Row],[Uso Sistemas]],"T","P"),"N","F"),Parámetros!$M$2:$N$17,2,0),"Completar hasta 3ra sem. para evaluar a Probacionista"))</f>
        <v/>
      </c>
      <c r="AQ226" s="40"/>
      <c r="AR226" s="40"/>
      <c r="AS226" s="40"/>
      <c r="AT226" s="29"/>
      <c r="AU226" s="56"/>
      <c r="AV226" s="56"/>
      <c r="AW226" s="56"/>
      <c r="AX226" s="248" t="str">
        <f>IF(V226="","",EOMONTH(EDATE(Tabla1[[#This Row],[Fecha Finalización]],2),0))</f>
        <v/>
      </c>
      <c r="AY226" s="40"/>
      <c r="AZ226" s="249" t="str">
        <f>IF(V226="","",EOMONTH(EDATE(Tabla1[[#This Row],[Fecha Finalización]],3),0))</f>
        <v/>
      </c>
      <c r="BA226" s="40"/>
      <c r="BB226" s="40"/>
      <c r="BC226" s="235"/>
      <c r="BD226" s="233" t="str">
        <f>IF(F226="","",Tabla1[[#This Row],[sem 01]]&amp;Tabla1[[#This Row],[sem 02]]&amp;Tabla1[[#This Row],[sem 03]])</f>
        <v/>
      </c>
      <c r="BE226" s="234" t="str">
        <f>IF(TRIM(F226)="","",$B$1&amp;"-"&amp;SUBSTITUTE(Tabla1[[#This Row],[Mes Inscrito]]," ","")&amp;"-"&amp;SUBSTITUTE(Tabla1[[#This Row],[Dia de clases Inscrito]]," ","")&amp;"-"&amp;SUBSTITUTE(Tabla1[[#This Row],[Horario Inscrito]]," ","")&amp;"-"&amp;Tabla1[[#This Row],[Fecha Inicio grupo]])</f>
        <v/>
      </c>
      <c r="BF226" s="251" t="str">
        <f>IF(F226="","",Tabla1[[#This Row],[Curso]])</f>
        <v/>
      </c>
      <c r="BG226" s="252" t="str">
        <f>+IF(TRIM(F226)="","",$B$1&amp;"-"&amp;TRIM(Tabla1[[#This Row],[Mes Inscrito]])&amp;"-"&amp;TRIM(Tabla1[[#This Row],[Dia de clases Inscrito]])&amp;"-"&amp;TRIM(Tabla1[[#This Row],[Horario Inscrito]])&amp;"-"&amp;TRIM(Tabla1[[#This Row],[Fecha Inicio grupo]])&amp;"-"&amp;TRIM(Tabla1[[#This Row],[Tipo Incrito]]))</f>
        <v/>
      </c>
      <c r="BH226" s="308" t="str">
        <f>IF(F226="","",OR(IFERROR(SEARCH("CG",Tabla1[[#This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6" s="309" t="str">
        <f>IF(F226&lt;&gt;"",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6" s="309" t="str">
        <f>IF(F226&lt;&gt;"",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6" s="309" t="str">
        <f>IF(Tabla1[[#This Row],[Fecha Inicio grupo]]="","",IFERROR(VLOOKUP(Tabla1[[#This Row],[Mes de Alta como miembro]],Parámetros!$AM$2:$AN$16,2,0),"01/01/1900"))</f>
        <v/>
      </c>
    </row>
    <row r="227" spans="1:63" ht="14.45" hidden="1">
      <c r="A227" s="69">
        <v>224</v>
      </c>
      <c r="B227" s="30"/>
      <c r="C227" s="35"/>
      <c r="D227" s="43"/>
      <c r="E227" s="65"/>
      <c r="F227" s="46"/>
      <c r="G227" s="46"/>
      <c r="H227" s="163"/>
      <c r="I227" s="43"/>
      <c r="J227" s="29"/>
      <c r="K227" s="70"/>
      <c r="L227" s="69"/>
      <c r="M227" s="47"/>
      <c r="N227" s="238" t="str">
        <f ca="1">IF(Tabla1[[#This Row],[Fecha de nac]]="","",IF(Tabla1[[#This Row],[Fecha Finalización]] &gt;=TODAY(), DATEDIF(Tabla1[[#This Row],[Fecha de nac]],TODAY(),"y"), ROUNDDOWN((Tabla1[[#This Row],[Fecha Finalización]] -Tabla1[[#This Row],[Fecha de nac]])/365,0)))</f>
        <v/>
      </c>
      <c r="O227" s="169"/>
      <c r="P227" s="35"/>
      <c r="Q227" s="68"/>
      <c r="R227" s="68"/>
      <c r="S227" s="68"/>
      <c r="T227" s="68"/>
      <c r="U227" s="243" t="str">
        <f>IF(F227="","",Tabla1[[#This Row],[Fecha Inicio grupo]]+3*7-7)</f>
        <v/>
      </c>
      <c r="V227" s="244" t="str">
        <f>IF(F227="","",EDATE(Tabla1[[#This Row],[Fecha Inicio grupo]],3))</f>
        <v/>
      </c>
      <c r="W227" s="30"/>
      <c r="X227" s="30"/>
      <c r="Y227" s="76"/>
      <c r="Z227" s="76"/>
      <c r="AA227" s="76"/>
      <c r="AB227" s="76"/>
      <c r="AC227" s="76"/>
      <c r="AD227" s="76"/>
      <c r="AE227" s="76"/>
      <c r="AF227" s="76"/>
      <c r="AG227" s="76"/>
      <c r="AH227" s="76"/>
      <c r="AI227" s="76"/>
      <c r="AJ227" s="76"/>
      <c r="AK227" s="76"/>
      <c r="AL227" s="76"/>
      <c r="AM227" s="76"/>
      <c r="AN227" s="76"/>
      <c r="AO227" s="144"/>
      <c r="AP227" s="246" t="str">
        <f>IF(F227="","",IFERROR(VLOOKUP(SUBSTITUTE(SUBSTITUTE(Tabla1[[#This Row],[Uso Sistemas]],"T","P"),"N","F"),Parámetros!$M$2:$N$17,2,0),"Completar hasta 3ra sem. para evaluar a Probacionista"))</f>
        <v/>
      </c>
      <c r="AQ227" s="40"/>
      <c r="AR227" s="40"/>
      <c r="AS227" s="40"/>
      <c r="AT227" s="29"/>
      <c r="AU227" s="56"/>
      <c r="AV227" s="56"/>
      <c r="AW227" s="56"/>
      <c r="AX227" s="248" t="str">
        <f>IF(V227="","",EOMONTH(EDATE(Tabla1[[#This Row],[Fecha Finalización]],2),0))</f>
        <v/>
      </c>
      <c r="AY227" s="40"/>
      <c r="AZ227" s="249" t="str">
        <f>IF(V227="","",EOMONTH(EDATE(Tabla1[[#This Row],[Fecha Finalización]],3),0))</f>
        <v/>
      </c>
      <c r="BA227" s="40"/>
      <c r="BB227" s="40"/>
      <c r="BC227" s="235"/>
      <c r="BD227" s="233" t="str">
        <f>IF(F227="","",Tabla1[[#This Row],[sem 01]]&amp;Tabla1[[#This Row],[sem 02]]&amp;Tabla1[[#This Row],[sem 03]])</f>
        <v/>
      </c>
      <c r="BE227" s="234" t="str">
        <f>IF(TRIM(F227)="","",$B$1&amp;"-"&amp;SUBSTITUTE(Tabla1[[#This Row],[Mes Inscrito]]," ","")&amp;"-"&amp;SUBSTITUTE(Tabla1[[#This Row],[Dia de clases Inscrito]]," ","")&amp;"-"&amp;SUBSTITUTE(Tabla1[[#This Row],[Horario Inscrito]]," ","")&amp;"-"&amp;Tabla1[[#This Row],[Fecha Inicio grupo]])</f>
        <v/>
      </c>
      <c r="BF227" s="251" t="str">
        <f>IF(F227="","",Tabla1[[#This Row],[Curso]])</f>
        <v/>
      </c>
      <c r="BG227" s="252" t="str">
        <f>+IF(TRIM(F227)="","",$B$1&amp;"-"&amp;TRIM(Tabla1[[#This Row],[Mes Inscrito]])&amp;"-"&amp;TRIM(Tabla1[[#This Row],[Dia de clases Inscrito]])&amp;"-"&amp;TRIM(Tabla1[[#This Row],[Horario Inscrito]])&amp;"-"&amp;TRIM(Tabla1[[#This Row],[Fecha Inicio grupo]])&amp;"-"&amp;TRIM(Tabla1[[#This Row],[Tipo Incrito]]))</f>
        <v/>
      </c>
      <c r="BH227" s="308" t="str">
        <f>IF(F227="","",OR(IFERROR(SEARCH("CG",Tabla1[[#This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7" s="309" t="str">
        <f>IF(F227&lt;&gt;"",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7" s="309" t="str">
        <f>IF(F227&lt;&gt;"",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7" s="309" t="str">
        <f>IF(Tabla1[[#This Row],[Fecha Inicio grupo]]="","",IFERROR(VLOOKUP(Tabla1[[#This Row],[Mes de Alta como miembro]],Parámetros!$AM$2:$AN$16,2,0),"01/01/1900"))</f>
        <v/>
      </c>
    </row>
    <row r="228" spans="1:63" ht="14.45" hidden="1">
      <c r="A228" s="69">
        <v>225</v>
      </c>
      <c r="B228" s="30"/>
      <c r="C228" s="35"/>
      <c r="D228" s="43"/>
      <c r="E228" s="65"/>
      <c r="F228" s="46"/>
      <c r="G228" s="46"/>
      <c r="H228" s="163"/>
      <c r="I228" s="43"/>
      <c r="J228" s="29"/>
      <c r="K228" s="70"/>
      <c r="L228" s="69"/>
      <c r="M228" s="47"/>
      <c r="N228" s="238" t="str">
        <f ca="1">IF(Tabla1[[#This Row],[Fecha de nac]]="","",IF(Tabla1[[#This Row],[Fecha Finalización]] &gt;=TODAY(), DATEDIF(Tabla1[[#This Row],[Fecha de nac]],TODAY(),"y"), ROUNDDOWN((Tabla1[[#This Row],[Fecha Finalización]] -Tabla1[[#This Row],[Fecha de nac]])/365,0)))</f>
        <v/>
      </c>
      <c r="O228" s="169"/>
      <c r="P228" s="35"/>
      <c r="Q228" s="68"/>
      <c r="R228" s="68"/>
      <c r="S228" s="68"/>
      <c r="T228" s="68"/>
      <c r="U228" s="243" t="str">
        <f>IF(F228="","",Tabla1[[#This Row],[Fecha Inicio grupo]]+3*7-7)</f>
        <v/>
      </c>
      <c r="V228" s="244" t="str">
        <f>IF(F228="","",EDATE(Tabla1[[#This Row],[Fecha Inicio grupo]],3))</f>
        <v/>
      </c>
      <c r="W228" s="30"/>
      <c r="X228" s="30"/>
      <c r="Y228" s="76"/>
      <c r="Z228" s="76"/>
      <c r="AA228" s="76"/>
      <c r="AB228" s="76"/>
      <c r="AC228" s="76"/>
      <c r="AD228" s="76"/>
      <c r="AE228" s="76"/>
      <c r="AF228" s="76"/>
      <c r="AG228" s="76"/>
      <c r="AH228" s="76"/>
      <c r="AI228" s="76"/>
      <c r="AJ228" s="76"/>
      <c r="AK228" s="76"/>
      <c r="AL228" s="76"/>
      <c r="AM228" s="76"/>
      <c r="AN228" s="76"/>
      <c r="AO228" s="144"/>
      <c r="AP228" s="246" t="str">
        <f>IF(F228="","",IFERROR(VLOOKUP(SUBSTITUTE(SUBSTITUTE(Tabla1[[#This Row],[Uso Sistemas]],"T","P"),"N","F"),Parámetros!$M$2:$N$17,2,0),"Completar hasta 3ra sem. para evaluar a Probacionista"))</f>
        <v/>
      </c>
      <c r="AQ228" s="40"/>
      <c r="AR228" s="40"/>
      <c r="AS228" s="40"/>
      <c r="AT228" s="29"/>
      <c r="AU228" s="56"/>
      <c r="AV228" s="56"/>
      <c r="AW228" s="56"/>
      <c r="AX228" s="248" t="str">
        <f>IF(V228="","",EOMONTH(EDATE(Tabla1[[#This Row],[Fecha Finalización]],2),0))</f>
        <v/>
      </c>
      <c r="AY228" s="40"/>
      <c r="AZ228" s="249" t="str">
        <f>IF(V228="","",EOMONTH(EDATE(Tabla1[[#This Row],[Fecha Finalización]],3),0))</f>
        <v/>
      </c>
      <c r="BA228" s="40"/>
      <c r="BB228" s="40"/>
      <c r="BC228" s="235"/>
      <c r="BD228" s="233" t="str">
        <f>IF(F228="","",Tabla1[[#This Row],[sem 01]]&amp;Tabla1[[#This Row],[sem 02]]&amp;Tabla1[[#This Row],[sem 03]])</f>
        <v/>
      </c>
      <c r="BE228" s="234" t="str">
        <f>IF(TRIM(F228)="","",$B$1&amp;"-"&amp;SUBSTITUTE(Tabla1[[#This Row],[Mes Inscrito]]," ","")&amp;"-"&amp;SUBSTITUTE(Tabla1[[#This Row],[Dia de clases Inscrito]]," ","")&amp;"-"&amp;SUBSTITUTE(Tabla1[[#This Row],[Horario Inscrito]]," ","")&amp;"-"&amp;Tabla1[[#This Row],[Fecha Inicio grupo]])</f>
        <v/>
      </c>
      <c r="BF228" s="251" t="str">
        <f>IF(F228="","",Tabla1[[#This Row],[Curso]])</f>
        <v/>
      </c>
      <c r="BG228" s="252" t="str">
        <f>+IF(TRIM(F228)="","",$B$1&amp;"-"&amp;TRIM(Tabla1[[#This Row],[Mes Inscrito]])&amp;"-"&amp;TRIM(Tabla1[[#This Row],[Dia de clases Inscrito]])&amp;"-"&amp;TRIM(Tabla1[[#This Row],[Horario Inscrito]])&amp;"-"&amp;TRIM(Tabla1[[#This Row],[Fecha Inicio grupo]])&amp;"-"&amp;TRIM(Tabla1[[#This Row],[Tipo Incrito]]))</f>
        <v/>
      </c>
      <c r="BH228" s="308" t="str">
        <f>IF(F228="","",OR(IFERROR(SEARCH("CG",Tabla1[[#This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8" s="309" t="str">
        <f>IF(F228&lt;&gt;"",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8" s="309" t="str">
        <f>IF(F228&lt;&gt;"",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8" s="309" t="str">
        <f>IF(Tabla1[[#This Row],[Fecha Inicio grupo]]="","",IFERROR(VLOOKUP(Tabla1[[#This Row],[Mes de Alta como miembro]],Parámetros!$AM$2:$AN$16,2,0),"01/01/1900"))</f>
        <v/>
      </c>
    </row>
    <row r="229" spans="1:63" ht="14.45" hidden="1">
      <c r="A229" s="69">
        <v>226</v>
      </c>
      <c r="B229" s="30"/>
      <c r="C229" s="35"/>
      <c r="D229" s="43"/>
      <c r="E229" s="65"/>
      <c r="F229" s="46"/>
      <c r="G229" s="46"/>
      <c r="H229" s="163"/>
      <c r="I229" s="43"/>
      <c r="J229" s="29"/>
      <c r="K229" s="70"/>
      <c r="L229" s="69"/>
      <c r="M229" s="47"/>
      <c r="N229" s="238" t="str">
        <f ca="1">IF(Tabla1[[#This Row],[Fecha de nac]]="","",IF(Tabla1[[#This Row],[Fecha Finalización]] &gt;=TODAY(), DATEDIF(Tabla1[[#This Row],[Fecha de nac]],TODAY(),"y"), ROUNDDOWN((Tabla1[[#This Row],[Fecha Finalización]] -Tabla1[[#This Row],[Fecha de nac]])/365,0)))</f>
        <v/>
      </c>
      <c r="O229" s="169"/>
      <c r="P229" s="35"/>
      <c r="Q229" s="68"/>
      <c r="R229" s="68"/>
      <c r="S229" s="68"/>
      <c r="T229" s="68"/>
      <c r="U229" s="243" t="str">
        <f>IF(F229="","",Tabla1[[#This Row],[Fecha Inicio grupo]]+3*7-7)</f>
        <v/>
      </c>
      <c r="V229" s="244" t="str">
        <f>IF(F229="","",EDATE(Tabla1[[#This Row],[Fecha Inicio grupo]],3))</f>
        <v/>
      </c>
      <c r="W229" s="30"/>
      <c r="X229" s="30"/>
      <c r="Y229" s="76"/>
      <c r="Z229" s="76"/>
      <c r="AA229" s="76"/>
      <c r="AB229" s="76"/>
      <c r="AC229" s="76"/>
      <c r="AD229" s="76"/>
      <c r="AE229" s="76"/>
      <c r="AF229" s="76"/>
      <c r="AG229" s="76"/>
      <c r="AH229" s="76"/>
      <c r="AI229" s="76"/>
      <c r="AJ229" s="76"/>
      <c r="AK229" s="76"/>
      <c r="AL229" s="76"/>
      <c r="AM229" s="76"/>
      <c r="AN229" s="76"/>
      <c r="AO229" s="144"/>
      <c r="AP229" s="246" t="str">
        <f>IF(F229="","",IFERROR(VLOOKUP(SUBSTITUTE(SUBSTITUTE(Tabla1[[#This Row],[Uso Sistemas]],"T","P"),"N","F"),Parámetros!$M$2:$N$17,2,0),"Completar hasta 3ra sem. para evaluar a Probacionista"))</f>
        <v/>
      </c>
      <c r="AQ229" s="40"/>
      <c r="AR229" s="40"/>
      <c r="AS229" s="40"/>
      <c r="AT229" s="29"/>
      <c r="AU229" s="56"/>
      <c r="AV229" s="56"/>
      <c r="AW229" s="56"/>
      <c r="AX229" s="248" t="str">
        <f>IF(V229="","",EOMONTH(EDATE(Tabla1[[#This Row],[Fecha Finalización]],2),0))</f>
        <v/>
      </c>
      <c r="AY229" s="40"/>
      <c r="AZ229" s="249" t="str">
        <f>IF(V229="","",EOMONTH(EDATE(Tabla1[[#This Row],[Fecha Finalización]],3),0))</f>
        <v/>
      </c>
      <c r="BA229" s="40"/>
      <c r="BB229" s="40"/>
      <c r="BC229" s="235"/>
      <c r="BD229" s="233" t="str">
        <f>IF(F229="","",Tabla1[[#This Row],[sem 01]]&amp;Tabla1[[#This Row],[sem 02]]&amp;Tabla1[[#This Row],[sem 03]])</f>
        <v/>
      </c>
      <c r="BE229" s="234" t="str">
        <f>IF(TRIM(F229)="","",$B$1&amp;"-"&amp;SUBSTITUTE(Tabla1[[#This Row],[Mes Inscrito]]," ","")&amp;"-"&amp;SUBSTITUTE(Tabla1[[#This Row],[Dia de clases Inscrito]]," ","")&amp;"-"&amp;SUBSTITUTE(Tabla1[[#This Row],[Horario Inscrito]]," ","")&amp;"-"&amp;Tabla1[[#This Row],[Fecha Inicio grupo]])</f>
        <v/>
      </c>
      <c r="BF229" s="251" t="str">
        <f>IF(F229="","",Tabla1[[#This Row],[Curso]])</f>
        <v/>
      </c>
      <c r="BG229" s="252" t="str">
        <f>+IF(TRIM(F229)="","",$B$1&amp;"-"&amp;TRIM(Tabla1[[#This Row],[Mes Inscrito]])&amp;"-"&amp;TRIM(Tabla1[[#This Row],[Dia de clases Inscrito]])&amp;"-"&amp;TRIM(Tabla1[[#This Row],[Horario Inscrito]])&amp;"-"&amp;TRIM(Tabla1[[#This Row],[Fecha Inicio grupo]])&amp;"-"&amp;TRIM(Tabla1[[#This Row],[Tipo Incrito]]))</f>
        <v/>
      </c>
      <c r="BH229" s="308" t="str">
        <f>IF(F229="","",OR(IFERROR(SEARCH("CG",Tabla1[[#This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9" s="309" t="str">
        <f>IF(F229&lt;&gt;"",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9" s="309" t="str">
        <f>IF(F229&lt;&gt;"",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9" s="309" t="str">
        <f>IF(Tabla1[[#This Row],[Fecha Inicio grupo]]="","",IFERROR(VLOOKUP(Tabla1[[#This Row],[Mes de Alta como miembro]],Parámetros!$AM$2:$AN$16,2,0),"01/01/1900"))</f>
        <v/>
      </c>
    </row>
    <row r="230" spans="1:63" ht="14.45" hidden="1">
      <c r="A230" s="69">
        <v>227</v>
      </c>
      <c r="B230" s="30"/>
      <c r="C230" s="35"/>
      <c r="D230" s="43"/>
      <c r="E230" s="65"/>
      <c r="F230" s="46"/>
      <c r="G230" s="46"/>
      <c r="H230" s="163"/>
      <c r="I230" s="43"/>
      <c r="J230" s="29"/>
      <c r="K230" s="70"/>
      <c r="L230" s="69"/>
      <c r="M230" s="47"/>
      <c r="N230" s="238" t="str">
        <f ca="1">IF(Tabla1[[#This Row],[Fecha de nac]]="","",IF(Tabla1[[#This Row],[Fecha Finalización]] &gt;=TODAY(), DATEDIF(Tabla1[[#This Row],[Fecha de nac]],TODAY(),"y"), ROUNDDOWN((Tabla1[[#This Row],[Fecha Finalización]] -Tabla1[[#This Row],[Fecha de nac]])/365,0)))</f>
        <v/>
      </c>
      <c r="O230" s="169"/>
      <c r="P230" s="35"/>
      <c r="Q230" s="68"/>
      <c r="R230" s="68"/>
      <c r="S230" s="68"/>
      <c r="T230" s="68"/>
      <c r="U230" s="243" t="str">
        <f>IF(F230="","",Tabla1[[#This Row],[Fecha Inicio grupo]]+3*7-7)</f>
        <v/>
      </c>
      <c r="V230" s="244" t="str">
        <f>IF(F230="","",EDATE(Tabla1[[#This Row],[Fecha Inicio grupo]],3))</f>
        <v/>
      </c>
      <c r="W230" s="30"/>
      <c r="X230" s="30"/>
      <c r="Y230" s="76"/>
      <c r="Z230" s="76"/>
      <c r="AA230" s="76"/>
      <c r="AB230" s="76"/>
      <c r="AC230" s="76"/>
      <c r="AD230" s="76"/>
      <c r="AE230" s="76"/>
      <c r="AF230" s="76"/>
      <c r="AG230" s="76"/>
      <c r="AH230" s="76"/>
      <c r="AI230" s="76"/>
      <c r="AJ230" s="76"/>
      <c r="AK230" s="76"/>
      <c r="AL230" s="76"/>
      <c r="AM230" s="76"/>
      <c r="AN230" s="76"/>
      <c r="AO230" s="144"/>
      <c r="AP230" s="246" t="str">
        <f>IF(F230="","",IFERROR(VLOOKUP(SUBSTITUTE(SUBSTITUTE(Tabla1[[#This Row],[Uso Sistemas]],"T","P"),"N","F"),Parámetros!$M$2:$N$17,2,0),"Completar hasta 3ra sem. para evaluar a Probacionista"))</f>
        <v/>
      </c>
      <c r="AQ230" s="40"/>
      <c r="AR230" s="40"/>
      <c r="AS230" s="40"/>
      <c r="AT230" s="29"/>
      <c r="AU230" s="56"/>
      <c r="AV230" s="56"/>
      <c r="AW230" s="56"/>
      <c r="AX230" s="248" t="str">
        <f>IF(V230="","",EOMONTH(EDATE(Tabla1[[#This Row],[Fecha Finalización]],2),0))</f>
        <v/>
      </c>
      <c r="AY230" s="40"/>
      <c r="AZ230" s="249" t="str">
        <f>IF(V230="","",EOMONTH(EDATE(Tabla1[[#This Row],[Fecha Finalización]],3),0))</f>
        <v/>
      </c>
      <c r="BA230" s="40"/>
      <c r="BB230" s="40"/>
      <c r="BC230" s="235"/>
      <c r="BD230" s="233" t="str">
        <f>IF(F230="","",Tabla1[[#This Row],[sem 01]]&amp;Tabla1[[#This Row],[sem 02]]&amp;Tabla1[[#This Row],[sem 03]])</f>
        <v/>
      </c>
      <c r="BE230" s="234" t="str">
        <f>IF(TRIM(F230)="","",$B$1&amp;"-"&amp;SUBSTITUTE(Tabla1[[#This Row],[Mes Inscrito]]," ","")&amp;"-"&amp;SUBSTITUTE(Tabla1[[#This Row],[Dia de clases Inscrito]]," ","")&amp;"-"&amp;SUBSTITUTE(Tabla1[[#This Row],[Horario Inscrito]]," ","")&amp;"-"&amp;Tabla1[[#This Row],[Fecha Inicio grupo]])</f>
        <v/>
      </c>
      <c r="BF230" s="251" t="str">
        <f>IF(F230="","",Tabla1[[#This Row],[Curso]])</f>
        <v/>
      </c>
      <c r="BG230" s="252" t="str">
        <f>+IF(TRIM(F230)="","",$B$1&amp;"-"&amp;TRIM(Tabla1[[#This Row],[Mes Inscrito]])&amp;"-"&amp;TRIM(Tabla1[[#This Row],[Dia de clases Inscrito]])&amp;"-"&amp;TRIM(Tabla1[[#This Row],[Horario Inscrito]])&amp;"-"&amp;TRIM(Tabla1[[#This Row],[Fecha Inicio grupo]])&amp;"-"&amp;TRIM(Tabla1[[#This Row],[Tipo Incrito]]))</f>
        <v/>
      </c>
      <c r="BH230" s="308" t="str">
        <f>IF(F230="","",OR(IFERROR(SEARCH("CG",Tabla1[[#This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0" s="309" t="str">
        <f>IF(F230&lt;&gt;"",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0" s="309" t="str">
        <f>IF(F230&lt;&gt;"",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0" s="309" t="str">
        <f>IF(Tabla1[[#This Row],[Fecha Inicio grupo]]="","",IFERROR(VLOOKUP(Tabla1[[#This Row],[Mes de Alta como miembro]],Parámetros!$AM$2:$AN$16,2,0),"01/01/1900"))</f>
        <v/>
      </c>
    </row>
    <row r="231" spans="1:63" ht="14.45" hidden="1">
      <c r="A231" s="69">
        <v>228</v>
      </c>
      <c r="B231" s="30"/>
      <c r="C231" s="35"/>
      <c r="D231" s="43"/>
      <c r="E231" s="65"/>
      <c r="F231" s="46"/>
      <c r="G231" s="46"/>
      <c r="H231" s="163"/>
      <c r="I231" s="43"/>
      <c r="J231" s="29"/>
      <c r="K231" s="70"/>
      <c r="L231" s="69"/>
      <c r="M231" s="47"/>
      <c r="N231" s="238" t="str">
        <f ca="1">IF(Tabla1[[#This Row],[Fecha de nac]]="","",IF(Tabla1[[#This Row],[Fecha Finalización]] &gt;=TODAY(), DATEDIF(Tabla1[[#This Row],[Fecha de nac]],TODAY(),"y"), ROUNDDOWN((Tabla1[[#This Row],[Fecha Finalización]] -Tabla1[[#This Row],[Fecha de nac]])/365,0)))</f>
        <v/>
      </c>
      <c r="O231" s="169"/>
      <c r="P231" s="35"/>
      <c r="Q231" s="68"/>
      <c r="R231" s="68"/>
      <c r="S231" s="68"/>
      <c r="T231" s="68"/>
      <c r="U231" s="243" t="str">
        <f>IF(F231="","",Tabla1[[#This Row],[Fecha Inicio grupo]]+3*7-7)</f>
        <v/>
      </c>
      <c r="V231" s="244" t="str">
        <f>IF(F231="","",EDATE(Tabla1[[#This Row],[Fecha Inicio grupo]],3))</f>
        <v/>
      </c>
      <c r="W231" s="30"/>
      <c r="X231" s="30"/>
      <c r="Y231" s="76"/>
      <c r="Z231" s="76"/>
      <c r="AA231" s="76"/>
      <c r="AB231" s="76"/>
      <c r="AC231" s="76"/>
      <c r="AD231" s="76"/>
      <c r="AE231" s="76"/>
      <c r="AF231" s="76"/>
      <c r="AG231" s="76"/>
      <c r="AH231" s="76"/>
      <c r="AI231" s="76"/>
      <c r="AJ231" s="76"/>
      <c r="AK231" s="76"/>
      <c r="AL231" s="76"/>
      <c r="AM231" s="76"/>
      <c r="AN231" s="76"/>
      <c r="AO231" s="144"/>
      <c r="AP231" s="246" t="str">
        <f>IF(F231="","",IFERROR(VLOOKUP(SUBSTITUTE(SUBSTITUTE(Tabla1[[#This Row],[Uso Sistemas]],"T","P"),"N","F"),Parámetros!$M$2:$N$17,2,0),"Completar hasta 3ra sem. para evaluar a Probacionista"))</f>
        <v/>
      </c>
      <c r="AQ231" s="40"/>
      <c r="AR231" s="40"/>
      <c r="AS231" s="40"/>
      <c r="AT231" s="29"/>
      <c r="AU231" s="56"/>
      <c r="AV231" s="56"/>
      <c r="AW231" s="56"/>
      <c r="AX231" s="248" t="str">
        <f>IF(V231="","",EOMONTH(EDATE(Tabla1[[#This Row],[Fecha Finalización]],2),0))</f>
        <v/>
      </c>
      <c r="AY231" s="40"/>
      <c r="AZ231" s="249" t="str">
        <f>IF(V231="","",EOMONTH(EDATE(Tabla1[[#This Row],[Fecha Finalización]],3),0))</f>
        <v/>
      </c>
      <c r="BA231" s="40"/>
      <c r="BB231" s="40"/>
      <c r="BC231" s="235"/>
      <c r="BD231" s="233" t="str">
        <f>IF(F231="","",Tabla1[[#This Row],[sem 01]]&amp;Tabla1[[#This Row],[sem 02]]&amp;Tabla1[[#This Row],[sem 03]])</f>
        <v/>
      </c>
      <c r="BE231" s="234" t="str">
        <f>IF(TRIM(F231)="","",$B$1&amp;"-"&amp;SUBSTITUTE(Tabla1[[#This Row],[Mes Inscrito]]," ","")&amp;"-"&amp;SUBSTITUTE(Tabla1[[#This Row],[Dia de clases Inscrito]]," ","")&amp;"-"&amp;SUBSTITUTE(Tabla1[[#This Row],[Horario Inscrito]]," ","")&amp;"-"&amp;Tabla1[[#This Row],[Fecha Inicio grupo]])</f>
        <v/>
      </c>
      <c r="BF231" s="251" t="str">
        <f>IF(F231="","",Tabla1[[#This Row],[Curso]])</f>
        <v/>
      </c>
      <c r="BG231" s="252" t="str">
        <f>+IF(TRIM(F231)="","",$B$1&amp;"-"&amp;TRIM(Tabla1[[#This Row],[Mes Inscrito]])&amp;"-"&amp;TRIM(Tabla1[[#This Row],[Dia de clases Inscrito]])&amp;"-"&amp;TRIM(Tabla1[[#This Row],[Horario Inscrito]])&amp;"-"&amp;TRIM(Tabla1[[#This Row],[Fecha Inicio grupo]])&amp;"-"&amp;TRIM(Tabla1[[#This Row],[Tipo Incrito]]))</f>
        <v/>
      </c>
      <c r="BH231" s="308" t="str">
        <f>IF(F231="","",OR(IFERROR(SEARCH("CG",Tabla1[[#This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1" s="309" t="str">
        <f>IF(F231&lt;&gt;"",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1" s="309" t="str">
        <f>IF(F231&lt;&gt;"",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1" s="309" t="str">
        <f>IF(Tabla1[[#This Row],[Fecha Inicio grupo]]="","",IFERROR(VLOOKUP(Tabla1[[#This Row],[Mes de Alta como miembro]],Parámetros!$AM$2:$AN$16,2,0),"01/01/1900"))</f>
        <v/>
      </c>
    </row>
    <row r="232" spans="1:63" ht="14.45" hidden="1">
      <c r="A232" s="69">
        <v>229</v>
      </c>
      <c r="B232" s="30"/>
      <c r="C232" s="35"/>
      <c r="D232" s="43"/>
      <c r="E232" s="65"/>
      <c r="F232" s="46"/>
      <c r="G232" s="46"/>
      <c r="H232" s="163"/>
      <c r="I232" s="43"/>
      <c r="J232" s="29"/>
      <c r="K232" s="70"/>
      <c r="L232" s="69"/>
      <c r="M232" s="47"/>
      <c r="N232" s="238" t="str">
        <f ca="1">IF(Tabla1[[#This Row],[Fecha de nac]]="","",IF(Tabla1[[#This Row],[Fecha Finalización]] &gt;=TODAY(), DATEDIF(Tabla1[[#This Row],[Fecha de nac]],TODAY(),"y"), ROUNDDOWN((Tabla1[[#This Row],[Fecha Finalización]] -Tabla1[[#This Row],[Fecha de nac]])/365,0)))</f>
        <v/>
      </c>
      <c r="O232" s="169"/>
      <c r="P232" s="35"/>
      <c r="Q232" s="68"/>
      <c r="R232" s="68"/>
      <c r="S232" s="68"/>
      <c r="T232" s="68"/>
      <c r="U232" s="243" t="str">
        <f>IF(F232="","",Tabla1[[#This Row],[Fecha Inicio grupo]]+3*7-7)</f>
        <v/>
      </c>
      <c r="V232" s="244" t="str">
        <f>IF(F232="","",EDATE(Tabla1[[#This Row],[Fecha Inicio grupo]],3))</f>
        <v/>
      </c>
      <c r="W232" s="30"/>
      <c r="X232" s="30"/>
      <c r="Y232" s="76"/>
      <c r="Z232" s="76"/>
      <c r="AA232" s="76"/>
      <c r="AB232" s="76"/>
      <c r="AC232" s="76"/>
      <c r="AD232" s="76"/>
      <c r="AE232" s="76"/>
      <c r="AF232" s="76"/>
      <c r="AG232" s="76"/>
      <c r="AH232" s="76"/>
      <c r="AI232" s="76"/>
      <c r="AJ232" s="76"/>
      <c r="AK232" s="76"/>
      <c r="AL232" s="76"/>
      <c r="AM232" s="76"/>
      <c r="AN232" s="76"/>
      <c r="AO232" s="144"/>
      <c r="AP232" s="246" t="str">
        <f>IF(F232="","",IFERROR(VLOOKUP(SUBSTITUTE(SUBSTITUTE(Tabla1[[#This Row],[Uso Sistemas]],"T","P"),"N","F"),Parámetros!$M$2:$N$17,2,0),"Completar hasta 3ra sem. para evaluar a Probacionista"))</f>
        <v/>
      </c>
      <c r="AQ232" s="40"/>
      <c r="AR232" s="40"/>
      <c r="AS232" s="40"/>
      <c r="AT232" s="29"/>
      <c r="AU232" s="56"/>
      <c r="AV232" s="56"/>
      <c r="AW232" s="56"/>
      <c r="AX232" s="248" t="str">
        <f>IF(V232="","",EOMONTH(EDATE(Tabla1[[#This Row],[Fecha Finalización]],2),0))</f>
        <v/>
      </c>
      <c r="AY232" s="40"/>
      <c r="AZ232" s="249" t="str">
        <f>IF(V232="","",EOMONTH(EDATE(Tabla1[[#This Row],[Fecha Finalización]],3),0))</f>
        <v/>
      </c>
      <c r="BA232" s="40"/>
      <c r="BB232" s="40"/>
      <c r="BC232" s="235"/>
      <c r="BD232" s="233" t="str">
        <f>IF(F232="","",Tabla1[[#This Row],[sem 01]]&amp;Tabla1[[#This Row],[sem 02]]&amp;Tabla1[[#This Row],[sem 03]])</f>
        <v/>
      </c>
      <c r="BE232" s="234" t="str">
        <f>IF(TRIM(F232)="","",$B$1&amp;"-"&amp;SUBSTITUTE(Tabla1[[#This Row],[Mes Inscrito]]," ","")&amp;"-"&amp;SUBSTITUTE(Tabla1[[#This Row],[Dia de clases Inscrito]]," ","")&amp;"-"&amp;SUBSTITUTE(Tabla1[[#This Row],[Horario Inscrito]]," ","")&amp;"-"&amp;Tabla1[[#This Row],[Fecha Inicio grupo]])</f>
        <v/>
      </c>
      <c r="BF232" s="251" t="str">
        <f>IF(F232="","",Tabla1[[#This Row],[Curso]])</f>
        <v/>
      </c>
      <c r="BG232" s="252" t="str">
        <f>+IF(TRIM(F232)="","",$B$1&amp;"-"&amp;TRIM(Tabla1[[#This Row],[Mes Inscrito]])&amp;"-"&amp;TRIM(Tabla1[[#This Row],[Dia de clases Inscrito]])&amp;"-"&amp;TRIM(Tabla1[[#This Row],[Horario Inscrito]])&amp;"-"&amp;TRIM(Tabla1[[#This Row],[Fecha Inicio grupo]])&amp;"-"&amp;TRIM(Tabla1[[#This Row],[Tipo Incrito]]))</f>
        <v/>
      </c>
      <c r="BH232" s="308" t="str">
        <f>IF(F232="","",OR(IFERROR(SEARCH("CG",Tabla1[[#This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2" s="309" t="str">
        <f>IF(F232&lt;&gt;"",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2" s="309" t="str">
        <f>IF(F232&lt;&gt;"",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2" s="309" t="str">
        <f>IF(Tabla1[[#This Row],[Fecha Inicio grupo]]="","",IFERROR(VLOOKUP(Tabla1[[#This Row],[Mes de Alta como miembro]],Parámetros!$AM$2:$AN$16,2,0),"01/01/1900"))</f>
        <v/>
      </c>
    </row>
    <row r="233" spans="1:63" ht="14.45" hidden="1">
      <c r="A233" s="69">
        <v>230</v>
      </c>
      <c r="B233" s="30"/>
      <c r="C233" s="35"/>
      <c r="D233" s="43"/>
      <c r="E233" s="65"/>
      <c r="F233" s="46"/>
      <c r="G233" s="46"/>
      <c r="H233" s="163"/>
      <c r="I233" s="43"/>
      <c r="J233" s="29"/>
      <c r="K233" s="70"/>
      <c r="L233" s="69"/>
      <c r="M233" s="47"/>
      <c r="N233" s="238" t="str">
        <f ca="1">IF(Tabla1[[#This Row],[Fecha de nac]]="","",IF(Tabla1[[#This Row],[Fecha Finalización]] &gt;=TODAY(), DATEDIF(Tabla1[[#This Row],[Fecha de nac]],TODAY(),"y"), ROUNDDOWN((Tabla1[[#This Row],[Fecha Finalización]] -Tabla1[[#This Row],[Fecha de nac]])/365,0)))</f>
        <v/>
      </c>
      <c r="O233" s="169"/>
      <c r="P233" s="35"/>
      <c r="Q233" s="68"/>
      <c r="R233" s="68"/>
      <c r="S233" s="68"/>
      <c r="T233" s="68"/>
      <c r="U233" s="243" t="str">
        <f>IF(F233="","",Tabla1[[#This Row],[Fecha Inicio grupo]]+3*7-7)</f>
        <v/>
      </c>
      <c r="V233" s="244" t="str">
        <f>IF(F233="","",EDATE(Tabla1[[#This Row],[Fecha Inicio grupo]],3))</f>
        <v/>
      </c>
      <c r="W233" s="30"/>
      <c r="X233" s="30"/>
      <c r="Y233" s="76"/>
      <c r="Z233" s="76"/>
      <c r="AA233" s="76"/>
      <c r="AB233" s="76"/>
      <c r="AC233" s="76"/>
      <c r="AD233" s="76"/>
      <c r="AE233" s="76"/>
      <c r="AF233" s="76"/>
      <c r="AG233" s="76"/>
      <c r="AH233" s="76"/>
      <c r="AI233" s="76"/>
      <c r="AJ233" s="76"/>
      <c r="AK233" s="76"/>
      <c r="AL233" s="76"/>
      <c r="AM233" s="76"/>
      <c r="AN233" s="76"/>
      <c r="AO233" s="144"/>
      <c r="AP233" s="246" t="str">
        <f>IF(F233="","",IFERROR(VLOOKUP(SUBSTITUTE(SUBSTITUTE(Tabla1[[#This Row],[Uso Sistemas]],"T","P"),"N","F"),Parámetros!$M$2:$N$17,2,0),"Completar hasta 3ra sem. para evaluar a Probacionista"))</f>
        <v/>
      </c>
      <c r="AQ233" s="40"/>
      <c r="AR233" s="40"/>
      <c r="AS233" s="40"/>
      <c r="AT233" s="29"/>
      <c r="AU233" s="56"/>
      <c r="AV233" s="56"/>
      <c r="AW233" s="56"/>
      <c r="AX233" s="248" t="str">
        <f>IF(V233="","",EOMONTH(EDATE(Tabla1[[#This Row],[Fecha Finalización]],2),0))</f>
        <v/>
      </c>
      <c r="AY233" s="40"/>
      <c r="AZ233" s="249" t="str">
        <f>IF(V233="","",EOMONTH(EDATE(Tabla1[[#This Row],[Fecha Finalización]],3),0))</f>
        <v/>
      </c>
      <c r="BA233" s="40"/>
      <c r="BB233" s="40"/>
      <c r="BC233" s="235"/>
      <c r="BD233" s="233" t="str">
        <f>IF(F233="","",Tabla1[[#This Row],[sem 01]]&amp;Tabla1[[#This Row],[sem 02]]&amp;Tabla1[[#This Row],[sem 03]])</f>
        <v/>
      </c>
      <c r="BE233" s="234" t="str">
        <f>IF(TRIM(F233)="","",$B$1&amp;"-"&amp;SUBSTITUTE(Tabla1[[#This Row],[Mes Inscrito]]," ","")&amp;"-"&amp;SUBSTITUTE(Tabla1[[#This Row],[Dia de clases Inscrito]]," ","")&amp;"-"&amp;SUBSTITUTE(Tabla1[[#This Row],[Horario Inscrito]]," ","")&amp;"-"&amp;Tabla1[[#This Row],[Fecha Inicio grupo]])</f>
        <v/>
      </c>
      <c r="BF233" s="251" t="str">
        <f>IF(F233="","",Tabla1[[#This Row],[Curso]])</f>
        <v/>
      </c>
      <c r="BG233" s="252" t="str">
        <f>+IF(TRIM(F233)="","",$B$1&amp;"-"&amp;TRIM(Tabla1[[#This Row],[Mes Inscrito]])&amp;"-"&amp;TRIM(Tabla1[[#This Row],[Dia de clases Inscrito]])&amp;"-"&amp;TRIM(Tabla1[[#This Row],[Horario Inscrito]])&amp;"-"&amp;TRIM(Tabla1[[#This Row],[Fecha Inicio grupo]])&amp;"-"&amp;TRIM(Tabla1[[#This Row],[Tipo Incrito]]))</f>
        <v/>
      </c>
      <c r="BH233" s="308" t="str">
        <f>IF(F233="","",OR(IFERROR(SEARCH("CG",Tabla1[[#This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3" s="309" t="str">
        <f>IF(F233&lt;&gt;"",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3" s="309" t="str">
        <f>IF(F233&lt;&gt;"",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3" s="309" t="str">
        <f>IF(Tabla1[[#This Row],[Fecha Inicio grupo]]="","",IFERROR(VLOOKUP(Tabla1[[#This Row],[Mes de Alta como miembro]],Parámetros!$AM$2:$AN$16,2,0),"01/01/1900"))</f>
        <v/>
      </c>
    </row>
    <row r="234" spans="1:63" ht="14.45" hidden="1">
      <c r="A234" s="69">
        <v>231</v>
      </c>
      <c r="B234" s="30"/>
      <c r="C234" s="35"/>
      <c r="D234" s="43"/>
      <c r="E234" s="65"/>
      <c r="F234" s="46"/>
      <c r="G234" s="46"/>
      <c r="H234" s="163"/>
      <c r="I234" s="43"/>
      <c r="J234" s="29"/>
      <c r="K234" s="70"/>
      <c r="L234" s="69"/>
      <c r="M234" s="47"/>
      <c r="N234" s="238" t="str">
        <f ca="1">IF(Tabla1[[#This Row],[Fecha de nac]]="","",IF(Tabla1[[#This Row],[Fecha Finalización]] &gt;=TODAY(), DATEDIF(Tabla1[[#This Row],[Fecha de nac]],TODAY(),"y"), ROUNDDOWN((Tabla1[[#This Row],[Fecha Finalización]] -Tabla1[[#This Row],[Fecha de nac]])/365,0)))</f>
        <v/>
      </c>
      <c r="O234" s="169"/>
      <c r="P234" s="35"/>
      <c r="Q234" s="68"/>
      <c r="R234" s="68"/>
      <c r="S234" s="68"/>
      <c r="T234" s="68"/>
      <c r="U234" s="243" t="str">
        <f>IF(F234="","",Tabla1[[#This Row],[Fecha Inicio grupo]]+3*7-7)</f>
        <v/>
      </c>
      <c r="V234" s="244" t="str">
        <f>IF(F234="","",EDATE(Tabla1[[#This Row],[Fecha Inicio grupo]],3))</f>
        <v/>
      </c>
      <c r="W234" s="30"/>
      <c r="X234" s="30"/>
      <c r="Y234" s="76"/>
      <c r="Z234" s="76"/>
      <c r="AA234" s="76"/>
      <c r="AB234" s="76"/>
      <c r="AC234" s="76"/>
      <c r="AD234" s="76"/>
      <c r="AE234" s="76"/>
      <c r="AF234" s="76"/>
      <c r="AG234" s="76"/>
      <c r="AH234" s="76"/>
      <c r="AI234" s="76"/>
      <c r="AJ234" s="76"/>
      <c r="AK234" s="76"/>
      <c r="AL234" s="76"/>
      <c r="AM234" s="76"/>
      <c r="AN234" s="76"/>
      <c r="AO234" s="144"/>
      <c r="AP234" s="246" t="str">
        <f>IF(F234="","",IFERROR(VLOOKUP(SUBSTITUTE(SUBSTITUTE(Tabla1[[#This Row],[Uso Sistemas]],"T","P"),"N","F"),Parámetros!$M$2:$N$17,2,0),"Completar hasta 3ra sem. para evaluar a Probacionista"))</f>
        <v/>
      </c>
      <c r="AQ234" s="40"/>
      <c r="AR234" s="40"/>
      <c r="AS234" s="40"/>
      <c r="AT234" s="29"/>
      <c r="AU234" s="56"/>
      <c r="AV234" s="56"/>
      <c r="AW234" s="56"/>
      <c r="AX234" s="248" t="str">
        <f>IF(V234="","",EOMONTH(EDATE(Tabla1[[#This Row],[Fecha Finalización]],2),0))</f>
        <v/>
      </c>
      <c r="AY234" s="40"/>
      <c r="AZ234" s="249" t="str">
        <f>IF(V234="","",EOMONTH(EDATE(Tabla1[[#This Row],[Fecha Finalización]],3),0))</f>
        <v/>
      </c>
      <c r="BA234" s="40"/>
      <c r="BB234" s="40"/>
      <c r="BC234" s="235"/>
      <c r="BD234" s="233" t="str">
        <f>IF(F234="","",Tabla1[[#This Row],[sem 01]]&amp;Tabla1[[#This Row],[sem 02]]&amp;Tabla1[[#This Row],[sem 03]])</f>
        <v/>
      </c>
      <c r="BE234" s="234" t="str">
        <f>IF(TRIM(F234)="","",$B$1&amp;"-"&amp;SUBSTITUTE(Tabla1[[#This Row],[Mes Inscrito]]," ","")&amp;"-"&amp;SUBSTITUTE(Tabla1[[#This Row],[Dia de clases Inscrito]]," ","")&amp;"-"&amp;SUBSTITUTE(Tabla1[[#This Row],[Horario Inscrito]]," ","")&amp;"-"&amp;Tabla1[[#This Row],[Fecha Inicio grupo]])</f>
        <v/>
      </c>
      <c r="BF234" s="251" t="str">
        <f>IF(F234="","",Tabla1[[#This Row],[Curso]])</f>
        <v/>
      </c>
      <c r="BG234" s="252" t="str">
        <f>+IF(TRIM(F234)="","",$B$1&amp;"-"&amp;TRIM(Tabla1[[#This Row],[Mes Inscrito]])&amp;"-"&amp;TRIM(Tabla1[[#This Row],[Dia de clases Inscrito]])&amp;"-"&amp;TRIM(Tabla1[[#This Row],[Horario Inscrito]])&amp;"-"&amp;TRIM(Tabla1[[#This Row],[Fecha Inicio grupo]])&amp;"-"&amp;TRIM(Tabla1[[#This Row],[Tipo Incrito]]))</f>
        <v/>
      </c>
      <c r="BH234" s="308" t="str">
        <f>IF(F234="","",OR(IFERROR(SEARCH("CG",Tabla1[[#This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4" s="309" t="str">
        <f>IF(F234&lt;&gt;"",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4" s="309" t="str">
        <f>IF(F234&lt;&gt;"",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4" s="309" t="str">
        <f>IF(Tabla1[[#This Row],[Fecha Inicio grupo]]="","",IFERROR(VLOOKUP(Tabla1[[#This Row],[Mes de Alta como miembro]],Parámetros!$AM$2:$AN$16,2,0),"01/01/1900"))</f>
        <v/>
      </c>
    </row>
    <row r="235" spans="1:63" ht="14.45" hidden="1">
      <c r="A235" s="69">
        <v>232</v>
      </c>
      <c r="B235" s="30"/>
      <c r="C235" s="35"/>
      <c r="D235" s="43"/>
      <c r="E235" s="65"/>
      <c r="F235" s="46"/>
      <c r="G235" s="46"/>
      <c r="H235" s="163"/>
      <c r="I235" s="43"/>
      <c r="J235" s="29"/>
      <c r="K235" s="70"/>
      <c r="L235" s="69"/>
      <c r="M235" s="47"/>
      <c r="N235" s="238" t="str">
        <f ca="1">IF(Tabla1[[#This Row],[Fecha de nac]]="","",IF(Tabla1[[#This Row],[Fecha Finalización]] &gt;=TODAY(), DATEDIF(Tabla1[[#This Row],[Fecha de nac]],TODAY(),"y"), ROUNDDOWN((Tabla1[[#This Row],[Fecha Finalización]] -Tabla1[[#This Row],[Fecha de nac]])/365,0)))</f>
        <v/>
      </c>
      <c r="O235" s="169"/>
      <c r="P235" s="35"/>
      <c r="Q235" s="68"/>
      <c r="R235" s="68"/>
      <c r="S235" s="68"/>
      <c r="T235" s="68"/>
      <c r="U235" s="243" t="str">
        <f>IF(F235="","",Tabla1[[#This Row],[Fecha Inicio grupo]]+3*7-7)</f>
        <v/>
      </c>
      <c r="V235" s="244" t="str">
        <f>IF(F235="","",EDATE(Tabla1[[#This Row],[Fecha Inicio grupo]],3))</f>
        <v/>
      </c>
      <c r="W235" s="30"/>
      <c r="X235" s="30"/>
      <c r="Y235" s="76"/>
      <c r="Z235" s="76"/>
      <c r="AA235" s="76"/>
      <c r="AB235" s="76"/>
      <c r="AC235" s="76"/>
      <c r="AD235" s="76"/>
      <c r="AE235" s="76"/>
      <c r="AF235" s="76"/>
      <c r="AG235" s="76"/>
      <c r="AH235" s="76"/>
      <c r="AI235" s="76"/>
      <c r="AJ235" s="76"/>
      <c r="AK235" s="76"/>
      <c r="AL235" s="76"/>
      <c r="AM235" s="76"/>
      <c r="AN235" s="76"/>
      <c r="AO235" s="144"/>
      <c r="AP235" s="246" t="str">
        <f>IF(F235="","",IFERROR(VLOOKUP(SUBSTITUTE(SUBSTITUTE(Tabla1[[#This Row],[Uso Sistemas]],"T","P"),"N","F"),Parámetros!$M$2:$N$17,2,0),"Completar hasta 3ra sem. para evaluar a Probacionista"))</f>
        <v/>
      </c>
      <c r="AQ235" s="40"/>
      <c r="AR235" s="40"/>
      <c r="AS235" s="40"/>
      <c r="AT235" s="29"/>
      <c r="AU235" s="56"/>
      <c r="AV235" s="56"/>
      <c r="AW235" s="56"/>
      <c r="AX235" s="248" t="str">
        <f>IF(V235="","",EOMONTH(EDATE(Tabla1[[#This Row],[Fecha Finalización]],2),0))</f>
        <v/>
      </c>
      <c r="AY235" s="40"/>
      <c r="AZ235" s="249" t="str">
        <f>IF(V235="","",EOMONTH(EDATE(Tabla1[[#This Row],[Fecha Finalización]],3),0))</f>
        <v/>
      </c>
      <c r="BA235" s="40"/>
      <c r="BB235" s="40"/>
      <c r="BC235" s="235"/>
      <c r="BD235" s="233" t="str">
        <f>IF(F235="","",Tabla1[[#This Row],[sem 01]]&amp;Tabla1[[#This Row],[sem 02]]&amp;Tabla1[[#This Row],[sem 03]])</f>
        <v/>
      </c>
      <c r="BE235" s="234" t="str">
        <f>IF(TRIM(F235)="","",$B$1&amp;"-"&amp;SUBSTITUTE(Tabla1[[#This Row],[Mes Inscrito]]," ","")&amp;"-"&amp;SUBSTITUTE(Tabla1[[#This Row],[Dia de clases Inscrito]]," ","")&amp;"-"&amp;SUBSTITUTE(Tabla1[[#This Row],[Horario Inscrito]]," ","")&amp;"-"&amp;Tabla1[[#This Row],[Fecha Inicio grupo]])</f>
        <v/>
      </c>
      <c r="BF235" s="251" t="str">
        <f>IF(F235="","",Tabla1[[#This Row],[Curso]])</f>
        <v/>
      </c>
      <c r="BG235" s="252" t="str">
        <f>+IF(TRIM(F235)="","",$B$1&amp;"-"&amp;TRIM(Tabla1[[#This Row],[Mes Inscrito]])&amp;"-"&amp;TRIM(Tabla1[[#This Row],[Dia de clases Inscrito]])&amp;"-"&amp;TRIM(Tabla1[[#This Row],[Horario Inscrito]])&amp;"-"&amp;TRIM(Tabla1[[#This Row],[Fecha Inicio grupo]])&amp;"-"&amp;TRIM(Tabla1[[#This Row],[Tipo Incrito]]))</f>
        <v/>
      </c>
      <c r="BH235" s="308" t="str">
        <f>IF(F235="","",OR(IFERROR(SEARCH("CG",Tabla1[[#This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5" s="309" t="str">
        <f>IF(F235&lt;&gt;"",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5" s="309" t="str">
        <f>IF(F235&lt;&gt;"",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5" s="309" t="str">
        <f>IF(Tabla1[[#This Row],[Fecha Inicio grupo]]="","",IFERROR(VLOOKUP(Tabla1[[#This Row],[Mes de Alta como miembro]],Parámetros!$AM$2:$AN$16,2,0),"01/01/1900"))</f>
        <v/>
      </c>
    </row>
    <row r="236" spans="1:63" ht="14.45" hidden="1">
      <c r="A236" s="69">
        <v>233</v>
      </c>
      <c r="B236" s="30"/>
      <c r="C236" s="35"/>
      <c r="D236" s="43"/>
      <c r="E236" s="65"/>
      <c r="F236" s="46"/>
      <c r="G236" s="46"/>
      <c r="H236" s="163"/>
      <c r="I236" s="43"/>
      <c r="J236" s="29"/>
      <c r="K236" s="70"/>
      <c r="L236" s="69"/>
      <c r="M236" s="47"/>
      <c r="N236" s="238" t="str">
        <f ca="1">IF(Tabla1[[#This Row],[Fecha de nac]]="","",IF(Tabla1[[#This Row],[Fecha Finalización]] &gt;=TODAY(), DATEDIF(Tabla1[[#This Row],[Fecha de nac]],TODAY(),"y"), ROUNDDOWN((Tabla1[[#This Row],[Fecha Finalización]] -Tabla1[[#This Row],[Fecha de nac]])/365,0)))</f>
        <v/>
      </c>
      <c r="O236" s="169"/>
      <c r="P236" s="35"/>
      <c r="Q236" s="68"/>
      <c r="R236" s="68"/>
      <c r="S236" s="68"/>
      <c r="T236" s="68"/>
      <c r="U236" s="243" t="str">
        <f>IF(F236="","",Tabla1[[#This Row],[Fecha Inicio grupo]]+3*7-7)</f>
        <v/>
      </c>
      <c r="V236" s="244" t="str">
        <f>IF(F236="","",EDATE(Tabla1[[#This Row],[Fecha Inicio grupo]],3))</f>
        <v/>
      </c>
      <c r="W236" s="30"/>
      <c r="X236" s="30"/>
      <c r="Y236" s="76"/>
      <c r="Z236" s="76"/>
      <c r="AA236" s="76"/>
      <c r="AB236" s="76"/>
      <c r="AC236" s="76"/>
      <c r="AD236" s="76"/>
      <c r="AE236" s="76"/>
      <c r="AF236" s="76"/>
      <c r="AG236" s="76"/>
      <c r="AH236" s="76"/>
      <c r="AI236" s="76"/>
      <c r="AJ236" s="76"/>
      <c r="AK236" s="76"/>
      <c r="AL236" s="76"/>
      <c r="AM236" s="76"/>
      <c r="AN236" s="76"/>
      <c r="AO236" s="144"/>
      <c r="AP236" s="246" t="str">
        <f>IF(F236="","",IFERROR(VLOOKUP(SUBSTITUTE(SUBSTITUTE(Tabla1[[#This Row],[Uso Sistemas]],"T","P"),"N","F"),Parámetros!$M$2:$N$17,2,0),"Completar hasta 3ra sem. para evaluar a Probacionista"))</f>
        <v/>
      </c>
      <c r="AQ236" s="40"/>
      <c r="AR236" s="40"/>
      <c r="AS236" s="40"/>
      <c r="AT236" s="29"/>
      <c r="AU236" s="56"/>
      <c r="AV236" s="56"/>
      <c r="AW236" s="56"/>
      <c r="AX236" s="248" t="str">
        <f>IF(V236="","",EOMONTH(EDATE(Tabla1[[#This Row],[Fecha Finalización]],2),0))</f>
        <v/>
      </c>
      <c r="AY236" s="40"/>
      <c r="AZ236" s="249" t="str">
        <f>IF(V236="","",EOMONTH(EDATE(Tabla1[[#This Row],[Fecha Finalización]],3),0))</f>
        <v/>
      </c>
      <c r="BA236" s="40"/>
      <c r="BB236" s="40"/>
      <c r="BC236" s="235"/>
      <c r="BD236" s="233" t="str">
        <f>IF(F236="","",Tabla1[[#This Row],[sem 01]]&amp;Tabla1[[#This Row],[sem 02]]&amp;Tabla1[[#This Row],[sem 03]])</f>
        <v/>
      </c>
      <c r="BE236" s="234" t="str">
        <f>IF(TRIM(F236)="","",$B$1&amp;"-"&amp;SUBSTITUTE(Tabla1[[#This Row],[Mes Inscrito]]," ","")&amp;"-"&amp;SUBSTITUTE(Tabla1[[#This Row],[Dia de clases Inscrito]]," ","")&amp;"-"&amp;SUBSTITUTE(Tabla1[[#This Row],[Horario Inscrito]]," ","")&amp;"-"&amp;Tabla1[[#This Row],[Fecha Inicio grupo]])</f>
        <v/>
      </c>
      <c r="BF236" s="251" t="str">
        <f>IF(F236="","",Tabla1[[#This Row],[Curso]])</f>
        <v/>
      </c>
      <c r="BG236" s="252" t="str">
        <f>+IF(TRIM(F236)="","",$B$1&amp;"-"&amp;TRIM(Tabla1[[#This Row],[Mes Inscrito]])&amp;"-"&amp;TRIM(Tabla1[[#This Row],[Dia de clases Inscrito]])&amp;"-"&amp;TRIM(Tabla1[[#This Row],[Horario Inscrito]])&amp;"-"&amp;TRIM(Tabla1[[#This Row],[Fecha Inicio grupo]])&amp;"-"&amp;TRIM(Tabla1[[#This Row],[Tipo Incrito]]))</f>
        <v/>
      </c>
      <c r="BH236" s="308" t="str">
        <f>IF(F236="","",OR(IFERROR(SEARCH("CG",Tabla1[[#This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6" s="309" t="str">
        <f>IF(F236&lt;&gt;"",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6" s="309" t="str">
        <f>IF(F236&lt;&gt;"",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6" s="309" t="str">
        <f>IF(Tabla1[[#This Row],[Fecha Inicio grupo]]="","",IFERROR(VLOOKUP(Tabla1[[#This Row],[Mes de Alta como miembro]],Parámetros!$AM$2:$AN$16,2,0),"01/01/1900"))</f>
        <v/>
      </c>
    </row>
    <row r="237" spans="1:63" ht="14.45" hidden="1">
      <c r="A237" s="69">
        <v>234</v>
      </c>
      <c r="B237" s="30"/>
      <c r="C237" s="35"/>
      <c r="D237" s="43"/>
      <c r="E237" s="65"/>
      <c r="F237" s="46"/>
      <c r="G237" s="46"/>
      <c r="H237" s="163"/>
      <c r="I237" s="43"/>
      <c r="J237" s="29"/>
      <c r="K237" s="70"/>
      <c r="L237" s="69"/>
      <c r="M237" s="47"/>
      <c r="N237" s="238" t="str">
        <f ca="1">IF(Tabla1[[#This Row],[Fecha de nac]]="","",IF(Tabla1[[#This Row],[Fecha Finalización]] &gt;=TODAY(), DATEDIF(Tabla1[[#This Row],[Fecha de nac]],TODAY(),"y"), ROUNDDOWN((Tabla1[[#This Row],[Fecha Finalización]] -Tabla1[[#This Row],[Fecha de nac]])/365,0)))</f>
        <v/>
      </c>
      <c r="O237" s="169"/>
      <c r="P237" s="35"/>
      <c r="Q237" s="68"/>
      <c r="R237" s="68"/>
      <c r="S237" s="68"/>
      <c r="T237" s="68"/>
      <c r="U237" s="243" t="str">
        <f>IF(F237="","",Tabla1[[#This Row],[Fecha Inicio grupo]]+3*7-7)</f>
        <v/>
      </c>
      <c r="V237" s="244" t="str">
        <f>IF(F237="","",EDATE(Tabla1[[#This Row],[Fecha Inicio grupo]],3))</f>
        <v/>
      </c>
      <c r="W237" s="30"/>
      <c r="X237" s="30"/>
      <c r="Y237" s="76"/>
      <c r="Z237" s="76"/>
      <c r="AA237" s="76"/>
      <c r="AB237" s="76"/>
      <c r="AC237" s="76"/>
      <c r="AD237" s="76"/>
      <c r="AE237" s="76"/>
      <c r="AF237" s="76"/>
      <c r="AG237" s="76"/>
      <c r="AH237" s="76"/>
      <c r="AI237" s="76"/>
      <c r="AJ237" s="76"/>
      <c r="AK237" s="76"/>
      <c r="AL237" s="76"/>
      <c r="AM237" s="76"/>
      <c r="AN237" s="76"/>
      <c r="AO237" s="144"/>
      <c r="AP237" s="246" t="str">
        <f>IF(F237="","",IFERROR(VLOOKUP(SUBSTITUTE(SUBSTITUTE(Tabla1[[#This Row],[Uso Sistemas]],"T","P"),"N","F"),Parámetros!$M$2:$N$17,2,0),"Completar hasta 3ra sem. para evaluar a Probacionista"))</f>
        <v/>
      </c>
      <c r="AQ237" s="40"/>
      <c r="AR237" s="40"/>
      <c r="AS237" s="40"/>
      <c r="AT237" s="29"/>
      <c r="AU237" s="56"/>
      <c r="AV237" s="56"/>
      <c r="AW237" s="56"/>
      <c r="AX237" s="248" t="str">
        <f>IF(V237="","",EOMONTH(EDATE(Tabla1[[#This Row],[Fecha Finalización]],2),0))</f>
        <v/>
      </c>
      <c r="AY237" s="40"/>
      <c r="AZ237" s="249" t="str">
        <f>IF(V237="","",EOMONTH(EDATE(Tabla1[[#This Row],[Fecha Finalización]],3),0))</f>
        <v/>
      </c>
      <c r="BA237" s="40"/>
      <c r="BB237" s="40"/>
      <c r="BC237" s="235"/>
      <c r="BD237" s="233" t="str">
        <f>IF(F237="","",Tabla1[[#This Row],[sem 01]]&amp;Tabla1[[#This Row],[sem 02]]&amp;Tabla1[[#This Row],[sem 03]])</f>
        <v/>
      </c>
      <c r="BE237" s="234" t="str">
        <f>IF(TRIM(F237)="","",$B$1&amp;"-"&amp;SUBSTITUTE(Tabla1[[#This Row],[Mes Inscrito]]," ","")&amp;"-"&amp;SUBSTITUTE(Tabla1[[#This Row],[Dia de clases Inscrito]]," ","")&amp;"-"&amp;SUBSTITUTE(Tabla1[[#This Row],[Horario Inscrito]]," ","")&amp;"-"&amp;Tabla1[[#This Row],[Fecha Inicio grupo]])</f>
        <v/>
      </c>
      <c r="BF237" s="251" t="str">
        <f>IF(F237="","",Tabla1[[#This Row],[Curso]])</f>
        <v/>
      </c>
      <c r="BG237" s="252" t="str">
        <f>+IF(TRIM(F237)="","",$B$1&amp;"-"&amp;TRIM(Tabla1[[#This Row],[Mes Inscrito]])&amp;"-"&amp;TRIM(Tabla1[[#This Row],[Dia de clases Inscrito]])&amp;"-"&amp;TRIM(Tabla1[[#This Row],[Horario Inscrito]])&amp;"-"&amp;TRIM(Tabla1[[#This Row],[Fecha Inicio grupo]])&amp;"-"&amp;TRIM(Tabla1[[#This Row],[Tipo Incrito]]))</f>
        <v/>
      </c>
      <c r="BH237" s="308" t="str">
        <f>IF(F237="","",OR(IFERROR(SEARCH("CG",Tabla1[[#This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7" s="309" t="str">
        <f>IF(F237&lt;&gt;"",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7" s="309" t="str">
        <f>IF(F237&lt;&gt;"",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7" s="309" t="str">
        <f>IF(Tabla1[[#This Row],[Fecha Inicio grupo]]="","",IFERROR(VLOOKUP(Tabla1[[#This Row],[Mes de Alta como miembro]],Parámetros!$AM$2:$AN$16,2,0),"01/01/1900"))</f>
        <v/>
      </c>
    </row>
    <row r="238" spans="1:63" ht="14.45" hidden="1">
      <c r="A238" s="69">
        <v>235</v>
      </c>
      <c r="B238" s="30"/>
      <c r="C238" s="35"/>
      <c r="D238" s="43"/>
      <c r="E238" s="65"/>
      <c r="F238" s="46"/>
      <c r="G238" s="46"/>
      <c r="H238" s="163"/>
      <c r="I238" s="43"/>
      <c r="J238" s="29"/>
      <c r="K238" s="70"/>
      <c r="L238" s="69"/>
      <c r="M238" s="47"/>
      <c r="N238" s="238" t="str">
        <f ca="1">IF(Tabla1[[#This Row],[Fecha de nac]]="","",IF(Tabla1[[#This Row],[Fecha Finalización]] &gt;=TODAY(), DATEDIF(Tabla1[[#This Row],[Fecha de nac]],TODAY(),"y"), ROUNDDOWN((Tabla1[[#This Row],[Fecha Finalización]] -Tabla1[[#This Row],[Fecha de nac]])/365,0)))</f>
        <v/>
      </c>
      <c r="O238" s="169"/>
      <c r="P238" s="35"/>
      <c r="Q238" s="68"/>
      <c r="R238" s="68"/>
      <c r="S238" s="68"/>
      <c r="T238" s="68"/>
      <c r="U238" s="243" t="str">
        <f>IF(F238="","",Tabla1[[#This Row],[Fecha Inicio grupo]]+3*7-7)</f>
        <v/>
      </c>
      <c r="V238" s="244" t="str">
        <f>IF(F238="","",EDATE(Tabla1[[#This Row],[Fecha Inicio grupo]],3))</f>
        <v/>
      </c>
      <c r="W238" s="30"/>
      <c r="X238" s="30"/>
      <c r="Y238" s="76"/>
      <c r="Z238" s="76"/>
      <c r="AA238" s="76"/>
      <c r="AB238" s="76"/>
      <c r="AC238" s="76"/>
      <c r="AD238" s="76"/>
      <c r="AE238" s="76"/>
      <c r="AF238" s="76"/>
      <c r="AG238" s="76"/>
      <c r="AH238" s="76"/>
      <c r="AI238" s="76"/>
      <c r="AJ238" s="76"/>
      <c r="AK238" s="76"/>
      <c r="AL238" s="76"/>
      <c r="AM238" s="76"/>
      <c r="AN238" s="76"/>
      <c r="AO238" s="144"/>
      <c r="AP238" s="246" t="str">
        <f>IF(F238="","",IFERROR(VLOOKUP(SUBSTITUTE(SUBSTITUTE(Tabla1[[#This Row],[Uso Sistemas]],"T","P"),"N","F"),Parámetros!$M$2:$N$17,2,0),"Completar hasta 3ra sem. para evaluar a Probacionista"))</f>
        <v/>
      </c>
      <c r="AQ238" s="40"/>
      <c r="AR238" s="40"/>
      <c r="AS238" s="40"/>
      <c r="AT238" s="29"/>
      <c r="AU238" s="56"/>
      <c r="AV238" s="56"/>
      <c r="AW238" s="56"/>
      <c r="AX238" s="248" t="str">
        <f>IF(V238="","",EOMONTH(EDATE(Tabla1[[#This Row],[Fecha Finalización]],2),0))</f>
        <v/>
      </c>
      <c r="AY238" s="40"/>
      <c r="AZ238" s="249" t="str">
        <f>IF(V238="","",EOMONTH(EDATE(Tabla1[[#This Row],[Fecha Finalización]],3),0))</f>
        <v/>
      </c>
      <c r="BA238" s="40"/>
      <c r="BB238" s="40"/>
      <c r="BC238" s="235"/>
      <c r="BD238" s="233" t="str">
        <f>IF(F238="","",Tabla1[[#This Row],[sem 01]]&amp;Tabla1[[#This Row],[sem 02]]&amp;Tabla1[[#This Row],[sem 03]])</f>
        <v/>
      </c>
      <c r="BE238" s="234" t="str">
        <f>IF(TRIM(F238)="","",$B$1&amp;"-"&amp;SUBSTITUTE(Tabla1[[#This Row],[Mes Inscrito]]," ","")&amp;"-"&amp;SUBSTITUTE(Tabla1[[#This Row],[Dia de clases Inscrito]]," ","")&amp;"-"&amp;SUBSTITUTE(Tabla1[[#This Row],[Horario Inscrito]]," ","")&amp;"-"&amp;Tabla1[[#This Row],[Fecha Inicio grupo]])</f>
        <v/>
      </c>
      <c r="BF238" s="251" t="str">
        <f>IF(F238="","",Tabla1[[#This Row],[Curso]])</f>
        <v/>
      </c>
      <c r="BG238" s="252" t="str">
        <f>+IF(TRIM(F238)="","",$B$1&amp;"-"&amp;TRIM(Tabla1[[#This Row],[Mes Inscrito]])&amp;"-"&amp;TRIM(Tabla1[[#This Row],[Dia de clases Inscrito]])&amp;"-"&amp;TRIM(Tabla1[[#This Row],[Horario Inscrito]])&amp;"-"&amp;TRIM(Tabla1[[#This Row],[Fecha Inicio grupo]])&amp;"-"&amp;TRIM(Tabla1[[#This Row],[Tipo Incrito]]))</f>
        <v/>
      </c>
      <c r="BH238" s="308" t="str">
        <f>IF(F238="","",OR(IFERROR(SEARCH("CG",Tabla1[[#This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8" s="309" t="str">
        <f>IF(F238&lt;&gt;"",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8" s="309" t="str">
        <f>IF(F238&lt;&gt;"",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8" s="309" t="str">
        <f>IF(Tabla1[[#This Row],[Fecha Inicio grupo]]="","",IFERROR(VLOOKUP(Tabla1[[#This Row],[Mes de Alta como miembro]],Parámetros!$AM$2:$AN$16,2,0),"01/01/1900"))</f>
        <v/>
      </c>
    </row>
    <row r="239" spans="1:63" ht="14.45" hidden="1">
      <c r="A239" s="69">
        <v>236</v>
      </c>
      <c r="B239" s="30"/>
      <c r="C239" s="35"/>
      <c r="D239" s="43"/>
      <c r="E239" s="65"/>
      <c r="F239" s="46"/>
      <c r="G239" s="46"/>
      <c r="H239" s="163"/>
      <c r="I239" s="43"/>
      <c r="J239" s="29"/>
      <c r="K239" s="70"/>
      <c r="L239" s="69"/>
      <c r="M239" s="47"/>
      <c r="N239" s="238" t="str">
        <f ca="1">IF(Tabla1[[#This Row],[Fecha de nac]]="","",IF(Tabla1[[#This Row],[Fecha Finalización]] &gt;=TODAY(), DATEDIF(Tabla1[[#This Row],[Fecha de nac]],TODAY(),"y"), ROUNDDOWN((Tabla1[[#This Row],[Fecha Finalización]] -Tabla1[[#This Row],[Fecha de nac]])/365,0)))</f>
        <v/>
      </c>
      <c r="O239" s="169"/>
      <c r="P239" s="35"/>
      <c r="Q239" s="68"/>
      <c r="R239" s="68"/>
      <c r="S239" s="68"/>
      <c r="T239" s="68"/>
      <c r="U239" s="243" t="str">
        <f>IF(F239="","",Tabla1[[#This Row],[Fecha Inicio grupo]]+3*7-7)</f>
        <v/>
      </c>
      <c r="V239" s="244" t="str">
        <f>IF(F239="","",EDATE(Tabla1[[#This Row],[Fecha Inicio grupo]],3))</f>
        <v/>
      </c>
      <c r="W239" s="30"/>
      <c r="X239" s="30"/>
      <c r="Y239" s="76"/>
      <c r="Z239" s="76"/>
      <c r="AA239" s="76"/>
      <c r="AB239" s="76"/>
      <c r="AC239" s="76"/>
      <c r="AD239" s="76"/>
      <c r="AE239" s="76"/>
      <c r="AF239" s="76"/>
      <c r="AG239" s="76"/>
      <c r="AH239" s="76"/>
      <c r="AI239" s="76"/>
      <c r="AJ239" s="76"/>
      <c r="AK239" s="76"/>
      <c r="AL239" s="76"/>
      <c r="AM239" s="76"/>
      <c r="AN239" s="76"/>
      <c r="AO239" s="144"/>
      <c r="AP239" s="246" t="str">
        <f>IF(F239="","",IFERROR(VLOOKUP(SUBSTITUTE(SUBSTITUTE(Tabla1[[#This Row],[Uso Sistemas]],"T","P"),"N","F"),Parámetros!$M$2:$N$17,2,0),"Completar hasta 3ra sem. para evaluar a Probacionista"))</f>
        <v/>
      </c>
      <c r="AQ239" s="40"/>
      <c r="AR239" s="40"/>
      <c r="AS239" s="40"/>
      <c r="AT239" s="29"/>
      <c r="AU239" s="56"/>
      <c r="AV239" s="56"/>
      <c r="AW239" s="56"/>
      <c r="AX239" s="248" t="str">
        <f>IF(V239="","",EOMONTH(EDATE(Tabla1[[#This Row],[Fecha Finalización]],2),0))</f>
        <v/>
      </c>
      <c r="AY239" s="40"/>
      <c r="AZ239" s="249" t="str">
        <f>IF(V239="","",EOMONTH(EDATE(Tabla1[[#This Row],[Fecha Finalización]],3),0))</f>
        <v/>
      </c>
      <c r="BA239" s="40"/>
      <c r="BB239" s="40"/>
      <c r="BC239" s="235"/>
      <c r="BD239" s="233" t="str">
        <f>IF(F239="","",Tabla1[[#This Row],[sem 01]]&amp;Tabla1[[#This Row],[sem 02]]&amp;Tabla1[[#This Row],[sem 03]])</f>
        <v/>
      </c>
      <c r="BE239" s="234" t="str">
        <f>IF(TRIM(F239)="","",$B$1&amp;"-"&amp;SUBSTITUTE(Tabla1[[#This Row],[Mes Inscrito]]," ","")&amp;"-"&amp;SUBSTITUTE(Tabla1[[#This Row],[Dia de clases Inscrito]]," ","")&amp;"-"&amp;SUBSTITUTE(Tabla1[[#This Row],[Horario Inscrito]]," ","")&amp;"-"&amp;Tabla1[[#This Row],[Fecha Inicio grupo]])</f>
        <v/>
      </c>
      <c r="BF239" s="251" t="str">
        <f>IF(F239="","",Tabla1[[#This Row],[Curso]])</f>
        <v/>
      </c>
      <c r="BG239" s="252" t="str">
        <f>+IF(TRIM(F239)="","",$B$1&amp;"-"&amp;TRIM(Tabla1[[#This Row],[Mes Inscrito]])&amp;"-"&amp;TRIM(Tabla1[[#This Row],[Dia de clases Inscrito]])&amp;"-"&amp;TRIM(Tabla1[[#This Row],[Horario Inscrito]])&amp;"-"&amp;TRIM(Tabla1[[#This Row],[Fecha Inicio grupo]])&amp;"-"&amp;TRIM(Tabla1[[#This Row],[Tipo Incrito]]))</f>
        <v/>
      </c>
      <c r="BH239" s="308" t="str">
        <f>IF(F239="","",OR(IFERROR(SEARCH("CG",Tabla1[[#This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9" s="309" t="str">
        <f>IF(F239&lt;&gt;"",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9" s="309" t="str">
        <f>IF(F239&lt;&gt;"",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9" s="309" t="str">
        <f>IF(Tabla1[[#This Row],[Fecha Inicio grupo]]="","",IFERROR(VLOOKUP(Tabla1[[#This Row],[Mes de Alta como miembro]],Parámetros!$AM$2:$AN$16,2,0),"01/01/1900"))</f>
        <v/>
      </c>
    </row>
    <row r="240" spans="1:63" ht="14.45" hidden="1">
      <c r="A240" s="69">
        <v>237</v>
      </c>
      <c r="B240" s="30"/>
      <c r="C240" s="35"/>
      <c r="D240" s="43"/>
      <c r="E240" s="65"/>
      <c r="F240" s="46"/>
      <c r="G240" s="46"/>
      <c r="H240" s="163"/>
      <c r="I240" s="43"/>
      <c r="J240" s="29"/>
      <c r="K240" s="70"/>
      <c r="L240" s="69"/>
      <c r="M240" s="47"/>
      <c r="N240" s="238" t="str">
        <f ca="1">IF(Tabla1[[#This Row],[Fecha de nac]]="","",IF(Tabla1[[#This Row],[Fecha Finalización]] &gt;=TODAY(), DATEDIF(Tabla1[[#This Row],[Fecha de nac]],TODAY(),"y"), ROUNDDOWN((Tabla1[[#This Row],[Fecha Finalización]] -Tabla1[[#This Row],[Fecha de nac]])/365,0)))</f>
        <v/>
      </c>
      <c r="O240" s="169"/>
      <c r="P240" s="35"/>
      <c r="Q240" s="68"/>
      <c r="R240" s="68"/>
      <c r="S240" s="68"/>
      <c r="T240" s="68"/>
      <c r="U240" s="243" t="str">
        <f>IF(F240="","",Tabla1[[#This Row],[Fecha Inicio grupo]]+3*7-7)</f>
        <v/>
      </c>
      <c r="V240" s="244" t="str">
        <f>IF(F240="","",EDATE(Tabla1[[#This Row],[Fecha Inicio grupo]],3))</f>
        <v/>
      </c>
      <c r="W240" s="30"/>
      <c r="X240" s="30"/>
      <c r="Y240" s="76"/>
      <c r="Z240" s="76"/>
      <c r="AA240" s="76"/>
      <c r="AB240" s="76"/>
      <c r="AC240" s="76"/>
      <c r="AD240" s="76"/>
      <c r="AE240" s="76"/>
      <c r="AF240" s="76"/>
      <c r="AG240" s="76"/>
      <c r="AH240" s="76"/>
      <c r="AI240" s="76"/>
      <c r="AJ240" s="76"/>
      <c r="AK240" s="76"/>
      <c r="AL240" s="76"/>
      <c r="AM240" s="76"/>
      <c r="AN240" s="76"/>
      <c r="AO240" s="144"/>
      <c r="AP240" s="246" t="str">
        <f>IF(F240="","",IFERROR(VLOOKUP(SUBSTITUTE(SUBSTITUTE(Tabla1[[#This Row],[Uso Sistemas]],"T","P"),"N","F"),Parámetros!$M$2:$N$17,2,0),"Completar hasta 3ra sem. para evaluar a Probacionista"))</f>
        <v/>
      </c>
      <c r="AQ240" s="40"/>
      <c r="AR240" s="40"/>
      <c r="AS240" s="40"/>
      <c r="AT240" s="29"/>
      <c r="AU240" s="56"/>
      <c r="AV240" s="56"/>
      <c r="AW240" s="56"/>
      <c r="AX240" s="248" t="str">
        <f>IF(V240="","",EOMONTH(EDATE(Tabla1[[#This Row],[Fecha Finalización]],2),0))</f>
        <v/>
      </c>
      <c r="AY240" s="40"/>
      <c r="AZ240" s="249" t="str">
        <f>IF(V240="","",EOMONTH(EDATE(Tabla1[[#This Row],[Fecha Finalización]],3),0))</f>
        <v/>
      </c>
      <c r="BA240" s="40"/>
      <c r="BB240" s="40"/>
      <c r="BC240" s="235"/>
      <c r="BD240" s="233" t="str">
        <f>IF(F240="","",Tabla1[[#This Row],[sem 01]]&amp;Tabla1[[#This Row],[sem 02]]&amp;Tabla1[[#This Row],[sem 03]])</f>
        <v/>
      </c>
      <c r="BE240" s="234" t="str">
        <f>IF(TRIM(F240)="","",$B$1&amp;"-"&amp;SUBSTITUTE(Tabla1[[#This Row],[Mes Inscrito]]," ","")&amp;"-"&amp;SUBSTITUTE(Tabla1[[#This Row],[Dia de clases Inscrito]]," ","")&amp;"-"&amp;SUBSTITUTE(Tabla1[[#This Row],[Horario Inscrito]]," ","")&amp;"-"&amp;Tabla1[[#This Row],[Fecha Inicio grupo]])</f>
        <v/>
      </c>
      <c r="BF240" s="251" t="str">
        <f>IF(F240="","",Tabla1[[#This Row],[Curso]])</f>
        <v/>
      </c>
      <c r="BG240" s="252" t="str">
        <f>+IF(TRIM(F240)="","",$B$1&amp;"-"&amp;TRIM(Tabla1[[#This Row],[Mes Inscrito]])&amp;"-"&amp;TRIM(Tabla1[[#This Row],[Dia de clases Inscrito]])&amp;"-"&amp;TRIM(Tabla1[[#This Row],[Horario Inscrito]])&amp;"-"&amp;TRIM(Tabla1[[#This Row],[Fecha Inicio grupo]])&amp;"-"&amp;TRIM(Tabla1[[#This Row],[Tipo Incrito]]))</f>
        <v/>
      </c>
      <c r="BH240" s="308" t="str">
        <f>IF(F240="","",OR(IFERROR(SEARCH("CG",Tabla1[[#This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0" s="309" t="str">
        <f>IF(F240&lt;&gt;"",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0" s="309" t="str">
        <f>IF(F240&lt;&gt;"",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0" s="309" t="str">
        <f>IF(Tabla1[[#This Row],[Fecha Inicio grupo]]="","",IFERROR(VLOOKUP(Tabla1[[#This Row],[Mes de Alta como miembro]],Parámetros!$AM$2:$AN$16,2,0),"01/01/1900"))</f>
        <v/>
      </c>
    </row>
    <row r="241" spans="1:63" ht="14.45" hidden="1">
      <c r="A241" s="69">
        <v>238</v>
      </c>
      <c r="B241" s="30"/>
      <c r="C241" s="35"/>
      <c r="D241" s="43"/>
      <c r="E241" s="65"/>
      <c r="F241" s="46"/>
      <c r="G241" s="46"/>
      <c r="H241" s="163"/>
      <c r="I241" s="43"/>
      <c r="J241" s="29"/>
      <c r="K241" s="70"/>
      <c r="L241" s="69"/>
      <c r="M241" s="47"/>
      <c r="N241" s="238" t="str">
        <f ca="1">IF(Tabla1[[#This Row],[Fecha de nac]]="","",IF(Tabla1[[#This Row],[Fecha Finalización]] &gt;=TODAY(), DATEDIF(Tabla1[[#This Row],[Fecha de nac]],TODAY(),"y"), ROUNDDOWN((Tabla1[[#This Row],[Fecha Finalización]] -Tabla1[[#This Row],[Fecha de nac]])/365,0)))</f>
        <v/>
      </c>
      <c r="O241" s="169"/>
      <c r="P241" s="35"/>
      <c r="Q241" s="68"/>
      <c r="R241" s="68"/>
      <c r="S241" s="68"/>
      <c r="T241" s="68"/>
      <c r="U241" s="243" t="str">
        <f>IF(F241="","",Tabla1[[#This Row],[Fecha Inicio grupo]]+3*7-7)</f>
        <v/>
      </c>
      <c r="V241" s="244" t="str">
        <f>IF(F241="","",EDATE(Tabla1[[#This Row],[Fecha Inicio grupo]],3))</f>
        <v/>
      </c>
      <c r="W241" s="30"/>
      <c r="X241" s="30"/>
      <c r="Y241" s="76"/>
      <c r="Z241" s="76"/>
      <c r="AA241" s="76"/>
      <c r="AB241" s="76"/>
      <c r="AC241" s="76"/>
      <c r="AD241" s="76"/>
      <c r="AE241" s="76"/>
      <c r="AF241" s="76"/>
      <c r="AG241" s="76"/>
      <c r="AH241" s="76"/>
      <c r="AI241" s="76"/>
      <c r="AJ241" s="76"/>
      <c r="AK241" s="76"/>
      <c r="AL241" s="76"/>
      <c r="AM241" s="76"/>
      <c r="AN241" s="76"/>
      <c r="AO241" s="144"/>
      <c r="AP241" s="246" t="str">
        <f>IF(F241="","",IFERROR(VLOOKUP(SUBSTITUTE(SUBSTITUTE(Tabla1[[#This Row],[Uso Sistemas]],"T","P"),"N","F"),Parámetros!$M$2:$N$17,2,0),"Completar hasta 3ra sem. para evaluar a Probacionista"))</f>
        <v/>
      </c>
      <c r="AQ241" s="40"/>
      <c r="AR241" s="40"/>
      <c r="AS241" s="40"/>
      <c r="AT241" s="29"/>
      <c r="AU241" s="56"/>
      <c r="AV241" s="56"/>
      <c r="AW241" s="56"/>
      <c r="AX241" s="248" t="str">
        <f>IF(V241="","",EOMONTH(EDATE(Tabla1[[#This Row],[Fecha Finalización]],2),0))</f>
        <v/>
      </c>
      <c r="AY241" s="40"/>
      <c r="AZ241" s="249" t="str">
        <f>IF(V241="","",EOMONTH(EDATE(Tabla1[[#This Row],[Fecha Finalización]],3),0))</f>
        <v/>
      </c>
      <c r="BA241" s="40"/>
      <c r="BB241" s="40"/>
      <c r="BC241" s="235"/>
      <c r="BD241" s="233" t="str">
        <f>IF(F241="","",Tabla1[[#This Row],[sem 01]]&amp;Tabla1[[#This Row],[sem 02]]&amp;Tabla1[[#This Row],[sem 03]])</f>
        <v/>
      </c>
      <c r="BE241" s="234" t="str">
        <f>IF(TRIM(F241)="","",$B$1&amp;"-"&amp;SUBSTITUTE(Tabla1[[#This Row],[Mes Inscrito]]," ","")&amp;"-"&amp;SUBSTITUTE(Tabla1[[#This Row],[Dia de clases Inscrito]]," ","")&amp;"-"&amp;SUBSTITUTE(Tabla1[[#This Row],[Horario Inscrito]]," ","")&amp;"-"&amp;Tabla1[[#This Row],[Fecha Inicio grupo]])</f>
        <v/>
      </c>
      <c r="BF241" s="251" t="str">
        <f>IF(F241="","",Tabla1[[#This Row],[Curso]])</f>
        <v/>
      </c>
      <c r="BG241" s="252" t="str">
        <f>+IF(TRIM(F241)="","",$B$1&amp;"-"&amp;TRIM(Tabla1[[#This Row],[Mes Inscrito]])&amp;"-"&amp;TRIM(Tabla1[[#This Row],[Dia de clases Inscrito]])&amp;"-"&amp;TRIM(Tabla1[[#This Row],[Horario Inscrito]])&amp;"-"&amp;TRIM(Tabla1[[#This Row],[Fecha Inicio grupo]])&amp;"-"&amp;TRIM(Tabla1[[#This Row],[Tipo Incrito]]))</f>
        <v/>
      </c>
      <c r="BH241" s="308" t="str">
        <f>IF(F241="","",OR(IFERROR(SEARCH("CG",Tabla1[[#This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1" s="309" t="str">
        <f>IF(F241&lt;&gt;"",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1" s="309" t="str">
        <f>IF(F241&lt;&gt;"",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1" s="309" t="str">
        <f>IF(Tabla1[[#This Row],[Fecha Inicio grupo]]="","",IFERROR(VLOOKUP(Tabla1[[#This Row],[Mes de Alta como miembro]],Parámetros!$AM$2:$AN$16,2,0),"01/01/1900"))</f>
        <v/>
      </c>
    </row>
    <row r="242" spans="1:63" ht="14.45" hidden="1">
      <c r="A242" s="69">
        <v>239</v>
      </c>
      <c r="B242" s="30"/>
      <c r="C242" s="35"/>
      <c r="D242" s="43"/>
      <c r="E242" s="65"/>
      <c r="F242" s="46"/>
      <c r="G242" s="46"/>
      <c r="H242" s="163"/>
      <c r="I242" s="43"/>
      <c r="J242" s="29"/>
      <c r="K242" s="70"/>
      <c r="L242" s="69"/>
      <c r="M242" s="47"/>
      <c r="N242" s="238" t="str">
        <f ca="1">IF(Tabla1[[#This Row],[Fecha de nac]]="","",IF(Tabla1[[#This Row],[Fecha Finalización]] &gt;=TODAY(), DATEDIF(Tabla1[[#This Row],[Fecha de nac]],TODAY(),"y"), ROUNDDOWN((Tabla1[[#This Row],[Fecha Finalización]] -Tabla1[[#This Row],[Fecha de nac]])/365,0)))</f>
        <v/>
      </c>
      <c r="O242" s="169"/>
      <c r="P242" s="35"/>
      <c r="Q242" s="68"/>
      <c r="R242" s="68"/>
      <c r="S242" s="68"/>
      <c r="T242" s="68"/>
      <c r="U242" s="243" t="str">
        <f>IF(F242="","",Tabla1[[#This Row],[Fecha Inicio grupo]]+3*7-7)</f>
        <v/>
      </c>
      <c r="V242" s="244" t="str">
        <f>IF(F242="","",EDATE(Tabla1[[#This Row],[Fecha Inicio grupo]],3))</f>
        <v/>
      </c>
      <c r="W242" s="30"/>
      <c r="X242" s="30"/>
      <c r="Y242" s="76"/>
      <c r="Z242" s="76"/>
      <c r="AA242" s="76"/>
      <c r="AB242" s="76"/>
      <c r="AC242" s="76"/>
      <c r="AD242" s="76"/>
      <c r="AE242" s="76"/>
      <c r="AF242" s="76"/>
      <c r="AG242" s="76"/>
      <c r="AH242" s="76"/>
      <c r="AI242" s="76"/>
      <c r="AJ242" s="76"/>
      <c r="AK242" s="76"/>
      <c r="AL242" s="76"/>
      <c r="AM242" s="76"/>
      <c r="AN242" s="76"/>
      <c r="AO242" s="144"/>
      <c r="AP242" s="246" t="str">
        <f>IF(F242="","",IFERROR(VLOOKUP(SUBSTITUTE(SUBSTITUTE(Tabla1[[#This Row],[Uso Sistemas]],"T","P"),"N","F"),Parámetros!$M$2:$N$17,2,0),"Completar hasta 3ra sem. para evaluar a Probacionista"))</f>
        <v/>
      </c>
      <c r="AQ242" s="40"/>
      <c r="AR242" s="40"/>
      <c r="AS242" s="40"/>
      <c r="AT242" s="29"/>
      <c r="AU242" s="56"/>
      <c r="AV242" s="56"/>
      <c r="AW242" s="56"/>
      <c r="AX242" s="248" t="str">
        <f>IF(V242="","",EOMONTH(EDATE(Tabla1[[#This Row],[Fecha Finalización]],2),0))</f>
        <v/>
      </c>
      <c r="AY242" s="40"/>
      <c r="AZ242" s="249" t="str">
        <f>IF(V242="","",EOMONTH(EDATE(Tabla1[[#This Row],[Fecha Finalización]],3),0))</f>
        <v/>
      </c>
      <c r="BA242" s="40"/>
      <c r="BB242" s="40"/>
      <c r="BC242" s="235"/>
      <c r="BD242" s="233" t="str">
        <f>IF(F242="","",Tabla1[[#This Row],[sem 01]]&amp;Tabla1[[#This Row],[sem 02]]&amp;Tabla1[[#This Row],[sem 03]])</f>
        <v/>
      </c>
      <c r="BE242" s="234" t="str">
        <f>IF(TRIM(F242)="","",$B$1&amp;"-"&amp;SUBSTITUTE(Tabla1[[#This Row],[Mes Inscrito]]," ","")&amp;"-"&amp;SUBSTITUTE(Tabla1[[#This Row],[Dia de clases Inscrito]]," ","")&amp;"-"&amp;SUBSTITUTE(Tabla1[[#This Row],[Horario Inscrito]]," ","")&amp;"-"&amp;Tabla1[[#This Row],[Fecha Inicio grupo]])</f>
        <v/>
      </c>
      <c r="BF242" s="251" t="str">
        <f>IF(F242="","",Tabla1[[#This Row],[Curso]])</f>
        <v/>
      </c>
      <c r="BG242" s="252" t="str">
        <f>+IF(TRIM(F242)="","",$B$1&amp;"-"&amp;TRIM(Tabla1[[#This Row],[Mes Inscrito]])&amp;"-"&amp;TRIM(Tabla1[[#This Row],[Dia de clases Inscrito]])&amp;"-"&amp;TRIM(Tabla1[[#This Row],[Horario Inscrito]])&amp;"-"&amp;TRIM(Tabla1[[#This Row],[Fecha Inicio grupo]])&amp;"-"&amp;TRIM(Tabla1[[#This Row],[Tipo Incrito]]))</f>
        <v/>
      </c>
      <c r="BH242" s="308" t="str">
        <f>IF(F242="","",OR(IFERROR(SEARCH("CG",Tabla1[[#This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2" s="309" t="str">
        <f>IF(F242&lt;&gt;"",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2" s="309" t="str">
        <f>IF(F242&lt;&gt;"",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2" s="309" t="str">
        <f>IF(Tabla1[[#This Row],[Fecha Inicio grupo]]="","",IFERROR(VLOOKUP(Tabla1[[#This Row],[Mes de Alta como miembro]],Parámetros!$AM$2:$AN$16,2,0),"01/01/1900"))</f>
        <v/>
      </c>
    </row>
    <row r="243" spans="1:63" ht="14.45" hidden="1">
      <c r="A243" s="69">
        <v>240</v>
      </c>
      <c r="B243" s="30"/>
      <c r="C243" s="35"/>
      <c r="D243" s="43"/>
      <c r="E243" s="65"/>
      <c r="F243" s="46"/>
      <c r="G243" s="46"/>
      <c r="H243" s="163"/>
      <c r="I243" s="43"/>
      <c r="J243" s="29"/>
      <c r="K243" s="70"/>
      <c r="L243" s="69"/>
      <c r="M243" s="47"/>
      <c r="N243" s="238" t="str">
        <f ca="1">IF(Tabla1[[#This Row],[Fecha de nac]]="","",IF(Tabla1[[#This Row],[Fecha Finalización]] &gt;=TODAY(), DATEDIF(Tabla1[[#This Row],[Fecha de nac]],TODAY(),"y"), ROUNDDOWN((Tabla1[[#This Row],[Fecha Finalización]] -Tabla1[[#This Row],[Fecha de nac]])/365,0)))</f>
        <v/>
      </c>
      <c r="O243" s="169"/>
      <c r="P243" s="35"/>
      <c r="Q243" s="68"/>
      <c r="R243" s="68"/>
      <c r="S243" s="68"/>
      <c r="T243" s="68"/>
      <c r="U243" s="243" t="str">
        <f>IF(F243="","",Tabla1[[#This Row],[Fecha Inicio grupo]]+3*7-7)</f>
        <v/>
      </c>
      <c r="V243" s="244" t="str">
        <f>IF(F243="","",EDATE(Tabla1[[#This Row],[Fecha Inicio grupo]],3))</f>
        <v/>
      </c>
      <c r="W243" s="30"/>
      <c r="X243" s="30"/>
      <c r="Y243" s="76"/>
      <c r="Z243" s="76"/>
      <c r="AA243" s="76"/>
      <c r="AB243" s="76"/>
      <c r="AC243" s="76"/>
      <c r="AD243" s="76"/>
      <c r="AE243" s="76"/>
      <c r="AF243" s="76"/>
      <c r="AG243" s="76"/>
      <c r="AH243" s="76"/>
      <c r="AI243" s="76"/>
      <c r="AJ243" s="76"/>
      <c r="AK243" s="76"/>
      <c r="AL243" s="76"/>
      <c r="AM243" s="76"/>
      <c r="AN243" s="76"/>
      <c r="AO243" s="144"/>
      <c r="AP243" s="246" t="str">
        <f>IF(F243="","",IFERROR(VLOOKUP(SUBSTITUTE(SUBSTITUTE(Tabla1[[#This Row],[Uso Sistemas]],"T","P"),"N","F"),Parámetros!$M$2:$N$17,2,0),"Completar hasta 3ra sem. para evaluar a Probacionista"))</f>
        <v/>
      </c>
      <c r="AQ243" s="40"/>
      <c r="AR243" s="40"/>
      <c r="AS243" s="40"/>
      <c r="AT243" s="29"/>
      <c r="AU243" s="56"/>
      <c r="AV243" s="56"/>
      <c r="AW243" s="56"/>
      <c r="AX243" s="248" t="str">
        <f>IF(V243="","",EOMONTH(EDATE(Tabla1[[#This Row],[Fecha Finalización]],2),0))</f>
        <v/>
      </c>
      <c r="AY243" s="40"/>
      <c r="AZ243" s="249" t="str">
        <f>IF(V243="","",EOMONTH(EDATE(Tabla1[[#This Row],[Fecha Finalización]],3),0))</f>
        <v/>
      </c>
      <c r="BA243" s="40"/>
      <c r="BB243" s="40"/>
      <c r="BC243" s="235"/>
      <c r="BD243" s="233" t="str">
        <f>IF(F243="","",Tabla1[[#This Row],[sem 01]]&amp;Tabla1[[#This Row],[sem 02]]&amp;Tabla1[[#This Row],[sem 03]])</f>
        <v/>
      </c>
      <c r="BE243" s="234" t="str">
        <f>IF(TRIM(F243)="","",$B$1&amp;"-"&amp;SUBSTITUTE(Tabla1[[#This Row],[Mes Inscrito]]," ","")&amp;"-"&amp;SUBSTITUTE(Tabla1[[#This Row],[Dia de clases Inscrito]]," ","")&amp;"-"&amp;SUBSTITUTE(Tabla1[[#This Row],[Horario Inscrito]]," ","")&amp;"-"&amp;Tabla1[[#This Row],[Fecha Inicio grupo]])</f>
        <v/>
      </c>
      <c r="BF243" s="251" t="str">
        <f>IF(F243="","",Tabla1[[#This Row],[Curso]])</f>
        <v/>
      </c>
      <c r="BG243" s="252" t="str">
        <f>+IF(TRIM(F243)="","",$B$1&amp;"-"&amp;TRIM(Tabla1[[#This Row],[Mes Inscrito]])&amp;"-"&amp;TRIM(Tabla1[[#This Row],[Dia de clases Inscrito]])&amp;"-"&amp;TRIM(Tabla1[[#This Row],[Horario Inscrito]])&amp;"-"&amp;TRIM(Tabla1[[#This Row],[Fecha Inicio grupo]])&amp;"-"&amp;TRIM(Tabla1[[#This Row],[Tipo Incrito]]))</f>
        <v/>
      </c>
      <c r="BH243" s="308" t="str">
        <f>IF(F243="","",OR(IFERROR(SEARCH("CG",Tabla1[[#This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3" s="309" t="str">
        <f>IF(F243&lt;&gt;"",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3" s="309" t="str">
        <f>IF(F243&lt;&gt;"",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3" s="309" t="str">
        <f>IF(Tabla1[[#This Row],[Fecha Inicio grupo]]="","",IFERROR(VLOOKUP(Tabla1[[#This Row],[Mes de Alta como miembro]],Parámetros!$AM$2:$AN$16,2,0),"01/01/1900"))</f>
        <v/>
      </c>
    </row>
    <row r="244" spans="1:63" ht="14.45" hidden="1">
      <c r="A244" s="69">
        <v>241</v>
      </c>
      <c r="B244" s="30"/>
      <c r="C244" s="35"/>
      <c r="D244" s="43"/>
      <c r="E244" s="65"/>
      <c r="F244" s="46"/>
      <c r="G244" s="46"/>
      <c r="H244" s="163"/>
      <c r="I244" s="43"/>
      <c r="J244" s="29"/>
      <c r="K244" s="70"/>
      <c r="L244" s="69"/>
      <c r="M244" s="47"/>
      <c r="N244" s="238" t="str">
        <f ca="1">IF(Tabla1[[#This Row],[Fecha de nac]]="","",IF(Tabla1[[#This Row],[Fecha Finalización]] &gt;=TODAY(), DATEDIF(Tabla1[[#This Row],[Fecha de nac]],TODAY(),"y"), ROUNDDOWN((Tabla1[[#This Row],[Fecha Finalización]] -Tabla1[[#This Row],[Fecha de nac]])/365,0)))</f>
        <v/>
      </c>
      <c r="O244" s="169"/>
      <c r="P244" s="35"/>
      <c r="Q244" s="68"/>
      <c r="R244" s="68"/>
      <c r="S244" s="68"/>
      <c r="T244" s="68"/>
      <c r="U244" s="243" t="str">
        <f>IF(F244="","",Tabla1[[#This Row],[Fecha Inicio grupo]]+3*7-7)</f>
        <v/>
      </c>
      <c r="V244" s="244" t="str">
        <f>IF(F244="","",EDATE(Tabla1[[#This Row],[Fecha Inicio grupo]],3))</f>
        <v/>
      </c>
      <c r="W244" s="30"/>
      <c r="X244" s="30"/>
      <c r="Y244" s="76"/>
      <c r="Z244" s="76"/>
      <c r="AA244" s="76"/>
      <c r="AB244" s="76"/>
      <c r="AC244" s="76"/>
      <c r="AD244" s="76"/>
      <c r="AE244" s="76"/>
      <c r="AF244" s="76"/>
      <c r="AG244" s="76"/>
      <c r="AH244" s="76"/>
      <c r="AI244" s="76"/>
      <c r="AJ244" s="76"/>
      <c r="AK244" s="76"/>
      <c r="AL244" s="76"/>
      <c r="AM244" s="76"/>
      <c r="AN244" s="76"/>
      <c r="AO244" s="144"/>
      <c r="AP244" s="246" t="str">
        <f>IF(F244="","",IFERROR(VLOOKUP(SUBSTITUTE(SUBSTITUTE(Tabla1[[#This Row],[Uso Sistemas]],"T","P"),"N","F"),Parámetros!$M$2:$N$17,2,0),"Completar hasta 3ra sem. para evaluar a Probacionista"))</f>
        <v/>
      </c>
      <c r="AQ244" s="40"/>
      <c r="AR244" s="40"/>
      <c r="AS244" s="40"/>
      <c r="AT244" s="29"/>
      <c r="AU244" s="56"/>
      <c r="AV244" s="56"/>
      <c r="AW244" s="56"/>
      <c r="AX244" s="248" t="str">
        <f>IF(V244="","",EOMONTH(EDATE(Tabla1[[#This Row],[Fecha Finalización]],2),0))</f>
        <v/>
      </c>
      <c r="AY244" s="40"/>
      <c r="AZ244" s="249" t="str">
        <f>IF(V244="","",EOMONTH(EDATE(Tabla1[[#This Row],[Fecha Finalización]],3),0))</f>
        <v/>
      </c>
      <c r="BA244" s="40"/>
      <c r="BB244" s="40"/>
      <c r="BC244" s="235"/>
      <c r="BD244" s="233" t="str">
        <f>IF(F244="","",Tabla1[[#This Row],[sem 01]]&amp;Tabla1[[#This Row],[sem 02]]&amp;Tabla1[[#This Row],[sem 03]])</f>
        <v/>
      </c>
      <c r="BE244" s="234" t="str">
        <f>IF(TRIM(F244)="","",$B$1&amp;"-"&amp;SUBSTITUTE(Tabla1[[#This Row],[Mes Inscrito]]," ","")&amp;"-"&amp;SUBSTITUTE(Tabla1[[#This Row],[Dia de clases Inscrito]]," ","")&amp;"-"&amp;SUBSTITUTE(Tabla1[[#This Row],[Horario Inscrito]]," ","")&amp;"-"&amp;Tabla1[[#This Row],[Fecha Inicio grupo]])</f>
        <v/>
      </c>
      <c r="BF244" s="251" t="str">
        <f>IF(F244="","",Tabla1[[#This Row],[Curso]])</f>
        <v/>
      </c>
      <c r="BG244" s="252" t="str">
        <f>+IF(TRIM(F244)="","",$B$1&amp;"-"&amp;TRIM(Tabla1[[#This Row],[Mes Inscrito]])&amp;"-"&amp;TRIM(Tabla1[[#This Row],[Dia de clases Inscrito]])&amp;"-"&amp;TRIM(Tabla1[[#This Row],[Horario Inscrito]])&amp;"-"&amp;TRIM(Tabla1[[#This Row],[Fecha Inicio grupo]])&amp;"-"&amp;TRIM(Tabla1[[#This Row],[Tipo Incrito]]))</f>
        <v/>
      </c>
      <c r="BH244" s="308" t="str">
        <f>IF(F244="","",OR(IFERROR(SEARCH("CG",Tabla1[[#This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4" s="309" t="str">
        <f>IF(F244&lt;&gt;"",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4" s="309" t="str">
        <f>IF(F244&lt;&gt;"",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4" s="309" t="str">
        <f>IF(Tabla1[[#This Row],[Fecha Inicio grupo]]="","",IFERROR(VLOOKUP(Tabla1[[#This Row],[Mes de Alta como miembro]],Parámetros!$AM$2:$AN$16,2,0),"01/01/1900"))</f>
        <v/>
      </c>
    </row>
    <row r="245" spans="1:63" ht="14.45" hidden="1">
      <c r="A245" s="69">
        <v>242</v>
      </c>
      <c r="B245" s="30"/>
      <c r="C245" s="35"/>
      <c r="D245" s="43"/>
      <c r="E245" s="65"/>
      <c r="F245" s="46"/>
      <c r="G245" s="46"/>
      <c r="H245" s="163"/>
      <c r="I245" s="43"/>
      <c r="J245" s="29"/>
      <c r="K245" s="70"/>
      <c r="L245" s="69"/>
      <c r="M245" s="47"/>
      <c r="N245" s="238" t="str">
        <f ca="1">IF(Tabla1[[#This Row],[Fecha de nac]]="","",IF(Tabla1[[#This Row],[Fecha Finalización]] &gt;=TODAY(), DATEDIF(Tabla1[[#This Row],[Fecha de nac]],TODAY(),"y"), ROUNDDOWN((Tabla1[[#This Row],[Fecha Finalización]] -Tabla1[[#This Row],[Fecha de nac]])/365,0)))</f>
        <v/>
      </c>
      <c r="O245" s="169"/>
      <c r="P245" s="35"/>
      <c r="Q245" s="68"/>
      <c r="R245" s="68"/>
      <c r="S245" s="68"/>
      <c r="T245" s="68"/>
      <c r="U245" s="243" t="str">
        <f>IF(F245="","",Tabla1[[#This Row],[Fecha Inicio grupo]]+3*7-7)</f>
        <v/>
      </c>
      <c r="V245" s="244" t="str">
        <f>IF(F245="","",EDATE(Tabla1[[#This Row],[Fecha Inicio grupo]],3))</f>
        <v/>
      </c>
      <c r="W245" s="30"/>
      <c r="X245" s="30"/>
      <c r="Y245" s="76"/>
      <c r="Z245" s="76"/>
      <c r="AA245" s="76"/>
      <c r="AB245" s="76"/>
      <c r="AC245" s="76"/>
      <c r="AD245" s="76"/>
      <c r="AE245" s="76"/>
      <c r="AF245" s="76"/>
      <c r="AG245" s="76"/>
      <c r="AH245" s="76"/>
      <c r="AI245" s="76"/>
      <c r="AJ245" s="76"/>
      <c r="AK245" s="76"/>
      <c r="AL245" s="76"/>
      <c r="AM245" s="76"/>
      <c r="AN245" s="76"/>
      <c r="AO245" s="144"/>
      <c r="AP245" s="246" t="str">
        <f>IF(F245="","",IFERROR(VLOOKUP(SUBSTITUTE(SUBSTITUTE(Tabla1[[#This Row],[Uso Sistemas]],"T","P"),"N","F"),Parámetros!$M$2:$N$17,2,0),"Completar hasta 3ra sem. para evaluar a Probacionista"))</f>
        <v/>
      </c>
      <c r="AQ245" s="40"/>
      <c r="AR245" s="40"/>
      <c r="AS245" s="40"/>
      <c r="AT245" s="29"/>
      <c r="AU245" s="56"/>
      <c r="AV245" s="56"/>
      <c r="AW245" s="56"/>
      <c r="AX245" s="248" t="str">
        <f>IF(V245="","",EOMONTH(EDATE(Tabla1[[#This Row],[Fecha Finalización]],2),0))</f>
        <v/>
      </c>
      <c r="AY245" s="40"/>
      <c r="AZ245" s="249" t="str">
        <f>IF(V245="","",EOMONTH(EDATE(Tabla1[[#This Row],[Fecha Finalización]],3),0))</f>
        <v/>
      </c>
      <c r="BA245" s="40"/>
      <c r="BB245" s="40"/>
      <c r="BC245" s="235"/>
      <c r="BD245" s="233" t="str">
        <f>IF(F245="","",Tabla1[[#This Row],[sem 01]]&amp;Tabla1[[#This Row],[sem 02]]&amp;Tabla1[[#This Row],[sem 03]])</f>
        <v/>
      </c>
      <c r="BE245" s="234" t="str">
        <f>IF(TRIM(F245)="","",$B$1&amp;"-"&amp;SUBSTITUTE(Tabla1[[#This Row],[Mes Inscrito]]," ","")&amp;"-"&amp;SUBSTITUTE(Tabla1[[#This Row],[Dia de clases Inscrito]]," ","")&amp;"-"&amp;SUBSTITUTE(Tabla1[[#This Row],[Horario Inscrito]]," ","")&amp;"-"&amp;Tabla1[[#This Row],[Fecha Inicio grupo]])</f>
        <v/>
      </c>
      <c r="BF245" s="251" t="str">
        <f>IF(F245="","",Tabla1[[#This Row],[Curso]])</f>
        <v/>
      </c>
      <c r="BG245" s="252" t="str">
        <f>+IF(TRIM(F245)="","",$B$1&amp;"-"&amp;TRIM(Tabla1[[#This Row],[Mes Inscrito]])&amp;"-"&amp;TRIM(Tabla1[[#This Row],[Dia de clases Inscrito]])&amp;"-"&amp;TRIM(Tabla1[[#This Row],[Horario Inscrito]])&amp;"-"&amp;TRIM(Tabla1[[#This Row],[Fecha Inicio grupo]])&amp;"-"&amp;TRIM(Tabla1[[#This Row],[Tipo Incrito]]))</f>
        <v/>
      </c>
      <c r="BH245" s="308" t="str">
        <f>IF(F245="","",OR(IFERROR(SEARCH("CG",Tabla1[[#This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5" s="309" t="str">
        <f>IF(F245&lt;&gt;"",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5" s="309" t="str">
        <f>IF(F245&lt;&gt;"",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5" s="309" t="str">
        <f>IF(Tabla1[[#This Row],[Fecha Inicio grupo]]="","",IFERROR(VLOOKUP(Tabla1[[#This Row],[Mes de Alta como miembro]],Parámetros!$AM$2:$AN$16,2,0),"01/01/1900"))</f>
        <v/>
      </c>
    </row>
    <row r="246" spans="1:63" ht="14.45" hidden="1">
      <c r="A246" s="69">
        <v>243</v>
      </c>
      <c r="B246" s="30"/>
      <c r="C246" s="35"/>
      <c r="D246" s="43"/>
      <c r="E246" s="65"/>
      <c r="F246" s="46"/>
      <c r="G246" s="46"/>
      <c r="H246" s="163"/>
      <c r="I246" s="43"/>
      <c r="J246" s="29"/>
      <c r="K246" s="70"/>
      <c r="L246" s="69"/>
      <c r="M246" s="47"/>
      <c r="N246" s="238" t="str">
        <f ca="1">IF(Tabla1[[#This Row],[Fecha de nac]]="","",IF(Tabla1[[#This Row],[Fecha Finalización]] &gt;=TODAY(), DATEDIF(Tabla1[[#This Row],[Fecha de nac]],TODAY(),"y"), ROUNDDOWN((Tabla1[[#This Row],[Fecha Finalización]] -Tabla1[[#This Row],[Fecha de nac]])/365,0)))</f>
        <v/>
      </c>
      <c r="O246" s="169"/>
      <c r="P246" s="35"/>
      <c r="Q246" s="68"/>
      <c r="R246" s="68"/>
      <c r="S246" s="68"/>
      <c r="T246" s="68"/>
      <c r="U246" s="243" t="str">
        <f>IF(F246="","",Tabla1[[#This Row],[Fecha Inicio grupo]]+3*7-7)</f>
        <v/>
      </c>
      <c r="V246" s="244" t="str">
        <f>IF(F246="","",EDATE(Tabla1[[#This Row],[Fecha Inicio grupo]],3))</f>
        <v/>
      </c>
      <c r="W246" s="30"/>
      <c r="X246" s="30"/>
      <c r="Y246" s="76"/>
      <c r="Z246" s="76"/>
      <c r="AA246" s="76"/>
      <c r="AB246" s="76"/>
      <c r="AC246" s="76"/>
      <c r="AD246" s="76"/>
      <c r="AE246" s="76"/>
      <c r="AF246" s="76"/>
      <c r="AG246" s="76"/>
      <c r="AH246" s="76"/>
      <c r="AI246" s="76"/>
      <c r="AJ246" s="76"/>
      <c r="AK246" s="76"/>
      <c r="AL246" s="76"/>
      <c r="AM246" s="76"/>
      <c r="AN246" s="76"/>
      <c r="AO246" s="144"/>
      <c r="AP246" s="246" t="str">
        <f>IF(F246="","",IFERROR(VLOOKUP(SUBSTITUTE(SUBSTITUTE(Tabla1[[#This Row],[Uso Sistemas]],"T","P"),"N","F"),Parámetros!$M$2:$N$17,2,0),"Completar hasta 3ra sem. para evaluar a Probacionista"))</f>
        <v/>
      </c>
      <c r="AQ246" s="40"/>
      <c r="AR246" s="40"/>
      <c r="AS246" s="40"/>
      <c r="AT246" s="29"/>
      <c r="AU246" s="56"/>
      <c r="AV246" s="56"/>
      <c r="AW246" s="56"/>
      <c r="AX246" s="248" t="str">
        <f>IF(V246="","",EOMONTH(EDATE(Tabla1[[#This Row],[Fecha Finalización]],2),0))</f>
        <v/>
      </c>
      <c r="AY246" s="40"/>
      <c r="AZ246" s="249" t="str">
        <f>IF(V246="","",EOMONTH(EDATE(Tabla1[[#This Row],[Fecha Finalización]],3),0))</f>
        <v/>
      </c>
      <c r="BA246" s="40"/>
      <c r="BB246" s="40"/>
      <c r="BC246" s="235"/>
      <c r="BD246" s="233" t="str">
        <f>IF(F246="","",Tabla1[[#This Row],[sem 01]]&amp;Tabla1[[#This Row],[sem 02]]&amp;Tabla1[[#This Row],[sem 03]])</f>
        <v/>
      </c>
      <c r="BE246" s="234" t="str">
        <f>IF(TRIM(F246)="","",$B$1&amp;"-"&amp;SUBSTITUTE(Tabla1[[#This Row],[Mes Inscrito]]," ","")&amp;"-"&amp;SUBSTITUTE(Tabla1[[#This Row],[Dia de clases Inscrito]]," ","")&amp;"-"&amp;SUBSTITUTE(Tabla1[[#This Row],[Horario Inscrito]]," ","")&amp;"-"&amp;Tabla1[[#This Row],[Fecha Inicio grupo]])</f>
        <v/>
      </c>
      <c r="BF246" s="251" t="str">
        <f>IF(F246="","",Tabla1[[#This Row],[Curso]])</f>
        <v/>
      </c>
      <c r="BG246" s="252" t="str">
        <f>+IF(TRIM(F246)="","",$B$1&amp;"-"&amp;TRIM(Tabla1[[#This Row],[Mes Inscrito]])&amp;"-"&amp;TRIM(Tabla1[[#This Row],[Dia de clases Inscrito]])&amp;"-"&amp;TRIM(Tabla1[[#This Row],[Horario Inscrito]])&amp;"-"&amp;TRIM(Tabla1[[#This Row],[Fecha Inicio grupo]])&amp;"-"&amp;TRIM(Tabla1[[#This Row],[Tipo Incrito]]))</f>
        <v/>
      </c>
      <c r="BH246" s="308" t="str">
        <f>IF(F246="","",OR(IFERROR(SEARCH("CG",Tabla1[[#This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6" s="309" t="str">
        <f>IF(F246&lt;&gt;"",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6" s="309" t="str">
        <f>IF(F246&lt;&gt;"",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6" s="309" t="str">
        <f>IF(Tabla1[[#This Row],[Fecha Inicio grupo]]="","",IFERROR(VLOOKUP(Tabla1[[#This Row],[Mes de Alta como miembro]],Parámetros!$AM$2:$AN$16,2,0),"01/01/1900"))</f>
        <v/>
      </c>
    </row>
    <row r="247" spans="1:63" ht="14.45" hidden="1">
      <c r="A247" s="69">
        <v>244</v>
      </c>
      <c r="B247" s="30"/>
      <c r="C247" s="35"/>
      <c r="D247" s="43"/>
      <c r="E247" s="65"/>
      <c r="F247" s="46"/>
      <c r="G247" s="46"/>
      <c r="H247" s="163"/>
      <c r="I247" s="43"/>
      <c r="J247" s="29"/>
      <c r="K247" s="70"/>
      <c r="L247" s="69"/>
      <c r="M247" s="47"/>
      <c r="N247" s="238" t="str">
        <f ca="1">IF(Tabla1[[#This Row],[Fecha de nac]]="","",IF(Tabla1[[#This Row],[Fecha Finalización]] &gt;=TODAY(), DATEDIF(Tabla1[[#This Row],[Fecha de nac]],TODAY(),"y"), ROUNDDOWN((Tabla1[[#This Row],[Fecha Finalización]] -Tabla1[[#This Row],[Fecha de nac]])/365,0)))</f>
        <v/>
      </c>
      <c r="O247" s="169"/>
      <c r="P247" s="35"/>
      <c r="Q247" s="68"/>
      <c r="R247" s="68"/>
      <c r="S247" s="68"/>
      <c r="T247" s="68"/>
      <c r="U247" s="243" t="str">
        <f>IF(F247="","",Tabla1[[#This Row],[Fecha Inicio grupo]]+3*7-7)</f>
        <v/>
      </c>
      <c r="V247" s="244" t="str">
        <f>IF(F247="","",EDATE(Tabla1[[#This Row],[Fecha Inicio grupo]],3))</f>
        <v/>
      </c>
      <c r="W247" s="30"/>
      <c r="X247" s="30"/>
      <c r="Y247" s="76"/>
      <c r="Z247" s="76"/>
      <c r="AA247" s="76"/>
      <c r="AB247" s="76"/>
      <c r="AC247" s="76"/>
      <c r="AD247" s="76"/>
      <c r="AE247" s="76"/>
      <c r="AF247" s="76"/>
      <c r="AG247" s="76"/>
      <c r="AH247" s="76"/>
      <c r="AI247" s="76"/>
      <c r="AJ247" s="76"/>
      <c r="AK247" s="76"/>
      <c r="AL247" s="76"/>
      <c r="AM247" s="76"/>
      <c r="AN247" s="76"/>
      <c r="AO247" s="144"/>
      <c r="AP247" s="246" t="str">
        <f>IF(F247="","",IFERROR(VLOOKUP(SUBSTITUTE(SUBSTITUTE(Tabla1[[#This Row],[Uso Sistemas]],"T","P"),"N","F"),Parámetros!$M$2:$N$17,2,0),"Completar hasta 3ra sem. para evaluar a Probacionista"))</f>
        <v/>
      </c>
      <c r="AQ247" s="40"/>
      <c r="AR247" s="40"/>
      <c r="AS247" s="40"/>
      <c r="AT247" s="29"/>
      <c r="AU247" s="56"/>
      <c r="AV247" s="56"/>
      <c r="AW247" s="56"/>
      <c r="AX247" s="248" t="str">
        <f>IF(V247="","",EOMONTH(EDATE(Tabla1[[#This Row],[Fecha Finalización]],2),0))</f>
        <v/>
      </c>
      <c r="AY247" s="40"/>
      <c r="AZ247" s="249" t="str">
        <f>IF(V247="","",EOMONTH(EDATE(Tabla1[[#This Row],[Fecha Finalización]],3),0))</f>
        <v/>
      </c>
      <c r="BA247" s="40"/>
      <c r="BB247" s="40"/>
      <c r="BC247" s="235"/>
      <c r="BD247" s="233" t="str">
        <f>IF(F247="","",Tabla1[[#This Row],[sem 01]]&amp;Tabla1[[#This Row],[sem 02]]&amp;Tabla1[[#This Row],[sem 03]])</f>
        <v/>
      </c>
      <c r="BE247" s="234" t="str">
        <f>IF(TRIM(F247)="","",$B$1&amp;"-"&amp;SUBSTITUTE(Tabla1[[#This Row],[Mes Inscrito]]," ","")&amp;"-"&amp;SUBSTITUTE(Tabla1[[#This Row],[Dia de clases Inscrito]]," ","")&amp;"-"&amp;SUBSTITUTE(Tabla1[[#This Row],[Horario Inscrito]]," ","")&amp;"-"&amp;Tabla1[[#This Row],[Fecha Inicio grupo]])</f>
        <v/>
      </c>
      <c r="BF247" s="251" t="str">
        <f>IF(F247="","",Tabla1[[#This Row],[Curso]])</f>
        <v/>
      </c>
      <c r="BG247" s="252" t="str">
        <f>+IF(TRIM(F247)="","",$B$1&amp;"-"&amp;TRIM(Tabla1[[#This Row],[Mes Inscrito]])&amp;"-"&amp;TRIM(Tabla1[[#This Row],[Dia de clases Inscrito]])&amp;"-"&amp;TRIM(Tabla1[[#This Row],[Horario Inscrito]])&amp;"-"&amp;TRIM(Tabla1[[#This Row],[Fecha Inicio grupo]])&amp;"-"&amp;TRIM(Tabla1[[#This Row],[Tipo Incrito]]))</f>
        <v/>
      </c>
      <c r="BH247" s="308" t="str">
        <f>IF(F247="","",OR(IFERROR(SEARCH("CG",Tabla1[[#This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7" s="309" t="str">
        <f>IF(F247&lt;&gt;"",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7" s="309" t="str">
        <f>IF(F247&lt;&gt;"",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7" s="309" t="str">
        <f>IF(Tabla1[[#This Row],[Fecha Inicio grupo]]="","",IFERROR(VLOOKUP(Tabla1[[#This Row],[Mes de Alta como miembro]],Parámetros!$AM$2:$AN$16,2,0),"01/01/1900"))</f>
        <v/>
      </c>
    </row>
    <row r="248" spans="1:63" ht="14.45" hidden="1">
      <c r="A248" s="69">
        <v>245</v>
      </c>
      <c r="B248" s="30"/>
      <c r="C248" s="35"/>
      <c r="D248" s="43"/>
      <c r="E248" s="65"/>
      <c r="F248" s="46"/>
      <c r="G248" s="46"/>
      <c r="H248" s="163"/>
      <c r="I248" s="43"/>
      <c r="J248" s="29"/>
      <c r="K248" s="70"/>
      <c r="L248" s="69"/>
      <c r="M248" s="47"/>
      <c r="N248" s="238" t="str">
        <f ca="1">IF(Tabla1[[#This Row],[Fecha de nac]]="","",IF(Tabla1[[#This Row],[Fecha Finalización]] &gt;=TODAY(), DATEDIF(Tabla1[[#This Row],[Fecha de nac]],TODAY(),"y"), ROUNDDOWN((Tabla1[[#This Row],[Fecha Finalización]] -Tabla1[[#This Row],[Fecha de nac]])/365,0)))</f>
        <v/>
      </c>
      <c r="O248" s="169"/>
      <c r="P248" s="35"/>
      <c r="Q248" s="68"/>
      <c r="R248" s="68"/>
      <c r="S248" s="68"/>
      <c r="T248" s="68"/>
      <c r="U248" s="243" t="str">
        <f>IF(F248="","",Tabla1[[#This Row],[Fecha Inicio grupo]]+3*7-7)</f>
        <v/>
      </c>
      <c r="V248" s="244" t="str">
        <f>IF(F248="","",EDATE(Tabla1[[#This Row],[Fecha Inicio grupo]],3))</f>
        <v/>
      </c>
      <c r="W248" s="30"/>
      <c r="X248" s="30"/>
      <c r="Y248" s="76"/>
      <c r="Z248" s="76"/>
      <c r="AA248" s="76"/>
      <c r="AB248" s="76"/>
      <c r="AC248" s="76"/>
      <c r="AD248" s="76"/>
      <c r="AE248" s="76"/>
      <c r="AF248" s="76"/>
      <c r="AG248" s="76"/>
      <c r="AH248" s="76"/>
      <c r="AI248" s="76"/>
      <c r="AJ248" s="76"/>
      <c r="AK248" s="76"/>
      <c r="AL248" s="76"/>
      <c r="AM248" s="76"/>
      <c r="AN248" s="76"/>
      <c r="AO248" s="144"/>
      <c r="AP248" s="246" t="str">
        <f>IF(F248="","",IFERROR(VLOOKUP(SUBSTITUTE(SUBSTITUTE(Tabla1[[#This Row],[Uso Sistemas]],"T","P"),"N","F"),Parámetros!$M$2:$N$17,2,0),"Completar hasta 3ra sem. para evaluar a Probacionista"))</f>
        <v/>
      </c>
      <c r="AQ248" s="40"/>
      <c r="AR248" s="40"/>
      <c r="AS248" s="40"/>
      <c r="AT248" s="29"/>
      <c r="AU248" s="56"/>
      <c r="AV248" s="56"/>
      <c r="AW248" s="56"/>
      <c r="AX248" s="248" t="str">
        <f>IF(V248="","",EOMONTH(EDATE(Tabla1[[#This Row],[Fecha Finalización]],2),0))</f>
        <v/>
      </c>
      <c r="AY248" s="40"/>
      <c r="AZ248" s="249" t="str">
        <f>IF(V248="","",EOMONTH(EDATE(Tabla1[[#This Row],[Fecha Finalización]],3),0))</f>
        <v/>
      </c>
      <c r="BA248" s="40"/>
      <c r="BB248" s="40"/>
      <c r="BC248" s="235"/>
      <c r="BD248" s="233" t="str">
        <f>IF(F248="","",Tabla1[[#This Row],[sem 01]]&amp;Tabla1[[#This Row],[sem 02]]&amp;Tabla1[[#This Row],[sem 03]])</f>
        <v/>
      </c>
      <c r="BE248" s="234" t="str">
        <f>IF(TRIM(F248)="","",$B$1&amp;"-"&amp;SUBSTITUTE(Tabla1[[#This Row],[Mes Inscrito]]," ","")&amp;"-"&amp;SUBSTITUTE(Tabla1[[#This Row],[Dia de clases Inscrito]]," ","")&amp;"-"&amp;SUBSTITUTE(Tabla1[[#This Row],[Horario Inscrito]]," ","")&amp;"-"&amp;Tabla1[[#This Row],[Fecha Inicio grupo]])</f>
        <v/>
      </c>
      <c r="BF248" s="251" t="str">
        <f>IF(F248="","",Tabla1[[#This Row],[Curso]])</f>
        <v/>
      </c>
      <c r="BG248" s="252" t="str">
        <f>+IF(TRIM(F248)="","",$B$1&amp;"-"&amp;TRIM(Tabla1[[#This Row],[Mes Inscrito]])&amp;"-"&amp;TRIM(Tabla1[[#This Row],[Dia de clases Inscrito]])&amp;"-"&amp;TRIM(Tabla1[[#This Row],[Horario Inscrito]])&amp;"-"&amp;TRIM(Tabla1[[#This Row],[Fecha Inicio grupo]])&amp;"-"&amp;TRIM(Tabla1[[#This Row],[Tipo Incrito]]))</f>
        <v/>
      </c>
      <c r="BH248" s="308" t="str">
        <f>IF(F248="","",OR(IFERROR(SEARCH("CG",Tabla1[[#This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8" s="309" t="str">
        <f>IF(F248&lt;&gt;"",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8" s="309" t="str">
        <f>IF(F248&lt;&gt;"",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8" s="309" t="str">
        <f>IF(Tabla1[[#This Row],[Fecha Inicio grupo]]="","",IFERROR(VLOOKUP(Tabla1[[#This Row],[Mes de Alta como miembro]],Parámetros!$AM$2:$AN$16,2,0),"01/01/1900"))</f>
        <v/>
      </c>
    </row>
    <row r="249" spans="1:63" ht="14.45" hidden="1">
      <c r="A249" s="69">
        <v>246</v>
      </c>
      <c r="B249" s="30"/>
      <c r="C249" s="35"/>
      <c r="D249" s="43"/>
      <c r="E249" s="65"/>
      <c r="F249" s="46"/>
      <c r="G249" s="46"/>
      <c r="H249" s="163"/>
      <c r="I249" s="43"/>
      <c r="J249" s="29"/>
      <c r="K249" s="70"/>
      <c r="L249" s="69"/>
      <c r="M249" s="47"/>
      <c r="N249" s="238" t="str">
        <f ca="1">IF(Tabla1[[#This Row],[Fecha de nac]]="","",IF(Tabla1[[#This Row],[Fecha Finalización]] &gt;=TODAY(), DATEDIF(Tabla1[[#This Row],[Fecha de nac]],TODAY(),"y"), ROUNDDOWN((Tabla1[[#This Row],[Fecha Finalización]] -Tabla1[[#This Row],[Fecha de nac]])/365,0)))</f>
        <v/>
      </c>
      <c r="O249" s="169"/>
      <c r="P249" s="35"/>
      <c r="Q249" s="68"/>
      <c r="R249" s="68"/>
      <c r="S249" s="68"/>
      <c r="T249" s="68"/>
      <c r="U249" s="243" t="str">
        <f>IF(F249="","",Tabla1[[#This Row],[Fecha Inicio grupo]]+3*7-7)</f>
        <v/>
      </c>
      <c r="V249" s="244" t="str">
        <f>IF(F249="","",EDATE(Tabla1[[#This Row],[Fecha Inicio grupo]],3))</f>
        <v/>
      </c>
      <c r="W249" s="30"/>
      <c r="X249" s="30"/>
      <c r="Y249" s="76"/>
      <c r="Z249" s="76"/>
      <c r="AA249" s="76"/>
      <c r="AB249" s="76"/>
      <c r="AC249" s="76"/>
      <c r="AD249" s="76"/>
      <c r="AE249" s="76"/>
      <c r="AF249" s="76"/>
      <c r="AG249" s="76"/>
      <c r="AH249" s="76"/>
      <c r="AI249" s="76"/>
      <c r="AJ249" s="76"/>
      <c r="AK249" s="76"/>
      <c r="AL249" s="76"/>
      <c r="AM249" s="76"/>
      <c r="AN249" s="76"/>
      <c r="AO249" s="144"/>
      <c r="AP249" s="246" t="str">
        <f>IF(F249="","",IFERROR(VLOOKUP(SUBSTITUTE(SUBSTITUTE(Tabla1[[#This Row],[Uso Sistemas]],"T","P"),"N","F"),Parámetros!$M$2:$N$17,2,0),"Completar hasta 3ra sem. para evaluar a Probacionista"))</f>
        <v/>
      </c>
      <c r="AQ249" s="40"/>
      <c r="AR249" s="40"/>
      <c r="AS249" s="40"/>
      <c r="AT249" s="29"/>
      <c r="AU249" s="56"/>
      <c r="AV249" s="56"/>
      <c r="AW249" s="56"/>
      <c r="AX249" s="248" t="str">
        <f>IF(V249="","",EOMONTH(EDATE(Tabla1[[#This Row],[Fecha Finalización]],2),0))</f>
        <v/>
      </c>
      <c r="AY249" s="40"/>
      <c r="AZ249" s="249" t="str">
        <f>IF(V249="","",EOMONTH(EDATE(Tabla1[[#This Row],[Fecha Finalización]],3),0))</f>
        <v/>
      </c>
      <c r="BA249" s="40"/>
      <c r="BB249" s="40"/>
      <c r="BC249" s="235"/>
      <c r="BD249" s="233" t="str">
        <f>IF(F249="","",Tabla1[[#This Row],[sem 01]]&amp;Tabla1[[#This Row],[sem 02]]&amp;Tabla1[[#This Row],[sem 03]])</f>
        <v/>
      </c>
      <c r="BE249" s="234" t="str">
        <f>IF(TRIM(F249)="","",$B$1&amp;"-"&amp;SUBSTITUTE(Tabla1[[#This Row],[Mes Inscrito]]," ","")&amp;"-"&amp;SUBSTITUTE(Tabla1[[#This Row],[Dia de clases Inscrito]]," ","")&amp;"-"&amp;SUBSTITUTE(Tabla1[[#This Row],[Horario Inscrito]]," ","")&amp;"-"&amp;Tabla1[[#This Row],[Fecha Inicio grupo]])</f>
        <v/>
      </c>
      <c r="BF249" s="251" t="str">
        <f>IF(F249="","",Tabla1[[#This Row],[Curso]])</f>
        <v/>
      </c>
      <c r="BG249" s="252" t="str">
        <f>+IF(TRIM(F249)="","",$B$1&amp;"-"&amp;TRIM(Tabla1[[#This Row],[Mes Inscrito]])&amp;"-"&amp;TRIM(Tabla1[[#This Row],[Dia de clases Inscrito]])&amp;"-"&amp;TRIM(Tabla1[[#This Row],[Horario Inscrito]])&amp;"-"&amp;TRIM(Tabla1[[#This Row],[Fecha Inicio grupo]])&amp;"-"&amp;TRIM(Tabla1[[#This Row],[Tipo Incrito]]))</f>
        <v/>
      </c>
      <c r="BH249" s="308" t="str">
        <f>IF(F249="","",OR(IFERROR(SEARCH("CG",Tabla1[[#This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9" s="309" t="str">
        <f>IF(F249&lt;&gt;"",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9" s="309" t="str">
        <f>IF(F249&lt;&gt;"",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9" s="309" t="str">
        <f>IF(Tabla1[[#This Row],[Fecha Inicio grupo]]="","",IFERROR(VLOOKUP(Tabla1[[#This Row],[Mes de Alta como miembro]],Parámetros!$AM$2:$AN$16,2,0),"01/01/1900"))</f>
        <v/>
      </c>
    </row>
    <row r="250" spans="1:63" ht="14.45" hidden="1">
      <c r="A250" s="69">
        <v>247</v>
      </c>
      <c r="B250" s="30"/>
      <c r="C250" s="35"/>
      <c r="D250" s="43"/>
      <c r="E250" s="65"/>
      <c r="F250" s="46"/>
      <c r="G250" s="46"/>
      <c r="H250" s="163"/>
      <c r="I250" s="43"/>
      <c r="J250" s="29"/>
      <c r="K250" s="70"/>
      <c r="L250" s="69"/>
      <c r="M250" s="47"/>
      <c r="N250" s="238" t="str">
        <f ca="1">IF(Tabla1[[#This Row],[Fecha de nac]]="","",IF(Tabla1[[#This Row],[Fecha Finalización]] &gt;=TODAY(), DATEDIF(Tabla1[[#This Row],[Fecha de nac]],TODAY(),"y"), ROUNDDOWN((Tabla1[[#This Row],[Fecha Finalización]] -Tabla1[[#This Row],[Fecha de nac]])/365,0)))</f>
        <v/>
      </c>
      <c r="O250" s="169"/>
      <c r="P250" s="35"/>
      <c r="Q250" s="68"/>
      <c r="R250" s="68"/>
      <c r="S250" s="68"/>
      <c r="T250" s="68"/>
      <c r="U250" s="243" t="str">
        <f>IF(F250="","",Tabla1[[#This Row],[Fecha Inicio grupo]]+3*7-7)</f>
        <v/>
      </c>
      <c r="V250" s="244" t="str">
        <f>IF(F250="","",EDATE(Tabla1[[#This Row],[Fecha Inicio grupo]],3))</f>
        <v/>
      </c>
      <c r="W250" s="30"/>
      <c r="X250" s="30"/>
      <c r="Y250" s="76"/>
      <c r="Z250" s="76"/>
      <c r="AA250" s="76"/>
      <c r="AB250" s="76"/>
      <c r="AC250" s="76"/>
      <c r="AD250" s="76"/>
      <c r="AE250" s="76"/>
      <c r="AF250" s="76"/>
      <c r="AG250" s="76"/>
      <c r="AH250" s="76"/>
      <c r="AI250" s="76"/>
      <c r="AJ250" s="76"/>
      <c r="AK250" s="76"/>
      <c r="AL250" s="76"/>
      <c r="AM250" s="76"/>
      <c r="AN250" s="76"/>
      <c r="AO250" s="144"/>
      <c r="AP250" s="246" t="str">
        <f>IF(F250="","",IFERROR(VLOOKUP(SUBSTITUTE(SUBSTITUTE(Tabla1[[#This Row],[Uso Sistemas]],"T","P"),"N","F"),Parámetros!$M$2:$N$17,2,0),"Completar hasta 3ra sem. para evaluar a Probacionista"))</f>
        <v/>
      </c>
      <c r="AQ250" s="40"/>
      <c r="AR250" s="40"/>
      <c r="AS250" s="40"/>
      <c r="AT250" s="29"/>
      <c r="AU250" s="56"/>
      <c r="AV250" s="56"/>
      <c r="AW250" s="56"/>
      <c r="AX250" s="248" t="str">
        <f>IF(V250="","",EOMONTH(EDATE(Tabla1[[#This Row],[Fecha Finalización]],2),0))</f>
        <v/>
      </c>
      <c r="AY250" s="40"/>
      <c r="AZ250" s="249" t="str">
        <f>IF(V250="","",EOMONTH(EDATE(Tabla1[[#This Row],[Fecha Finalización]],3),0))</f>
        <v/>
      </c>
      <c r="BA250" s="40"/>
      <c r="BB250" s="40"/>
      <c r="BC250" s="235"/>
      <c r="BD250" s="233" t="str">
        <f>IF(F250="","",Tabla1[[#This Row],[sem 01]]&amp;Tabla1[[#This Row],[sem 02]]&amp;Tabla1[[#This Row],[sem 03]])</f>
        <v/>
      </c>
      <c r="BE250" s="234" t="str">
        <f>IF(TRIM(F250)="","",$B$1&amp;"-"&amp;SUBSTITUTE(Tabla1[[#This Row],[Mes Inscrito]]," ","")&amp;"-"&amp;SUBSTITUTE(Tabla1[[#This Row],[Dia de clases Inscrito]]," ","")&amp;"-"&amp;SUBSTITUTE(Tabla1[[#This Row],[Horario Inscrito]]," ","")&amp;"-"&amp;Tabla1[[#This Row],[Fecha Inicio grupo]])</f>
        <v/>
      </c>
      <c r="BF250" s="251" t="str">
        <f>IF(F250="","",Tabla1[[#This Row],[Curso]])</f>
        <v/>
      </c>
      <c r="BG250" s="252" t="str">
        <f>+IF(TRIM(F250)="","",$B$1&amp;"-"&amp;TRIM(Tabla1[[#This Row],[Mes Inscrito]])&amp;"-"&amp;TRIM(Tabla1[[#This Row],[Dia de clases Inscrito]])&amp;"-"&amp;TRIM(Tabla1[[#This Row],[Horario Inscrito]])&amp;"-"&amp;TRIM(Tabla1[[#This Row],[Fecha Inicio grupo]])&amp;"-"&amp;TRIM(Tabla1[[#This Row],[Tipo Incrito]]))</f>
        <v/>
      </c>
      <c r="BH250" s="308" t="str">
        <f>IF(F250="","",OR(IFERROR(SEARCH("CG",Tabla1[[#This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0" s="309" t="str">
        <f>IF(F250&lt;&gt;"",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0" s="309" t="str">
        <f>IF(F250&lt;&gt;"",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0" s="309" t="str">
        <f>IF(Tabla1[[#This Row],[Fecha Inicio grupo]]="","",IFERROR(VLOOKUP(Tabla1[[#This Row],[Mes de Alta como miembro]],Parámetros!$AM$2:$AN$16,2,0),"01/01/1900"))</f>
        <v/>
      </c>
    </row>
    <row r="251" spans="1:63" ht="14.45" hidden="1">
      <c r="A251" s="69">
        <v>248</v>
      </c>
      <c r="B251" s="30"/>
      <c r="C251" s="35"/>
      <c r="D251" s="43"/>
      <c r="E251" s="65"/>
      <c r="F251" s="46"/>
      <c r="G251" s="46"/>
      <c r="H251" s="163"/>
      <c r="I251" s="43"/>
      <c r="J251" s="29"/>
      <c r="K251" s="70"/>
      <c r="L251" s="69"/>
      <c r="M251" s="47"/>
      <c r="N251" s="238" t="str">
        <f ca="1">IF(Tabla1[[#This Row],[Fecha de nac]]="","",IF(Tabla1[[#This Row],[Fecha Finalización]] &gt;=TODAY(), DATEDIF(Tabla1[[#This Row],[Fecha de nac]],TODAY(),"y"), ROUNDDOWN((Tabla1[[#This Row],[Fecha Finalización]] -Tabla1[[#This Row],[Fecha de nac]])/365,0)))</f>
        <v/>
      </c>
      <c r="O251" s="169"/>
      <c r="P251" s="35"/>
      <c r="Q251" s="68"/>
      <c r="R251" s="68"/>
      <c r="S251" s="68"/>
      <c r="T251" s="68"/>
      <c r="U251" s="243" t="str">
        <f>IF(F251="","",Tabla1[[#This Row],[Fecha Inicio grupo]]+3*7-7)</f>
        <v/>
      </c>
      <c r="V251" s="244" t="str">
        <f>IF(F251="","",EDATE(Tabla1[[#This Row],[Fecha Inicio grupo]],3))</f>
        <v/>
      </c>
      <c r="W251" s="30"/>
      <c r="X251" s="30"/>
      <c r="Y251" s="76"/>
      <c r="Z251" s="76"/>
      <c r="AA251" s="76"/>
      <c r="AB251" s="76"/>
      <c r="AC251" s="76"/>
      <c r="AD251" s="76"/>
      <c r="AE251" s="76"/>
      <c r="AF251" s="76"/>
      <c r="AG251" s="76"/>
      <c r="AH251" s="76"/>
      <c r="AI251" s="76"/>
      <c r="AJ251" s="76"/>
      <c r="AK251" s="76"/>
      <c r="AL251" s="76"/>
      <c r="AM251" s="76"/>
      <c r="AN251" s="76"/>
      <c r="AO251" s="144"/>
      <c r="AP251" s="246" t="str">
        <f>IF(F251="","",IFERROR(VLOOKUP(SUBSTITUTE(SUBSTITUTE(Tabla1[[#This Row],[Uso Sistemas]],"T","P"),"N","F"),Parámetros!$M$2:$N$17,2,0),"Completar hasta 3ra sem. para evaluar a Probacionista"))</f>
        <v/>
      </c>
      <c r="AQ251" s="40"/>
      <c r="AR251" s="40"/>
      <c r="AS251" s="40"/>
      <c r="AT251" s="29"/>
      <c r="AU251" s="56"/>
      <c r="AV251" s="56"/>
      <c r="AW251" s="56"/>
      <c r="AX251" s="248" t="str">
        <f>IF(V251="","",EOMONTH(EDATE(Tabla1[[#This Row],[Fecha Finalización]],2),0))</f>
        <v/>
      </c>
      <c r="AY251" s="40"/>
      <c r="AZ251" s="249" t="str">
        <f>IF(V251="","",EOMONTH(EDATE(Tabla1[[#This Row],[Fecha Finalización]],3),0))</f>
        <v/>
      </c>
      <c r="BA251" s="40"/>
      <c r="BB251" s="40"/>
      <c r="BC251" s="235"/>
      <c r="BD251" s="233" t="str">
        <f>IF(F251="","",Tabla1[[#This Row],[sem 01]]&amp;Tabla1[[#This Row],[sem 02]]&amp;Tabla1[[#This Row],[sem 03]])</f>
        <v/>
      </c>
      <c r="BE251" s="234" t="str">
        <f>IF(TRIM(F251)="","",$B$1&amp;"-"&amp;SUBSTITUTE(Tabla1[[#This Row],[Mes Inscrito]]," ","")&amp;"-"&amp;SUBSTITUTE(Tabla1[[#This Row],[Dia de clases Inscrito]]," ","")&amp;"-"&amp;SUBSTITUTE(Tabla1[[#This Row],[Horario Inscrito]]," ","")&amp;"-"&amp;Tabla1[[#This Row],[Fecha Inicio grupo]])</f>
        <v/>
      </c>
      <c r="BF251" s="251" t="str">
        <f>IF(F251="","",Tabla1[[#This Row],[Curso]])</f>
        <v/>
      </c>
      <c r="BG251" s="252" t="str">
        <f>+IF(TRIM(F251)="","",$B$1&amp;"-"&amp;TRIM(Tabla1[[#This Row],[Mes Inscrito]])&amp;"-"&amp;TRIM(Tabla1[[#This Row],[Dia de clases Inscrito]])&amp;"-"&amp;TRIM(Tabla1[[#This Row],[Horario Inscrito]])&amp;"-"&amp;TRIM(Tabla1[[#This Row],[Fecha Inicio grupo]])&amp;"-"&amp;TRIM(Tabla1[[#This Row],[Tipo Incrito]]))</f>
        <v/>
      </c>
      <c r="BH251" s="308" t="str">
        <f>IF(F251="","",OR(IFERROR(SEARCH("CG",Tabla1[[#This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1" s="309" t="str">
        <f>IF(F251&lt;&gt;"",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1" s="309" t="str">
        <f>IF(F251&lt;&gt;"",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1" s="309" t="str">
        <f>IF(Tabla1[[#This Row],[Fecha Inicio grupo]]="","",IFERROR(VLOOKUP(Tabla1[[#This Row],[Mes de Alta como miembro]],Parámetros!$AM$2:$AN$16,2,0),"01/01/1900"))</f>
        <v/>
      </c>
    </row>
    <row r="252" spans="1:63" ht="14.45" hidden="1">
      <c r="A252" s="69">
        <v>249</v>
      </c>
      <c r="B252" s="30"/>
      <c r="C252" s="35"/>
      <c r="D252" s="43"/>
      <c r="E252" s="65"/>
      <c r="F252" s="46"/>
      <c r="G252" s="46"/>
      <c r="H252" s="163"/>
      <c r="I252" s="43"/>
      <c r="J252" s="29"/>
      <c r="K252" s="70"/>
      <c r="L252" s="69"/>
      <c r="M252" s="47"/>
      <c r="N252" s="238" t="str">
        <f ca="1">IF(Tabla1[[#This Row],[Fecha de nac]]="","",IF(Tabla1[[#This Row],[Fecha Finalización]] &gt;=TODAY(), DATEDIF(Tabla1[[#This Row],[Fecha de nac]],TODAY(),"y"), ROUNDDOWN((Tabla1[[#This Row],[Fecha Finalización]] -Tabla1[[#This Row],[Fecha de nac]])/365,0)))</f>
        <v/>
      </c>
      <c r="O252" s="169"/>
      <c r="P252" s="35"/>
      <c r="Q252" s="68"/>
      <c r="R252" s="68"/>
      <c r="S252" s="68"/>
      <c r="T252" s="68"/>
      <c r="U252" s="243" t="str">
        <f>IF(F252="","",Tabla1[[#This Row],[Fecha Inicio grupo]]+3*7-7)</f>
        <v/>
      </c>
      <c r="V252" s="244" t="str">
        <f>IF(F252="","",EDATE(Tabla1[[#This Row],[Fecha Inicio grupo]],3))</f>
        <v/>
      </c>
      <c r="W252" s="30"/>
      <c r="X252" s="30"/>
      <c r="Y252" s="76"/>
      <c r="Z252" s="76"/>
      <c r="AA252" s="76"/>
      <c r="AB252" s="76"/>
      <c r="AC252" s="76"/>
      <c r="AD252" s="76"/>
      <c r="AE252" s="76"/>
      <c r="AF252" s="76"/>
      <c r="AG252" s="76"/>
      <c r="AH252" s="76"/>
      <c r="AI252" s="76"/>
      <c r="AJ252" s="76"/>
      <c r="AK252" s="76"/>
      <c r="AL252" s="76"/>
      <c r="AM252" s="76"/>
      <c r="AN252" s="76"/>
      <c r="AO252" s="144"/>
      <c r="AP252" s="246" t="str">
        <f>IF(F252="","",IFERROR(VLOOKUP(SUBSTITUTE(SUBSTITUTE(Tabla1[[#This Row],[Uso Sistemas]],"T","P"),"N","F"),Parámetros!$M$2:$N$17,2,0),"Completar hasta 3ra sem. para evaluar a Probacionista"))</f>
        <v/>
      </c>
      <c r="AQ252" s="40"/>
      <c r="AR252" s="40"/>
      <c r="AS252" s="40"/>
      <c r="AT252" s="29"/>
      <c r="AU252" s="56"/>
      <c r="AV252" s="56"/>
      <c r="AW252" s="56"/>
      <c r="AX252" s="248" t="str">
        <f>IF(V252="","",EOMONTH(EDATE(Tabla1[[#This Row],[Fecha Finalización]],2),0))</f>
        <v/>
      </c>
      <c r="AY252" s="40"/>
      <c r="AZ252" s="249" t="str">
        <f>IF(V252="","",EOMONTH(EDATE(Tabla1[[#This Row],[Fecha Finalización]],3),0))</f>
        <v/>
      </c>
      <c r="BA252" s="40"/>
      <c r="BB252" s="40"/>
      <c r="BC252" s="235"/>
      <c r="BD252" s="233" t="str">
        <f>IF(F252="","",Tabla1[[#This Row],[sem 01]]&amp;Tabla1[[#This Row],[sem 02]]&amp;Tabla1[[#This Row],[sem 03]])</f>
        <v/>
      </c>
      <c r="BE252" s="234" t="str">
        <f>IF(TRIM(F252)="","",$B$1&amp;"-"&amp;SUBSTITUTE(Tabla1[[#This Row],[Mes Inscrito]]," ","")&amp;"-"&amp;SUBSTITUTE(Tabla1[[#This Row],[Dia de clases Inscrito]]," ","")&amp;"-"&amp;SUBSTITUTE(Tabla1[[#This Row],[Horario Inscrito]]," ","")&amp;"-"&amp;Tabla1[[#This Row],[Fecha Inicio grupo]])</f>
        <v/>
      </c>
      <c r="BF252" s="251" t="str">
        <f>IF(F252="","",Tabla1[[#This Row],[Curso]])</f>
        <v/>
      </c>
      <c r="BG252" s="252" t="str">
        <f>+IF(TRIM(F252)="","",$B$1&amp;"-"&amp;TRIM(Tabla1[[#This Row],[Mes Inscrito]])&amp;"-"&amp;TRIM(Tabla1[[#This Row],[Dia de clases Inscrito]])&amp;"-"&amp;TRIM(Tabla1[[#This Row],[Horario Inscrito]])&amp;"-"&amp;TRIM(Tabla1[[#This Row],[Fecha Inicio grupo]])&amp;"-"&amp;TRIM(Tabla1[[#This Row],[Tipo Incrito]]))</f>
        <v/>
      </c>
      <c r="BH252" s="308" t="str">
        <f>IF(F252="","",OR(IFERROR(SEARCH("CG",Tabla1[[#This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2" s="309" t="str">
        <f>IF(F252&lt;&gt;"",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2" s="309" t="str">
        <f>IF(F252&lt;&gt;"",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2" s="309" t="str">
        <f>IF(Tabla1[[#This Row],[Fecha Inicio grupo]]="","",IFERROR(VLOOKUP(Tabla1[[#This Row],[Mes de Alta como miembro]],Parámetros!$AM$2:$AN$16,2,0),"01/01/1900"))</f>
        <v/>
      </c>
    </row>
    <row r="253" spans="1:63" ht="14.45" hidden="1">
      <c r="A253" s="69">
        <v>250</v>
      </c>
      <c r="B253" s="30"/>
      <c r="C253" s="35"/>
      <c r="D253" s="43"/>
      <c r="E253" s="65"/>
      <c r="F253" s="46"/>
      <c r="G253" s="46"/>
      <c r="H253" s="163"/>
      <c r="I253" s="43"/>
      <c r="J253" s="29"/>
      <c r="K253" s="70"/>
      <c r="L253" s="69"/>
      <c r="M253" s="47"/>
      <c r="N253" s="238" t="str">
        <f ca="1">IF(Tabla1[[#This Row],[Fecha de nac]]="","",IF(Tabla1[[#This Row],[Fecha Finalización]] &gt;=TODAY(), DATEDIF(Tabla1[[#This Row],[Fecha de nac]],TODAY(),"y"), ROUNDDOWN((Tabla1[[#This Row],[Fecha Finalización]] -Tabla1[[#This Row],[Fecha de nac]])/365,0)))</f>
        <v/>
      </c>
      <c r="O253" s="169"/>
      <c r="P253" s="35"/>
      <c r="Q253" s="68"/>
      <c r="R253" s="68"/>
      <c r="S253" s="68"/>
      <c r="T253" s="68"/>
      <c r="U253" s="243" t="str">
        <f>IF(F253="","",Tabla1[[#This Row],[Fecha Inicio grupo]]+3*7-7)</f>
        <v/>
      </c>
      <c r="V253" s="244" t="str">
        <f>IF(F253="","",EDATE(Tabla1[[#This Row],[Fecha Inicio grupo]],3))</f>
        <v/>
      </c>
      <c r="W253" s="30"/>
      <c r="X253" s="30"/>
      <c r="Y253" s="76"/>
      <c r="Z253" s="76"/>
      <c r="AA253" s="76"/>
      <c r="AB253" s="76"/>
      <c r="AC253" s="76"/>
      <c r="AD253" s="76"/>
      <c r="AE253" s="76"/>
      <c r="AF253" s="76"/>
      <c r="AG253" s="76"/>
      <c r="AH253" s="76"/>
      <c r="AI253" s="76"/>
      <c r="AJ253" s="76"/>
      <c r="AK253" s="76"/>
      <c r="AL253" s="76"/>
      <c r="AM253" s="76"/>
      <c r="AN253" s="76"/>
      <c r="AO253" s="144"/>
      <c r="AP253" s="246" t="str">
        <f>IF(F253="","",IFERROR(VLOOKUP(SUBSTITUTE(SUBSTITUTE(Tabla1[[#This Row],[Uso Sistemas]],"T","P"),"N","F"),Parámetros!$M$2:$N$17,2,0),"Completar hasta 3ra sem. para evaluar a Probacionista"))</f>
        <v/>
      </c>
      <c r="AQ253" s="40"/>
      <c r="AR253" s="40"/>
      <c r="AS253" s="40"/>
      <c r="AT253" s="29"/>
      <c r="AU253" s="56"/>
      <c r="AV253" s="56"/>
      <c r="AW253" s="56"/>
      <c r="AX253" s="248" t="str">
        <f>IF(V253="","",EOMONTH(EDATE(Tabla1[[#This Row],[Fecha Finalización]],2),0))</f>
        <v/>
      </c>
      <c r="AY253" s="40"/>
      <c r="AZ253" s="249" t="str">
        <f>IF(V253="","",EOMONTH(EDATE(Tabla1[[#This Row],[Fecha Finalización]],3),0))</f>
        <v/>
      </c>
      <c r="BA253" s="40"/>
      <c r="BB253" s="40"/>
      <c r="BC253" s="235"/>
      <c r="BD253" s="233" t="str">
        <f>IF(F253="","",Tabla1[[#This Row],[sem 01]]&amp;Tabla1[[#This Row],[sem 02]]&amp;Tabla1[[#This Row],[sem 03]])</f>
        <v/>
      </c>
      <c r="BE253" s="234" t="str">
        <f>IF(TRIM(F253)="","",$B$1&amp;"-"&amp;SUBSTITUTE(Tabla1[[#This Row],[Mes Inscrito]]," ","")&amp;"-"&amp;SUBSTITUTE(Tabla1[[#This Row],[Dia de clases Inscrito]]," ","")&amp;"-"&amp;SUBSTITUTE(Tabla1[[#This Row],[Horario Inscrito]]," ","")&amp;"-"&amp;Tabla1[[#This Row],[Fecha Inicio grupo]])</f>
        <v/>
      </c>
      <c r="BF253" s="251" t="str">
        <f>IF(F253="","",Tabla1[[#This Row],[Curso]])</f>
        <v/>
      </c>
      <c r="BG253" s="252" t="str">
        <f>+IF(TRIM(F253)="","",$B$1&amp;"-"&amp;TRIM(Tabla1[[#This Row],[Mes Inscrito]])&amp;"-"&amp;TRIM(Tabla1[[#This Row],[Dia de clases Inscrito]])&amp;"-"&amp;TRIM(Tabla1[[#This Row],[Horario Inscrito]])&amp;"-"&amp;TRIM(Tabla1[[#This Row],[Fecha Inicio grupo]])&amp;"-"&amp;TRIM(Tabla1[[#This Row],[Tipo Incrito]]))</f>
        <v/>
      </c>
      <c r="BH253" s="308" t="str">
        <f>IF(F253="","",OR(IFERROR(SEARCH("CG",Tabla1[[#This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3" s="309" t="str">
        <f>IF(F253&lt;&gt;"",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3" s="309" t="str">
        <f>IF(F253&lt;&gt;"",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3" s="309" t="str">
        <f>IF(Tabla1[[#This Row],[Fecha Inicio grupo]]="","",IFERROR(VLOOKUP(Tabla1[[#This Row],[Mes de Alta como miembro]],Parámetros!$AM$2:$AN$16,2,0),"01/01/1900"))</f>
        <v/>
      </c>
    </row>
    <row r="254" spans="1:63" ht="14.45" hidden="1">
      <c r="A254" s="69">
        <v>251</v>
      </c>
      <c r="B254" s="30"/>
      <c r="C254" s="35"/>
      <c r="D254" s="43"/>
      <c r="E254" s="65"/>
      <c r="F254" s="46"/>
      <c r="G254" s="46"/>
      <c r="H254" s="163"/>
      <c r="I254" s="43"/>
      <c r="J254" s="29"/>
      <c r="K254" s="70"/>
      <c r="L254" s="69"/>
      <c r="M254" s="47"/>
      <c r="N254" s="238" t="str">
        <f ca="1">IF(Tabla1[[#This Row],[Fecha de nac]]="","",IF(Tabla1[[#This Row],[Fecha Finalización]] &gt;=TODAY(), DATEDIF(Tabla1[[#This Row],[Fecha de nac]],TODAY(),"y"), ROUNDDOWN((Tabla1[[#This Row],[Fecha Finalización]] -Tabla1[[#This Row],[Fecha de nac]])/365,0)))</f>
        <v/>
      </c>
      <c r="O254" s="169"/>
      <c r="P254" s="35"/>
      <c r="Q254" s="68"/>
      <c r="R254" s="68"/>
      <c r="S254" s="68"/>
      <c r="T254" s="68"/>
      <c r="U254" s="243" t="str">
        <f>IF(F254="","",Tabla1[[#This Row],[Fecha Inicio grupo]]+3*7-7)</f>
        <v/>
      </c>
      <c r="V254" s="244" t="str">
        <f>IF(F254="","",EDATE(Tabla1[[#This Row],[Fecha Inicio grupo]],3))</f>
        <v/>
      </c>
      <c r="W254" s="30"/>
      <c r="X254" s="30"/>
      <c r="Y254" s="76"/>
      <c r="Z254" s="76"/>
      <c r="AA254" s="76"/>
      <c r="AB254" s="76"/>
      <c r="AC254" s="76"/>
      <c r="AD254" s="76"/>
      <c r="AE254" s="76"/>
      <c r="AF254" s="76"/>
      <c r="AG254" s="76"/>
      <c r="AH254" s="76"/>
      <c r="AI254" s="76"/>
      <c r="AJ254" s="76"/>
      <c r="AK254" s="76"/>
      <c r="AL254" s="76"/>
      <c r="AM254" s="76"/>
      <c r="AN254" s="76"/>
      <c r="AO254" s="144"/>
      <c r="AP254" s="246" t="str">
        <f>IF(F254="","",IFERROR(VLOOKUP(SUBSTITUTE(SUBSTITUTE(Tabla1[[#This Row],[Uso Sistemas]],"T","P"),"N","F"),Parámetros!$M$2:$N$17,2,0),"Completar hasta 3ra sem. para evaluar a Probacionista"))</f>
        <v/>
      </c>
      <c r="AQ254" s="40"/>
      <c r="AR254" s="40"/>
      <c r="AS254" s="40"/>
      <c r="AT254" s="29"/>
      <c r="AU254" s="56"/>
      <c r="AV254" s="56"/>
      <c r="AW254" s="56"/>
      <c r="AX254" s="248" t="str">
        <f>IF(V254="","",EOMONTH(EDATE(Tabla1[[#This Row],[Fecha Finalización]],2),0))</f>
        <v/>
      </c>
      <c r="AY254" s="40"/>
      <c r="AZ254" s="249" t="str">
        <f>IF(V254="","",EOMONTH(EDATE(Tabla1[[#This Row],[Fecha Finalización]],3),0))</f>
        <v/>
      </c>
      <c r="BA254" s="40"/>
      <c r="BB254" s="40"/>
      <c r="BC254" s="235"/>
      <c r="BD254" s="233" t="str">
        <f>IF(F254="","",Tabla1[[#This Row],[sem 01]]&amp;Tabla1[[#This Row],[sem 02]]&amp;Tabla1[[#This Row],[sem 03]])</f>
        <v/>
      </c>
      <c r="BE254" s="234" t="str">
        <f>IF(TRIM(F254)="","",$B$1&amp;"-"&amp;SUBSTITUTE(Tabla1[[#This Row],[Mes Inscrito]]," ","")&amp;"-"&amp;SUBSTITUTE(Tabla1[[#This Row],[Dia de clases Inscrito]]," ","")&amp;"-"&amp;SUBSTITUTE(Tabla1[[#This Row],[Horario Inscrito]]," ","")&amp;"-"&amp;Tabla1[[#This Row],[Fecha Inicio grupo]])</f>
        <v/>
      </c>
      <c r="BF254" s="251" t="str">
        <f>IF(F254="","",Tabla1[[#This Row],[Curso]])</f>
        <v/>
      </c>
      <c r="BG254" s="252" t="str">
        <f>+IF(TRIM(F254)="","",$B$1&amp;"-"&amp;TRIM(Tabla1[[#This Row],[Mes Inscrito]])&amp;"-"&amp;TRIM(Tabla1[[#This Row],[Dia de clases Inscrito]])&amp;"-"&amp;TRIM(Tabla1[[#This Row],[Horario Inscrito]])&amp;"-"&amp;TRIM(Tabla1[[#This Row],[Fecha Inicio grupo]])&amp;"-"&amp;TRIM(Tabla1[[#This Row],[Tipo Incrito]]))</f>
        <v/>
      </c>
      <c r="BH254" s="308" t="str">
        <f>IF(F254="","",OR(IFERROR(SEARCH("CG",Tabla1[[#This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4" s="309" t="str">
        <f>IF(F254&lt;&gt;"",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4" s="309" t="str">
        <f>IF(F254&lt;&gt;"",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4" s="309" t="str">
        <f>IF(Tabla1[[#This Row],[Fecha Inicio grupo]]="","",IFERROR(VLOOKUP(Tabla1[[#This Row],[Mes de Alta como miembro]],Parámetros!$AM$2:$AN$16,2,0),"01/01/1900"))</f>
        <v/>
      </c>
    </row>
    <row r="255" spans="1:63" ht="14.45" hidden="1">
      <c r="A255" s="69">
        <v>252</v>
      </c>
      <c r="B255" s="30"/>
      <c r="C255" s="35"/>
      <c r="D255" s="43"/>
      <c r="E255" s="65"/>
      <c r="F255" s="46"/>
      <c r="G255" s="46"/>
      <c r="H255" s="163"/>
      <c r="I255" s="43"/>
      <c r="J255" s="29"/>
      <c r="K255" s="70"/>
      <c r="L255" s="69"/>
      <c r="M255" s="47"/>
      <c r="N255" s="238" t="str">
        <f ca="1">IF(Tabla1[[#This Row],[Fecha de nac]]="","",IF(Tabla1[[#This Row],[Fecha Finalización]] &gt;=TODAY(), DATEDIF(Tabla1[[#This Row],[Fecha de nac]],TODAY(),"y"), ROUNDDOWN((Tabla1[[#This Row],[Fecha Finalización]] -Tabla1[[#This Row],[Fecha de nac]])/365,0)))</f>
        <v/>
      </c>
      <c r="O255" s="169"/>
      <c r="P255" s="35"/>
      <c r="Q255" s="68"/>
      <c r="R255" s="68"/>
      <c r="S255" s="68"/>
      <c r="T255" s="68"/>
      <c r="U255" s="243" t="str">
        <f>IF(F255="","",Tabla1[[#This Row],[Fecha Inicio grupo]]+3*7-7)</f>
        <v/>
      </c>
      <c r="V255" s="244" t="str">
        <f>IF(F255="","",EDATE(Tabla1[[#This Row],[Fecha Inicio grupo]],3))</f>
        <v/>
      </c>
      <c r="W255" s="30"/>
      <c r="X255" s="30"/>
      <c r="Y255" s="76"/>
      <c r="Z255" s="76"/>
      <c r="AA255" s="76"/>
      <c r="AB255" s="76"/>
      <c r="AC255" s="76"/>
      <c r="AD255" s="76"/>
      <c r="AE255" s="76"/>
      <c r="AF255" s="76"/>
      <c r="AG255" s="76"/>
      <c r="AH255" s="76"/>
      <c r="AI255" s="76"/>
      <c r="AJ255" s="76"/>
      <c r="AK255" s="76"/>
      <c r="AL255" s="76"/>
      <c r="AM255" s="76"/>
      <c r="AN255" s="76"/>
      <c r="AO255" s="144"/>
      <c r="AP255" s="246" t="str">
        <f>IF(F255="","",IFERROR(VLOOKUP(SUBSTITUTE(SUBSTITUTE(Tabla1[[#This Row],[Uso Sistemas]],"T","P"),"N","F"),Parámetros!$M$2:$N$17,2,0),"Completar hasta 3ra sem. para evaluar a Probacionista"))</f>
        <v/>
      </c>
      <c r="AQ255" s="40"/>
      <c r="AR255" s="40"/>
      <c r="AS255" s="40"/>
      <c r="AT255" s="29"/>
      <c r="AU255" s="56"/>
      <c r="AV255" s="56"/>
      <c r="AW255" s="56"/>
      <c r="AX255" s="248" t="str">
        <f>IF(V255="","",EOMONTH(EDATE(Tabla1[[#This Row],[Fecha Finalización]],2),0))</f>
        <v/>
      </c>
      <c r="AY255" s="40"/>
      <c r="AZ255" s="249" t="str">
        <f>IF(V255="","",EOMONTH(EDATE(Tabla1[[#This Row],[Fecha Finalización]],3),0))</f>
        <v/>
      </c>
      <c r="BA255" s="40"/>
      <c r="BB255" s="40"/>
      <c r="BC255" s="235"/>
      <c r="BD255" s="233" t="str">
        <f>IF(F255="","",Tabla1[[#This Row],[sem 01]]&amp;Tabla1[[#This Row],[sem 02]]&amp;Tabla1[[#This Row],[sem 03]])</f>
        <v/>
      </c>
      <c r="BE255" s="234" t="str">
        <f>IF(TRIM(F255)="","",$B$1&amp;"-"&amp;SUBSTITUTE(Tabla1[[#This Row],[Mes Inscrito]]," ","")&amp;"-"&amp;SUBSTITUTE(Tabla1[[#This Row],[Dia de clases Inscrito]]," ","")&amp;"-"&amp;SUBSTITUTE(Tabla1[[#This Row],[Horario Inscrito]]," ","")&amp;"-"&amp;Tabla1[[#This Row],[Fecha Inicio grupo]])</f>
        <v/>
      </c>
      <c r="BF255" s="251" t="str">
        <f>IF(F255="","",Tabla1[[#This Row],[Curso]])</f>
        <v/>
      </c>
      <c r="BG255" s="252" t="str">
        <f>+IF(TRIM(F255)="","",$B$1&amp;"-"&amp;TRIM(Tabla1[[#This Row],[Mes Inscrito]])&amp;"-"&amp;TRIM(Tabla1[[#This Row],[Dia de clases Inscrito]])&amp;"-"&amp;TRIM(Tabla1[[#This Row],[Horario Inscrito]])&amp;"-"&amp;TRIM(Tabla1[[#This Row],[Fecha Inicio grupo]])&amp;"-"&amp;TRIM(Tabla1[[#This Row],[Tipo Incrito]]))</f>
        <v/>
      </c>
      <c r="BH255" s="308" t="str">
        <f>IF(F255="","",OR(IFERROR(SEARCH("CG",Tabla1[[#This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5" s="309" t="str">
        <f>IF(F255&lt;&gt;"",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5" s="309" t="str">
        <f>IF(F255&lt;&gt;"",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5" s="309" t="str">
        <f>IF(Tabla1[[#This Row],[Fecha Inicio grupo]]="","",IFERROR(VLOOKUP(Tabla1[[#This Row],[Mes de Alta como miembro]],Parámetros!$AM$2:$AN$16,2,0),"01/01/1900"))</f>
        <v/>
      </c>
    </row>
    <row r="256" spans="1:63" ht="14.45" hidden="1">
      <c r="A256" s="69">
        <v>253</v>
      </c>
      <c r="B256" s="30"/>
      <c r="C256" s="35"/>
      <c r="D256" s="43"/>
      <c r="E256" s="65"/>
      <c r="F256" s="46"/>
      <c r="G256" s="46"/>
      <c r="H256" s="163"/>
      <c r="I256" s="43"/>
      <c r="J256" s="29"/>
      <c r="K256" s="70"/>
      <c r="L256" s="69"/>
      <c r="M256" s="47"/>
      <c r="N256" s="238" t="str">
        <f ca="1">IF(Tabla1[[#This Row],[Fecha de nac]]="","",IF(Tabla1[[#This Row],[Fecha Finalización]] &gt;=TODAY(), DATEDIF(Tabla1[[#This Row],[Fecha de nac]],TODAY(),"y"), ROUNDDOWN((Tabla1[[#This Row],[Fecha Finalización]] -Tabla1[[#This Row],[Fecha de nac]])/365,0)))</f>
        <v/>
      </c>
      <c r="O256" s="169"/>
      <c r="P256" s="35"/>
      <c r="Q256" s="68"/>
      <c r="R256" s="68"/>
      <c r="S256" s="68"/>
      <c r="T256" s="68"/>
      <c r="U256" s="243" t="str">
        <f>IF(F256="","",Tabla1[[#This Row],[Fecha Inicio grupo]]+3*7-7)</f>
        <v/>
      </c>
      <c r="V256" s="244" t="str">
        <f>IF(F256="","",EDATE(Tabla1[[#This Row],[Fecha Inicio grupo]],3))</f>
        <v/>
      </c>
      <c r="W256" s="30"/>
      <c r="X256" s="30"/>
      <c r="Y256" s="76"/>
      <c r="Z256" s="76"/>
      <c r="AA256" s="76"/>
      <c r="AB256" s="76"/>
      <c r="AC256" s="76"/>
      <c r="AD256" s="76"/>
      <c r="AE256" s="76"/>
      <c r="AF256" s="76"/>
      <c r="AG256" s="76"/>
      <c r="AH256" s="76"/>
      <c r="AI256" s="76"/>
      <c r="AJ256" s="76"/>
      <c r="AK256" s="76"/>
      <c r="AL256" s="76"/>
      <c r="AM256" s="76"/>
      <c r="AN256" s="76"/>
      <c r="AO256" s="144"/>
      <c r="AP256" s="246" t="str">
        <f>IF(F256="","",IFERROR(VLOOKUP(SUBSTITUTE(SUBSTITUTE(Tabla1[[#This Row],[Uso Sistemas]],"T","P"),"N","F"),Parámetros!$M$2:$N$17,2,0),"Completar hasta 3ra sem. para evaluar a Probacionista"))</f>
        <v/>
      </c>
      <c r="AQ256" s="40"/>
      <c r="AR256" s="40"/>
      <c r="AS256" s="40"/>
      <c r="AT256" s="29"/>
      <c r="AU256" s="56"/>
      <c r="AV256" s="56"/>
      <c r="AW256" s="56"/>
      <c r="AX256" s="248" t="str">
        <f>IF(V256="","",EOMONTH(EDATE(Tabla1[[#This Row],[Fecha Finalización]],2),0))</f>
        <v/>
      </c>
      <c r="AY256" s="40"/>
      <c r="AZ256" s="249" t="str">
        <f>IF(V256="","",EOMONTH(EDATE(Tabla1[[#This Row],[Fecha Finalización]],3),0))</f>
        <v/>
      </c>
      <c r="BA256" s="40"/>
      <c r="BB256" s="40"/>
      <c r="BC256" s="235"/>
      <c r="BD256" s="233" t="str">
        <f>IF(F256="","",Tabla1[[#This Row],[sem 01]]&amp;Tabla1[[#This Row],[sem 02]]&amp;Tabla1[[#This Row],[sem 03]])</f>
        <v/>
      </c>
      <c r="BE256" s="234" t="str">
        <f>IF(TRIM(F256)="","",$B$1&amp;"-"&amp;SUBSTITUTE(Tabla1[[#This Row],[Mes Inscrito]]," ","")&amp;"-"&amp;SUBSTITUTE(Tabla1[[#This Row],[Dia de clases Inscrito]]," ","")&amp;"-"&amp;SUBSTITUTE(Tabla1[[#This Row],[Horario Inscrito]]," ","")&amp;"-"&amp;Tabla1[[#This Row],[Fecha Inicio grupo]])</f>
        <v/>
      </c>
      <c r="BF256" s="251" t="str">
        <f>IF(F256="","",Tabla1[[#This Row],[Curso]])</f>
        <v/>
      </c>
      <c r="BG256" s="252" t="str">
        <f>+IF(TRIM(F256)="","",$B$1&amp;"-"&amp;TRIM(Tabla1[[#This Row],[Mes Inscrito]])&amp;"-"&amp;TRIM(Tabla1[[#This Row],[Dia de clases Inscrito]])&amp;"-"&amp;TRIM(Tabla1[[#This Row],[Horario Inscrito]])&amp;"-"&amp;TRIM(Tabla1[[#This Row],[Fecha Inicio grupo]])&amp;"-"&amp;TRIM(Tabla1[[#This Row],[Tipo Incrito]]))</f>
        <v/>
      </c>
      <c r="BH256" s="308" t="str">
        <f>IF(F256="","",OR(IFERROR(SEARCH("CG",Tabla1[[#This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6" s="309" t="str">
        <f>IF(F256&lt;&gt;"",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6" s="309" t="str">
        <f>IF(F256&lt;&gt;"",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6" s="309" t="str">
        <f>IF(Tabla1[[#This Row],[Fecha Inicio grupo]]="","",IFERROR(VLOOKUP(Tabla1[[#This Row],[Mes de Alta como miembro]],Parámetros!$AM$2:$AN$16,2,0),"01/01/1900"))</f>
        <v/>
      </c>
    </row>
    <row r="257" spans="1:63" ht="14.45" hidden="1">
      <c r="A257" s="69">
        <v>254</v>
      </c>
      <c r="B257" s="30"/>
      <c r="C257" s="35"/>
      <c r="D257" s="43"/>
      <c r="E257" s="65"/>
      <c r="F257" s="46"/>
      <c r="G257" s="46"/>
      <c r="H257" s="163"/>
      <c r="I257" s="43"/>
      <c r="J257" s="29"/>
      <c r="K257" s="70"/>
      <c r="L257" s="69"/>
      <c r="M257" s="47"/>
      <c r="N257" s="238" t="str">
        <f ca="1">IF(Tabla1[[#This Row],[Fecha de nac]]="","",IF(Tabla1[[#This Row],[Fecha Finalización]] &gt;=TODAY(), DATEDIF(Tabla1[[#This Row],[Fecha de nac]],TODAY(),"y"), ROUNDDOWN((Tabla1[[#This Row],[Fecha Finalización]] -Tabla1[[#This Row],[Fecha de nac]])/365,0)))</f>
        <v/>
      </c>
      <c r="O257" s="169"/>
      <c r="P257" s="35"/>
      <c r="Q257" s="68"/>
      <c r="R257" s="68"/>
      <c r="S257" s="68"/>
      <c r="T257" s="68"/>
      <c r="U257" s="243" t="str">
        <f>IF(F257="","",Tabla1[[#This Row],[Fecha Inicio grupo]]+3*7-7)</f>
        <v/>
      </c>
      <c r="V257" s="244" t="str">
        <f>IF(F257="","",EDATE(Tabla1[[#This Row],[Fecha Inicio grupo]],3))</f>
        <v/>
      </c>
      <c r="W257" s="30"/>
      <c r="X257" s="30"/>
      <c r="Y257" s="76"/>
      <c r="Z257" s="76"/>
      <c r="AA257" s="76"/>
      <c r="AB257" s="76"/>
      <c r="AC257" s="76"/>
      <c r="AD257" s="76"/>
      <c r="AE257" s="76"/>
      <c r="AF257" s="76"/>
      <c r="AG257" s="76"/>
      <c r="AH257" s="76"/>
      <c r="AI257" s="76"/>
      <c r="AJ257" s="76"/>
      <c r="AK257" s="76"/>
      <c r="AL257" s="76"/>
      <c r="AM257" s="76"/>
      <c r="AN257" s="76"/>
      <c r="AO257" s="144"/>
      <c r="AP257" s="246" t="str">
        <f>IF(F257="","",IFERROR(VLOOKUP(SUBSTITUTE(SUBSTITUTE(Tabla1[[#This Row],[Uso Sistemas]],"T","P"),"N","F"),Parámetros!$M$2:$N$17,2,0),"Completar hasta 3ra sem. para evaluar a Probacionista"))</f>
        <v/>
      </c>
      <c r="AQ257" s="40"/>
      <c r="AR257" s="40"/>
      <c r="AS257" s="40"/>
      <c r="AT257" s="29"/>
      <c r="AU257" s="56"/>
      <c r="AV257" s="56"/>
      <c r="AW257" s="56"/>
      <c r="AX257" s="248" t="str">
        <f>IF(V257="","",EOMONTH(EDATE(Tabla1[[#This Row],[Fecha Finalización]],2),0))</f>
        <v/>
      </c>
      <c r="AY257" s="40"/>
      <c r="AZ257" s="249" t="str">
        <f>IF(V257="","",EOMONTH(EDATE(Tabla1[[#This Row],[Fecha Finalización]],3),0))</f>
        <v/>
      </c>
      <c r="BA257" s="40"/>
      <c r="BB257" s="40"/>
      <c r="BC257" s="235"/>
      <c r="BD257" s="233" t="str">
        <f>IF(F257="","",Tabla1[[#This Row],[sem 01]]&amp;Tabla1[[#This Row],[sem 02]]&amp;Tabla1[[#This Row],[sem 03]])</f>
        <v/>
      </c>
      <c r="BE257" s="234" t="str">
        <f>IF(TRIM(F257)="","",$B$1&amp;"-"&amp;SUBSTITUTE(Tabla1[[#This Row],[Mes Inscrito]]," ","")&amp;"-"&amp;SUBSTITUTE(Tabla1[[#This Row],[Dia de clases Inscrito]]," ","")&amp;"-"&amp;SUBSTITUTE(Tabla1[[#This Row],[Horario Inscrito]]," ","")&amp;"-"&amp;Tabla1[[#This Row],[Fecha Inicio grupo]])</f>
        <v/>
      </c>
      <c r="BF257" s="251" t="str">
        <f>IF(F257="","",Tabla1[[#This Row],[Curso]])</f>
        <v/>
      </c>
      <c r="BG257" s="252" t="str">
        <f>+IF(TRIM(F257)="","",$B$1&amp;"-"&amp;TRIM(Tabla1[[#This Row],[Mes Inscrito]])&amp;"-"&amp;TRIM(Tabla1[[#This Row],[Dia de clases Inscrito]])&amp;"-"&amp;TRIM(Tabla1[[#This Row],[Horario Inscrito]])&amp;"-"&amp;TRIM(Tabla1[[#This Row],[Fecha Inicio grupo]])&amp;"-"&amp;TRIM(Tabla1[[#This Row],[Tipo Incrito]]))</f>
        <v/>
      </c>
      <c r="BH257" s="308" t="str">
        <f>IF(F257="","",OR(IFERROR(SEARCH("CG",Tabla1[[#This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7" s="309" t="str">
        <f>IF(F257&lt;&gt;"",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7" s="309" t="str">
        <f>IF(F257&lt;&gt;"",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7" s="309" t="str">
        <f>IF(Tabla1[[#This Row],[Fecha Inicio grupo]]="","",IFERROR(VLOOKUP(Tabla1[[#This Row],[Mes de Alta como miembro]],Parámetros!$AM$2:$AN$16,2,0),"01/01/1900"))</f>
        <v/>
      </c>
    </row>
    <row r="258" spans="1:63" ht="14.45" hidden="1">
      <c r="A258" s="69">
        <v>255</v>
      </c>
      <c r="B258" s="30"/>
      <c r="C258" s="35"/>
      <c r="D258" s="43"/>
      <c r="E258" s="65"/>
      <c r="F258" s="46"/>
      <c r="G258" s="46"/>
      <c r="H258" s="163"/>
      <c r="I258" s="43"/>
      <c r="J258" s="29"/>
      <c r="K258" s="70"/>
      <c r="L258" s="69"/>
      <c r="M258" s="47"/>
      <c r="N258" s="238" t="str">
        <f ca="1">IF(Tabla1[[#This Row],[Fecha de nac]]="","",IF(Tabla1[[#This Row],[Fecha Finalización]] &gt;=TODAY(), DATEDIF(Tabla1[[#This Row],[Fecha de nac]],TODAY(),"y"), ROUNDDOWN((Tabla1[[#This Row],[Fecha Finalización]] -Tabla1[[#This Row],[Fecha de nac]])/365,0)))</f>
        <v/>
      </c>
      <c r="O258" s="169"/>
      <c r="P258" s="35"/>
      <c r="Q258" s="68"/>
      <c r="R258" s="68"/>
      <c r="S258" s="68"/>
      <c r="T258" s="68"/>
      <c r="U258" s="243" t="str">
        <f>IF(F258="","",Tabla1[[#This Row],[Fecha Inicio grupo]]+3*7-7)</f>
        <v/>
      </c>
      <c r="V258" s="244" t="str">
        <f>IF(F258="","",EDATE(Tabla1[[#This Row],[Fecha Inicio grupo]],3))</f>
        <v/>
      </c>
      <c r="W258" s="30"/>
      <c r="X258" s="30"/>
      <c r="Y258" s="76"/>
      <c r="Z258" s="76"/>
      <c r="AA258" s="76"/>
      <c r="AB258" s="76"/>
      <c r="AC258" s="76"/>
      <c r="AD258" s="76"/>
      <c r="AE258" s="76"/>
      <c r="AF258" s="76"/>
      <c r="AG258" s="76"/>
      <c r="AH258" s="76"/>
      <c r="AI258" s="76"/>
      <c r="AJ258" s="76"/>
      <c r="AK258" s="76"/>
      <c r="AL258" s="76"/>
      <c r="AM258" s="76"/>
      <c r="AN258" s="76"/>
      <c r="AO258" s="144"/>
      <c r="AP258" s="246" t="str">
        <f>IF(F258="","",IFERROR(VLOOKUP(SUBSTITUTE(SUBSTITUTE(Tabla1[[#This Row],[Uso Sistemas]],"T","P"),"N","F"),Parámetros!$M$2:$N$17,2,0),"Completar hasta 3ra sem. para evaluar a Probacionista"))</f>
        <v/>
      </c>
      <c r="AQ258" s="40"/>
      <c r="AR258" s="40"/>
      <c r="AS258" s="40"/>
      <c r="AT258" s="29"/>
      <c r="AU258" s="56"/>
      <c r="AV258" s="56"/>
      <c r="AW258" s="56"/>
      <c r="AX258" s="248" t="str">
        <f>IF(V258="","",EOMONTH(EDATE(Tabla1[[#This Row],[Fecha Finalización]],2),0))</f>
        <v/>
      </c>
      <c r="AY258" s="40"/>
      <c r="AZ258" s="249" t="str">
        <f>IF(V258="","",EOMONTH(EDATE(Tabla1[[#This Row],[Fecha Finalización]],3),0))</f>
        <v/>
      </c>
      <c r="BA258" s="40"/>
      <c r="BB258" s="40"/>
      <c r="BC258" s="235"/>
      <c r="BD258" s="233" t="str">
        <f>IF(F258="","",Tabla1[[#This Row],[sem 01]]&amp;Tabla1[[#This Row],[sem 02]]&amp;Tabla1[[#This Row],[sem 03]])</f>
        <v/>
      </c>
      <c r="BE258" s="234" t="str">
        <f>IF(TRIM(F258)="","",$B$1&amp;"-"&amp;SUBSTITUTE(Tabla1[[#This Row],[Mes Inscrito]]," ","")&amp;"-"&amp;SUBSTITUTE(Tabla1[[#This Row],[Dia de clases Inscrito]]," ","")&amp;"-"&amp;SUBSTITUTE(Tabla1[[#This Row],[Horario Inscrito]]," ","")&amp;"-"&amp;Tabla1[[#This Row],[Fecha Inicio grupo]])</f>
        <v/>
      </c>
      <c r="BF258" s="251" t="str">
        <f>IF(F258="","",Tabla1[[#This Row],[Curso]])</f>
        <v/>
      </c>
      <c r="BG258" s="252" t="str">
        <f>+IF(TRIM(F258)="","",$B$1&amp;"-"&amp;TRIM(Tabla1[[#This Row],[Mes Inscrito]])&amp;"-"&amp;TRIM(Tabla1[[#This Row],[Dia de clases Inscrito]])&amp;"-"&amp;TRIM(Tabla1[[#This Row],[Horario Inscrito]])&amp;"-"&amp;TRIM(Tabla1[[#This Row],[Fecha Inicio grupo]])&amp;"-"&amp;TRIM(Tabla1[[#This Row],[Tipo Incrito]]))</f>
        <v/>
      </c>
      <c r="BH258" s="308" t="str">
        <f>IF(F258="","",OR(IFERROR(SEARCH("CG",Tabla1[[#This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8" s="309" t="str">
        <f>IF(F258&lt;&gt;"",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8" s="309" t="str">
        <f>IF(F258&lt;&gt;"",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8" s="309" t="str">
        <f>IF(Tabla1[[#This Row],[Fecha Inicio grupo]]="","",IFERROR(VLOOKUP(Tabla1[[#This Row],[Mes de Alta como miembro]],Parámetros!$AM$2:$AN$16,2,0),"01/01/1900"))</f>
        <v/>
      </c>
    </row>
    <row r="259" spans="1:63" ht="14.45" hidden="1">
      <c r="A259" s="69">
        <v>256</v>
      </c>
      <c r="B259" s="30"/>
      <c r="C259" s="35"/>
      <c r="D259" s="43"/>
      <c r="E259" s="65"/>
      <c r="F259" s="46"/>
      <c r="G259" s="46"/>
      <c r="H259" s="163"/>
      <c r="I259" s="43"/>
      <c r="J259" s="29"/>
      <c r="K259" s="70"/>
      <c r="L259" s="69"/>
      <c r="M259" s="47"/>
      <c r="N259" s="238" t="str">
        <f ca="1">IF(Tabla1[[#This Row],[Fecha de nac]]="","",IF(Tabla1[[#This Row],[Fecha Finalización]] &gt;=TODAY(), DATEDIF(Tabla1[[#This Row],[Fecha de nac]],TODAY(),"y"), ROUNDDOWN((Tabla1[[#This Row],[Fecha Finalización]] -Tabla1[[#This Row],[Fecha de nac]])/365,0)))</f>
        <v/>
      </c>
      <c r="O259" s="169"/>
      <c r="P259" s="35"/>
      <c r="Q259" s="68"/>
      <c r="R259" s="68"/>
      <c r="S259" s="68"/>
      <c r="T259" s="68"/>
      <c r="U259" s="243" t="str">
        <f>IF(F259="","",Tabla1[[#This Row],[Fecha Inicio grupo]]+3*7-7)</f>
        <v/>
      </c>
      <c r="V259" s="244" t="str">
        <f>IF(F259="","",EDATE(Tabla1[[#This Row],[Fecha Inicio grupo]],3))</f>
        <v/>
      </c>
      <c r="W259" s="30"/>
      <c r="X259" s="30"/>
      <c r="Y259" s="76"/>
      <c r="Z259" s="76"/>
      <c r="AA259" s="76"/>
      <c r="AB259" s="76"/>
      <c r="AC259" s="76"/>
      <c r="AD259" s="76"/>
      <c r="AE259" s="76"/>
      <c r="AF259" s="76"/>
      <c r="AG259" s="76"/>
      <c r="AH259" s="76"/>
      <c r="AI259" s="76"/>
      <c r="AJ259" s="76"/>
      <c r="AK259" s="76"/>
      <c r="AL259" s="76"/>
      <c r="AM259" s="76"/>
      <c r="AN259" s="76"/>
      <c r="AO259" s="144"/>
      <c r="AP259" s="246" t="str">
        <f>IF(F259="","",IFERROR(VLOOKUP(SUBSTITUTE(SUBSTITUTE(Tabla1[[#This Row],[Uso Sistemas]],"T","P"),"N","F"),Parámetros!$M$2:$N$17,2,0),"Completar hasta 3ra sem. para evaluar a Probacionista"))</f>
        <v/>
      </c>
      <c r="AQ259" s="40"/>
      <c r="AR259" s="40"/>
      <c r="AS259" s="40"/>
      <c r="AT259" s="29"/>
      <c r="AU259" s="56"/>
      <c r="AV259" s="56"/>
      <c r="AW259" s="56"/>
      <c r="AX259" s="248" t="str">
        <f>IF(V259="","",EOMONTH(EDATE(Tabla1[[#This Row],[Fecha Finalización]],2),0))</f>
        <v/>
      </c>
      <c r="AY259" s="40"/>
      <c r="AZ259" s="249" t="str">
        <f>IF(V259="","",EOMONTH(EDATE(Tabla1[[#This Row],[Fecha Finalización]],3),0))</f>
        <v/>
      </c>
      <c r="BA259" s="40"/>
      <c r="BB259" s="40"/>
      <c r="BC259" s="235"/>
      <c r="BD259" s="233" t="str">
        <f>IF(F259="","",Tabla1[[#This Row],[sem 01]]&amp;Tabla1[[#This Row],[sem 02]]&amp;Tabla1[[#This Row],[sem 03]])</f>
        <v/>
      </c>
      <c r="BE259" s="234" t="str">
        <f>IF(TRIM(F259)="","",$B$1&amp;"-"&amp;SUBSTITUTE(Tabla1[[#This Row],[Mes Inscrito]]," ","")&amp;"-"&amp;SUBSTITUTE(Tabla1[[#This Row],[Dia de clases Inscrito]]," ","")&amp;"-"&amp;SUBSTITUTE(Tabla1[[#This Row],[Horario Inscrito]]," ","")&amp;"-"&amp;Tabla1[[#This Row],[Fecha Inicio grupo]])</f>
        <v/>
      </c>
      <c r="BF259" s="251" t="str">
        <f>IF(F259="","",Tabla1[[#This Row],[Curso]])</f>
        <v/>
      </c>
      <c r="BG259" s="252" t="str">
        <f>+IF(TRIM(F259)="","",$B$1&amp;"-"&amp;TRIM(Tabla1[[#This Row],[Mes Inscrito]])&amp;"-"&amp;TRIM(Tabla1[[#This Row],[Dia de clases Inscrito]])&amp;"-"&amp;TRIM(Tabla1[[#This Row],[Horario Inscrito]])&amp;"-"&amp;TRIM(Tabla1[[#This Row],[Fecha Inicio grupo]])&amp;"-"&amp;TRIM(Tabla1[[#This Row],[Tipo Incrito]]))</f>
        <v/>
      </c>
      <c r="BH259" s="308" t="str">
        <f>IF(F259="","",OR(IFERROR(SEARCH("CG",Tabla1[[#This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9" s="309" t="str">
        <f>IF(F259&lt;&gt;"",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9" s="309" t="str">
        <f>IF(F259&lt;&gt;"",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9" s="309" t="str">
        <f>IF(Tabla1[[#This Row],[Fecha Inicio grupo]]="","",IFERROR(VLOOKUP(Tabla1[[#This Row],[Mes de Alta como miembro]],Parámetros!$AM$2:$AN$16,2,0),"01/01/1900"))</f>
        <v/>
      </c>
    </row>
    <row r="260" spans="1:63" ht="14.45" hidden="1">
      <c r="A260" s="69">
        <v>257</v>
      </c>
      <c r="B260" s="30"/>
      <c r="C260" s="35"/>
      <c r="D260" s="43"/>
      <c r="E260" s="65"/>
      <c r="F260" s="46"/>
      <c r="G260" s="46"/>
      <c r="H260" s="163"/>
      <c r="I260" s="43"/>
      <c r="J260" s="29"/>
      <c r="K260" s="70"/>
      <c r="L260" s="69"/>
      <c r="M260" s="47"/>
      <c r="N260" s="238" t="str">
        <f ca="1">IF(Tabla1[[#This Row],[Fecha de nac]]="","",IF(Tabla1[[#This Row],[Fecha Finalización]] &gt;=TODAY(), DATEDIF(Tabla1[[#This Row],[Fecha de nac]],TODAY(),"y"), ROUNDDOWN((Tabla1[[#This Row],[Fecha Finalización]] -Tabla1[[#This Row],[Fecha de nac]])/365,0)))</f>
        <v/>
      </c>
      <c r="O260" s="169"/>
      <c r="P260" s="35"/>
      <c r="Q260" s="68"/>
      <c r="R260" s="68"/>
      <c r="S260" s="68"/>
      <c r="T260" s="68"/>
      <c r="U260" s="243" t="str">
        <f>IF(F260="","",Tabla1[[#This Row],[Fecha Inicio grupo]]+3*7-7)</f>
        <v/>
      </c>
      <c r="V260" s="244" t="str">
        <f>IF(F260="","",EDATE(Tabla1[[#This Row],[Fecha Inicio grupo]],3))</f>
        <v/>
      </c>
      <c r="W260" s="30"/>
      <c r="X260" s="30"/>
      <c r="Y260" s="76"/>
      <c r="Z260" s="76"/>
      <c r="AA260" s="76"/>
      <c r="AB260" s="76"/>
      <c r="AC260" s="76"/>
      <c r="AD260" s="76"/>
      <c r="AE260" s="76"/>
      <c r="AF260" s="76"/>
      <c r="AG260" s="76"/>
      <c r="AH260" s="76"/>
      <c r="AI260" s="76"/>
      <c r="AJ260" s="76"/>
      <c r="AK260" s="76"/>
      <c r="AL260" s="76"/>
      <c r="AM260" s="76"/>
      <c r="AN260" s="76"/>
      <c r="AO260" s="144"/>
      <c r="AP260" s="246" t="str">
        <f>IF(F260="","",IFERROR(VLOOKUP(SUBSTITUTE(SUBSTITUTE(Tabla1[[#This Row],[Uso Sistemas]],"T","P"),"N","F"),Parámetros!$M$2:$N$17,2,0),"Completar hasta 3ra sem. para evaluar a Probacionista"))</f>
        <v/>
      </c>
      <c r="AQ260" s="40"/>
      <c r="AR260" s="40"/>
      <c r="AS260" s="40"/>
      <c r="AT260" s="29"/>
      <c r="AU260" s="56"/>
      <c r="AV260" s="56"/>
      <c r="AW260" s="56"/>
      <c r="AX260" s="248" t="str">
        <f>IF(V260="","",EOMONTH(EDATE(Tabla1[[#This Row],[Fecha Finalización]],2),0))</f>
        <v/>
      </c>
      <c r="AY260" s="40"/>
      <c r="AZ260" s="249" t="str">
        <f>IF(V260="","",EOMONTH(EDATE(Tabla1[[#This Row],[Fecha Finalización]],3),0))</f>
        <v/>
      </c>
      <c r="BA260" s="40"/>
      <c r="BB260" s="40"/>
      <c r="BC260" s="235"/>
      <c r="BD260" s="233" t="str">
        <f>IF(F260="","",Tabla1[[#This Row],[sem 01]]&amp;Tabla1[[#This Row],[sem 02]]&amp;Tabla1[[#This Row],[sem 03]])</f>
        <v/>
      </c>
      <c r="BE260" s="234" t="str">
        <f>IF(TRIM(F260)="","",$B$1&amp;"-"&amp;SUBSTITUTE(Tabla1[[#This Row],[Mes Inscrito]]," ","")&amp;"-"&amp;SUBSTITUTE(Tabla1[[#This Row],[Dia de clases Inscrito]]," ","")&amp;"-"&amp;SUBSTITUTE(Tabla1[[#This Row],[Horario Inscrito]]," ","")&amp;"-"&amp;Tabla1[[#This Row],[Fecha Inicio grupo]])</f>
        <v/>
      </c>
      <c r="BF260" s="251" t="str">
        <f>IF(F260="","",Tabla1[[#This Row],[Curso]])</f>
        <v/>
      </c>
      <c r="BG260" s="252" t="str">
        <f>+IF(TRIM(F260)="","",$B$1&amp;"-"&amp;TRIM(Tabla1[[#This Row],[Mes Inscrito]])&amp;"-"&amp;TRIM(Tabla1[[#This Row],[Dia de clases Inscrito]])&amp;"-"&amp;TRIM(Tabla1[[#This Row],[Horario Inscrito]])&amp;"-"&amp;TRIM(Tabla1[[#This Row],[Fecha Inicio grupo]])&amp;"-"&amp;TRIM(Tabla1[[#This Row],[Tipo Incrito]]))</f>
        <v/>
      </c>
      <c r="BH260" s="308" t="str">
        <f>IF(F260="","",OR(IFERROR(SEARCH("CG",Tabla1[[#This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0" s="309" t="str">
        <f>IF(F260&lt;&gt;"",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0" s="309" t="str">
        <f>IF(F260&lt;&gt;"",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0" s="309" t="str">
        <f>IF(Tabla1[[#This Row],[Fecha Inicio grupo]]="","",IFERROR(VLOOKUP(Tabla1[[#This Row],[Mes de Alta como miembro]],Parámetros!$AM$2:$AN$16,2,0),"01/01/1900"))</f>
        <v/>
      </c>
    </row>
    <row r="261" spans="1:63" ht="14.45" hidden="1">
      <c r="A261" s="69">
        <v>258</v>
      </c>
      <c r="B261" s="30"/>
      <c r="C261" s="35"/>
      <c r="D261" s="43"/>
      <c r="E261" s="65"/>
      <c r="F261" s="46"/>
      <c r="G261" s="46"/>
      <c r="H261" s="163"/>
      <c r="I261" s="43"/>
      <c r="J261" s="29"/>
      <c r="K261" s="70"/>
      <c r="L261" s="69"/>
      <c r="M261" s="47"/>
      <c r="N261" s="238" t="str">
        <f ca="1">IF(Tabla1[[#This Row],[Fecha de nac]]="","",IF(Tabla1[[#This Row],[Fecha Finalización]] &gt;=TODAY(), DATEDIF(Tabla1[[#This Row],[Fecha de nac]],TODAY(),"y"), ROUNDDOWN((Tabla1[[#This Row],[Fecha Finalización]] -Tabla1[[#This Row],[Fecha de nac]])/365,0)))</f>
        <v/>
      </c>
      <c r="O261" s="169"/>
      <c r="P261" s="35"/>
      <c r="Q261" s="68"/>
      <c r="R261" s="68"/>
      <c r="S261" s="68"/>
      <c r="T261" s="68"/>
      <c r="U261" s="243" t="str">
        <f>IF(F261="","",Tabla1[[#This Row],[Fecha Inicio grupo]]+3*7-7)</f>
        <v/>
      </c>
      <c r="V261" s="244" t="str">
        <f>IF(F261="","",EDATE(Tabla1[[#This Row],[Fecha Inicio grupo]],3))</f>
        <v/>
      </c>
      <c r="W261" s="30"/>
      <c r="X261" s="30"/>
      <c r="Y261" s="76"/>
      <c r="Z261" s="76"/>
      <c r="AA261" s="76"/>
      <c r="AB261" s="76"/>
      <c r="AC261" s="76"/>
      <c r="AD261" s="76"/>
      <c r="AE261" s="76"/>
      <c r="AF261" s="76"/>
      <c r="AG261" s="76"/>
      <c r="AH261" s="76"/>
      <c r="AI261" s="76"/>
      <c r="AJ261" s="76"/>
      <c r="AK261" s="76"/>
      <c r="AL261" s="76"/>
      <c r="AM261" s="76"/>
      <c r="AN261" s="76"/>
      <c r="AO261" s="144"/>
      <c r="AP261" s="246" t="str">
        <f>IF(F261="","",IFERROR(VLOOKUP(SUBSTITUTE(SUBSTITUTE(Tabla1[[#This Row],[Uso Sistemas]],"T","P"),"N","F"),Parámetros!$M$2:$N$17,2,0),"Completar hasta 3ra sem. para evaluar a Probacionista"))</f>
        <v/>
      </c>
      <c r="AQ261" s="40"/>
      <c r="AR261" s="40"/>
      <c r="AS261" s="40"/>
      <c r="AT261" s="29"/>
      <c r="AU261" s="56"/>
      <c r="AV261" s="56"/>
      <c r="AW261" s="56"/>
      <c r="AX261" s="248" t="str">
        <f>IF(V261="","",EOMONTH(EDATE(Tabla1[[#This Row],[Fecha Finalización]],2),0))</f>
        <v/>
      </c>
      <c r="AY261" s="40"/>
      <c r="AZ261" s="249" t="str">
        <f>IF(V261="","",EOMONTH(EDATE(Tabla1[[#This Row],[Fecha Finalización]],3),0))</f>
        <v/>
      </c>
      <c r="BA261" s="40"/>
      <c r="BB261" s="40"/>
      <c r="BC261" s="235"/>
      <c r="BD261" s="233" t="str">
        <f>IF(F261="","",Tabla1[[#This Row],[sem 01]]&amp;Tabla1[[#This Row],[sem 02]]&amp;Tabla1[[#This Row],[sem 03]])</f>
        <v/>
      </c>
      <c r="BE261" s="234" t="str">
        <f>IF(TRIM(F261)="","",$B$1&amp;"-"&amp;SUBSTITUTE(Tabla1[[#This Row],[Mes Inscrito]]," ","")&amp;"-"&amp;SUBSTITUTE(Tabla1[[#This Row],[Dia de clases Inscrito]]," ","")&amp;"-"&amp;SUBSTITUTE(Tabla1[[#This Row],[Horario Inscrito]]," ","")&amp;"-"&amp;Tabla1[[#This Row],[Fecha Inicio grupo]])</f>
        <v/>
      </c>
      <c r="BF261" s="251" t="str">
        <f>IF(F261="","",Tabla1[[#This Row],[Curso]])</f>
        <v/>
      </c>
      <c r="BG261" s="252" t="str">
        <f>+IF(TRIM(F261)="","",$B$1&amp;"-"&amp;TRIM(Tabla1[[#This Row],[Mes Inscrito]])&amp;"-"&amp;TRIM(Tabla1[[#This Row],[Dia de clases Inscrito]])&amp;"-"&amp;TRIM(Tabla1[[#This Row],[Horario Inscrito]])&amp;"-"&amp;TRIM(Tabla1[[#This Row],[Fecha Inicio grupo]])&amp;"-"&amp;TRIM(Tabla1[[#This Row],[Tipo Incrito]]))</f>
        <v/>
      </c>
      <c r="BH261" s="308" t="str">
        <f>IF(F261="","",OR(IFERROR(SEARCH("CG",Tabla1[[#This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1" s="309" t="str">
        <f>IF(F261&lt;&gt;"",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1" s="309" t="str">
        <f>IF(F261&lt;&gt;"",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1" s="309" t="str">
        <f>IF(Tabla1[[#This Row],[Fecha Inicio grupo]]="","",IFERROR(VLOOKUP(Tabla1[[#This Row],[Mes de Alta como miembro]],Parámetros!$AM$2:$AN$16,2,0),"01/01/1900"))</f>
        <v/>
      </c>
    </row>
    <row r="262" spans="1:63" ht="14.45" hidden="1">
      <c r="A262" s="69">
        <v>259</v>
      </c>
      <c r="B262" s="30"/>
      <c r="C262" s="35"/>
      <c r="D262" s="43"/>
      <c r="E262" s="65"/>
      <c r="F262" s="46"/>
      <c r="G262" s="46"/>
      <c r="H262" s="163"/>
      <c r="I262" s="43"/>
      <c r="J262" s="29"/>
      <c r="K262" s="70"/>
      <c r="L262" s="69"/>
      <c r="M262" s="47"/>
      <c r="N262" s="238" t="str">
        <f ca="1">IF(Tabla1[[#This Row],[Fecha de nac]]="","",IF(Tabla1[[#This Row],[Fecha Finalización]] &gt;=TODAY(), DATEDIF(Tabla1[[#This Row],[Fecha de nac]],TODAY(),"y"), ROUNDDOWN((Tabla1[[#This Row],[Fecha Finalización]] -Tabla1[[#This Row],[Fecha de nac]])/365,0)))</f>
        <v/>
      </c>
      <c r="O262" s="169"/>
      <c r="P262" s="35"/>
      <c r="Q262" s="68"/>
      <c r="R262" s="68"/>
      <c r="S262" s="68"/>
      <c r="T262" s="68"/>
      <c r="U262" s="243" t="str">
        <f>IF(F262="","",Tabla1[[#This Row],[Fecha Inicio grupo]]+3*7-7)</f>
        <v/>
      </c>
      <c r="V262" s="244" t="str">
        <f>IF(F262="","",EDATE(Tabla1[[#This Row],[Fecha Inicio grupo]],3))</f>
        <v/>
      </c>
      <c r="W262" s="30"/>
      <c r="X262" s="30"/>
      <c r="Y262" s="76"/>
      <c r="Z262" s="76"/>
      <c r="AA262" s="76"/>
      <c r="AB262" s="76"/>
      <c r="AC262" s="76"/>
      <c r="AD262" s="76"/>
      <c r="AE262" s="76"/>
      <c r="AF262" s="76"/>
      <c r="AG262" s="76"/>
      <c r="AH262" s="76"/>
      <c r="AI262" s="76"/>
      <c r="AJ262" s="76"/>
      <c r="AK262" s="76"/>
      <c r="AL262" s="76"/>
      <c r="AM262" s="76"/>
      <c r="AN262" s="76"/>
      <c r="AO262" s="144"/>
      <c r="AP262" s="246" t="str">
        <f>IF(F262="","",IFERROR(VLOOKUP(SUBSTITUTE(SUBSTITUTE(Tabla1[[#This Row],[Uso Sistemas]],"T","P"),"N","F"),Parámetros!$M$2:$N$17,2,0),"Completar hasta 3ra sem. para evaluar a Probacionista"))</f>
        <v/>
      </c>
      <c r="AQ262" s="40"/>
      <c r="AR262" s="40"/>
      <c r="AS262" s="40"/>
      <c r="AT262" s="29"/>
      <c r="AU262" s="56"/>
      <c r="AV262" s="56"/>
      <c r="AW262" s="56"/>
      <c r="AX262" s="248" t="str">
        <f>IF(V262="","",EOMONTH(EDATE(Tabla1[[#This Row],[Fecha Finalización]],2),0))</f>
        <v/>
      </c>
      <c r="AY262" s="40"/>
      <c r="AZ262" s="249" t="str">
        <f>IF(V262="","",EOMONTH(EDATE(Tabla1[[#This Row],[Fecha Finalización]],3),0))</f>
        <v/>
      </c>
      <c r="BA262" s="40"/>
      <c r="BB262" s="40"/>
      <c r="BC262" s="235"/>
      <c r="BD262" s="233" t="str">
        <f>IF(F262="","",Tabla1[[#This Row],[sem 01]]&amp;Tabla1[[#This Row],[sem 02]]&amp;Tabla1[[#This Row],[sem 03]])</f>
        <v/>
      </c>
      <c r="BE262" s="234" t="str">
        <f>IF(TRIM(F262)="","",$B$1&amp;"-"&amp;SUBSTITUTE(Tabla1[[#This Row],[Mes Inscrito]]," ","")&amp;"-"&amp;SUBSTITUTE(Tabla1[[#This Row],[Dia de clases Inscrito]]," ","")&amp;"-"&amp;SUBSTITUTE(Tabla1[[#This Row],[Horario Inscrito]]," ","")&amp;"-"&amp;Tabla1[[#This Row],[Fecha Inicio grupo]])</f>
        <v/>
      </c>
      <c r="BF262" s="251" t="str">
        <f>IF(F262="","",Tabla1[[#This Row],[Curso]])</f>
        <v/>
      </c>
      <c r="BG262" s="252" t="str">
        <f>+IF(TRIM(F262)="","",$B$1&amp;"-"&amp;TRIM(Tabla1[[#This Row],[Mes Inscrito]])&amp;"-"&amp;TRIM(Tabla1[[#This Row],[Dia de clases Inscrito]])&amp;"-"&amp;TRIM(Tabla1[[#This Row],[Horario Inscrito]])&amp;"-"&amp;TRIM(Tabla1[[#This Row],[Fecha Inicio grupo]])&amp;"-"&amp;TRIM(Tabla1[[#This Row],[Tipo Incrito]]))</f>
        <v/>
      </c>
      <c r="BH262" s="308" t="str">
        <f>IF(F262="","",OR(IFERROR(SEARCH("CG",Tabla1[[#This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2" s="309" t="str">
        <f>IF(F262&lt;&gt;"",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2" s="309" t="str">
        <f>IF(F262&lt;&gt;"",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2" s="309" t="str">
        <f>IF(Tabla1[[#This Row],[Fecha Inicio grupo]]="","",IFERROR(VLOOKUP(Tabla1[[#This Row],[Mes de Alta como miembro]],Parámetros!$AM$2:$AN$16,2,0),"01/01/1900"))</f>
        <v/>
      </c>
    </row>
    <row r="263" spans="1:63" ht="14.45" hidden="1">
      <c r="A263" s="69">
        <v>260</v>
      </c>
      <c r="B263" s="30"/>
      <c r="C263" s="35"/>
      <c r="D263" s="43"/>
      <c r="E263" s="65"/>
      <c r="F263" s="46"/>
      <c r="G263" s="46"/>
      <c r="H263" s="163"/>
      <c r="I263" s="43"/>
      <c r="J263" s="29"/>
      <c r="K263" s="70"/>
      <c r="L263" s="69"/>
      <c r="M263" s="47"/>
      <c r="N263" s="238" t="str">
        <f ca="1">IF(Tabla1[[#This Row],[Fecha de nac]]="","",IF(Tabla1[[#This Row],[Fecha Finalización]] &gt;=TODAY(), DATEDIF(Tabla1[[#This Row],[Fecha de nac]],TODAY(),"y"), ROUNDDOWN((Tabla1[[#This Row],[Fecha Finalización]] -Tabla1[[#This Row],[Fecha de nac]])/365,0)))</f>
        <v/>
      </c>
      <c r="O263" s="169"/>
      <c r="P263" s="35"/>
      <c r="Q263" s="68"/>
      <c r="R263" s="68"/>
      <c r="S263" s="68"/>
      <c r="T263" s="68"/>
      <c r="U263" s="243" t="str">
        <f>IF(F263="","",Tabla1[[#This Row],[Fecha Inicio grupo]]+3*7-7)</f>
        <v/>
      </c>
      <c r="V263" s="244" t="str">
        <f>IF(F263="","",EDATE(Tabla1[[#This Row],[Fecha Inicio grupo]],3))</f>
        <v/>
      </c>
      <c r="W263" s="30"/>
      <c r="X263" s="30"/>
      <c r="Y263" s="76"/>
      <c r="Z263" s="76"/>
      <c r="AA263" s="76"/>
      <c r="AB263" s="76"/>
      <c r="AC263" s="76"/>
      <c r="AD263" s="76"/>
      <c r="AE263" s="76"/>
      <c r="AF263" s="76"/>
      <c r="AG263" s="76"/>
      <c r="AH263" s="76"/>
      <c r="AI263" s="76"/>
      <c r="AJ263" s="76"/>
      <c r="AK263" s="76"/>
      <c r="AL263" s="76"/>
      <c r="AM263" s="76"/>
      <c r="AN263" s="76"/>
      <c r="AO263" s="144"/>
      <c r="AP263" s="246" t="str">
        <f>IF(F263="","",IFERROR(VLOOKUP(SUBSTITUTE(SUBSTITUTE(Tabla1[[#This Row],[Uso Sistemas]],"T","P"),"N","F"),Parámetros!$M$2:$N$17,2,0),"Completar hasta 3ra sem. para evaluar a Probacionista"))</f>
        <v/>
      </c>
      <c r="AQ263" s="40"/>
      <c r="AR263" s="40"/>
      <c r="AS263" s="40"/>
      <c r="AT263" s="29"/>
      <c r="AU263" s="56"/>
      <c r="AV263" s="56"/>
      <c r="AW263" s="56"/>
      <c r="AX263" s="248" t="str">
        <f>IF(V263="","",EOMONTH(EDATE(Tabla1[[#This Row],[Fecha Finalización]],2),0))</f>
        <v/>
      </c>
      <c r="AY263" s="40"/>
      <c r="AZ263" s="249" t="str">
        <f>IF(V263="","",EOMONTH(EDATE(Tabla1[[#This Row],[Fecha Finalización]],3),0))</f>
        <v/>
      </c>
      <c r="BA263" s="40"/>
      <c r="BB263" s="40"/>
      <c r="BC263" s="235"/>
      <c r="BD263" s="233" t="str">
        <f>IF(F263="","",Tabla1[[#This Row],[sem 01]]&amp;Tabla1[[#This Row],[sem 02]]&amp;Tabla1[[#This Row],[sem 03]])</f>
        <v/>
      </c>
      <c r="BE263" s="234" t="str">
        <f>IF(TRIM(F263)="","",$B$1&amp;"-"&amp;SUBSTITUTE(Tabla1[[#This Row],[Mes Inscrito]]," ","")&amp;"-"&amp;SUBSTITUTE(Tabla1[[#This Row],[Dia de clases Inscrito]]," ","")&amp;"-"&amp;SUBSTITUTE(Tabla1[[#This Row],[Horario Inscrito]]," ","")&amp;"-"&amp;Tabla1[[#This Row],[Fecha Inicio grupo]])</f>
        <v/>
      </c>
      <c r="BF263" s="251" t="str">
        <f>IF(F263="","",Tabla1[[#This Row],[Curso]])</f>
        <v/>
      </c>
      <c r="BG263" s="252" t="str">
        <f>+IF(TRIM(F263)="","",$B$1&amp;"-"&amp;TRIM(Tabla1[[#This Row],[Mes Inscrito]])&amp;"-"&amp;TRIM(Tabla1[[#This Row],[Dia de clases Inscrito]])&amp;"-"&amp;TRIM(Tabla1[[#This Row],[Horario Inscrito]])&amp;"-"&amp;TRIM(Tabla1[[#This Row],[Fecha Inicio grupo]])&amp;"-"&amp;TRIM(Tabla1[[#This Row],[Tipo Incrito]]))</f>
        <v/>
      </c>
      <c r="BH263" s="308" t="str">
        <f>IF(F263="","",OR(IFERROR(SEARCH("CG",Tabla1[[#This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3" s="309" t="str">
        <f>IF(F263&lt;&gt;"",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3" s="309" t="str">
        <f>IF(F263&lt;&gt;"",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3" s="309" t="str">
        <f>IF(Tabla1[[#This Row],[Fecha Inicio grupo]]="","",IFERROR(VLOOKUP(Tabla1[[#This Row],[Mes de Alta como miembro]],Parámetros!$AM$2:$AN$16,2,0),"01/01/1900"))</f>
        <v/>
      </c>
    </row>
    <row r="264" spans="1:63" ht="14.45" hidden="1">
      <c r="A264" s="69">
        <v>261</v>
      </c>
      <c r="B264" s="30"/>
      <c r="C264" s="35"/>
      <c r="D264" s="43"/>
      <c r="E264" s="65"/>
      <c r="F264" s="46"/>
      <c r="G264" s="46"/>
      <c r="H264" s="163"/>
      <c r="I264" s="43"/>
      <c r="J264" s="29"/>
      <c r="K264" s="70"/>
      <c r="L264" s="69"/>
      <c r="M264" s="47"/>
      <c r="N264" s="238" t="str">
        <f ca="1">IF(Tabla1[[#This Row],[Fecha de nac]]="","",IF(Tabla1[[#This Row],[Fecha Finalización]] &gt;=TODAY(), DATEDIF(Tabla1[[#This Row],[Fecha de nac]],TODAY(),"y"), ROUNDDOWN((Tabla1[[#This Row],[Fecha Finalización]] -Tabla1[[#This Row],[Fecha de nac]])/365,0)))</f>
        <v/>
      </c>
      <c r="O264" s="169"/>
      <c r="P264" s="35"/>
      <c r="Q264" s="68"/>
      <c r="R264" s="68"/>
      <c r="S264" s="68"/>
      <c r="T264" s="68"/>
      <c r="U264" s="243" t="str">
        <f>IF(F264="","",Tabla1[[#This Row],[Fecha Inicio grupo]]+3*7-7)</f>
        <v/>
      </c>
      <c r="V264" s="244" t="str">
        <f>IF(F264="","",EDATE(Tabla1[[#This Row],[Fecha Inicio grupo]],3))</f>
        <v/>
      </c>
      <c r="W264" s="30"/>
      <c r="X264" s="30"/>
      <c r="Y264" s="76"/>
      <c r="Z264" s="76"/>
      <c r="AA264" s="76"/>
      <c r="AB264" s="76"/>
      <c r="AC264" s="76"/>
      <c r="AD264" s="76"/>
      <c r="AE264" s="76"/>
      <c r="AF264" s="76"/>
      <c r="AG264" s="76"/>
      <c r="AH264" s="76"/>
      <c r="AI264" s="76"/>
      <c r="AJ264" s="76"/>
      <c r="AK264" s="76"/>
      <c r="AL264" s="76"/>
      <c r="AM264" s="76"/>
      <c r="AN264" s="76"/>
      <c r="AO264" s="144"/>
      <c r="AP264" s="246" t="str">
        <f>IF(F264="","",IFERROR(VLOOKUP(SUBSTITUTE(SUBSTITUTE(Tabla1[[#This Row],[Uso Sistemas]],"T","P"),"N","F"),Parámetros!$M$2:$N$17,2,0),"Completar hasta 3ra sem. para evaluar a Probacionista"))</f>
        <v/>
      </c>
      <c r="AQ264" s="40"/>
      <c r="AR264" s="40"/>
      <c r="AS264" s="40"/>
      <c r="AT264" s="29"/>
      <c r="AU264" s="56"/>
      <c r="AV264" s="56"/>
      <c r="AW264" s="56"/>
      <c r="AX264" s="248" t="str">
        <f>IF(V264="","",EOMONTH(EDATE(Tabla1[[#This Row],[Fecha Finalización]],2),0))</f>
        <v/>
      </c>
      <c r="AY264" s="40"/>
      <c r="AZ264" s="249" t="str">
        <f>IF(V264="","",EOMONTH(EDATE(Tabla1[[#This Row],[Fecha Finalización]],3),0))</f>
        <v/>
      </c>
      <c r="BA264" s="40"/>
      <c r="BB264" s="40"/>
      <c r="BC264" s="235"/>
      <c r="BD264" s="233" t="str">
        <f>IF(F264="","",Tabla1[[#This Row],[sem 01]]&amp;Tabla1[[#This Row],[sem 02]]&amp;Tabla1[[#This Row],[sem 03]])</f>
        <v/>
      </c>
      <c r="BE264" s="234" t="str">
        <f>IF(TRIM(F264)="","",$B$1&amp;"-"&amp;SUBSTITUTE(Tabla1[[#This Row],[Mes Inscrito]]," ","")&amp;"-"&amp;SUBSTITUTE(Tabla1[[#This Row],[Dia de clases Inscrito]]," ","")&amp;"-"&amp;SUBSTITUTE(Tabla1[[#This Row],[Horario Inscrito]]," ","")&amp;"-"&amp;Tabla1[[#This Row],[Fecha Inicio grupo]])</f>
        <v/>
      </c>
      <c r="BF264" s="251" t="str">
        <f>IF(F264="","",Tabla1[[#This Row],[Curso]])</f>
        <v/>
      </c>
      <c r="BG264" s="252" t="str">
        <f>+IF(TRIM(F264)="","",$B$1&amp;"-"&amp;TRIM(Tabla1[[#This Row],[Mes Inscrito]])&amp;"-"&amp;TRIM(Tabla1[[#This Row],[Dia de clases Inscrito]])&amp;"-"&amp;TRIM(Tabla1[[#This Row],[Horario Inscrito]])&amp;"-"&amp;TRIM(Tabla1[[#This Row],[Fecha Inicio grupo]])&amp;"-"&amp;TRIM(Tabla1[[#This Row],[Tipo Incrito]]))</f>
        <v/>
      </c>
      <c r="BH264" s="308" t="str">
        <f>IF(F264="","",OR(IFERROR(SEARCH("CG",Tabla1[[#This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4" s="309" t="str">
        <f>IF(F264&lt;&gt;"",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4" s="309" t="str">
        <f>IF(F264&lt;&gt;"",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4" s="309" t="str">
        <f>IF(Tabla1[[#This Row],[Fecha Inicio grupo]]="","",IFERROR(VLOOKUP(Tabla1[[#This Row],[Mes de Alta como miembro]],Parámetros!$AM$2:$AN$16,2,0),"01/01/1900"))</f>
        <v/>
      </c>
    </row>
    <row r="265" spans="1:63" ht="14.45" hidden="1">
      <c r="A265" s="69">
        <v>262</v>
      </c>
      <c r="B265" s="30"/>
      <c r="C265" s="35"/>
      <c r="D265" s="43"/>
      <c r="E265" s="65"/>
      <c r="F265" s="46"/>
      <c r="G265" s="46"/>
      <c r="H265" s="163"/>
      <c r="I265" s="43"/>
      <c r="J265" s="29"/>
      <c r="K265" s="70"/>
      <c r="L265" s="69"/>
      <c r="M265" s="47"/>
      <c r="N265" s="238" t="str">
        <f ca="1">IF(Tabla1[[#This Row],[Fecha de nac]]="","",IF(Tabla1[[#This Row],[Fecha Finalización]] &gt;=TODAY(), DATEDIF(Tabla1[[#This Row],[Fecha de nac]],TODAY(),"y"), ROUNDDOWN((Tabla1[[#This Row],[Fecha Finalización]] -Tabla1[[#This Row],[Fecha de nac]])/365,0)))</f>
        <v/>
      </c>
      <c r="O265" s="169"/>
      <c r="P265" s="35"/>
      <c r="Q265" s="68"/>
      <c r="R265" s="68"/>
      <c r="S265" s="68"/>
      <c r="T265" s="68"/>
      <c r="U265" s="243" t="str">
        <f>IF(F265="","",Tabla1[[#This Row],[Fecha Inicio grupo]]+3*7-7)</f>
        <v/>
      </c>
      <c r="V265" s="244" t="str">
        <f>IF(F265="","",EDATE(Tabla1[[#This Row],[Fecha Inicio grupo]],3))</f>
        <v/>
      </c>
      <c r="W265" s="30"/>
      <c r="X265" s="30"/>
      <c r="Y265" s="76"/>
      <c r="Z265" s="76"/>
      <c r="AA265" s="76"/>
      <c r="AB265" s="76"/>
      <c r="AC265" s="76"/>
      <c r="AD265" s="76"/>
      <c r="AE265" s="76"/>
      <c r="AF265" s="76"/>
      <c r="AG265" s="76"/>
      <c r="AH265" s="76"/>
      <c r="AI265" s="76"/>
      <c r="AJ265" s="76"/>
      <c r="AK265" s="76"/>
      <c r="AL265" s="76"/>
      <c r="AM265" s="76"/>
      <c r="AN265" s="76"/>
      <c r="AO265" s="144"/>
      <c r="AP265" s="246" t="str">
        <f>IF(F265="","",IFERROR(VLOOKUP(SUBSTITUTE(SUBSTITUTE(Tabla1[[#This Row],[Uso Sistemas]],"T","P"),"N","F"),Parámetros!$M$2:$N$17,2,0),"Completar hasta 3ra sem. para evaluar a Probacionista"))</f>
        <v/>
      </c>
      <c r="AQ265" s="40"/>
      <c r="AR265" s="40"/>
      <c r="AS265" s="40"/>
      <c r="AT265" s="29"/>
      <c r="AU265" s="56"/>
      <c r="AV265" s="56"/>
      <c r="AW265" s="56"/>
      <c r="AX265" s="248" t="str">
        <f>IF(V265="","",EOMONTH(EDATE(Tabla1[[#This Row],[Fecha Finalización]],2),0))</f>
        <v/>
      </c>
      <c r="AY265" s="40"/>
      <c r="AZ265" s="249" t="str">
        <f>IF(V265="","",EOMONTH(EDATE(Tabla1[[#This Row],[Fecha Finalización]],3),0))</f>
        <v/>
      </c>
      <c r="BA265" s="40"/>
      <c r="BB265" s="40"/>
      <c r="BC265" s="235"/>
      <c r="BD265" s="233" t="str">
        <f>IF(F265="","",Tabla1[[#This Row],[sem 01]]&amp;Tabla1[[#This Row],[sem 02]]&amp;Tabla1[[#This Row],[sem 03]])</f>
        <v/>
      </c>
      <c r="BE265" s="234" t="str">
        <f>IF(TRIM(F265)="","",$B$1&amp;"-"&amp;SUBSTITUTE(Tabla1[[#This Row],[Mes Inscrito]]," ","")&amp;"-"&amp;SUBSTITUTE(Tabla1[[#This Row],[Dia de clases Inscrito]]," ","")&amp;"-"&amp;SUBSTITUTE(Tabla1[[#This Row],[Horario Inscrito]]," ","")&amp;"-"&amp;Tabla1[[#This Row],[Fecha Inicio grupo]])</f>
        <v/>
      </c>
      <c r="BF265" s="251" t="str">
        <f>IF(F265="","",Tabla1[[#This Row],[Curso]])</f>
        <v/>
      </c>
      <c r="BG265" s="252" t="str">
        <f>+IF(TRIM(F265)="","",$B$1&amp;"-"&amp;TRIM(Tabla1[[#This Row],[Mes Inscrito]])&amp;"-"&amp;TRIM(Tabla1[[#This Row],[Dia de clases Inscrito]])&amp;"-"&amp;TRIM(Tabla1[[#This Row],[Horario Inscrito]])&amp;"-"&amp;TRIM(Tabla1[[#This Row],[Fecha Inicio grupo]])&amp;"-"&amp;TRIM(Tabla1[[#This Row],[Tipo Incrito]]))</f>
        <v/>
      </c>
      <c r="BH265" s="308" t="str">
        <f>IF(F265="","",OR(IFERROR(SEARCH("CG",Tabla1[[#This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5" s="309" t="str">
        <f>IF(F265&lt;&gt;"",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5" s="309" t="str">
        <f>IF(F265&lt;&gt;"",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5" s="309" t="str">
        <f>IF(Tabla1[[#This Row],[Fecha Inicio grupo]]="","",IFERROR(VLOOKUP(Tabla1[[#This Row],[Mes de Alta como miembro]],Parámetros!$AM$2:$AN$16,2,0),"01/01/1900"))</f>
        <v/>
      </c>
    </row>
    <row r="266" spans="1:63" ht="14.45" hidden="1">
      <c r="A266" s="69">
        <v>263</v>
      </c>
      <c r="B266" s="30"/>
      <c r="C266" s="35"/>
      <c r="D266" s="43"/>
      <c r="E266" s="65"/>
      <c r="F266" s="46"/>
      <c r="G266" s="46"/>
      <c r="H266" s="163"/>
      <c r="I266" s="43"/>
      <c r="J266" s="29"/>
      <c r="K266" s="70"/>
      <c r="L266" s="69"/>
      <c r="M266" s="47"/>
      <c r="N266" s="238" t="str">
        <f ca="1">IF(Tabla1[[#This Row],[Fecha de nac]]="","",IF(Tabla1[[#This Row],[Fecha Finalización]] &gt;=TODAY(), DATEDIF(Tabla1[[#This Row],[Fecha de nac]],TODAY(),"y"), ROUNDDOWN((Tabla1[[#This Row],[Fecha Finalización]] -Tabla1[[#This Row],[Fecha de nac]])/365,0)))</f>
        <v/>
      </c>
      <c r="O266" s="169"/>
      <c r="P266" s="35"/>
      <c r="Q266" s="68"/>
      <c r="R266" s="68"/>
      <c r="S266" s="68"/>
      <c r="T266" s="68"/>
      <c r="U266" s="243" t="str">
        <f>IF(F266="","",Tabla1[[#This Row],[Fecha Inicio grupo]]+3*7-7)</f>
        <v/>
      </c>
      <c r="V266" s="244" t="str">
        <f>IF(F266="","",EDATE(Tabla1[[#This Row],[Fecha Inicio grupo]],3))</f>
        <v/>
      </c>
      <c r="W266" s="30"/>
      <c r="X266" s="30"/>
      <c r="Y266" s="76"/>
      <c r="Z266" s="76"/>
      <c r="AA266" s="76"/>
      <c r="AB266" s="76"/>
      <c r="AC266" s="76"/>
      <c r="AD266" s="76"/>
      <c r="AE266" s="76"/>
      <c r="AF266" s="76"/>
      <c r="AG266" s="76"/>
      <c r="AH266" s="76"/>
      <c r="AI266" s="76"/>
      <c r="AJ266" s="76"/>
      <c r="AK266" s="76"/>
      <c r="AL266" s="76"/>
      <c r="AM266" s="76"/>
      <c r="AN266" s="76"/>
      <c r="AO266" s="144"/>
      <c r="AP266" s="246" t="str">
        <f>IF(F266="","",IFERROR(VLOOKUP(SUBSTITUTE(SUBSTITUTE(Tabla1[[#This Row],[Uso Sistemas]],"T","P"),"N","F"),Parámetros!$M$2:$N$17,2,0),"Completar hasta 3ra sem. para evaluar a Probacionista"))</f>
        <v/>
      </c>
      <c r="AQ266" s="40"/>
      <c r="AR266" s="40"/>
      <c r="AS266" s="40"/>
      <c r="AT266" s="29"/>
      <c r="AU266" s="56"/>
      <c r="AV266" s="56"/>
      <c r="AW266" s="56"/>
      <c r="AX266" s="248" t="str">
        <f>IF(V266="","",EOMONTH(EDATE(Tabla1[[#This Row],[Fecha Finalización]],2),0))</f>
        <v/>
      </c>
      <c r="AY266" s="40"/>
      <c r="AZ266" s="249" t="str">
        <f>IF(V266="","",EOMONTH(EDATE(Tabla1[[#This Row],[Fecha Finalización]],3),0))</f>
        <v/>
      </c>
      <c r="BA266" s="40"/>
      <c r="BB266" s="40"/>
      <c r="BC266" s="235"/>
      <c r="BD266" s="233" t="str">
        <f>IF(F266="","",Tabla1[[#This Row],[sem 01]]&amp;Tabla1[[#This Row],[sem 02]]&amp;Tabla1[[#This Row],[sem 03]])</f>
        <v/>
      </c>
      <c r="BE266" s="234" t="str">
        <f>IF(TRIM(F266)="","",$B$1&amp;"-"&amp;SUBSTITUTE(Tabla1[[#This Row],[Mes Inscrito]]," ","")&amp;"-"&amp;SUBSTITUTE(Tabla1[[#This Row],[Dia de clases Inscrito]]," ","")&amp;"-"&amp;SUBSTITUTE(Tabla1[[#This Row],[Horario Inscrito]]," ","")&amp;"-"&amp;Tabla1[[#This Row],[Fecha Inicio grupo]])</f>
        <v/>
      </c>
      <c r="BF266" s="251" t="str">
        <f>IF(F266="","",Tabla1[[#This Row],[Curso]])</f>
        <v/>
      </c>
      <c r="BG266" s="252" t="str">
        <f>+IF(TRIM(F266)="","",$B$1&amp;"-"&amp;TRIM(Tabla1[[#This Row],[Mes Inscrito]])&amp;"-"&amp;TRIM(Tabla1[[#This Row],[Dia de clases Inscrito]])&amp;"-"&amp;TRIM(Tabla1[[#This Row],[Horario Inscrito]])&amp;"-"&amp;TRIM(Tabla1[[#This Row],[Fecha Inicio grupo]])&amp;"-"&amp;TRIM(Tabla1[[#This Row],[Tipo Incrito]]))</f>
        <v/>
      </c>
      <c r="BH266" s="308" t="str">
        <f>IF(F266="","",OR(IFERROR(SEARCH("CG",Tabla1[[#This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6" s="309" t="str">
        <f>IF(F266&lt;&gt;"",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6" s="309" t="str">
        <f>IF(F266&lt;&gt;"",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6" s="309" t="str">
        <f>IF(Tabla1[[#This Row],[Fecha Inicio grupo]]="","",IFERROR(VLOOKUP(Tabla1[[#This Row],[Mes de Alta como miembro]],Parámetros!$AM$2:$AN$16,2,0),"01/01/1900"))</f>
        <v/>
      </c>
    </row>
    <row r="267" spans="1:63" ht="14.45" hidden="1">
      <c r="A267" s="69">
        <v>264</v>
      </c>
      <c r="B267" s="30"/>
      <c r="C267" s="35"/>
      <c r="D267" s="43"/>
      <c r="E267" s="65"/>
      <c r="F267" s="46"/>
      <c r="G267" s="46"/>
      <c r="H267" s="163"/>
      <c r="I267" s="43"/>
      <c r="J267" s="29"/>
      <c r="K267" s="70"/>
      <c r="L267" s="69"/>
      <c r="M267" s="47"/>
      <c r="N267" s="238" t="str">
        <f ca="1">IF(Tabla1[[#This Row],[Fecha de nac]]="","",IF(Tabla1[[#This Row],[Fecha Finalización]] &gt;=TODAY(), DATEDIF(Tabla1[[#This Row],[Fecha de nac]],TODAY(),"y"), ROUNDDOWN((Tabla1[[#This Row],[Fecha Finalización]] -Tabla1[[#This Row],[Fecha de nac]])/365,0)))</f>
        <v/>
      </c>
      <c r="O267" s="169"/>
      <c r="P267" s="35"/>
      <c r="Q267" s="68"/>
      <c r="R267" s="68"/>
      <c r="S267" s="68"/>
      <c r="T267" s="68"/>
      <c r="U267" s="243" t="str">
        <f>IF(F267="","",Tabla1[[#This Row],[Fecha Inicio grupo]]+3*7-7)</f>
        <v/>
      </c>
      <c r="V267" s="244" t="str">
        <f>IF(F267="","",EDATE(Tabla1[[#This Row],[Fecha Inicio grupo]],3))</f>
        <v/>
      </c>
      <c r="W267" s="30"/>
      <c r="X267" s="30"/>
      <c r="Y267" s="76"/>
      <c r="Z267" s="76"/>
      <c r="AA267" s="76"/>
      <c r="AB267" s="76"/>
      <c r="AC267" s="76"/>
      <c r="AD267" s="76"/>
      <c r="AE267" s="76"/>
      <c r="AF267" s="76"/>
      <c r="AG267" s="76"/>
      <c r="AH267" s="76"/>
      <c r="AI267" s="76"/>
      <c r="AJ267" s="76"/>
      <c r="AK267" s="76"/>
      <c r="AL267" s="76"/>
      <c r="AM267" s="76"/>
      <c r="AN267" s="76"/>
      <c r="AO267" s="144"/>
      <c r="AP267" s="246" t="str">
        <f>IF(F267="","",IFERROR(VLOOKUP(SUBSTITUTE(SUBSTITUTE(Tabla1[[#This Row],[Uso Sistemas]],"T","P"),"N","F"),Parámetros!$M$2:$N$17,2,0),"Completar hasta 3ra sem. para evaluar a Probacionista"))</f>
        <v/>
      </c>
      <c r="AQ267" s="40"/>
      <c r="AR267" s="40"/>
      <c r="AS267" s="40"/>
      <c r="AT267" s="29"/>
      <c r="AU267" s="56"/>
      <c r="AV267" s="56"/>
      <c r="AW267" s="56"/>
      <c r="AX267" s="248" t="str">
        <f>IF(V267="","",EOMONTH(EDATE(Tabla1[[#This Row],[Fecha Finalización]],2),0))</f>
        <v/>
      </c>
      <c r="AY267" s="40"/>
      <c r="AZ267" s="249" t="str">
        <f>IF(V267="","",EOMONTH(EDATE(Tabla1[[#This Row],[Fecha Finalización]],3),0))</f>
        <v/>
      </c>
      <c r="BA267" s="40"/>
      <c r="BB267" s="40"/>
      <c r="BC267" s="235"/>
      <c r="BD267" s="233" t="str">
        <f>IF(F267="","",Tabla1[[#This Row],[sem 01]]&amp;Tabla1[[#This Row],[sem 02]]&amp;Tabla1[[#This Row],[sem 03]])</f>
        <v/>
      </c>
      <c r="BE267" s="234" t="str">
        <f>IF(TRIM(F267)="","",$B$1&amp;"-"&amp;SUBSTITUTE(Tabla1[[#This Row],[Mes Inscrito]]," ","")&amp;"-"&amp;SUBSTITUTE(Tabla1[[#This Row],[Dia de clases Inscrito]]," ","")&amp;"-"&amp;SUBSTITUTE(Tabla1[[#This Row],[Horario Inscrito]]," ","")&amp;"-"&amp;Tabla1[[#This Row],[Fecha Inicio grupo]])</f>
        <v/>
      </c>
      <c r="BF267" s="251" t="str">
        <f>IF(F267="","",Tabla1[[#This Row],[Curso]])</f>
        <v/>
      </c>
      <c r="BG267" s="252" t="str">
        <f>+IF(TRIM(F267)="","",$B$1&amp;"-"&amp;TRIM(Tabla1[[#This Row],[Mes Inscrito]])&amp;"-"&amp;TRIM(Tabla1[[#This Row],[Dia de clases Inscrito]])&amp;"-"&amp;TRIM(Tabla1[[#This Row],[Horario Inscrito]])&amp;"-"&amp;TRIM(Tabla1[[#This Row],[Fecha Inicio grupo]])&amp;"-"&amp;TRIM(Tabla1[[#This Row],[Tipo Incrito]]))</f>
        <v/>
      </c>
      <c r="BH267" s="308" t="str">
        <f>IF(F267="","",OR(IFERROR(SEARCH("CG",Tabla1[[#This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7" s="309" t="str">
        <f>IF(F267&lt;&gt;"",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7" s="309" t="str">
        <f>IF(F267&lt;&gt;"",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7" s="309" t="str">
        <f>IF(Tabla1[[#This Row],[Fecha Inicio grupo]]="","",IFERROR(VLOOKUP(Tabla1[[#This Row],[Mes de Alta como miembro]],Parámetros!$AM$2:$AN$16,2,0),"01/01/1900"))</f>
        <v/>
      </c>
    </row>
    <row r="268" spans="1:63" ht="14.45" hidden="1">
      <c r="A268" s="69">
        <v>265</v>
      </c>
      <c r="B268" s="30"/>
      <c r="C268" s="35"/>
      <c r="D268" s="43"/>
      <c r="E268" s="65"/>
      <c r="F268" s="46"/>
      <c r="G268" s="46"/>
      <c r="H268" s="163"/>
      <c r="I268" s="43"/>
      <c r="J268" s="29"/>
      <c r="K268" s="70"/>
      <c r="L268" s="69"/>
      <c r="M268" s="47"/>
      <c r="N268" s="238" t="str">
        <f ca="1">IF(Tabla1[[#This Row],[Fecha de nac]]="","",IF(Tabla1[[#This Row],[Fecha Finalización]] &gt;=TODAY(), DATEDIF(Tabla1[[#This Row],[Fecha de nac]],TODAY(),"y"), ROUNDDOWN((Tabla1[[#This Row],[Fecha Finalización]] -Tabla1[[#This Row],[Fecha de nac]])/365,0)))</f>
        <v/>
      </c>
      <c r="O268" s="169"/>
      <c r="P268" s="35"/>
      <c r="Q268" s="68"/>
      <c r="R268" s="68"/>
      <c r="S268" s="68"/>
      <c r="T268" s="68"/>
      <c r="U268" s="243" t="str">
        <f>IF(F268="","",Tabla1[[#This Row],[Fecha Inicio grupo]]+3*7-7)</f>
        <v/>
      </c>
      <c r="V268" s="244" t="str">
        <f>IF(F268="","",EDATE(Tabla1[[#This Row],[Fecha Inicio grupo]],3))</f>
        <v/>
      </c>
      <c r="W268" s="30"/>
      <c r="X268" s="30"/>
      <c r="Y268" s="76"/>
      <c r="Z268" s="76"/>
      <c r="AA268" s="76"/>
      <c r="AB268" s="76"/>
      <c r="AC268" s="76"/>
      <c r="AD268" s="76"/>
      <c r="AE268" s="76"/>
      <c r="AF268" s="76"/>
      <c r="AG268" s="76"/>
      <c r="AH268" s="76"/>
      <c r="AI268" s="76"/>
      <c r="AJ268" s="76"/>
      <c r="AK268" s="76"/>
      <c r="AL268" s="76"/>
      <c r="AM268" s="76"/>
      <c r="AN268" s="76"/>
      <c r="AO268" s="144"/>
      <c r="AP268" s="246" t="str">
        <f>IF(F268="","",IFERROR(VLOOKUP(SUBSTITUTE(SUBSTITUTE(Tabla1[[#This Row],[Uso Sistemas]],"T","P"),"N","F"),Parámetros!$M$2:$N$17,2,0),"Completar hasta 3ra sem. para evaluar a Probacionista"))</f>
        <v/>
      </c>
      <c r="AQ268" s="40"/>
      <c r="AR268" s="40"/>
      <c r="AS268" s="40"/>
      <c r="AT268" s="29"/>
      <c r="AU268" s="56"/>
      <c r="AV268" s="56"/>
      <c r="AW268" s="56"/>
      <c r="AX268" s="248" t="str">
        <f>IF(V268="","",EOMONTH(EDATE(Tabla1[[#This Row],[Fecha Finalización]],2),0))</f>
        <v/>
      </c>
      <c r="AY268" s="40"/>
      <c r="AZ268" s="249" t="str">
        <f>IF(V268="","",EOMONTH(EDATE(Tabla1[[#This Row],[Fecha Finalización]],3),0))</f>
        <v/>
      </c>
      <c r="BA268" s="40"/>
      <c r="BB268" s="40"/>
      <c r="BC268" s="235"/>
      <c r="BD268" s="233" t="str">
        <f>IF(F268="","",Tabla1[[#This Row],[sem 01]]&amp;Tabla1[[#This Row],[sem 02]]&amp;Tabla1[[#This Row],[sem 03]])</f>
        <v/>
      </c>
      <c r="BE268" s="234" t="str">
        <f>IF(TRIM(F268)="","",$B$1&amp;"-"&amp;SUBSTITUTE(Tabla1[[#This Row],[Mes Inscrito]]," ","")&amp;"-"&amp;SUBSTITUTE(Tabla1[[#This Row],[Dia de clases Inscrito]]," ","")&amp;"-"&amp;SUBSTITUTE(Tabla1[[#This Row],[Horario Inscrito]]," ","")&amp;"-"&amp;Tabla1[[#This Row],[Fecha Inicio grupo]])</f>
        <v/>
      </c>
      <c r="BF268" s="251" t="str">
        <f>IF(F268="","",Tabla1[[#This Row],[Curso]])</f>
        <v/>
      </c>
      <c r="BG268" s="252" t="str">
        <f>+IF(TRIM(F268)="","",$B$1&amp;"-"&amp;TRIM(Tabla1[[#This Row],[Mes Inscrito]])&amp;"-"&amp;TRIM(Tabla1[[#This Row],[Dia de clases Inscrito]])&amp;"-"&amp;TRIM(Tabla1[[#This Row],[Horario Inscrito]])&amp;"-"&amp;TRIM(Tabla1[[#This Row],[Fecha Inicio grupo]])&amp;"-"&amp;TRIM(Tabla1[[#This Row],[Tipo Incrito]]))</f>
        <v/>
      </c>
      <c r="BH268" s="308" t="str">
        <f>IF(F268="","",OR(IFERROR(SEARCH("CG",Tabla1[[#This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8" s="309" t="str">
        <f>IF(F268&lt;&gt;"",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8" s="309" t="str">
        <f>IF(F268&lt;&gt;"",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8" s="309" t="str">
        <f>IF(Tabla1[[#This Row],[Fecha Inicio grupo]]="","",IFERROR(VLOOKUP(Tabla1[[#This Row],[Mes de Alta como miembro]],Parámetros!$AM$2:$AN$16,2,0),"01/01/1900"))</f>
        <v/>
      </c>
    </row>
    <row r="269" spans="1:63" ht="14.45" hidden="1">
      <c r="A269" s="69">
        <v>266</v>
      </c>
      <c r="B269" s="30"/>
      <c r="C269" s="35"/>
      <c r="D269" s="43"/>
      <c r="E269" s="65"/>
      <c r="F269" s="46"/>
      <c r="G269" s="46"/>
      <c r="H269" s="163"/>
      <c r="I269" s="43"/>
      <c r="J269" s="29"/>
      <c r="K269" s="70"/>
      <c r="L269" s="69"/>
      <c r="M269" s="47"/>
      <c r="N269" s="238" t="str">
        <f ca="1">IF(Tabla1[[#This Row],[Fecha de nac]]="","",IF(Tabla1[[#This Row],[Fecha Finalización]] &gt;=TODAY(), DATEDIF(Tabla1[[#This Row],[Fecha de nac]],TODAY(),"y"), ROUNDDOWN((Tabla1[[#This Row],[Fecha Finalización]] -Tabla1[[#This Row],[Fecha de nac]])/365,0)))</f>
        <v/>
      </c>
      <c r="O269" s="169"/>
      <c r="P269" s="35"/>
      <c r="Q269" s="68"/>
      <c r="R269" s="68"/>
      <c r="S269" s="68"/>
      <c r="T269" s="68"/>
      <c r="U269" s="243" t="str">
        <f>IF(F269="","",Tabla1[[#This Row],[Fecha Inicio grupo]]+3*7-7)</f>
        <v/>
      </c>
      <c r="V269" s="244" t="str">
        <f>IF(F269="","",EDATE(Tabla1[[#This Row],[Fecha Inicio grupo]],3))</f>
        <v/>
      </c>
      <c r="W269" s="30"/>
      <c r="X269" s="30"/>
      <c r="Y269" s="76"/>
      <c r="Z269" s="76"/>
      <c r="AA269" s="76"/>
      <c r="AB269" s="76"/>
      <c r="AC269" s="76"/>
      <c r="AD269" s="76"/>
      <c r="AE269" s="76"/>
      <c r="AF269" s="76"/>
      <c r="AG269" s="76"/>
      <c r="AH269" s="76"/>
      <c r="AI269" s="76"/>
      <c r="AJ269" s="76"/>
      <c r="AK269" s="76"/>
      <c r="AL269" s="76"/>
      <c r="AM269" s="76"/>
      <c r="AN269" s="76"/>
      <c r="AO269" s="144"/>
      <c r="AP269" s="246" t="str">
        <f>IF(F269="","",IFERROR(VLOOKUP(SUBSTITUTE(SUBSTITUTE(Tabla1[[#This Row],[Uso Sistemas]],"T","P"),"N","F"),Parámetros!$M$2:$N$17,2,0),"Completar hasta 3ra sem. para evaluar a Probacionista"))</f>
        <v/>
      </c>
      <c r="AQ269" s="40"/>
      <c r="AR269" s="40"/>
      <c r="AS269" s="40"/>
      <c r="AT269" s="29"/>
      <c r="AU269" s="56"/>
      <c r="AV269" s="56"/>
      <c r="AW269" s="56"/>
      <c r="AX269" s="248" t="str">
        <f>IF(V269="","",EOMONTH(EDATE(Tabla1[[#This Row],[Fecha Finalización]],2),0))</f>
        <v/>
      </c>
      <c r="AY269" s="40"/>
      <c r="AZ269" s="249" t="str">
        <f>IF(V269="","",EOMONTH(EDATE(Tabla1[[#This Row],[Fecha Finalización]],3),0))</f>
        <v/>
      </c>
      <c r="BA269" s="40"/>
      <c r="BB269" s="40"/>
      <c r="BC269" s="235"/>
      <c r="BD269" s="233" t="str">
        <f>IF(F269="","",Tabla1[[#This Row],[sem 01]]&amp;Tabla1[[#This Row],[sem 02]]&amp;Tabla1[[#This Row],[sem 03]])</f>
        <v/>
      </c>
      <c r="BE269" s="234" t="str">
        <f>IF(TRIM(F269)="","",$B$1&amp;"-"&amp;SUBSTITUTE(Tabla1[[#This Row],[Mes Inscrito]]," ","")&amp;"-"&amp;SUBSTITUTE(Tabla1[[#This Row],[Dia de clases Inscrito]]," ","")&amp;"-"&amp;SUBSTITUTE(Tabla1[[#This Row],[Horario Inscrito]]," ","")&amp;"-"&amp;Tabla1[[#This Row],[Fecha Inicio grupo]])</f>
        <v/>
      </c>
      <c r="BF269" s="251" t="str">
        <f>IF(F269="","",Tabla1[[#This Row],[Curso]])</f>
        <v/>
      </c>
      <c r="BG269" s="252" t="str">
        <f>+IF(TRIM(F269)="","",$B$1&amp;"-"&amp;TRIM(Tabla1[[#This Row],[Mes Inscrito]])&amp;"-"&amp;TRIM(Tabla1[[#This Row],[Dia de clases Inscrito]])&amp;"-"&amp;TRIM(Tabla1[[#This Row],[Horario Inscrito]])&amp;"-"&amp;TRIM(Tabla1[[#This Row],[Fecha Inicio grupo]])&amp;"-"&amp;TRIM(Tabla1[[#This Row],[Tipo Incrito]]))</f>
        <v/>
      </c>
      <c r="BH269" s="308" t="str">
        <f>IF(F269="","",OR(IFERROR(SEARCH("CG",Tabla1[[#This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9" s="309" t="str">
        <f>IF(F269&lt;&gt;"",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9" s="309" t="str">
        <f>IF(F269&lt;&gt;"",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9" s="309" t="str">
        <f>IF(Tabla1[[#This Row],[Fecha Inicio grupo]]="","",IFERROR(VLOOKUP(Tabla1[[#This Row],[Mes de Alta como miembro]],Parámetros!$AM$2:$AN$16,2,0),"01/01/1900"))</f>
        <v/>
      </c>
    </row>
    <row r="270" spans="1:63" ht="14.45" hidden="1">
      <c r="A270" s="69">
        <v>267</v>
      </c>
      <c r="B270" s="30"/>
      <c r="C270" s="35"/>
      <c r="D270" s="43"/>
      <c r="E270" s="65"/>
      <c r="F270" s="46"/>
      <c r="G270" s="46"/>
      <c r="H270" s="163"/>
      <c r="I270" s="43"/>
      <c r="J270" s="29"/>
      <c r="K270" s="70"/>
      <c r="L270" s="69"/>
      <c r="M270" s="47"/>
      <c r="N270" s="238" t="str">
        <f ca="1">IF(Tabla1[[#This Row],[Fecha de nac]]="","",IF(Tabla1[[#This Row],[Fecha Finalización]] &gt;=TODAY(), DATEDIF(Tabla1[[#This Row],[Fecha de nac]],TODAY(),"y"), ROUNDDOWN((Tabla1[[#This Row],[Fecha Finalización]] -Tabla1[[#This Row],[Fecha de nac]])/365,0)))</f>
        <v/>
      </c>
      <c r="O270" s="169"/>
      <c r="P270" s="35"/>
      <c r="Q270" s="68"/>
      <c r="R270" s="68"/>
      <c r="S270" s="68"/>
      <c r="T270" s="68"/>
      <c r="U270" s="243" t="str">
        <f>IF(F270="","",Tabla1[[#This Row],[Fecha Inicio grupo]]+3*7-7)</f>
        <v/>
      </c>
      <c r="V270" s="244" t="str">
        <f>IF(F270="","",EDATE(Tabla1[[#This Row],[Fecha Inicio grupo]],3))</f>
        <v/>
      </c>
      <c r="W270" s="30"/>
      <c r="X270" s="30"/>
      <c r="Y270" s="76"/>
      <c r="Z270" s="76"/>
      <c r="AA270" s="76"/>
      <c r="AB270" s="76"/>
      <c r="AC270" s="76"/>
      <c r="AD270" s="76"/>
      <c r="AE270" s="76"/>
      <c r="AF270" s="76"/>
      <c r="AG270" s="76"/>
      <c r="AH270" s="76"/>
      <c r="AI270" s="76"/>
      <c r="AJ270" s="76"/>
      <c r="AK270" s="76"/>
      <c r="AL270" s="76"/>
      <c r="AM270" s="76"/>
      <c r="AN270" s="76"/>
      <c r="AO270" s="144"/>
      <c r="AP270" s="246" t="str">
        <f>IF(F270="","",IFERROR(VLOOKUP(SUBSTITUTE(SUBSTITUTE(Tabla1[[#This Row],[Uso Sistemas]],"T","P"),"N","F"),Parámetros!$M$2:$N$17,2,0),"Completar hasta 3ra sem. para evaluar a Probacionista"))</f>
        <v/>
      </c>
      <c r="AQ270" s="40"/>
      <c r="AR270" s="40"/>
      <c r="AS270" s="40"/>
      <c r="AT270" s="29"/>
      <c r="AU270" s="56"/>
      <c r="AV270" s="56"/>
      <c r="AW270" s="56"/>
      <c r="AX270" s="248" t="str">
        <f>IF(V270="","",EOMONTH(EDATE(Tabla1[[#This Row],[Fecha Finalización]],2),0))</f>
        <v/>
      </c>
      <c r="AY270" s="40"/>
      <c r="AZ270" s="249" t="str">
        <f>IF(V270="","",EOMONTH(EDATE(Tabla1[[#This Row],[Fecha Finalización]],3),0))</f>
        <v/>
      </c>
      <c r="BA270" s="40"/>
      <c r="BB270" s="40"/>
      <c r="BC270" s="235"/>
      <c r="BD270" s="233" t="str">
        <f>IF(F270="","",Tabla1[[#This Row],[sem 01]]&amp;Tabla1[[#This Row],[sem 02]]&amp;Tabla1[[#This Row],[sem 03]])</f>
        <v/>
      </c>
      <c r="BE270" s="234" t="str">
        <f>IF(TRIM(F270)="","",$B$1&amp;"-"&amp;SUBSTITUTE(Tabla1[[#This Row],[Mes Inscrito]]," ","")&amp;"-"&amp;SUBSTITUTE(Tabla1[[#This Row],[Dia de clases Inscrito]]," ","")&amp;"-"&amp;SUBSTITUTE(Tabla1[[#This Row],[Horario Inscrito]]," ","")&amp;"-"&amp;Tabla1[[#This Row],[Fecha Inicio grupo]])</f>
        <v/>
      </c>
      <c r="BF270" s="251" t="str">
        <f>IF(F270="","",Tabla1[[#This Row],[Curso]])</f>
        <v/>
      </c>
      <c r="BG270" s="252" t="str">
        <f>+IF(TRIM(F270)="","",$B$1&amp;"-"&amp;TRIM(Tabla1[[#This Row],[Mes Inscrito]])&amp;"-"&amp;TRIM(Tabla1[[#This Row],[Dia de clases Inscrito]])&amp;"-"&amp;TRIM(Tabla1[[#This Row],[Horario Inscrito]])&amp;"-"&amp;TRIM(Tabla1[[#This Row],[Fecha Inicio grupo]])&amp;"-"&amp;TRIM(Tabla1[[#This Row],[Tipo Incrito]]))</f>
        <v/>
      </c>
      <c r="BH270" s="308" t="str">
        <f>IF(F270="","",OR(IFERROR(SEARCH("CG",Tabla1[[#This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0" s="309" t="str">
        <f>IF(F270&lt;&gt;"",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0" s="309" t="str">
        <f>IF(F270&lt;&gt;"",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0" s="309" t="str">
        <f>IF(Tabla1[[#This Row],[Fecha Inicio grupo]]="","",IFERROR(VLOOKUP(Tabla1[[#This Row],[Mes de Alta como miembro]],Parámetros!$AM$2:$AN$16,2,0),"01/01/1900"))</f>
        <v/>
      </c>
    </row>
    <row r="271" spans="1:63" ht="14.45" hidden="1">
      <c r="A271" s="69">
        <v>268</v>
      </c>
      <c r="B271" s="30"/>
      <c r="C271" s="35"/>
      <c r="D271" s="43"/>
      <c r="E271" s="65"/>
      <c r="F271" s="46"/>
      <c r="G271" s="46"/>
      <c r="H271" s="163"/>
      <c r="I271" s="43"/>
      <c r="J271" s="29"/>
      <c r="K271" s="70"/>
      <c r="L271" s="69"/>
      <c r="M271" s="47"/>
      <c r="N271" s="238" t="str">
        <f ca="1">IF(Tabla1[[#This Row],[Fecha de nac]]="","",IF(Tabla1[[#This Row],[Fecha Finalización]] &gt;=TODAY(), DATEDIF(Tabla1[[#This Row],[Fecha de nac]],TODAY(),"y"), ROUNDDOWN((Tabla1[[#This Row],[Fecha Finalización]] -Tabla1[[#This Row],[Fecha de nac]])/365,0)))</f>
        <v/>
      </c>
      <c r="O271" s="169"/>
      <c r="P271" s="35"/>
      <c r="Q271" s="68"/>
      <c r="R271" s="68"/>
      <c r="S271" s="68"/>
      <c r="T271" s="68"/>
      <c r="U271" s="243" t="str">
        <f>IF(F271="","",Tabla1[[#This Row],[Fecha Inicio grupo]]+3*7-7)</f>
        <v/>
      </c>
      <c r="V271" s="244" t="str">
        <f>IF(F271="","",EDATE(Tabla1[[#This Row],[Fecha Inicio grupo]],3))</f>
        <v/>
      </c>
      <c r="W271" s="30"/>
      <c r="X271" s="30"/>
      <c r="Y271" s="76"/>
      <c r="Z271" s="76"/>
      <c r="AA271" s="76"/>
      <c r="AB271" s="76"/>
      <c r="AC271" s="76"/>
      <c r="AD271" s="76"/>
      <c r="AE271" s="76"/>
      <c r="AF271" s="76"/>
      <c r="AG271" s="76"/>
      <c r="AH271" s="76"/>
      <c r="AI271" s="76"/>
      <c r="AJ271" s="76"/>
      <c r="AK271" s="76"/>
      <c r="AL271" s="76"/>
      <c r="AM271" s="76"/>
      <c r="AN271" s="76"/>
      <c r="AO271" s="144"/>
      <c r="AP271" s="246" t="str">
        <f>IF(F271="","",IFERROR(VLOOKUP(SUBSTITUTE(SUBSTITUTE(Tabla1[[#This Row],[Uso Sistemas]],"T","P"),"N","F"),Parámetros!$M$2:$N$17,2,0),"Completar hasta 3ra sem. para evaluar a Probacionista"))</f>
        <v/>
      </c>
      <c r="AQ271" s="40"/>
      <c r="AR271" s="40"/>
      <c r="AS271" s="40"/>
      <c r="AT271" s="29"/>
      <c r="AU271" s="56"/>
      <c r="AV271" s="56"/>
      <c r="AW271" s="56"/>
      <c r="AX271" s="248" t="str">
        <f>IF(V271="","",EOMONTH(EDATE(Tabla1[[#This Row],[Fecha Finalización]],2),0))</f>
        <v/>
      </c>
      <c r="AY271" s="40"/>
      <c r="AZ271" s="249" t="str">
        <f>IF(V271="","",EOMONTH(EDATE(Tabla1[[#This Row],[Fecha Finalización]],3),0))</f>
        <v/>
      </c>
      <c r="BA271" s="40"/>
      <c r="BB271" s="40"/>
      <c r="BC271" s="235"/>
      <c r="BD271" s="233" t="str">
        <f>IF(F271="","",Tabla1[[#This Row],[sem 01]]&amp;Tabla1[[#This Row],[sem 02]]&amp;Tabla1[[#This Row],[sem 03]])</f>
        <v/>
      </c>
      <c r="BE271" s="234" t="str">
        <f>IF(TRIM(F271)="","",$B$1&amp;"-"&amp;SUBSTITUTE(Tabla1[[#This Row],[Mes Inscrito]]," ","")&amp;"-"&amp;SUBSTITUTE(Tabla1[[#This Row],[Dia de clases Inscrito]]," ","")&amp;"-"&amp;SUBSTITUTE(Tabla1[[#This Row],[Horario Inscrito]]," ","")&amp;"-"&amp;Tabla1[[#This Row],[Fecha Inicio grupo]])</f>
        <v/>
      </c>
      <c r="BF271" s="251" t="str">
        <f>IF(F271="","",Tabla1[[#This Row],[Curso]])</f>
        <v/>
      </c>
      <c r="BG271" s="252" t="str">
        <f>+IF(TRIM(F271)="","",$B$1&amp;"-"&amp;TRIM(Tabla1[[#This Row],[Mes Inscrito]])&amp;"-"&amp;TRIM(Tabla1[[#This Row],[Dia de clases Inscrito]])&amp;"-"&amp;TRIM(Tabla1[[#This Row],[Horario Inscrito]])&amp;"-"&amp;TRIM(Tabla1[[#This Row],[Fecha Inicio grupo]])&amp;"-"&amp;TRIM(Tabla1[[#This Row],[Tipo Incrito]]))</f>
        <v/>
      </c>
      <c r="BH271" s="308" t="str">
        <f>IF(F271="","",OR(IFERROR(SEARCH("CG",Tabla1[[#This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1" s="309" t="str">
        <f>IF(F271&lt;&gt;"",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1" s="309" t="str">
        <f>IF(F271&lt;&gt;"",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1" s="309" t="str">
        <f>IF(Tabla1[[#This Row],[Fecha Inicio grupo]]="","",IFERROR(VLOOKUP(Tabla1[[#This Row],[Mes de Alta como miembro]],Parámetros!$AM$2:$AN$16,2,0),"01/01/1900"))</f>
        <v/>
      </c>
    </row>
    <row r="272" spans="1:63" ht="14.45" hidden="1">
      <c r="A272" s="69">
        <v>269</v>
      </c>
      <c r="B272" s="30"/>
      <c r="C272" s="35"/>
      <c r="D272" s="43"/>
      <c r="E272" s="65"/>
      <c r="F272" s="46"/>
      <c r="G272" s="46"/>
      <c r="H272" s="163"/>
      <c r="I272" s="43"/>
      <c r="J272" s="29"/>
      <c r="K272" s="70"/>
      <c r="L272" s="69"/>
      <c r="M272" s="47"/>
      <c r="N272" s="238" t="str">
        <f ca="1">IF(Tabla1[[#This Row],[Fecha de nac]]="","",IF(Tabla1[[#This Row],[Fecha Finalización]] &gt;=TODAY(), DATEDIF(Tabla1[[#This Row],[Fecha de nac]],TODAY(),"y"), ROUNDDOWN((Tabla1[[#This Row],[Fecha Finalización]] -Tabla1[[#This Row],[Fecha de nac]])/365,0)))</f>
        <v/>
      </c>
      <c r="O272" s="169"/>
      <c r="P272" s="35"/>
      <c r="Q272" s="68"/>
      <c r="R272" s="68"/>
      <c r="S272" s="68"/>
      <c r="T272" s="68"/>
      <c r="U272" s="243" t="str">
        <f>IF(F272="","",Tabla1[[#This Row],[Fecha Inicio grupo]]+3*7-7)</f>
        <v/>
      </c>
      <c r="V272" s="244" t="str">
        <f>IF(F272="","",EDATE(Tabla1[[#This Row],[Fecha Inicio grupo]],3))</f>
        <v/>
      </c>
      <c r="W272" s="30"/>
      <c r="X272" s="30"/>
      <c r="Y272" s="76"/>
      <c r="Z272" s="76"/>
      <c r="AA272" s="76"/>
      <c r="AB272" s="76"/>
      <c r="AC272" s="76"/>
      <c r="AD272" s="76"/>
      <c r="AE272" s="76"/>
      <c r="AF272" s="76"/>
      <c r="AG272" s="76"/>
      <c r="AH272" s="76"/>
      <c r="AI272" s="76"/>
      <c r="AJ272" s="76"/>
      <c r="AK272" s="76"/>
      <c r="AL272" s="76"/>
      <c r="AM272" s="76"/>
      <c r="AN272" s="76"/>
      <c r="AO272" s="144"/>
      <c r="AP272" s="246" t="str">
        <f>IF(F272="","",IFERROR(VLOOKUP(SUBSTITUTE(SUBSTITUTE(Tabla1[[#This Row],[Uso Sistemas]],"T","P"),"N","F"),Parámetros!$M$2:$N$17,2,0),"Completar hasta 3ra sem. para evaluar a Probacionista"))</f>
        <v/>
      </c>
      <c r="AQ272" s="40"/>
      <c r="AR272" s="40"/>
      <c r="AS272" s="40"/>
      <c r="AT272" s="29"/>
      <c r="AU272" s="56"/>
      <c r="AV272" s="56"/>
      <c r="AW272" s="56"/>
      <c r="AX272" s="248" t="str">
        <f>IF(V272="","",EOMONTH(EDATE(Tabla1[[#This Row],[Fecha Finalización]],2),0))</f>
        <v/>
      </c>
      <c r="AY272" s="40"/>
      <c r="AZ272" s="249" t="str">
        <f>IF(V272="","",EOMONTH(EDATE(Tabla1[[#This Row],[Fecha Finalización]],3),0))</f>
        <v/>
      </c>
      <c r="BA272" s="40"/>
      <c r="BB272" s="40"/>
      <c r="BC272" s="235"/>
      <c r="BD272" s="233" t="str">
        <f>IF(F272="","",Tabla1[[#This Row],[sem 01]]&amp;Tabla1[[#This Row],[sem 02]]&amp;Tabla1[[#This Row],[sem 03]])</f>
        <v/>
      </c>
      <c r="BE272" s="234" t="str">
        <f>IF(TRIM(F272)="","",$B$1&amp;"-"&amp;SUBSTITUTE(Tabla1[[#This Row],[Mes Inscrito]]," ","")&amp;"-"&amp;SUBSTITUTE(Tabla1[[#This Row],[Dia de clases Inscrito]]," ","")&amp;"-"&amp;SUBSTITUTE(Tabla1[[#This Row],[Horario Inscrito]]," ","")&amp;"-"&amp;Tabla1[[#This Row],[Fecha Inicio grupo]])</f>
        <v/>
      </c>
      <c r="BF272" s="251" t="str">
        <f>IF(F272="","",Tabla1[[#This Row],[Curso]])</f>
        <v/>
      </c>
      <c r="BG272" s="252" t="str">
        <f>+IF(TRIM(F272)="","",$B$1&amp;"-"&amp;TRIM(Tabla1[[#This Row],[Mes Inscrito]])&amp;"-"&amp;TRIM(Tabla1[[#This Row],[Dia de clases Inscrito]])&amp;"-"&amp;TRIM(Tabla1[[#This Row],[Horario Inscrito]])&amp;"-"&amp;TRIM(Tabla1[[#This Row],[Fecha Inicio grupo]])&amp;"-"&amp;TRIM(Tabla1[[#This Row],[Tipo Incrito]]))</f>
        <v/>
      </c>
      <c r="BH272" s="308" t="str">
        <f>IF(F272="","",OR(IFERROR(SEARCH("CG",Tabla1[[#This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2" s="309" t="str">
        <f>IF(F272&lt;&gt;"",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2" s="309" t="str">
        <f>IF(F272&lt;&gt;"",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2" s="309" t="str">
        <f>IF(Tabla1[[#This Row],[Fecha Inicio grupo]]="","",IFERROR(VLOOKUP(Tabla1[[#This Row],[Mes de Alta como miembro]],Parámetros!$AM$2:$AN$16,2,0),"01/01/1900"))</f>
        <v/>
      </c>
    </row>
    <row r="273" spans="1:63" ht="14.45" hidden="1">
      <c r="A273" s="69">
        <v>270</v>
      </c>
      <c r="B273" s="30"/>
      <c r="C273" s="35"/>
      <c r="D273" s="43"/>
      <c r="E273" s="65"/>
      <c r="F273" s="46"/>
      <c r="G273" s="46"/>
      <c r="H273" s="163"/>
      <c r="I273" s="43"/>
      <c r="J273" s="29"/>
      <c r="K273" s="70"/>
      <c r="L273" s="69"/>
      <c r="M273" s="47"/>
      <c r="N273" s="238" t="str">
        <f ca="1">IF(Tabla1[[#This Row],[Fecha de nac]]="","",IF(Tabla1[[#This Row],[Fecha Finalización]] &gt;=TODAY(), DATEDIF(Tabla1[[#This Row],[Fecha de nac]],TODAY(),"y"), ROUNDDOWN((Tabla1[[#This Row],[Fecha Finalización]] -Tabla1[[#This Row],[Fecha de nac]])/365,0)))</f>
        <v/>
      </c>
      <c r="O273" s="169"/>
      <c r="P273" s="35"/>
      <c r="Q273" s="68"/>
      <c r="R273" s="68"/>
      <c r="S273" s="68"/>
      <c r="T273" s="68"/>
      <c r="U273" s="243" t="str">
        <f>IF(F273="","",Tabla1[[#This Row],[Fecha Inicio grupo]]+3*7-7)</f>
        <v/>
      </c>
      <c r="V273" s="244" t="str">
        <f>IF(F273="","",EDATE(Tabla1[[#This Row],[Fecha Inicio grupo]],3))</f>
        <v/>
      </c>
      <c r="W273" s="30"/>
      <c r="X273" s="30"/>
      <c r="Y273" s="76"/>
      <c r="Z273" s="76"/>
      <c r="AA273" s="76"/>
      <c r="AB273" s="76"/>
      <c r="AC273" s="76"/>
      <c r="AD273" s="76"/>
      <c r="AE273" s="76"/>
      <c r="AF273" s="76"/>
      <c r="AG273" s="76"/>
      <c r="AH273" s="76"/>
      <c r="AI273" s="76"/>
      <c r="AJ273" s="76"/>
      <c r="AK273" s="76"/>
      <c r="AL273" s="76"/>
      <c r="AM273" s="76"/>
      <c r="AN273" s="76"/>
      <c r="AO273" s="144"/>
      <c r="AP273" s="246" t="str">
        <f>IF(F273="","",IFERROR(VLOOKUP(SUBSTITUTE(SUBSTITUTE(Tabla1[[#This Row],[Uso Sistemas]],"T","P"),"N","F"),Parámetros!$M$2:$N$17,2,0),"Completar hasta 3ra sem. para evaluar a Probacionista"))</f>
        <v/>
      </c>
      <c r="AQ273" s="40"/>
      <c r="AR273" s="40"/>
      <c r="AS273" s="40"/>
      <c r="AT273" s="29"/>
      <c r="AU273" s="56"/>
      <c r="AV273" s="56"/>
      <c r="AW273" s="56"/>
      <c r="AX273" s="248" t="str">
        <f>IF(V273="","",EOMONTH(EDATE(Tabla1[[#This Row],[Fecha Finalización]],2),0))</f>
        <v/>
      </c>
      <c r="AY273" s="40"/>
      <c r="AZ273" s="249" t="str">
        <f>IF(V273="","",EOMONTH(EDATE(Tabla1[[#This Row],[Fecha Finalización]],3),0))</f>
        <v/>
      </c>
      <c r="BA273" s="40"/>
      <c r="BB273" s="40"/>
      <c r="BC273" s="235"/>
      <c r="BD273" s="233" t="str">
        <f>IF(F273="","",Tabla1[[#This Row],[sem 01]]&amp;Tabla1[[#This Row],[sem 02]]&amp;Tabla1[[#This Row],[sem 03]])</f>
        <v/>
      </c>
      <c r="BE273" s="234" t="str">
        <f>IF(TRIM(F273)="","",$B$1&amp;"-"&amp;SUBSTITUTE(Tabla1[[#This Row],[Mes Inscrito]]," ","")&amp;"-"&amp;SUBSTITUTE(Tabla1[[#This Row],[Dia de clases Inscrito]]," ","")&amp;"-"&amp;SUBSTITUTE(Tabla1[[#This Row],[Horario Inscrito]]," ","")&amp;"-"&amp;Tabla1[[#This Row],[Fecha Inicio grupo]])</f>
        <v/>
      </c>
      <c r="BF273" s="251" t="str">
        <f>IF(F273="","",Tabla1[[#This Row],[Curso]])</f>
        <v/>
      </c>
      <c r="BG273" s="252" t="str">
        <f>+IF(TRIM(F273)="","",$B$1&amp;"-"&amp;TRIM(Tabla1[[#This Row],[Mes Inscrito]])&amp;"-"&amp;TRIM(Tabla1[[#This Row],[Dia de clases Inscrito]])&amp;"-"&amp;TRIM(Tabla1[[#This Row],[Horario Inscrito]])&amp;"-"&amp;TRIM(Tabla1[[#This Row],[Fecha Inicio grupo]])&amp;"-"&amp;TRIM(Tabla1[[#This Row],[Tipo Incrito]]))</f>
        <v/>
      </c>
      <c r="BH273" s="308" t="str">
        <f>IF(F273="","",OR(IFERROR(SEARCH("CG",Tabla1[[#This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3" s="309" t="str">
        <f>IF(F273&lt;&gt;"",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3" s="309" t="str">
        <f>IF(F273&lt;&gt;"",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3" s="309" t="str">
        <f>IF(Tabla1[[#This Row],[Fecha Inicio grupo]]="","",IFERROR(VLOOKUP(Tabla1[[#This Row],[Mes de Alta como miembro]],Parámetros!$AM$2:$AN$16,2,0),"01/01/1900"))</f>
        <v/>
      </c>
    </row>
    <row r="274" spans="1:63" ht="14.45" hidden="1">
      <c r="A274" s="69">
        <v>271</v>
      </c>
      <c r="B274" s="30"/>
      <c r="C274" s="35"/>
      <c r="D274" s="43"/>
      <c r="E274" s="65"/>
      <c r="F274" s="46"/>
      <c r="G274" s="46"/>
      <c r="H274" s="163"/>
      <c r="I274" s="43"/>
      <c r="J274" s="29"/>
      <c r="K274" s="70"/>
      <c r="L274" s="69"/>
      <c r="M274" s="47"/>
      <c r="N274" s="238" t="str">
        <f ca="1">IF(Tabla1[[#This Row],[Fecha de nac]]="","",IF(Tabla1[[#This Row],[Fecha Finalización]] &gt;=TODAY(), DATEDIF(Tabla1[[#This Row],[Fecha de nac]],TODAY(),"y"), ROUNDDOWN((Tabla1[[#This Row],[Fecha Finalización]] -Tabla1[[#This Row],[Fecha de nac]])/365,0)))</f>
        <v/>
      </c>
      <c r="O274" s="169"/>
      <c r="P274" s="35"/>
      <c r="Q274" s="68"/>
      <c r="R274" s="68"/>
      <c r="S274" s="68"/>
      <c r="T274" s="68"/>
      <c r="U274" s="243" t="str">
        <f>IF(F274="","",Tabla1[[#This Row],[Fecha Inicio grupo]]+3*7-7)</f>
        <v/>
      </c>
      <c r="V274" s="244" t="str">
        <f>IF(F274="","",EDATE(Tabla1[[#This Row],[Fecha Inicio grupo]],3))</f>
        <v/>
      </c>
      <c r="W274" s="30"/>
      <c r="X274" s="30"/>
      <c r="Y274" s="76"/>
      <c r="Z274" s="76"/>
      <c r="AA274" s="76"/>
      <c r="AB274" s="76"/>
      <c r="AC274" s="76"/>
      <c r="AD274" s="76"/>
      <c r="AE274" s="76"/>
      <c r="AF274" s="76"/>
      <c r="AG274" s="76"/>
      <c r="AH274" s="76"/>
      <c r="AI274" s="76"/>
      <c r="AJ274" s="76"/>
      <c r="AK274" s="76"/>
      <c r="AL274" s="76"/>
      <c r="AM274" s="76"/>
      <c r="AN274" s="76"/>
      <c r="AO274" s="144"/>
      <c r="AP274" s="246" t="str">
        <f>IF(F274="","",IFERROR(VLOOKUP(SUBSTITUTE(SUBSTITUTE(Tabla1[[#This Row],[Uso Sistemas]],"T","P"),"N","F"),Parámetros!$M$2:$N$17,2,0),"Completar hasta 3ra sem. para evaluar a Probacionista"))</f>
        <v/>
      </c>
      <c r="AQ274" s="40"/>
      <c r="AR274" s="40"/>
      <c r="AS274" s="40"/>
      <c r="AT274" s="29"/>
      <c r="AU274" s="56"/>
      <c r="AV274" s="56"/>
      <c r="AW274" s="56"/>
      <c r="AX274" s="248" t="str">
        <f>IF(V274="","",EOMONTH(EDATE(Tabla1[[#This Row],[Fecha Finalización]],2),0))</f>
        <v/>
      </c>
      <c r="AY274" s="40"/>
      <c r="AZ274" s="249" t="str">
        <f>IF(V274="","",EOMONTH(EDATE(Tabla1[[#This Row],[Fecha Finalización]],3),0))</f>
        <v/>
      </c>
      <c r="BA274" s="40"/>
      <c r="BB274" s="40"/>
      <c r="BC274" s="235"/>
      <c r="BD274" s="233" t="str">
        <f>IF(F274="","",Tabla1[[#This Row],[sem 01]]&amp;Tabla1[[#This Row],[sem 02]]&amp;Tabla1[[#This Row],[sem 03]])</f>
        <v/>
      </c>
      <c r="BE274" s="234" t="str">
        <f>IF(TRIM(F274)="","",$B$1&amp;"-"&amp;SUBSTITUTE(Tabla1[[#This Row],[Mes Inscrito]]," ","")&amp;"-"&amp;SUBSTITUTE(Tabla1[[#This Row],[Dia de clases Inscrito]]," ","")&amp;"-"&amp;SUBSTITUTE(Tabla1[[#This Row],[Horario Inscrito]]," ","")&amp;"-"&amp;Tabla1[[#This Row],[Fecha Inicio grupo]])</f>
        <v/>
      </c>
      <c r="BF274" s="251" t="str">
        <f>IF(F274="","",Tabla1[[#This Row],[Curso]])</f>
        <v/>
      </c>
      <c r="BG274" s="252" t="str">
        <f>+IF(TRIM(F274)="","",$B$1&amp;"-"&amp;TRIM(Tabla1[[#This Row],[Mes Inscrito]])&amp;"-"&amp;TRIM(Tabla1[[#This Row],[Dia de clases Inscrito]])&amp;"-"&amp;TRIM(Tabla1[[#This Row],[Horario Inscrito]])&amp;"-"&amp;TRIM(Tabla1[[#This Row],[Fecha Inicio grupo]])&amp;"-"&amp;TRIM(Tabla1[[#This Row],[Tipo Incrito]]))</f>
        <v/>
      </c>
      <c r="BH274" s="308" t="str">
        <f>IF(F274="","",OR(IFERROR(SEARCH("CG",Tabla1[[#This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4" s="309" t="str">
        <f>IF(F274&lt;&gt;"",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4" s="309" t="str">
        <f>IF(F274&lt;&gt;"",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4" s="309" t="str">
        <f>IF(Tabla1[[#This Row],[Fecha Inicio grupo]]="","",IFERROR(VLOOKUP(Tabla1[[#This Row],[Mes de Alta como miembro]],Parámetros!$AM$2:$AN$16,2,0),"01/01/1900"))</f>
        <v/>
      </c>
    </row>
    <row r="275" spans="1:63" ht="14.45" hidden="1">
      <c r="A275" s="69">
        <v>272</v>
      </c>
      <c r="B275" s="30"/>
      <c r="C275" s="35"/>
      <c r="D275" s="43"/>
      <c r="E275" s="65"/>
      <c r="F275" s="46"/>
      <c r="G275" s="46"/>
      <c r="H275" s="163"/>
      <c r="I275" s="43"/>
      <c r="J275" s="29"/>
      <c r="K275" s="70"/>
      <c r="L275" s="69"/>
      <c r="M275" s="47"/>
      <c r="N275" s="238" t="str">
        <f ca="1">IF(Tabla1[[#This Row],[Fecha de nac]]="","",IF(Tabla1[[#This Row],[Fecha Finalización]] &gt;=TODAY(), DATEDIF(Tabla1[[#This Row],[Fecha de nac]],TODAY(),"y"), ROUNDDOWN((Tabla1[[#This Row],[Fecha Finalización]] -Tabla1[[#This Row],[Fecha de nac]])/365,0)))</f>
        <v/>
      </c>
      <c r="O275" s="169"/>
      <c r="P275" s="35"/>
      <c r="Q275" s="68"/>
      <c r="R275" s="68"/>
      <c r="S275" s="68"/>
      <c r="T275" s="68"/>
      <c r="U275" s="243" t="str">
        <f>IF(F275="","",Tabla1[[#This Row],[Fecha Inicio grupo]]+3*7-7)</f>
        <v/>
      </c>
      <c r="V275" s="244" t="str">
        <f>IF(F275="","",EDATE(Tabla1[[#This Row],[Fecha Inicio grupo]],3))</f>
        <v/>
      </c>
      <c r="W275" s="30"/>
      <c r="X275" s="30"/>
      <c r="Y275" s="76"/>
      <c r="Z275" s="76"/>
      <c r="AA275" s="76"/>
      <c r="AB275" s="76"/>
      <c r="AC275" s="76"/>
      <c r="AD275" s="76"/>
      <c r="AE275" s="76"/>
      <c r="AF275" s="76"/>
      <c r="AG275" s="76"/>
      <c r="AH275" s="76"/>
      <c r="AI275" s="76"/>
      <c r="AJ275" s="76"/>
      <c r="AK275" s="76"/>
      <c r="AL275" s="76"/>
      <c r="AM275" s="76"/>
      <c r="AN275" s="76"/>
      <c r="AO275" s="144"/>
      <c r="AP275" s="246" t="str">
        <f>IF(F275="","",IFERROR(VLOOKUP(SUBSTITUTE(SUBSTITUTE(Tabla1[[#This Row],[Uso Sistemas]],"T","P"),"N","F"),Parámetros!$M$2:$N$17,2,0),"Completar hasta 3ra sem. para evaluar a Probacionista"))</f>
        <v/>
      </c>
      <c r="AQ275" s="40"/>
      <c r="AR275" s="40"/>
      <c r="AS275" s="40"/>
      <c r="AT275" s="29"/>
      <c r="AU275" s="56"/>
      <c r="AV275" s="56"/>
      <c r="AW275" s="56"/>
      <c r="AX275" s="248" t="str">
        <f>IF(V275="","",EOMONTH(EDATE(Tabla1[[#This Row],[Fecha Finalización]],2),0))</f>
        <v/>
      </c>
      <c r="AY275" s="40"/>
      <c r="AZ275" s="249" t="str">
        <f>IF(V275="","",EOMONTH(EDATE(Tabla1[[#This Row],[Fecha Finalización]],3),0))</f>
        <v/>
      </c>
      <c r="BA275" s="40"/>
      <c r="BB275" s="40"/>
      <c r="BC275" s="235"/>
      <c r="BD275" s="233" t="str">
        <f>IF(F275="","",Tabla1[[#This Row],[sem 01]]&amp;Tabla1[[#This Row],[sem 02]]&amp;Tabla1[[#This Row],[sem 03]])</f>
        <v/>
      </c>
      <c r="BE275" s="234" t="str">
        <f>IF(TRIM(F275)="","",$B$1&amp;"-"&amp;SUBSTITUTE(Tabla1[[#This Row],[Mes Inscrito]]," ","")&amp;"-"&amp;SUBSTITUTE(Tabla1[[#This Row],[Dia de clases Inscrito]]," ","")&amp;"-"&amp;SUBSTITUTE(Tabla1[[#This Row],[Horario Inscrito]]," ","")&amp;"-"&amp;Tabla1[[#This Row],[Fecha Inicio grupo]])</f>
        <v/>
      </c>
      <c r="BF275" s="251" t="str">
        <f>IF(F275="","",Tabla1[[#This Row],[Curso]])</f>
        <v/>
      </c>
      <c r="BG275" s="252" t="str">
        <f>+IF(TRIM(F275)="","",$B$1&amp;"-"&amp;TRIM(Tabla1[[#This Row],[Mes Inscrito]])&amp;"-"&amp;TRIM(Tabla1[[#This Row],[Dia de clases Inscrito]])&amp;"-"&amp;TRIM(Tabla1[[#This Row],[Horario Inscrito]])&amp;"-"&amp;TRIM(Tabla1[[#This Row],[Fecha Inicio grupo]])&amp;"-"&amp;TRIM(Tabla1[[#This Row],[Tipo Incrito]]))</f>
        <v/>
      </c>
      <c r="BH275" s="308" t="str">
        <f>IF(F275="","",OR(IFERROR(SEARCH("CG",Tabla1[[#This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5" s="309" t="str">
        <f>IF(F275&lt;&gt;"",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5" s="309" t="str">
        <f>IF(F275&lt;&gt;"",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5" s="309" t="str">
        <f>IF(Tabla1[[#This Row],[Fecha Inicio grupo]]="","",IFERROR(VLOOKUP(Tabla1[[#This Row],[Mes de Alta como miembro]],Parámetros!$AM$2:$AN$16,2,0),"01/01/1900"))</f>
        <v/>
      </c>
    </row>
    <row r="276" spans="1:63" ht="14.45" hidden="1">
      <c r="A276" s="69">
        <v>273</v>
      </c>
      <c r="B276" s="30"/>
      <c r="C276" s="35"/>
      <c r="D276" s="43"/>
      <c r="E276" s="65"/>
      <c r="F276" s="46"/>
      <c r="G276" s="46"/>
      <c r="H276" s="163"/>
      <c r="I276" s="43"/>
      <c r="J276" s="29"/>
      <c r="K276" s="70"/>
      <c r="L276" s="69"/>
      <c r="M276" s="47"/>
      <c r="N276" s="238" t="str">
        <f ca="1">IF(Tabla1[[#This Row],[Fecha de nac]]="","",IF(Tabla1[[#This Row],[Fecha Finalización]] &gt;=TODAY(), DATEDIF(Tabla1[[#This Row],[Fecha de nac]],TODAY(),"y"), ROUNDDOWN((Tabla1[[#This Row],[Fecha Finalización]] -Tabla1[[#This Row],[Fecha de nac]])/365,0)))</f>
        <v/>
      </c>
      <c r="O276" s="169"/>
      <c r="P276" s="35"/>
      <c r="Q276" s="68"/>
      <c r="R276" s="68"/>
      <c r="S276" s="68"/>
      <c r="T276" s="68"/>
      <c r="U276" s="243" t="str">
        <f>IF(F276="","",Tabla1[[#This Row],[Fecha Inicio grupo]]+3*7-7)</f>
        <v/>
      </c>
      <c r="V276" s="244" t="str">
        <f>IF(F276="","",EDATE(Tabla1[[#This Row],[Fecha Inicio grupo]],3))</f>
        <v/>
      </c>
      <c r="W276" s="30"/>
      <c r="X276" s="30"/>
      <c r="Y276" s="76"/>
      <c r="Z276" s="76"/>
      <c r="AA276" s="76"/>
      <c r="AB276" s="76"/>
      <c r="AC276" s="76"/>
      <c r="AD276" s="76"/>
      <c r="AE276" s="76"/>
      <c r="AF276" s="76"/>
      <c r="AG276" s="76"/>
      <c r="AH276" s="76"/>
      <c r="AI276" s="76"/>
      <c r="AJ276" s="76"/>
      <c r="AK276" s="76"/>
      <c r="AL276" s="76"/>
      <c r="AM276" s="76"/>
      <c r="AN276" s="76"/>
      <c r="AO276" s="144"/>
      <c r="AP276" s="246" t="str">
        <f>IF(F276="","",IFERROR(VLOOKUP(SUBSTITUTE(SUBSTITUTE(Tabla1[[#This Row],[Uso Sistemas]],"T","P"),"N","F"),Parámetros!$M$2:$N$17,2,0),"Completar hasta 3ra sem. para evaluar a Probacionista"))</f>
        <v/>
      </c>
      <c r="AQ276" s="40"/>
      <c r="AR276" s="40"/>
      <c r="AS276" s="40"/>
      <c r="AT276" s="29"/>
      <c r="AU276" s="56"/>
      <c r="AV276" s="56"/>
      <c r="AW276" s="56"/>
      <c r="AX276" s="248" t="str">
        <f>IF(V276="","",EOMONTH(EDATE(Tabla1[[#This Row],[Fecha Finalización]],2),0))</f>
        <v/>
      </c>
      <c r="AY276" s="40"/>
      <c r="AZ276" s="249" t="str">
        <f>IF(V276="","",EOMONTH(EDATE(Tabla1[[#This Row],[Fecha Finalización]],3),0))</f>
        <v/>
      </c>
      <c r="BA276" s="40"/>
      <c r="BB276" s="40"/>
      <c r="BC276" s="235"/>
      <c r="BD276" s="233" t="str">
        <f>IF(F276="","",Tabla1[[#This Row],[sem 01]]&amp;Tabla1[[#This Row],[sem 02]]&amp;Tabla1[[#This Row],[sem 03]])</f>
        <v/>
      </c>
      <c r="BE276" s="234" t="str">
        <f>IF(TRIM(F276)="","",$B$1&amp;"-"&amp;SUBSTITUTE(Tabla1[[#This Row],[Mes Inscrito]]," ","")&amp;"-"&amp;SUBSTITUTE(Tabla1[[#This Row],[Dia de clases Inscrito]]," ","")&amp;"-"&amp;SUBSTITUTE(Tabla1[[#This Row],[Horario Inscrito]]," ","")&amp;"-"&amp;Tabla1[[#This Row],[Fecha Inicio grupo]])</f>
        <v/>
      </c>
      <c r="BF276" s="251" t="str">
        <f>IF(F276="","",Tabla1[[#This Row],[Curso]])</f>
        <v/>
      </c>
      <c r="BG276" s="252" t="str">
        <f>+IF(TRIM(F276)="","",$B$1&amp;"-"&amp;TRIM(Tabla1[[#This Row],[Mes Inscrito]])&amp;"-"&amp;TRIM(Tabla1[[#This Row],[Dia de clases Inscrito]])&amp;"-"&amp;TRIM(Tabla1[[#This Row],[Horario Inscrito]])&amp;"-"&amp;TRIM(Tabla1[[#This Row],[Fecha Inicio grupo]])&amp;"-"&amp;TRIM(Tabla1[[#This Row],[Tipo Incrito]]))</f>
        <v/>
      </c>
      <c r="BH276" s="308" t="str">
        <f>IF(F276="","",OR(IFERROR(SEARCH("CG",Tabla1[[#This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6" s="309" t="str">
        <f>IF(F276&lt;&gt;"",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6" s="309" t="str">
        <f>IF(F276&lt;&gt;"",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6" s="309" t="str">
        <f>IF(Tabla1[[#This Row],[Fecha Inicio grupo]]="","",IFERROR(VLOOKUP(Tabla1[[#This Row],[Mes de Alta como miembro]],Parámetros!$AM$2:$AN$16,2,0),"01/01/1900"))</f>
        <v/>
      </c>
    </row>
    <row r="277" spans="1:63" ht="14.45" hidden="1">
      <c r="A277" s="69">
        <v>274</v>
      </c>
      <c r="B277" s="30"/>
      <c r="C277" s="35"/>
      <c r="D277" s="43"/>
      <c r="E277" s="65"/>
      <c r="F277" s="46"/>
      <c r="G277" s="46"/>
      <c r="H277" s="163"/>
      <c r="I277" s="43"/>
      <c r="J277" s="29"/>
      <c r="K277" s="70"/>
      <c r="L277" s="69"/>
      <c r="M277" s="47"/>
      <c r="N277" s="238" t="str">
        <f ca="1">IF(Tabla1[[#This Row],[Fecha de nac]]="","",IF(Tabla1[[#This Row],[Fecha Finalización]] &gt;=TODAY(), DATEDIF(Tabla1[[#This Row],[Fecha de nac]],TODAY(),"y"), ROUNDDOWN((Tabla1[[#This Row],[Fecha Finalización]] -Tabla1[[#This Row],[Fecha de nac]])/365,0)))</f>
        <v/>
      </c>
      <c r="O277" s="169"/>
      <c r="P277" s="35"/>
      <c r="Q277" s="68"/>
      <c r="R277" s="68"/>
      <c r="S277" s="68"/>
      <c r="T277" s="68"/>
      <c r="U277" s="243" t="str">
        <f>IF(F277="","",Tabla1[[#This Row],[Fecha Inicio grupo]]+3*7-7)</f>
        <v/>
      </c>
      <c r="V277" s="244" t="str">
        <f>IF(F277="","",EDATE(Tabla1[[#This Row],[Fecha Inicio grupo]],3))</f>
        <v/>
      </c>
      <c r="W277" s="30"/>
      <c r="X277" s="30"/>
      <c r="Y277" s="76"/>
      <c r="Z277" s="76"/>
      <c r="AA277" s="76"/>
      <c r="AB277" s="76"/>
      <c r="AC277" s="76"/>
      <c r="AD277" s="76"/>
      <c r="AE277" s="76"/>
      <c r="AF277" s="76"/>
      <c r="AG277" s="76"/>
      <c r="AH277" s="76"/>
      <c r="AI277" s="76"/>
      <c r="AJ277" s="76"/>
      <c r="AK277" s="76"/>
      <c r="AL277" s="76"/>
      <c r="AM277" s="76"/>
      <c r="AN277" s="76"/>
      <c r="AO277" s="144"/>
      <c r="AP277" s="246" t="str">
        <f>IF(F277="","",IFERROR(VLOOKUP(SUBSTITUTE(SUBSTITUTE(Tabla1[[#This Row],[Uso Sistemas]],"T","P"),"N","F"),Parámetros!$M$2:$N$17,2,0),"Completar hasta 3ra sem. para evaluar a Probacionista"))</f>
        <v/>
      </c>
      <c r="AQ277" s="40"/>
      <c r="AR277" s="40"/>
      <c r="AS277" s="40"/>
      <c r="AT277" s="29"/>
      <c r="AU277" s="56"/>
      <c r="AV277" s="56"/>
      <c r="AW277" s="56"/>
      <c r="AX277" s="248" t="str">
        <f>IF(V277="","",EOMONTH(EDATE(Tabla1[[#This Row],[Fecha Finalización]],2),0))</f>
        <v/>
      </c>
      <c r="AY277" s="40"/>
      <c r="AZ277" s="249" t="str">
        <f>IF(V277="","",EOMONTH(EDATE(Tabla1[[#This Row],[Fecha Finalización]],3),0))</f>
        <v/>
      </c>
      <c r="BA277" s="40"/>
      <c r="BB277" s="40"/>
      <c r="BC277" s="235"/>
      <c r="BD277" s="233" t="str">
        <f>IF(F277="","",Tabla1[[#This Row],[sem 01]]&amp;Tabla1[[#This Row],[sem 02]]&amp;Tabla1[[#This Row],[sem 03]])</f>
        <v/>
      </c>
      <c r="BE277" s="234" t="str">
        <f>IF(TRIM(F277)="","",$B$1&amp;"-"&amp;SUBSTITUTE(Tabla1[[#This Row],[Mes Inscrito]]," ","")&amp;"-"&amp;SUBSTITUTE(Tabla1[[#This Row],[Dia de clases Inscrito]]," ","")&amp;"-"&amp;SUBSTITUTE(Tabla1[[#This Row],[Horario Inscrito]]," ","")&amp;"-"&amp;Tabla1[[#This Row],[Fecha Inicio grupo]])</f>
        <v/>
      </c>
      <c r="BF277" s="251" t="str">
        <f>IF(F277="","",Tabla1[[#This Row],[Curso]])</f>
        <v/>
      </c>
      <c r="BG277" s="252" t="str">
        <f>+IF(TRIM(F277)="","",$B$1&amp;"-"&amp;TRIM(Tabla1[[#This Row],[Mes Inscrito]])&amp;"-"&amp;TRIM(Tabla1[[#This Row],[Dia de clases Inscrito]])&amp;"-"&amp;TRIM(Tabla1[[#This Row],[Horario Inscrito]])&amp;"-"&amp;TRIM(Tabla1[[#This Row],[Fecha Inicio grupo]])&amp;"-"&amp;TRIM(Tabla1[[#This Row],[Tipo Incrito]]))</f>
        <v/>
      </c>
      <c r="BH277" s="308" t="str">
        <f>IF(F277="","",OR(IFERROR(SEARCH("CG",Tabla1[[#This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7" s="309" t="str">
        <f>IF(F277&lt;&gt;"",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7" s="309" t="str">
        <f>IF(F277&lt;&gt;"",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7" s="309" t="str">
        <f>IF(Tabla1[[#This Row],[Fecha Inicio grupo]]="","",IFERROR(VLOOKUP(Tabla1[[#This Row],[Mes de Alta como miembro]],Parámetros!$AM$2:$AN$16,2,0),"01/01/1900"))</f>
        <v/>
      </c>
    </row>
    <row r="278" spans="1:63" ht="14.45" hidden="1">
      <c r="A278" s="69">
        <v>275</v>
      </c>
      <c r="B278" s="30"/>
      <c r="C278" s="35"/>
      <c r="D278" s="43"/>
      <c r="E278" s="65"/>
      <c r="F278" s="46"/>
      <c r="G278" s="46"/>
      <c r="H278" s="163"/>
      <c r="I278" s="43"/>
      <c r="J278" s="29"/>
      <c r="K278" s="70"/>
      <c r="L278" s="69"/>
      <c r="M278" s="47"/>
      <c r="N278" s="238" t="str">
        <f ca="1">IF(Tabla1[[#This Row],[Fecha de nac]]="","",IF(Tabla1[[#This Row],[Fecha Finalización]] &gt;=TODAY(), DATEDIF(Tabla1[[#This Row],[Fecha de nac]],TODAY(),"y"), ROUNDDOWN((Tabla1[[#This Row],[Fecha Finalización]] -Tabla1[[#This Row],[Fecha de nac]])/365,0)))</f>
        <v/>
      </c>
      <c r="O278" s="169"/>
      <c r="P278" s="35"/>
      <c r="Q278" s="68"/>
      <c r="R278" s="68"/>
      <c r="S278" s="68"/>
      <c r="T278" s="68"/>
      <c r="U278" s="243" t="str">
        <f>IF(F278="","",Tabla1[[#This Row],[Fecha Inicio grupo]]+3*7-7)</f>
        <v/>
      </c>
      <c r="V278" s="244" t="str">
        <f>IF(F278="","",EDATE(Tabla1[[#This Row],[Fecha Inicio grupo]],3))</f>
        <v/>
      </c>
      <c r="W278" s="30"/>
      <c r="X278" s="30"/>
      <c r="Y278" s="76"/>
      <c r="Z278" s="76"/>
      <c r="AA278" s="76"/>
      <c r="AB278" s="76"/>
      <c r="AC278" s="76"/>
      <c r="AD278" s="76"/>
      <c r="AE278" s="76"/>
      <c r="AF278" s="76"/>
      <c r="AG278" s="76"/>
      <c r="AH278" s="76"/>
      <c r="AI278" s="76"/>
      <c r="AJ278" s="76"/>
      <c r="AK278" s="76"/>
      <c r="AL278" s="76"/>
      <c r="AM278" s="76"/>
      <c r="AN278" s="76"/>
      <c r="AO278" s="144"/>
      <c r="AP278" s="246" t="str">
        <f>IF(F278="","",IFERROR(VLOOKUP(SUBSTITUTE(SUBSTITUTE(Tabla1[[#This Row],[Uso Sistemas]],"T","P"),"N","F"),Parámetros!$M$2:$N$17,2,0),"Completar hasta 3ra sem. para evaluar a Probacionista"))</f>
        <v/>
      </c>
      <c r="AQ278" s="40"/>
      <c r="AR278" s="40"/>
      <c r="AS278" s="40"/>
      <c r="AT278" s="29"/>
      <c r="AU278" s="56"/>
      <c r="AV278" s="56"/>
      <c r="AW278" s="56"/>
      <c r="AX278" s="248" t="str">
        <f>IF(V278="","",EOMONTH(EDATE(Tabla1[[#This Row],[Fecha Finalización]],2),0))</f>
        <v/>
      </c>
      <c r="AY278" s="40"/>
      <c r="AZ278" s="249" t="str">
        <f>IF(V278="","",EOMONTH(EDATE(Tabla1[[#This Row],[Fecha Finalización]],3),0))</f>
        <v/>
      </c>
      <c r="BA278" s="40"/>
      <c r="BB278" s="40"/>
      <c r="BC278" s="235"/>
      <c r="BD278" s="233" t="str">
        <f>IF(F278="","",Tabla1[[#This Row],[sem 01]]&amp;Tabla1[[#This Row],[sem 02]]&amp;Tabla1[[#This Row],[sem 03]])</f>
        <v/>
      </c>
      <c r="BE278" s="234" t="str">
        <f>IF(TRIM(F278)="","",$B$1&amp;"-"&amp;SUBSTITUTE(Tabla1[[#This Row],[Mes Inscrito]]," ","")&amp;"-"&amp;SUBSTITUTE(Tabla1[[#This Row],[Dia de clases Inscrito]]," ","")&amp;"-"&amp;SUBSTITUTE(Tabla1[[#This Row],[Horario Inscrito]]," ","")&amp;"-"&amp;Tabla1[[#This Row],[Fecha Inicio grupo]])</f>
        <v/>
      </c>
      <c r="BF278" s="251" t="str">
        <f>IF(F278="","",Tabla1[[#This Row],[Curso]])</f>
        <v/>
      </c>
      <c r="BG278" s="252" t="str">
        <f>+IF(TRIM(F278)="","",$B$1&amp;"-"&amp;TRIM(Tabla1[[#This Row],[Mes Inscrito]])&amp;"-"&amp;TRIM(Tabla1[[#This Row],[Dia de clases Inscrito]])&amp;"-"&amp;TRIM(Tabla1[[#This Row],[Horario Inscrito]])&amp;"-"&amp;TRIM(Tabla1[[#This Row],[Fecha Inicio grupo]])&amp;"-"&amp;TRIM(Tabla1[[#This Row],[Tipo Incrito]]))</f>
        <v/>
      </c>
      <c r="BH278" s="308" t="str">
        <f>IF(F278="","",OR(IFERROR(SEARCH("CG",Tabla1[[#This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8" s="309" t="str">
        <f>IF(F278&lt;&gt;"",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8" s="309" t="str">
        <f>IF(F278&lt;&gt;"",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8" s="309" t="str">
        <f>IF(Tabla1[[#This Row],[Fecha Inicio grupo]]="","",IFERROR(VLOOKUP(Tabla1[[#This Row],[Mes de Alta como miembro]],Parámetros!$AM$2:$AN$16,2,0),"01/01/1900"))</f>
        <v/>
      </c>
    </row>
    <row r="279" spans="1:63" ht="14.45" hidden="1">
      <c r="A279" s="69">
        <v>276</v>
      </c>
      <c r="B279" s="30"/>
      <c r="C279" s="35"/>
      <c r="D279" s="43"/>
      <c r="E279" s="65"/>
      <c r="F279" s="46"/>
      <c r="G279" s="46"/>
      <c r="H279" s="163"/>
      <c r="I279" s="43"/>
      <c r="J279" s="29"/>
      <c r="K279" s="70"/>
      <c r="L279" s="69"/>
      <c r="M279" s="47"/>
      <c r="N279" s="238" t="str">
        <f ca="1">IF(Tabla1[[#This Row],[Fecha de nac]]="","",IF(Tabla1[[#This Row],[Fecha Finalización]] &gt;=TODAY(), DATEDIF(Tabla1[[#This Row],[Fecha de nac]],TODAY(),"y"), ROUNDDOWN((Tabla1[[#This Row],[Fecha Finalización]] -Tabla1[[#This Row],[Fecha de nac]])/365,0)))</f>
        <v/>
      </c>
      <c r="O279" s="169"/>
      <c r="P279" s="35"/>
      <c r="Q279" s="68"/>
      <c r="R279" s="68"/>
      <c r="S279" s="68"/>
      <c r="T279" s="68"/>
      <c r="U279" s="243" t="str">
        <f>IF(F279="","",Tabla1[[#This Row],[Fecha Inicio grupo]]+3*7-7)</f>
        <v/>
      </c>
      <c r="V279" s="244" t="str">
        <f>IF(F279="","",EDATE(Tabla1[[#This Row],[Fecha Inicio grupo]],3))</f>
        <v/>
      </c>
      <c r="W279" s="30"/>
      <c r="X279" s="30"/>
      <c r="Y279" s="76"/>
      <c r="Z279" s="76"/>
      <c r="AA279" s="76"/>
      <c r="AB279" s="76"/>
      <c r="AC279" s="76"/>
      <c r="AD279" s="76"/>
      <c r="AE279" s="76"/>
      <c r="AF279" s="76"/>
      <c r="AG279" s="76"/>
      <c r="AH279" s="76"/>
      <c r="AI279" s="76"/>
      <c r="AJ279" s="76"/>
      <c r="AK279" s="76"/>
      <c r="AL279" s="76"/>
      <c r="AM279" s="76"/>
      <c r="AN279" s="76"/>
      <c r="AO279" s="144"/>
      <c r="AP279" s="246" t="str">
        <f>IF(F279="","",IFERROR(VLOOKUP(SUBSTITUTE(SUBSTITUTE(Tabla1[[#This Row],[Uso Sistemas]],"T","P"),"N","F"),Parámetros!$M$2:$N$17,2,0),"Completar hasta 3ra sem. para evaluar a Probacionista"))</f>
        <v/>
      </c>
      <c r="AQ279" s="40"/>
      <c r="AR279" s="40"/>
      <c r="AS279" s="40"/>
      <c r="AT279" s="29"/>
      <c r="AU279" s="56"/>
      <c r="AV279" s="56"/>
      <c r="AW279" s="56"/>
      <c r="AX279" s="248" t="str">
        <f>IF(V279="","",EOMONTH(EDATE(Tabla1[[#This Row],[Fecha Finalización]],2),0))</f>
        <v/>
      </c>
      <c r="AY279" s="40"/>
      <c r="AZ279" s="249" t="str">
        <f>IF(V279="","",EOMONTH(EDATE(Tabla1[[#This Row],[Fecha Finalización]],3),0))</f>
        <v/>
      </c>
      <c r="BA279" s="40"/>
      <c r="BB279" s="40"/>
      <c r="BC279" s="235"/>
      <c r="BD279" s="233" t="str">
        <f>IF(F279="","",Tabla1[[#This Row],[sem 01]]&amp;Tabla1[[#This Row],[sem 02]]&amp;Tabla1[[#This Row],[sem 03]])</f>
        <v/>
      </c>
      <c r="BE279" s="234" t="str">
        <f>IF(TRIM(F279)="","",$B$1&amp;"-"&amp;SUBSTITUTE(Tabla1[[#This Row],[Mes Inscrito]]," ","")&amp;"-"&amp;SUBSTITUTE(Tabla1[[#This Row],[Dia de clases Inscrito]]," ","")&amp;"-"&amp;SUBSTITUTE(Tabla1[[#This Row],[Horario Inscrito]]," ","")&amp;"-"&amp;Tabla1[[#This Row],[Fecha Inicio grupo]])</f>
        <v/>
      </c>
      <c r="BF279" s="251" t="str">
        <f>IF(F279="","",Tabla1[[#This Row],[Curso]])</f>
        <v/>
      </c>
      <c r="BG279" s="252" t="str">
        <f>+IF(TRIM(F279)="","",$B$1&amp;"-"&amp;TRIM(Tabla1[[#This Row],[Mes Inscrito]])&amp;"-"&amp;TRIM(Tabla1[[#This Row],[Dia de clases Inscrito]])&amp;"-"&amp;TRIM(Tabla1[[#This Row],[Horario Inscrito]])&amp;"-"&amp;TRIM(Tabla1[[#This Row],[Fecha Inicio grupo]])&amp;"-"&amp;TRIM(Tabla1[[#This Row],[Tipo Incrito]]))</f>
        <v/>
      </c>
      <c r="BH279" s="308" t="str">
        <f>IF(F279="","",OR(IFERROR(SEARCH("CG",Tabla1[[#This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9" s="309" t="str">
        <f>IF(F279&lt;&gt;"",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9" s="309" t="str">
        <f>IF(F279&lt;&gt;"",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9" s="309" t="str">
        <f>IF(Tabla1[[#This Row],[Fecha Inicio grupo]]="","",IFERROR(VLOOKUP(Tabla1[[#This Row],[Mes de Alta como miembro]],Parámetros!$AM$2:$AN$16,2,0),"01/01/1900"))</f>
        <v/>
      </c>
    </row>
    <row r="280" spans="1:63" ht="14.45" hidden="1">
      <c r="A280" s="69">
        <v>277</v>
      </c>
      <c r="B280" s="30"/>
      <c r="C280" s="35"/>
      <c r="D280" s="43"/>
      <c r="E280" s="65"/>
      <c r="F280" s="46"/>
      <c r="G280" s="46"/>
      <c r="H280" s="163"/>
      <c r="I280" s="43"/>
      <c r="J280" s="29"/>
      <c r="K280" s="70"/>
      <c r="L280" s="69"/>
      <c r="M280" s="47"/>
      <c r="N280" s="238" t="str">
        <f ca="1">IF(Tabla1[[#This Row],[Fecha de nac]]="","",IF(Tabla1[[#This Row],[Fecha Finalización]] &gt;=TODAY(), DATEDIF(Tabla1[[#This Row],[Fecha de nac]],TODAY(),"y"), ROUNDDOWN((Tabla1[[#This Row],[Fecha Finalización]] -Tabla1[[#This Row],[Fecha de nac]])/365,0)))</f>
        <v/>
      </c>
      <c r="O280" s="169"/>
      <c r="P280" s="35"/>
      <c r="Q280" s="68"/>
      <c r="R280" s="68"/>
      <c r="S280" s="68"/>
      <c r="T280" s="68"/>
      <c r="U280" s="243" t="str">
        <f>IF(F280="","",Tabla1[[#This Row],[Fecha Inicio grupo]]+3*7-7)</f>
        <v/>
      </c>
      <c r="V280" s="244" t="str">
        <f>IF(F280="","",EDATE(Tabla1[[#This Row],[Fecha Inicio grupo]],3))</f>
        <v/>
      </c>
      <c r="W280" s="30"/>
      <c r="X280" s="30"/>
      <c r="Y280" s="76"/>
      <c r="Z280" s="76"/>
      <c r="AA280" s="76"/>
      <c r="AB280" s="76"/>
      <c r="AC280" s="76"/>
      <c r="AD280" s="76"/>
      <c r="AE280" s="76"/>
      <c r="AF280" s="76"/>
      <c r="AG280" s="76"/>
      <c r="AH280" s="76"/>
      <c r="AI280" s="76"/>
      <c r="AJ280" s="76"/>
      <c r="AK280" s="76"/>
      <c r="AL280" s="76"/>
      <c r="AM280" s="76"/>
      <c r="AN280" s="76"/>
      <c r="AO280" s="144"/>
      <c r="AP280" s="246" t="str">
        <f>IF(F280="","",IFERROR(VLOOKUP(SUBSTITUTE(SUBSTITUTE(Tabla1[[#This Row],[Uso Sistemas]],"T","P"),"N","F"),Parámetros!$M$2:$N$17,2,0),"Completar hasta 3ra sem. para evaluar a Probacionista"))</f>
        <v/>
      </c>
      <c r="AQ280" s="40"/>
      <c r="AR280" s="40"/>
      <c r="AS280" s="40"/>
      <c r="AT280" s="29"/>
      <c r="AU280" s="56"/>
      <c r="AV280" s="56"/>
      <c r="AW280" s="56"/>
      <c r="AX280" s="248" t="str">
        <f>IF(V280="","",EOMONTH(EDATE(Tabla1[[#This Row],[Fecha Finalización]],2),0))</f>
        <v/>
      </c>
      <c r="AY280" s="40"/>
      <c r="AZ280" s="249" t="str">
        <f>IF(V280="","",EOMONTH(EDATE(Tabla1[[#This Row],[Fecha Finalización]],3),0))</f>
        <v/>
      </c>
      <c r="BA280" s="40"/>
      <c r="BB280" s="40"/>
      <c r="BC280" s="235"/>
      <c r="BD280" s="233" t="str">
        <f>IF(F280="","",Tabla1[[#This Row],[sem 01]]&amp;Tabla1[[#This Row],[sem 02]]&amp;Tabla1[[#This Row],[sem 03]])</f>
        <v/>
      </c>
      <c r="BE280" s="234" t="str">
        <f>IF(TRIM(F280)="","",$B$1&amp;"-"&amp;SUBSTITUTE(Tabla1[[#This Row],[Mes Inscrito]]," ","")&amp;"-"&amp;SUBSTITUTE(Tabla1[[#This Row],[Dia de clases Inscrito]]," ","")&amp;"-"&amp;SUBSTITUTE(Tabla1[[#This Row],[Horario Inscrito]]," ","")&amp;"-"&amp;Tabla1[[#This Row],[Fecha Inicio grupo]])</f>
        <v/>
      </c>
      <c r="BF280" s="251" t="str">
        <f>IF(F280="","",Tabla1[[#This Row],[Curso]])</f>
        <v/>
      </c>
      <c r="BG280" s="252" t="str">
        <f>+IF(TRIM(F280)="","",$B$1&amp;"-"&amp;TRIM(Tabla1[[#This Row],[Mes Inscrito]])&amp;"-"&amp;TRIM(Tabla1[[#This Row],[Dia de clases Inscrito]])&amp;"-"&amp;TRIM(Tabla1[[#This Row],[Horario Inscrito]])&amp;"-"&amp;TRIM(Tabla1[[#This Row],[Fecha Inicio grupo]])&amp;"-"&amp;TRIM(Tabla1[[#This Row],[Tipo Incrito]]))</f>
        <v/>
      </c>
      <c r="BH280" s="308" t="str">
        <f>IF(F280="","",OR(IFERROR(SEARCH("CG",Tabla1[[#This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0" s="309" t="str">
        <f>IF(F280&lt;&gt;"",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0" s="309" t="str">
        <f>IF(F280&lt;&gt;"",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0" s="309" t="str">
        <f>IF(Tabla1[[#This Row],[Fecha Inicio grupo]]="","",IFERROR(VLOOKUP(Tabla1[[#This Row],[Mes de Alta como miembro]],Parámetros!$AM$2:$AN$16,2,0),"01/01/1900"))</f>
        <v/>
      </c>
    </row>
    <row r="281" spans="1:63" ht="14.45" hidden="1">
      <c r="A281" s="69">
        <v>278</v>
      </c>
      <c r="B281" s="30"/>
      <c r="C281" s="35"/>
      <c r="D281" s="43"/>
      <c r="E281" s="65"/>
      <c r="F281" s="46"/>
      <c r="G281" s="46"/>
      <c r="H281" s="163"/>
      <c r="I281" s="43"/>
      <c r="J281" s="29"/>
      <c r="K281" s="70"/>
      <c r="L281" s="69"/>
      <c r="M281" s="47"/>
      <c r="N281" s="238" t="str">
        <f ca="1">IF(Tabla1[[#This Row],[Fecha de nac]]="","",IF(Tabla1[[#This Row],[Fecha Finalización]] &gt;=TODAY(), DATEDIF(Tabla1[[#This Row],[Fecha de nac]],TODAY(),"y"), ROUNDDOWN((Tabla1[[#This Row],[Fecha Finalización]] -Tabla1[[#This Row],[Fecha de nac]])/365,0)))</f>
        <v/>
      </c>
      <c r="O281" s="169"/>
      <c r="P281" s="35"/>
      <c r="Q281" s="68"/>
      <c r="R281" s="68"/>
      <c r="S281" s="68"/>
      <c r="T281" s="68"/>
      <c r="U281" s="243" t="str">
        <f>IF(F281="","",Tabla1[[#This Row],[Fecha Inicio grupo]]+3*7-7)</f>
        <v/>
      </c>
      <c r="V281" s="244" t="str">
        <f>IF(F281="","",EDATE(Tabla1[[#This Row],[Fecha Inicio grupo]],3))</f>
        <v/>
      </c>
      <c r="W281" s="30"/>
      <c r="X281" s="30"/>
      <c r="Y281" s="76"/>
      <c r="Z281" s="76"/>
      <c r="AA281" s="76"/>
      <c r="AB281" s="76"/>
      <c r="AC281" s="76"/>
      <c r="AD281" s="76"/>
      <c r="AE281" s="76"/>
      <c r="AF281" s="76"/>
      <c r="AG281" s="76"/>
      <c r="AH281" s="76"/>
      <c r="AI281" s="76"/>
      <c r="AJ281" s="76"/>
      <c r="AK281" s="76"/>
      <c r="AL281" s="76"/>
      <c r="AM281" s="76"/>
      <c r="AN281" s="76"/>
      <c r="AO281" s="144"/>
      <c r="AP281" s="246" t="str">
        <f>IF(F281="","",IFERROR(VLOOKUP(SUBSTITUTE(SUBSTITUTE(Tabla1[[#This Row],[Uso Sistemas]],"T","P"),"N","F"),Parámetros!$M$2:$N$17,2,0),"Completar hasta 3ra sem. para evaluar a Probacionista"))</f>
        <v/>
      </c>
      <c r="AQ281" s="40"/>
      <c r="AR281" s="40"/>
      <c r="AS281" s="40"/>
      <c r="AT281" s="29"/>
      <c r="AU281" s="56"/>
      <c r="AV281" s="56"/>
      <c r="AW281" s="56"/>
      <c r="AX281" s="248" t="str">
        <f>IF(V281="","",EOMONTH(EDATE(Tabla1[[#This Row],[Fecha Finalización]],2),0))</f>
        <v/>
      </c>
      <c r="AY281" s="40"/>
      <c r="AZ281" s="249" t="str">
        <f>IF(V281="","",EOMONTH(EDATE(Tabla1[[#This Row],[Fecha Finalización]],3),0))</f>
        <v/>
      </c>
      <c r="BA281" s="40"/>
      <c r="BB281" s="40"/>
      <c r="BC281" s="235"/>
      <c r="BD281" s="233" t="str">
        <f>IF(F281="","",Tabla1[[#This Row],[sem 01]]&amp;Tabla1[[#This Row],[sem 02]]&amp;Tabla1[[#This Row],[sem 03]])</f>
        <v/>
      </c>
      <c r="BE281" s="234" t="str">
        <f>IF(TRIM(F281)="","",$B$1&amp;"-"&amp;SUBSTITUTE(Tabla1[[#This Row],[Mes Inscrito]]," ","")&amp;"-"&amp;SUBSTITUTE(Tabla1[[#This Row],[Dia de clases Inscrito]]," ","")&amp;"-"&amp;SUBSTITUTE(Tabla1[[#This Row],[Horario Inscrito]]," ","")&amp;"-"&amp;Tabla1[[#This Row],[Fecha Inicio grupo]])</f>
        <v/>
      </c>
      <c r="BF281" s="251" t="str">
        <f>IF(F281="","",Tabla1[[#This Row],[Curso]])</f>
        <v/>
      </c>
      <c r="BG281" s="252" t="str">
        <f>+IF(TRIM(F281)="","",$B$1&amp;"-"&amp;TRIM(Tabla1[[#This Row],[Mes Inscrito]])&amp;"-"&amp;TRIM(Tabla1[[#This Row],[Dia de clases Inscrito]])&amp;"-"&amp;TRIM(Tabla1[[#This Row],[Horario Inscrito]])&amp;"-"&amp;TRIM(Tabla1[[#This Row],[Fecha Inicio grupo]])&amp;"-"&amp;TRIM(Tabla1[[#This Row],[Tipo Incrito]]))</f>
        <v/>
      </c>
      <c r="BH281" s="308" t="str">
        <f>IF(F281="","",OR(IFERROR(SEARCH("CG",Tabla1[[#This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1" s="309" t="str">
        <f>IF(F281&lt;&gt;"",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1" s="309" t="str">
        <f>IF(F281&lt;&gt;"",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1" s="309" t="str">
        <f>IF(Tabla1[[#This Row],[Fecha Inicio grupo]]="","",IFERROR(VLOOKUP(Tabla1[[#This Row],[Mes de Alta como miembro]],Parámetros!$AM$2:$AN$16,2,0),"01/01/1900"))</f>
        <v/>
      </c>
    </row>
    <row r="282" spans="1:63" ht="14.45" hidden="1">
      <c r="A282" s="69">
        <v>279</v>
      </c>
      <c r="B282" s="30"/>
      <c r="C282" s="35"/>
      <c r="D282" s="43"/>
      <c r="E282" s="65"/>
      <c r="F282" s="46"/>
      <c r="G282" s="46"/>
      <c r="H282" s="163"/>
      <c r="I282" s="43"/>
      <c r="J282" s="29"/>
      <c r="K282" s="70"/>
      <c r="L282" s="69"/>
      <c r="M282" s="47"/>
      <c r="N282" s="238" t="str">
        <f ca="1">IF(Tabla1[[#This Row],[Fecha de nac]]="","",IF(Tabla1[[#This Row],[Fecha Finalización]] &gt;=TODAY(), DATEDIF(Tabla1[[#This Row],[Fecha de nac]],TODAY(),"y"), ROUNDDOWN((Tabla1[[#This Row],[Fecha Finalización]] -Tabla1[[#This Row],[Fecha de nac]])/365,0)))</f>
        <v/>
      </c>
      <c r="O282" s="169"/>
      <c r="P282" s="35"/>
      <c r="Q282" s="68"/>
      <c r="R282" s="68"/>
      <c r="S282" s="68"/>
      <c r="T282" s="68"/>
      <c r="U282" s="243" t="str">
        <f>IF(F282="","",Tabla1[[#This Row],[Fecha Inicio grupo]]+3*7-7)</f>
        <v/>
      </c>
      <c r="V282" s="244" t="str">
        <f>IF(F282="","",EDATE(Tabla1[[#This Row],[Fecha Inicio grupo]],3))</f>
        <v/>
      </c>
      <c r="W282" s="30"/>
      <c r="X282" s="30"/>
      <c r="Y282" s="76"/>
      <c r="Z282" s="76"/>
      <c r="AA282" s="76"/>
      <c r="AB282" s="76"/>
      <c r="AC282" s="76"/>
      <c r="AD282" s="76"/>
      <c r="AE282" s="76"/>
      <c r="AF282" s="76"/>
      <c r="AG282" s="76"/>
      <c r="AH282" s="76"/>
      <c r="AI282" s="76"/>
      <c r="AJ282" s="76"/>
      <c r="AK282" s="76"/>
      <c r="AL282" s="76"/>
      <c r="AM282" s="76"/>
      <c r="AN282" s="76"/>
      <c r="AO282" s="144"/>
      <c r="AP282" s="246" t="str">
        <f>IF(F282="","",IFERROR(VLOOKUP(SUBSTITUTE(SUBSTITUTE(Tabla1[[#This Row],[Uso Sistemas]],"T","P"),"N","F"),Parámetros!$M$2:$N$17,2,0),"Completar hasta 3ra sem. para evaluar a Probacionista"))</f>
        <v/>
      </c>
      <c r="AQ282" s="40"/>
      <c r="AR282" s="40"/>
      <c r="AS282" s="40"/>
      <c r="AT282" s="29"/>
      <c r="AU282" s="56"/>
      <c r="AV282" s="56"/>
      <c r="AW282" s="56"/>
      <c r="AX282" s="248" t="str">
        <f>IF(V282="","",EOMONTH(EDATE(Tabla1[[#This Row],[Fecha Finalización]],2),0))</f>
        <v/>
      </c>
      <c r="AY282" s="40"/>
      <c r="AZ282" s="249" t="str">
        <f>IF(V282="","",EOMONTH(EDATE(Tabla1[[#This Row],[Fecha Finalización]],3),0))</f>
        <v/>
      </c>
      <c r="BA282" s="40"/>
      <c r="BB282" s="40"/>
      <c r="BC282" s="235"/>
      <c r="BD282" s="233" t="str">
        <f>IF(F282="","",Tabla1[[#This Row],[sem 01]]&amp;Tabla1[[#This Row],[sem 02]]&amp;Tabla1[[#This Row],[sem 03]])</f>
        <v/>
      </c>
      <c r="BE282" s="234" t="str">
        <f>IF(TRIM(F282)="","",$B$1&amp;"-"&amp;SUBSTITUTE(Tabla1[[#This Row],[Mes Inscrito]]," ","")&amp;"-"&amp;SUBSTITUTE(Tabla1[[#This Row],[Dia de clases Inscrito]]," ","")&amp;"-"&amp;SUBSTITUTE(Tabla1[[#This Row],[Horario Inscrito]]," ","")&amp;"-"&amp;Tabla1[[#This Row],[Fecha Inicio grupo]])</f>
        <v/>
      </c>
      <c r="BF282" s="251" t="str">
        <f>IF(F282="","",Tabla1[[#This Row],[Curso]])</f>
        <v/>
      </c>
      <c r="BG282" s="252" t="str">
        <f>+IF(TRIM(F282)="","",$B$1&amp;"-"&amp;TRIM(Tabla1[[#This Row],[Mes Inscrito]])&amp;"-"&amp;TRIM(Tabla1[[#This Row],[Dia de clases Inscrito]])&amp;"-"&amp;TRIM(Tabla1[[#This Row],[Horario Inscrito]])&amp;"-"&amp;TRIM(Tabla1[[#This Row],[Fecha Inicio grupo]])&amp;"-"&amp;TRIM(Tabla1[[#This Row],[Tipo Incrito]]))</f>
        <v/>
      </c>
      <c r="BH282" s="308" t="str">
        <f>IF(F282="","",OR(IFERROR(SEARCH("CG",Tabla1[[#This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2" s="309" t="str">
        <f>IF(F282&lt;&gt;"",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2" s="309" t="str">
        <f>IF(F282&lt;&gt;"",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2" s="309" t="str">
        <f>IF(Tabla1[[#This Row],[Fecha Inicio grupo]]="","",IFERROR(VLOOKUP(Tabla1[[#This Row],[Mes de Alta como miembro]],Parámetros!$AM$2:$AN$16,2,0),"01/01/1900"))</f>
        <v/>
      </c>
    </row>
    <row r="283" spans="1:63" ht="14.45" hidden="1">
      <c r="A283" s="69">
        <v>280</v>
      </c>
      <c r="B283" s="30"/>
      <c r="C283" s="35"/>
      <c r="D283" s="43"/>
      <c r="E283" s="65"/>
      <c r="F283" s="46"/>
      <c r="G283" s="46"/>
      <c r="H283" s="163"/>
      <c r="I283" s="43"/>
      <c r="J283" s="29"/>
      <c r="K283" s="70"/>
      <c r="L283" s="69"/>
      <c r="M283" s="47"/>
      <c r="N283" s="238" t="str">
        <f ca="1">IF(Tabla1[[#This Row],[Fecha de nac]]="","",IF(Tabla1[[#This Row],[Fecha Finalización]] &gt;=TODAY(), DATEDIF(Tabla1[[#This Row],[Fecha de nac]],TODAY(),"y"), ROUNDDOWN((Tabla1[[#This Row],[Fecha Finalización]] -Tabla1[[#This Row],[Fecha de nac]])/365,0)))</f>
        <v/>
      </c>
      <c r="O283" s="169"/>
      <c r="P283" s="35"/>
      <c r="Q283" s="68"/>
      <c r="R283" s="68"/>
      <c r="S283" s="68"/>
      <c r="T283" s="68"/>
      <c r="U283" s="243" t="str">
        <f>IF(F283="","",Tabla1[[#This Row],[Fecha Inicio grupo]]+3*7-7)</f>
        <v/>
      </c>
      <c r="V283" s="244" t="str">
        <f>IF(F283="","",EDATE(Tabla1[[#This Row],[Fecha Inicio grupo]],3))</f>
        <v/>
      </c>
      <c r="W283" s="30"/>
      <c r="X283" s="30"/>
      <c r="Y283" s="76"/>
      <c r="Z283" s="76"/>
      <c r="AA283" s="76"/>
      <c r="AB283" s="76"/>
      <c r="AC283" s="76"/>
      <c r="AD283" s="76"/>
      <c r="AE283" s="76"/>
      <c r="AF283" s="76"/>
      <c r="AG283" s="76"/>
      <c r="AH283" s="76"/>
      <c r="AI283" s="76"/>
      <c r="AJ283" s="76"/>
      <c r="AK283" s="76"/>
      <c r="AL283" s="76"/>
      <c r="AM283" s="76"/>
      <c r="AN283" s="76"/>
      <c r="AO283" s="144"/>
      <c r="AP283" s="246" t="str">
        <f>IF(F283="","",IFERROR(VLOOKUP(SUBSTITUTE(SUBSTITUTE(Tabla1[[#This Row],[Uso Sistemas]],"T","P"),"N","F"),Parámetros!$M$2:$N$17,2,0),"Completar hasta 3ra sem. para evaluar a Probacionista"))</f>
        <v/>
      </c>
      <c r="AQ283" s="40"/>
      <c r="AR283" s="40"/>
      <c r="AS283" s="40"/>
      <c r="AT283" s="29"/>
      <c r="AU283" s="56"/>
      <c r="AV283" s="56"/>
      <c r="AW283" s="56"/>
      <c r="AX283" s="248" t="str">
        <f>IF(V283="","",EOMONTH(EDATE(Tabla1[[#This Row],[Fecha Finalización]],2),0))</f>
        <v/>
      </c>
      <c r="AY283" s="40"/>
      <c r="AZ283" s="249" t="str">
        <f>IF(V283="","",EOMONTH(EDATE(Tabla1[[#This Row],[Fecha Finalización]],3),0))</f>
        <v/>
      </c>
      <c r="BA283" s="40"/>
      <c r="BB283" s="40"/>
      <c r="BC283" s="235"/>
      <c r="BD283" s="233" t="str">
        <f>IF(F283="","",Tabla1[[#This Row],[sem 01]]&amp;Tabla1[[#This Row],[sem 02]]&amp;Tabla1[[#This Row],[sem 03]])</f>
        <v/>
      </c>
      <c r="BE283" s="234" t="str">
        <f>IF(TRIM(F283)="","",$B$1&amp;"-"&amp;SUBSTITUTE(Tabla1[[#This Row],[Mes Inscrito]]," ","")&amp;"-"&amp;SUBSTITUTE(Tabla1[[#This Row],[Dia de clases Inscrito]]," ","")&amp;"-"&amp;SUBSTITUTE(Tabla1[[#This Row],[Horario Inscrito]]," ","")&amp;"-"&amp;Tabla1[[#This Row],[Fecha Inicio grupo]])</f>
        <v/>
      </c>
      <c r="BF283" s="251" t="str">
        <f>IF(F283="","",Tabla1[[#This Row],[Curso]])</f>
        <v/>
      </c>
      <c r="BG283" s="252" t="str">
        <f>+IF(TRIM(F283)="","",$B$1&amp;"-"&amp;TRIM(Tabla1[[#This Row],[Mes Inscrito]])&amp;"-"&amp;TRIM(Tabla1[[#This Row],[Dia de clases Inscrito]])&amp;"-"&amp;TRIM(Tabla1[[#This Row],[Horario Inscrito]])&amp;"-"&amp;TRIM(Tabla1[[#This Row],[Fecha Inicio grupo]])&amp;"-"&amp;TRIM(Tabla1[[#This Row],[Tipo Incrito]]))</f>
        <v/>
      </c>
      <c r="BH283" s="308" t="str">
        <f>IF(F283="","",OR(IFERROR(SEARCH("CG",Tabla1[[#This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3" s="309" t="str">
        <f>IF(F283&lt;&gt;"",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3" s="309" t="str">
        <f>IF(F283&lt;&gt;"",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3" s="309" t="str">
        <f>IF(Tabla1[[#This Row],[Fecha Inicio grupo]]="","",IFERROR(VLOOKUP(Tabla1[[#This Row],[Mes de Alta como miembro]],Parámetros!$AM$2:$AN$16,2,0),"01/01/1900"))</f>
        <v/>
      </c>
    </row>
    <row r="284" spans="1:63" ht="14.45" hidden="1">
      <c r="A284" s="69">
        <v>281</v>
      </c>
      <c r="B284" s="30"/>
      <c r="C284" s="35"/>
      <c r="D284" s="43"/>
      <c r="E284" s="65"/>
      <c r="F284" s="46"/>
      <c r="G284" s="46"/>
      <c r="H284" s="163"/>
      <c r="I284" s="43"/>
      <c r="J284" s="29"/>
      <c r="K284" s="70"/>
      <c r="L284" s="69"/>
      <c r="M284" s="47"/>
      <c r="N284" s="238" t="str">
        <f ca="1">IF(Tabla1[[#This Row],[Fecha de nac]]="","",IF(Tabla1[[#This Row],[Fecha Finalización]] &gt;=TODAY(), DATEDIF(Tabla1[[#This Row],[Fecha de nac]],TODAY(),"y"), ROUNDDOWN((Tabla1[[#This Row],[Fecha Finalización]] -Tabla1[[#This Row],[Fecha de nac]])/365,0)))</f>
        <v/>
      </c>
      <c r="O284" s="169"/>
      <c r="P284" s="35"/>
      <c r="Q284" s="68"/>
      <c r="R284" s="68"/>
      <c r="S284" s="68"/>
      <c r="T284" s="68"/>
      <c r="U284" s="243" t="str">
        <f>IF(F284="","",Tabla1[[#This Row],[Fecha Inicio grupo]]+3*7-7)</f>
        <v/>
      </c>
      <c r="V284" s="244" t="str">
        <f>IF(F284="","",EDATE(Tabla1[[#This Row],[Fecha Inicio grupo]],3))</f>
        <v/>
      </c>
      <c r="W284" s="30"/>
      <c r="X284" s="30"/>
      <c r="Y284" s="76"/>
      <c r="Z284" s="76"/>
      <c r="AA284" s="76"/>
      <c r="AB284" s="76"/>
      <c r="AC284" s="76"/>
      <c r="AD284" s="76"/>
      <c r="AE284" s="76"/>
      <c r="AF284" s="76"/>
      <c r="AG284" s="76"/>
      <c r="AH284" s="76"/>
      <c r="AI284" s="76"/>
      <c r="AJ284" s="76"/>
      <c r="AK284" s="76"/>
      <c r="AL284" s="76"/>
      <c r="AM284" s="76"/>
      <c r="AN284" s="76"/>
      <c r="AO284" s="144"/>
      <c r="AP284" s="246" t="str">
        <f>IF(F284="","",IFERROR(VLOOKUP(SUBSTITUTE(SUBSTITUTE(Tabla1[[#This Row],[Uso Sistemas]],"T","P"),"N","F"),Parámetros!$M$2:$N$17,2,0),"Completar hasta 3ra sem. para evaluar a Probacionista"))</f>
        <v/>
      </c>
      <c r="AQ284" s="40"/>
      <c r="AR284" s="40"/>
      <c r="AS284" s="40"/>
      <c r="AT284" s="29"/>
      <c r="AU284" s="56"/>
      <c r="AV284" s="56"/>
      <c r="AW284" s="56"/>
      <c r="AX284" s="248" t="str">
        <f>IF(V284="","",EOMONTH(EDATE(Tabla1[[#This Row],[Fecha Finalización]],2),0))</f>
        <v/>
      </c>
      <c r="AY284" s="40"/>
      <c r="AZ284" s="249" t="str">
        <f>IF(V284="","",EOMONTH(EDATE(Tabla1[[#This Row],[Fecha Finalización]],3),0))</f>
        <v/>
      </c>
      <c r="BA284" s="40"/>
      <c r="BB284" s="40"/>
      <c r="BC284" s="235"/>
      <c r="BD284" s="233" t="str">
        <f>IF(F284="","",Tabla1[[#This Row],[sem 01]]&amp;Tabla1[[#This Row],[sem 02]]&amp;Tabla1[[#This Row],[sem 03]])</f>
        <v/>
      </c>
      <c r="BE284" s="234" t="str">
        <f>IF(TRIM(F284)="","",$B$1&amp;"-"&amp;SUBSTITUTE(Tabla1[[#This Row],[Mes Inscrito]]," ","")&amp;"-"&amp;SUBSTITUTE(Tabla1[[#This Row],[Dia de clases Inscrito]]," ","")&amp;"-"&amp;SUBSTITUTE(Tabla1[[#This Row],[Horario Inscrito]]," ","")&amp;"-"&amp;Tabla1[[#This Row],[Fecha Inicio grupo]])</f>
        <v/>
      </c>
      <c r="BF284" s="251" t="str">
        <f>IF(F284="","",Tabla1[[#This Row],[Curso]])</f>
        <v/>
      </c>
      <c r="BG284" s="252" t="str">
        <f>+IF(TRIM(F284)="","",$B$1&amp;"-"&amp;TRIM(Tabla1[[#This Row],[Mes Inscrito]])&amp;"-"&amp;TRIM(Tabla1[[#This Row],[Dia de clases Inscrito]])&amp;"-"&amp;TRIM(Tabla1[[#This Row],[Horario Inscrito]])&amp;"-"&amp;TRIM(Tabla1[[#This Row],[Fecha Inicio grupo]])&amp;"-"&amp;TRIM(Tabla1[[#This Row],[Tipo Incrito]]))</f>
        <v/>
      </c>
      <c r="BH284" s="308" t="str">
        <f>IF(F284="","",OR(IFERROR(SEARCH("CG",Tabla1[[#This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4" s="309" t="str">
        <f>IF(F284&lt;&gt;"",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4" s="309" t="str">
        <f>IF(F284&lt;&gt;"",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4" s="309" t="str">
        <f>IF(Tabla1[[#This Row],[Fecha Inicio grupo]]="","",IFERROR(VLOOKUP(Tabla1[[#This Row],[Mes de Alta como miembro]],Parámetros!$AM$2:$AN$16,2,0),"01/01/1900"))</f>
        <v/>
      </c>
    </row>
    <row r="285" spans="1:63" ht="14.45" hidden="1">
      <c r="A285" s="69">
        <v>282</v>
      </c>
      <c r="B285" s="30"/>
      <c r="C285" s="35"/>
      <c r="D285" s="43"/>
      <c r="E285" s="65"/>
      <c r="F285" s="46"/>
      <c r="G285" s="46"/>
      <c r="H285" s="163"/>
      <c r="I285" s="43"/>
      <c r="J285" s="29"/>
      <c r="K285" s="70"/>
      <c r="L285" s="69"/>
      <c r="M285" s="47"/>
      <c r="N285" s="238" t="str">
        <f ca="1">IF(Tabla1[[#This Row],[Fecha de nac]]="","",IF(Tabla1[[#This Row],[Fecha Finalización]] &gt;=TODAY(), DATEDIF(Tabla1[[#This Row],[Fecha de nac]],TODAY(),"y"), ROUNDDOWN((Tabla1[[#This Row],[Fecha Finalización]] -Tabla1[[#This Row],[Fecha de nac]])/365,0)))</f>
        <v/>
      </c>
      <c r="O285" s="169"/>
      <c r="P285" s="35"/>
      <c r="Q285" s="68"/>
      <c r="R285" s="68"/>
      <c r="S285" s="68"/>
      <c r="T285" s="68"/>
      <c r="U285" s="243" t="str">
        <f>IF(F285="","",Tabla1[[#This Row],[Fecha Inicio grupo]]+3*7-7)</f>
        <v/>
      </c>
      <c r="V285" s="244" t="str">
        <f>IF(F285="","",EDATE(Tabla1[[#This Row],[Fecha Inicio grupo]],3))</f>
        <v/>
      </c>
      <c r="W285" s="30"/>
      <c r="X285" s="30"/>
      <c r="Y285" s="76"/>
      <c r="Z285" s="76"/>
      <c r="AA285" s="76"/>
      <c r="AB285" s="76"/>
      <c r="AC285" s="76"/>
      <c r="AD285" s="76"/>
      <c r="AE285" s="76"/>
      <c r="AF285" s="76"/>
      <c r="AG285" s="76"/>
      <c r="AH285" s="76"/>
      <c r="AI285" s="76"/>
      <c r="AJ285" s="76"/>
      <c r="AK285" s="76"/>
      <c r="AL285" s="76"/>
      <c r="AM285" s="76"/>
      <c r="AN285" s="76"/>
      <c r="AO285" s="144"/>
      <c r="AP285" s="246" t="str">
        <f>IF(F285="","",IFERROR(VLOOKUP(SUBSTITUTE(SUBSTITUTE(Tabla1[[#This Row],[Uso Sistemas]],"T","P"),"N","F"),Parámetros!$M$2:$N$17,2,0),"Completar hasta 3ra sem. para evaluar a Probacionista"))</f>
        <v/>
      </c>
      <c r="AQ285" s="40"/>
      <c r="AR285" s="40"/>
      <c r="AS285" s="40"/>
      <c r="AT285" s="29"/>
      <c r="AU285" s="56"/>
      <c r="AV285" s="56"/>
      <c r="AW285" s="56"/>
      <c r="AX285" s="248" t="str">
        <f>IF(V285="","",EOMONTH(EDATE(Tabla1[[#This Row],[Fecha Finalización]],2),0))</f>
        <v/>
      </c>
      <c r="AY285" s="40"/>
      <c r="AZ285" s="249" t="str">
        <f>IF(V285="","",EOMONTH(EDATE(Tabla1[[#This Row],[Fecha Finalización]],3),0))</f>
        <v/>
      </c>
      <c r="BA285" s="40"/>
      <c r="BB285" s="40"/>
      <c r="BC285" s="235"/>
      <c r="BD285" s="233" t="str">
        <f>IF(F285="","",Tabla1[[#This Row],[sem 01]]&amp;Tabla1[[#This Row],[sem 02]]&amp;Tabla1[[#This Row],[sem 03]])</f>
        <v/>
      </c>
      <c r="BE285" s="234" t="str">
        <f>IF(TRIM(F285)="","",$B$1&amp;"-"&amp;SUBSTITUTE(Tabla1[[#This Row],[Mes Inscrito]]," ","")&amp;"-"&amp;SUBSTITUTE(Tabla1[[#This Row],[Dia de clases Inscrito]]," ","")&amp;"-"&amp;SUBSTITUTE(Tabla1[[#This Row],[Horario Inscrito]]," ","")&amp;"-"&amp;Tabla1[[#This Row],[Fecha Inicio grupo]])</f>
        <v/>
      </c>
      <c r="BF285" s="251" t="str">
        <f>IF(F285="","",Tabla1[[#This Row],[Curso]])</f>
        <v/>
      </c>
      <c r="BG285" s="252" t="str">
        <f>+IF(TRIM(F285)="","",$B$1&amp;"-"&amp;TRIM(Tabla1[[#This Row],[Mes Inscrito]])&amp;"-"&amp;TRIM(Tabla1[[#This Row],[Dia de clases Inscrito]])&amp;"-"&amp;TRIM(Tabla1[[#This Row],[Horario Inscrito]])&amp;"-"&amp;TRIM(Tabla1[[#This Row],[Fecha Inicio grupo]])&amp;"-"&amp;TRIM(Tabla1[[#This Row],[Tipo Incrito]]))</f>
        <v/>
      </c>
      <c r="BH285" s="308" t="str">
        <f>IF(F285="","",OR(IFERROR(SEARCH("CG",Tabla1[[#This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5" s="309" t="str">
        <f>IF(F285&lt;&gt;"",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5" s="309" t="str">
        <f>IF(F285&lt;&gt;"",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5" s="309" t="str">
        <f>IF(Tabla1[[#This Row],[Fecha Inicio grupo]]="","",IFERROR(VLOOKUP(Tabla1[[#This Row],[Mes de Alta como miembro]],Parámetros!$AM$2:$AN$16,2,0),"01/01/1900"))</f>
        <v/>
      </c>
    </row>
    <row r="286" spans="1:63" ht="14.45" hidden="1">
      <c r="A286" s="69">
        <v>283</v>
      </c>
      <c r="B286" s="30"/>
      <c r="C286" s="35"/>
      <c r="D286" s="43"/>
      <c r="E286" s="65"/>
      <c r="F286" s="46"/>
      <c r="G286" s="46"/>
      <c r="H286" s="163"/>
      <c r="I286" s="43"/>
      <c r="J286" s="29"/>
      <c r="K286" s="70"/>
      <c r="L286" s="69"/>
      <c r="M286" s="47"/>
      <c r="N286" s="238" t="str">
        <f ca="1">IF(Tabla1[[#This Row],[Fecha de nac]]="","",IF(Tabla1[[#This Row],[Fecha Finalización]] &gt;=TODAY(), DATEDIF(Tabla1[[#This Row],[Fecha de nac]],TODAY(),"y"), ROUNDDOWN((Tabla1[[#This Row],[Fecha Finalización]] -Tabla1[[#This Row],[Fecha de nac]])/365,0)))</f>
        <v/>
      </c>
      <c r="O286" s="169"/>
      <c r="P286" s="35"/>
      <c r="Q286" s="68"/>
      <c r="R286" s="68"/>
      <c r="S286" s="68"/>
      <c r="T286" s="68"/>
      <c r="U286" s="243" t="str">
        <f>IF(F286="","",Tabla1[[#This Row],[Fecha Inicio grupo]]+3*7-7)</f>
        <v/>
      </c>
      <c r="V286" s="244" t="str">
        <f>IF(F286="","",EDATE(Tabla1[[#This Row],[Fecha Inicio grupo]],3))</f>
        <v/>
      </c>
      <c r="W286" s="30"/>
      <c r="X286" s="30"/>
      <c r="Y286" s="76"/>
      <c r="Z286" s="76"/>
      <c r="AA286" s="76"/>
      <c r="AB286" s="76"/>
      <c r="AC286" s="76"/>
      <c r="AD286" s="76"/>
      <c r="AE286" s="76"/>
      <c r="AF286" s="76"/>
      <c r="AG286" s="76"/>
      <c r="AH286" s="76"/>
      <c r="AI286" s="76"/>
      <c r="AJ286" s="76"/>
      <c r="AK286" s="76"/>
      <c r="AL286" s="76"/>
      <c r="AM286" s="76"/>
      <c r="AN286" s="76"/>
      <c r="AO286" s="144"/>
      <c r="AP286" s="246" t="str">
        <f>IF(F286="","",IFERROR(VLOOKUP(SUBSTITUTE(SUBSTITUTE(Tabla1[[#This Row],[Uso Sistemas]],"T","P"),"N","F"),Parámetros!$M$2:$N$17,2,0),"Completar hasta 3ra sem. para evaluar a Probacionista"))</f>
        <v/>
      </c>
      <c r="AQ286" s="40"/>
      <c r="AR286" s="40"/>
      <c r="AS286" s="40"/>
      <c r="AT286" s="29"/>
      <c r="AU286" s="56"/>
      <c r="AV286" s="56"/>
      <c r="AW286" s="56"/>
      <c r="AX286" s="248" t="str">
        <f>IF(V286="","",EOMONTH(EDATE(Tabla1[[#This Row],[Fecha Finalización]],2),0))</f>
        <v/>
      </c>
      <c r="AY286" s="40"/>
      <c r="AZ286" s="249" t="str">
        <f>IF(V286="","",EOMONTH(EDATE(Tabla1[[#This Row],[Fecha Finalización]],3),0))</f>
        <v/>
      </c>
      <c r="BA286" s="40"/>
      <c r="BB286" s="40"/>
      <c r="BC286" s="235"/>
      <c r="BD286" s="233" t="str">
        <f>IF(F286="","",Tabla1[[#This Row],[sem 01]]&amp;Tabla1[[#This Row],[sem 02]]&amp;Tabla1[[#This Row],[sem 03]])</f>
        <v/>
      </c>
      <c r="BE286" s="234" t="str">
        <f>IF(TRIM(F286)="","",$B$1&amp;"-"&amp;SUBSTITUTE(Tabla1[[#This Row],[Mes Inscrito]]," ","")&amp;"-"&amp;SUBSTITUTE(Tabla1[[#This Row],[Dia de clases Inscrito]]," ","")&amp;"-"&amp;SUBSTITUTE(Tabla1[[#This Row],[Horario Inscrito]]," ","")&amp;"-"&amp;Tabla1[[#This Row],[Fecha Inicio grupo]])</f>
        <v/>
      </c>
      <c r="BF286" s="251" t="str">
        <f>IF(F286="","",Tabla1[[#This Row],[Curso]])</f>
        <v/>
      </c>
      <c r="BG286" s="252" t="str">
        <f>+IF(TRIM(F286)="","",$B$1&amp;"-"&amp;TRIM(Tabla1[[#This Row],[Mes Inscrito]])&amp;"-"&amp;TRIM(Tabla1[[#This Row],[Dia de clases Inscrito]])&amp;"-"&amp;TRIM(Tabla1[[#This Row],[Horario Inscrito]])&amp;"-"&amp;TRIM(Tabla1[[#This Row],[Fecha Inicio grupo]])&amp;"-"&amp;TRIM(Tabla1[[#This Row],[Tipo Incrito]]))</f>
        <v/>
      </c>
      <c r="BH286" s="308" t="str">
        <f>IF(F286="","",OR(IFERROR(SEARCH("CG",Tabla1[[#This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6" s="309" t="str">
        <f>IF(F286&lt;&gt;"",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6" s="309" t="str">
        <f>IF(F286&lt;&gt;"",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6" s="309" t="str">
        <f>IF(Tabla1[[#This Row],[Fecha Inicio grupo]]="","",IFERROR(VLOOKUP(Tabla1[[#This Row],[Mes de Alta como miembro]],Parámetros!$AM$2:$AN$16,2,0),"01/01/1900"))</f>
        <v/>
      </c>
    </row>
    <row r="287" spans="1:63" ht="14.45" hidden="1">
      <c r="A287" s="69">
        <v>284</v>
      </c>
      <c r="B287" s="30"/>
      <c r="C287" s="35"/>
      <c r="D287" s="43"/>
      <c r="E287" s="65"/>
      <c r="F287" s="46"/>
      <c r="G287" s="46"/>
      <c r="H287" s="163"/>
      <c r="I287" s="43"/>
      <c r="J287" s="29"/>
      <c r="K287" s="70"/>
      <c r="L287" s="69"/>
      <c r="M287" s="47"/>
      <c r="N287" s="238" t="str">
        <f ca="1">IF(Tabla1[[#This Row],[Fecha de nac]]="","",IF(Tabla1[[#This Row],[Fecha Finalización]] &gt;=TODAY(), DATEDIF(Tabla1[[#This Row],[Fecha de nac]],TODAY(),"y"), ROUNDDOWN((Tabla1[[#This Row],[Fecha Finalización]] -Tabla1[[#This Row],[Fecha de nac]])/365,0)))</f>
        <v/>
      </c>
      <c r="O287" s="169"/>
      <c r="P287" s="35"/>
      <c r="Q287" s="68"/>
      <c r="R287" s="68"/>
      <c r="S287" s="68"/>
      <c r="T287" s="68"/>
      <c r="U287" s="243" t="str">
        <f>IF(F287="","",Tabla1[[#This Row],[Fecha Inicio grupo]]+3*7-7)</f>
        <v/>
      </c>
      <c r="V287" s="244" t="str">
        <f>IF(F287="","",EDATE(Tabla1[[#This Row],[Fecha Inicio grupo]],3))</f>
        <v/>
      </c>
      <c r="W287" s="30"/>
      <c r="X287" s="30"/>
      <c r="Y287" s="76"/>
      <c r="Z287" s="76"/>
      <c r="AA287" s="76"/>
      <c r="AB287" s="76"/>
      <c r="AC287" s="76"/>
      <c r="AD287" s="76"/>
      <c r="AE287" s="76"/>
      <c r="AF287" s="76"/>
      <c r="AG287" s="76"/>
      <c r="AH287" s="76"/>
      <c r="AI287" s="76"/>
      <c r="AJ287" s="76"/>
      <c r="AK287" s="76"/>
      <c r="AL287" s="76"/>
      <c r="AM287" s="76"/>
      <c r="AN287" s="76"/>
      <c r="AO287" s="144"/>
      <c r="AP287" s="246" t="str">
        <f>IF(F287="","",IFERROR(VLOOKUP(SUBSTITUTE(SUBSTITUTE(Tabla1[[#This Row],[Uso Sistemas]],"T","P"),"N","F"),Parámetros!$M$2:$N$17,2,0),"Completar hasta 3ra sem. para evaluar a Probacionista"))</f>
        <v/>
      </c>
      <c r="AQ287" s="40"/>
      <c r="AR287" s="40"/>
      <c r="AS287" s="40"/>
      <c r="AT287" s="29"/>
      <c r="AU287" s="56"/>
      <c r="AV287" s="56"/>
      <c r="AW287" s="56"/>
      <c r="AX287" s="248" t="str">
        <f>IF(V287="","",EOMONTH(EDATE(Tabla1[[#This Row],[Fecha Finalización]],2),0))</f>
        <v/>
      </c>
      <c r="AY287" s="40"/>
      <c r="AZ287" s="249" t="str">
        <f>IF(V287="","",EOMONTH(EDATE(Tabla1[[#This Row],[Fecha Finalización]],3),0))</f>
        <v/>
      </c>
      <c r="BA287" s="40"/>
      <c r="BB287" s="40"/>
      <c r="BC287" s="235"/>
      <c r="BD287" s="233" t="str">
        <f>IF(F287="","",Tabla1[[#This Row],[sem 01]]&amp;Tabla1[[#This Row],[sem 02]]&amp;Tabla1[[#This Row],[sem 03]])</f>
        <v/>
      </c>
      <c r="BE287" s="234" t="str">
        <f>IF(TRIM(F287)="","",$B$1&amp;"-"&amp;SUBSTITUTE(Tabla1[[#This Row],[Mes Inscrito]]," ","")&amp;"-"&amp;SUBSTITUTE(Tabla1[[#This Row],[Dia de clases Inscrito]]," ","")&amp;"-"&amp;SUBSTITUTE(Tabla1[[#This Row],[Horario Inscrito]]," ","")&amp;"-"&amp;Tabla1[[#This Row],[Fecha Inicio grupo]])</f>
        <v/>
      </c>
      <c r="BF287" s="251" t="str">
        <f>IF(F287="","",Tabla1[[#This Row],[Curso]])</f>
        <v/>
      </c>
      <c r="BG287" s="252" t="str">
        <f>+IF(TRIM(F287)="","",$B$1&amp;"-"&amp;TRIM(Tabla1[[#This Row],[Mes Inscrito]])&amp;"-"&amp;TRIM(Tabla1[[#This Row],[Dia de clases Inscrito]])&amp;"-"&amp;TRIM(Tabla1[[#This Row],[Horario Inscrito]])&amp;"-"&amp;TRIM(Tabla1[[#This Row],[Fecha Inicio grupo]])&amp;"-"&amp;TRIM(Tabla1[[#This Row],[Tipo Incrito]]))</f>
        <v/>
      </c>
      <c r="BH287" s="308" t="str">
        <f>IF(F287="","",OR(IFERROR(SEARCH("CG",Tabla1[[#This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7" s="309" t="str">
        <f>IF(F287&lt;&gt;"",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7" s="309" t="str">
        <f>IF(F287&lt;&gt;"",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7" s="309" t="str">
        <f>IF(Tabla1[[#This Row],[Fecha Inicio grupo]]="","",IFERROR(VLOOKUP(Tabla1[[#This Row],[Mes de Alta como miembro]],Parámetros!$AM$2:$AN$16,2,0),"01/01/1900"))</f>
        <v/>
      </c>
    </row>
    <row r="288" spans="1:63" ht="14.45" hidden="1">
      <c r="A288" s="69">
        <v>285</v>
      </c>
      <c r="B288" s="30"/>
      <c r="C288" s="35"/>
      <c r="D288" s="43"/>
      <c r="E288" s="65"/>
      <c r="F288" s="46"/>
      <c r="G288" s="46"/>
      <c r="H288" s="163"/>
      <c r="I288" s="43"/>
      <c r="J288" s="29"/>
      <c r="K288" s="70"/>
      <c r="L288" s="69"/>
      <c r="M288" s="47"/>
      <c r="N288" s="238" t="str">
        <f ca="1">IF(Tabla1[[#This Row],[Fecha de nac]]="","",IF(Tabla1[[#This Row],[Fecha Finalización]] &gt;=TODAY(), DATEDIF(Tabla1[[#This Row],[Fecha de nac]],TODAY(),"y"), ROUNDDOWN((Tabla1[[#This Row],[Fecha Finalización]] -Tabla1[[#This Row],[Fecha de nac]])/365,0)))</f>
        <v/>
      </c>
      <c r="O288" s="169"/>
      <c r="P288" s="35"/>
      <c r="Q288" s="68"/>
      <c r="R288" s="68"/>
      <c r="S288" s="68"/>
      <c r="T288" s="68"/>
      <c r="U288" s="243" t="str">
        <f>IF(F288="","",Tabla1[[#This Row],[Fecha Inicio grupo]]+3*7-7)</f>
        <v/>
      </c>
      <c r="V288" s="244" t="str">
        <f>IF(F288="","",EDATE(Tabla1[[#This Row],[Fecha Inicio grupo]],3))</f>
        <v/>
      </c>
      <c r="W288" s="30"/>
      <c r="X288" s="30"/>
      <c r="Y288" s="76"/>
      <c r="Z288" s="76"/>
      <c r="AA288" s="76"/>
      <c r="AB288" s="76"/>
      <c r="AC288" s="76"/>
      <c r="AD288" s="76"/>
      <c r="AE288" s="76"/>
      <c r="AF288" s="76"/>
      <c r="AG288" s="76"/>
      <c r="AH288" s="76"/>
      <c r="AI288" s="76"/>
      <c r="AJ288" s="76"/>
      <c r="AK288" s="76"/>
      <c r="AL288" s="76"/>
      <c r="AM288" s="76"/>
      <c r="AN288" s="76"/>
      <c r="AO288" s="144"/>
      <c r="AP288" s="246" t="str">
        <f>IF(F288="","",IFERROR(VLOOKUP(SUBSTITUTE(SUBSTITUTE(Tabla1[[#This Row],[Uso Sistemas]],"T","P"),"N","F"),Parámetros!$M$2:$N$17,2,0),"Completar hasta 3ra sem. para evaluar a Probacionista"))</f>
        <v/>
      </c>
      <c r="AQ288" s="40"/>
      <c r="AR288" s="40"/>
      <c r="AS288" s="40"/>
      <c r="AT288" s="29"/>
      <c r="AU288" s="56"/>
      <c r="AV288" s="56"/>
      <c r="AW288" s="56"/>
      <c r="AX288" s="248" t="str">
        <f>IF(V288="","",EOMONTH(EDATE(Tabla1[[#This Row],[Fecha Finalización]],2),0))</f>
        <v/>
      </c>
      <c r="AY288" s="40"/>
      <c r="AZ288" s="249" t="str">
        <f>IF(V288="","",EOMONTH(EDATE(Tabla1[[#This Row],[Fecha Finalización]],3),0))</f>
        <v/>
      </c>
      <c r="BA288" s="40"/>
      <c r="BB288" s="40"/>
      <c r="BC288" s="235"/>
      <c r="BD288" s="233" t="str">
        <f>IF(F288="","",Tabla1[[#This Row],[sem 01]]&amp;Tabla1[[#This Row],[sem 02]]&amp;Tabla1[[#This Row],[sem 03]])</f>
        <v/>
      </c>
      <c r="BE288" s="234" t="str">
        <f>IF(TRIM(F288)="","",$B$1&amp;"-"&amp;SUBSTITUTE(Tabla1[[#This Row],[Mes Inscrito]]," ","")&amp;"-"&amp;SUBSTITUTE(Tabla1[[#This Row],[Dia de clases Inscrito]]," ","")&amp;"-"&amp;SUBSTITUTE(Tabla1[[#This Row],[Horario Inscrito]]," ","")&amp;"-"&amp;Tabla1[[#This Row],[Fecha Inicio grupo]])</f>
        <v/>
      </c>
      <c r="BF288" s="251" t="str">
        <f>IF(F288="","",Tabla1[[#This Row],[Curso]])</f>
        <v/>
      </c>
      <c r="BG288" s="252" t="str">
        <f>+IF(TRIM(F288)="","",$B$1&amp;"-"&amp;TRIM(Tabla1[[#This Row],[Mes Inscrito]])&amp;"-"&amp;TRIM(Tabla1[[#This Row],[Dia de clases Inscrito]])&amp;"-"&amp;TRIM(Tabla1[[#This Row],[Horario Inscrito]])&amp;"-"&amp;TRIM(Tabla1[[#This Row],[Fecha Inicio grupo]])&amp;"-"&amp;TRIM(Tabla1[[#This Row],[Tipo Incrito]]))</f>
        <v/>
      </c>
      <c r="BH288" s="308" t="str">
        <f>IF(F288="","",OR(IFERROR(SEARCH("CG",Tabla1[[#This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8" s="309" t="str">
        <f>IF(F288&lt;&gt;"",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8" s="309" t="str">
        <f>IF(F288&lt;&gt;"",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8" s="309" t="str">
        <f>IF(Tabla1[[#This Row],[Fecha Inicio grupo]]="","",IFERROR(VLOOKUP(Tabla1[[#This Row],[Mes de Alta como miembro]],Parámetros!$AM$2:$AN$16,2,0),"01/01/1900"))</f>
        <v/>
      </c>
    </row>
    <row r="289" spans="1:63" ht="14.45" hidden="1">
      <c r="A289" s="69">
        <v>286</v>
      </c>
      <c r="B289" s="30"/>
      <c r="C289" s="35"/>
      <c r="D289" s="43"/>
      <c r="E289" s="65"/>
      <c r="F289" s="46"/>
      <c r="G289" s="46"/>
      <c r="H289" s="163"/>
      <c r="I289" s="43"/>
      <c r="J289" s="29"/>
      <c r="K289" s="70"/>
      <c r="L289" s="69"/>
      <c r="M289" s="47"/>
      <c r="N289" s="238" t="str">
        <f ca="1">IF(Tabla1[[#This Row],[Fecha de nac]]="","",IF(Tabla1[[#This Row],[Fecha Finalización]] &gt;=TODAY(), DATEDIF(Tabla1[[#This Row],[Fecha de nac]],TODAY(),"y"), ROUNDDOWN((Tabla1[[#This Row],[Fecha Finalización]] -Tabla1[[#This Row],[Fecha de nac]])/365,0)))</f>
        <v/>
      </c>
      <c r="O289" s="169"/>
      <c r="P289" s="35"/>
      <c r="Q289" s="68"/>
      <c r="R289" s="68"/>
      <c r="S289" s="68"/>
      <c r="T289" s="68"/>
      <c r="U289" s="243" t="str">
        <f>IF(F289="","",Tabla1[[#This Row],[Fecha Inicio grupo]]+3*7-7)</f>
        <v/>
      </c>
      <c r="V289" s="244" t="str">
        <f>IF(F289="","",EDATE(Tabla1[[#This Row],[Fecha Inicio grupo]],3))</f>
        <v/>
      </c>
      <c r="W289" s="30"/>
      <c r="X289" s="30"/>
      <c r="Y289" s="76"/>
      <c r="Z289" s="76"/>
      <c r="AA289" s="76"/>
      <c r="AB289" s="76"/>
      <c r="AC289" s="76"/>
      <c r="AD289" s="76"/>
      <c r="AE289" s="76"/>
      <c r="AF289" s="76"/>
      <c r="AG289" s="76"/>
      <c r="AH289" s="76"/>
      <c r="AI289" s="76"/>
      <c r="AJ289" s="76"/>
      <c r="AK289" s="76"/>
      <c r="AL289" s="76"/>
      <c r="AM289" s="76"/>
      <c r="AN289" s="76"/>
      <c r="AO289" s="144"/>
      <c r="AP289" s="246" t="str">
        <f>IF(F289="","",IFERROR(VLOOKUP(SUBSTITUTE(SUBSTITUTE(Tabla1[[#This Row],[Uso Sistemas]],"T","P"),"N","F"),Parámetros!$M$2:$N$17,2,0),"Completar hasta 3ra sem. para evaluar a Probacionista"))</f>
        <v/>
      </c>
      <c r="AQ289" s="40"/>
      <c r="AR289" s="40"/>
      <c r="AS289" s="40"/>
      <c r="AT289" s="29"/>
      <c r="AU289" s="56"/>
      <c r="AV289" s="56"/>
      <c r="AW289" s="56"/>
      <c r="AX289" s="248" t="str">
        <f>IF(V289="","",EOMONTH(EDATE(Tabla1[[#This Row],[Fecha Finalización]],2),0))</f>
        <v/>
      </c>
      <c r="AY289" s="40"/>
      <c r="AZ289" s="249" t="str">
        <f>IF(V289="","",EOMONTH(EDATE(Tabla1[[#This Row],[Fecha Finalización]],3),0))</f>
        <v/>
      </c>
      <c r="BA289" s="40"/>
      <c r="BB289" s="40"/>
      <c r="BC289" s="235"/>
      <c r="BD289" s="233" t="str">
        <f>IF(F289="","",Tabla1[[#This Row],[sem 01]]&amp;Tabla1[[#This Row],[sem 02]]&amp;Tabla1[[#This Row],[sem 03]])</f>
        <v/>
      </c>
      <c r="BE289" s="234" t="str">
        <f>IF(TRIM(F289)="","",$B$1&amp;"-"&amp;SUBSTITUTE(Tabla1[[#This Row],[Mes Inscrito]]," ","")&amp;"-"&amp;SUBSTITUTE(Tabla1[[#This Row],[Dia de clases Inscrito]]," ","")&amp;"-"&amp;SUBSTITUTE(Tabla1[[#This Row],[Horario Inscrito]]," ","")&amp;"-"&amp;Tabla1[[#This Row],[Fecha Inicio grupo]])</f>
        <v/>
      </c>
      <c r="BF289" s="251" t="str">
        <f>IF(F289="","",Tabla1[[#This Row],[Curso]])</f>
        <v/>
      </c>
      <c r="BG289" s="252" t="str">
        <f>+IF(TRIM(F289)="","",$B$1&amp;"-"&amp;TRIM(Tabla1[[#This Row],[Mes Inscrito]])&amp;"-"&amp;TRIM(Tabla1[[#This Row],[Dia de clases Inscrito]])&amp;"-"&amp;TRIM(Tabla1[[#This Row],[Horario Inscrito]])&amp;"-"&amp;TRIM(Tabla1[[#This Row],[Fecha Inicio grupo]])&amp;"-"&amp;TRIM(Tabla1[[#This Row],[Tipo Incrito]]))</f>
        <v/>
      </c>
      <c r="BH289" s="308" t="str">
        <f>IF(F289="","",OR(IFERROR(SEARCH("CG",Tabla1[[#This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9" s="309" t="str">
        <f>IF(F289&lt;&gt;"",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9" s="309" t="str">
        <f>IF(F289&lt;&gt;"",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9" s="309" t="str">
        <f>IF(Tabla1[[#This Row],[Fecha Inicio grupo]]="","",IFERROR(VLOOKUP(Tabla1[[#This Row],[Mes de Alta como miembro]],Parámetros!$AM$2:$AN$16,2,0),"01/01/1900"))</f>
        <v/>
      </c>
    </row>
    <row r="290" spans="1:63" ht="14.45" hidden="1">
      <c r="A290" s="69">
        <v>287</v>
      </c>
      <c r="B290" s="30"/>
      <c r="C290" s="35"/>
      <c r="D290" s="43"/>
      <c r="E290" s="65"/>
      <c r="F290" s="46"/>
      <c r="G290" s="46"/>
      <c r="H290" s="163"/>
      <c r="I290" s="43"/>
      <c r="J290" s="29"/>
      <c r="K290" s="70"/>
      <c r="L290" s="69"/>
      <c r="M290" s="47"/>
      <c r="N290" s="238" t="str">
        <f ca="1">IF(Tabla1[[#This Row],[Fecha de nac]]="","",IF(Tabla1[[#This Row],[Fecha Finalización]] &gt;=TODAY(), DATEDIF(Tabla1[[#This Row],[Fecha de nac]],TODAY(),"y"), ROUNDDOWN((Tabla1[[#This Row],[Fecha Finalización]] -Tabla1[[#This Row],[Fecha de nac]])/365,0)))</f>
        <v/>
      </c>
      <c r="O290" s="169"/>
      <c r="P290" s="35"/>
      <c r="Q290" s="68"/>
      <c r="R290" s="68"/>
      <c r="S290" s="68"/>
      <c r="T290" s="68"/>
      <c r="U290" s="243" t="str">
        <f>IF(F290="","",Tabla1[[#This Row],[Fecha Inicio grupo]]+3*7-7)</f>
        <v/>
      </c>
      <c r="V290" s="244" t="str">
        <f>IF(F290="","",EDATE(Tabla1[[#This Row],[Fecha Inicio grupo]],3))</f>
        <v/>
      </c>
      <c r="W290" s="30"/>
      <c r="X290" s="30"/>
      <c r="Y290" s="76"/>
      <c r="Z290" s="76"/>
      <c r="AA290" s="76"/>
      <c r="AB290" s="76"/>
      <c r="AC290" s="76"/>
      <c r="AD290" s="76"/>
      <c r="AE290" s="76"/>
      <c r="AF290" s="76"/>
      <c r="AG290" s="76"/>
      <c r="AH290" s="76"/>
      <c r="AI290" s="76"/>
      <c r="AJ290" s="76"/>
      <c r="AK290" s="76"/>
      <c r="AL290" s="76"/>
      <c r="AM290" s="76"/>
      <c r="AN290" s="76"/>
      <c r="AO290" s="144"/>
      <c r="AP290" s="246" t="str">
        <f>IF(F290="","",IFERROR(VLOOKUP(SUBSTITUTE(SUBSTITUTE(Tabla1[[#This Row],[Uso Sistemas]],"T","P"),"N","F"),Parámetros!$M$2:$N$17,2,0),"Completar hasta 3ra sem. para evaluar a Probacionista"))</f>
        <v/>
      </c>
      <c r="AQ290" s="40"/>
      <c r="AR290" s="40"/>
      <c r="AS290" s="40"/>
      <c r="AT290" s="29"/>
      <c r="AU290" s="56"/>
      <c r="AV290" s="56"/>
      <c r="AW290" s="56"/>
      <c r="AX290" s="248" t="str">
        <f>IF(V290="","",EOMONTH(EDATE(Tabla1[[#This Row],[Fecha Finalización]],2),0))</f>
        <v/>
      </c>
      <c r="AY290" s="40"/>
      <c r="AZ290" s="249" t="str">
        <f>IF(V290="","",EOMONTH(EDATE(Tabla1[[#This Row],[Fecha Finalización]],3),0))</f>
        <v/>
      </c>
      <c r="BA290" s="40"/>
      <c r="BB290" s="40"/>
      <c r="BC290" s="235"/>
      <c r="BD290" s="233" t="str">
        <f>IF(F290="","",Tabla1[[#This Row],[sem 01]]&amp;Tabla1[[#This Row],[sem 02]]&amp;Tabla1[[#This Row],[sem 03]])</f>
        <v/>
      </c>
      <c r="BE290" s="234" t="str">
        <f>IF(TRIM(F290)="","",$B$1&amp;"-"&amp;SUBSTITUTE(Tabla1[[#This Row],[Mes Inscrito]]," ","")&amp;"-"&amp;SUBSTITUTE(Tabla1[[#This Row],[Dia de clases Inscrito]]," ","")&amp;"-"&amp;SUBSTITUTE(Tabla1[[#This Row],[Horario Inscrito]]," ","")&amp;"-"&amp;Tabla1[[#This Row],[Fecha Inicio grupo]])</f>
        <v/>
      </c>
      <c r="BF290" s="251" t="str">
        <f>IF(F290="","",Tabla1[[#This Row],[Curso]])</f>
        <v/>
      </c>
      <c r="BG290" s="252" t="str">
        <f>+IF(TRIM(F290)="","",$B$1&amp;"-"&amp;TRIM(Tabla1[[#This Row],[Mes Inscrito]])&amp;"-"&amp;TRIM(Tabla1[[#This Row],[Dia de clases Inscrito]])&amp;"-"&amp;TRIM(Tabla1[[#This Row],[Horario Inscrito]])&amp;"-"&amp;TRIM(Tabla1[[#This Row],[Fecha Inicio grupo]])&amp;"-"&amp;TRIM(Tabla1[[#This Row],[Tipo Incrito]]))</f>
        <v/>
      </c>
      <c r="BH290" s="308" t="str">
        <f>IF(F290="","",OR(IFERROR(SEARCH("CG",Tabla1[[#This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0" s="309" t="str">
        <f>IF(F290&lt;&gt;"",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0" s="309" t="str">
        <f>IF(F290&lt;&gt;"",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0" s="309" t="str">
        <f>IF(Tabla1[[#This Row],[Fecha Inicio grupo]]="","",IFERROR(VLOOKUP(Tabla1[[#This Row],[Mes de Alta como miembro]],Parámetros!$AM$2:$AN$16,2,0),"01/01/1900"))</f>
        <v/>
      </c>
    </row>
    <row r="291" spans="1:63" ht="14.45" hidden="1">
      <c r="A291" s="69">
        <v>288</v>
      </c>
      <c r="B291" s="30"/>
      <c r="C291" s="35"/>
      <c r="D291" s="43"/>
      <c r="E291" s="65"/>
      <c r="F291" s="46"/>
      <c r="G291" s="46"/>
      <c r="H291" s="163"/>
      <c r="I291" s="43"/>
      <c r="J291" s="29"/>
      <c r="K291" s="70"/>
      <c r="L291" s="69"/>
      <c r="M291" s="47"/>
      <c r="N291" s="238" t="str">
        <f ca="1">IF(Tabla1[[#This Row],[Fecha de nac]]="","",IF(Tabla1[[#This Row],[Fecha Finalización]] &gt;=TODAY(), DATEDIF(Tabla1[[#This Row],[Fecha de nac]],TODAY(),"y"), ROUNDDOWN((Tabla1[[#This Row],[Fecha Finalización]] -Tabla1[[#This Row],[Fecha de nac]])/365,0)))</f>
        <v/>
      </c>
      <c r="O291" s="169"/>
      <c r="P291" s="35"/>
      <c r="Q291" s="68"/>
      <c r="R291" s="68"/>
      <c r="S291" s="68"/>
      <c r="T291" s="68"/>
      <c r="U291" s="243" t="str">
        <f>IF(F291="","",Tabla1[[#This Row],[Fecha Inicio grupo]]+3*7-7)</f>
        <v/>
      </c>
      <c r="V291" s="244" t="str">
        <f>IF(F291="","",EDATE(Tabla1[[#This Row],[Fecha Inicio grupo]],3))</f>
        <v/>
      </c>
      <c r="W291" s="30"/>
      <c r="X291" s="30"/>
      <c r="Y291" s="76"/>
      <c r="Z291" s="76"/>
      <c r="AA291" s="76"/>
      <c r="AB291" s="76"/>
      <c r="AC291" s="76"/>
      <c r="AD291" s="76"/>
      <c r="AE291" s="76"/>
      <c r="AF291" s="76"/>
      <c r="AG291" s="76"/>
      <c r="AH291" s="76"/>
      <c r="AI291" s="76"/>
      <c r="AJ291" s="76"/>
      <c r="AK291" s="76"/>
      <c r="AL291" s="76"/>
      <c r="AM291" s="76"/>
      <c r="AN291" s="76"/>
      <c r="AO291" s="144"/>
      <c r="AP291" s="246" t="str">
        <f>IF(F291="","",IFERROR(VLOOKUP(SUBSTITUTE(SUBSTITUTE(Tabla1[[#This Row],[Uso Sistemas]],"T","P"),"N","F"),Parámetros!$M$2:$N$17,2,0),"Completar hasta 3ra sem. para evaluar a Probacionista"))</f>
        <v/>
      </c>
      <c r="AQ291" s="40"/>
      <c r="AR291" s="40"/>
      <c r="AS291" s="40"/>
      <c r="AT291" s="29"/>
      <c r="AU291" s="56"/>
      <c r="AV291" s="56"/>
      <c r="AW291" s="56"/>
      <c r="AX291" s="248" t="str">
        <f>IF(V291="","",EOMONTH(EDATE(Tabla1[[#This Row],[Fecha Finalización]],2),0))</f>
        <v/>
      </c>
      <c r="AY291" s="40"/>
      <c r="AZ291" s="249" t="str">
        <f>IF(V291="","",EOMONTH(EDATE(Tabla1[[#This Row],[Fecha Finalización]],3),0))</f>
        <v/>
      </c>
      <c r="BA291" s="40"/>
      <c r="BB291" s="40"/>
      <c r="BC291" s="235"/>
      <c r="BD291" s="233" t="str">
        <f>IF(F291="","",Tabla1[[#This Row],[sem 01]]&amp;Tabla1[[#This Row],[sem 02]]&amp;Tabla1[[#This Row],[sem 03]])</f>
        <v/>
      </c>
      <c r="BE291" s="234" t="str">
        <f>IF(TRIM(F291)="","",$B$1&amp;"-"&amp;SUBSTITUTE(Tabla1[[#This Row],[Mes Inscrito]]," ","")&amp;"-"&amp;SUBSTITUTE(Tabla1[[#This Row],[Dia de clases Inscrito]]," ","")&amp;"-"&amp;SUBSTITUTE(Tabla1[[#This Row],[Horario Inscrito]]," ","")&amp;"-"&amp;Tabla1[[#This Row],[Fecha Inicio grupo]])</f>
        <v/>
      </c>
      <c r="BF291" s="251" t="str">
        <f>IF(F291="","",Tabla1[[#This Row],[Curso]])</f>
        <v/>
      </c>
      <c r="BG291" s="252" t="str">
        <f>+IF(TRIM(F291)="","",$B$1&amp;"-"&amp;TRIM(Tabla1[[#This Row],[Mes Inscrito]])&amp;"-"&amp;TRIM(Tabla1[[#This Row],[Dia de clases Inscrito]])&amp;"-"&amp;TRIM(Tabla1[[#This Row],[Horario Inscrito]])&amp;"-"&amp;TRIM(Tabla1[[#This Row],[Fecha Inicio grupo]])&amp;"-"&amp;TRIM(Tabla1[[#This Row],[Tipo Incrito]]))</f>
        <v/>
      </c>
      <c r="BH291" s="308" t="str">
        <f>IF(F291="","",OR(IFERROR(SEARCH("CG",Tabla1[[#This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1" s="309" t="str">
        <f>IF(F291&lt;&gt;"",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1" s="309" t="str">
        <f>IF(F291&lt;&gt;"",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1" s="309" t="str">
        <f>IF(Tabla1[[#This Row],[Fecha Inicio grupo]]="","",IFERROR(VLOOKUP(Tabla1[[#This Row],[Mes de Alta como miembro]],Parámetros!$AM$2:$AN$16,2,0),"01/01/1900"))</f>
        <v/>
      </c>
    </row>
    <row r="292" spans="1:63" ht="14.45" hidden="1">
      <c r="A292" s="69">
        <v>289</v>
      </c>
      <c r="B292" s="30"/>
      <c r="C292" s="35"/>
      <c r="D292" s="43"/>
      <c r="E292" s="65"/>
      <c r="F292" s="46"/>
      <c r="G292" s="46"/>
      <c r="H292" s="163"/>
      <c r="I292" s="43"/>
      <c r="J292" s="29"/>
      <c r="K292" s="70"/>
      <c r="L292" s="69"/>
      <c r="M292" s="47"/>
      <c r="N292" s="238" t="str">
        <f ca="1">IF(Tabla1[[#This Row],[Fecha de nac]]="","",IF(Tabla1[[#This Row],[Fecha Finalización]] &gt;=TODAY(), DATEDIF(Tabla1[[#This Row],[Fecha de nac]],TODAY(),"y"), ROUNDDOWN((Tabla1[[#This Row],[Fecha Finalización]] -Tabla1[[#This Row],[Fecha de nac]])/365,0)))</f>
        <v/>
      </c>
      <c r="O292" s="169"/>
      <c r="P292" s="35"/>
      <c r="Q292" s="68"/>
      <c r="R292" s="68"/>
      <c r="S292" s="68"/>
      <c r="T292" s="68"/>
      <c r="U292" s="243" t="str">
        <f>IF(F292="","",Tabla1[[#This Row],[Fecha Inicio grupo]]+3*7-7)</f>
        <v/>
      </c>
      <c r="V292" s="244" t="str">
        <f>IF(F292="","",EDATE(Tabla1[[#This Row],[Fecha Inicio grupo]],3))</f>
        <v/>
      </c>
      <c r="W292" s="30"/>
      <c r="X292" s="30"/>
      <c r="Y292" s="76"/>
      <c r="Z292" s="76"/>
      <c r="AA292" s="76"/>
      <c r="AB292" s="76"/>
      <c r="AC292" s="76"/>
      <c r="AD292" s="76"/>
      <c r="AE292" s="76"/>
      <c r="AF292" s="76"/>
      <c r="AG292" s="76"/>
      <c r="AH292" s="76"/>
      <c r="AI292" s="76"/>
      <c r="AJ292" s="76"/>
      <c r="AK292" s="76"/>
      <c r="AL292" s="76"/>
      <c r="AM292" s="76"/>
      <c r="AN292" s="76"/>
      <c r="AO292" s="144"/>
      <c r="AP292" s="246" t="str">
        <f>IF(F292="","",IFERROR(VLOOKUP(SUBSTITUTE(SUBSTITUTE(Tabla1[[#This Row],[Uso Sistemas]],"T","P"),"N","F"),Parámetros!$M$2:$N$17,2,0),"Completar hasta 3ra sem. para evaluar a Probacionista"))</f>
        <v/>
      </c>
      <c r="AQ292" s="40"/>
      <c r="AR292" s="40"/>
      <c r="AS292" s="40"/>
      <c r="AT292" s="29"/>
      <c r="AU292" s="56"/>
      <c r="AV292" s="56"/>
      <c r="AW292" s="56"/>
      <c r="AX292" s="248" t="str">
        <f>IF(V292="","",EOMONTH(EDATE(Tabla1[[#This Row],[Fecha Finalización]],2),0))</f>
        <v/>
      </c>
      <c r="AY292" s="40"/>
      <c r="AZ292" s="249" t="str">
        <f>IF(V292="","",EOMONTH(EDATE(Tabla1[[#This Row],[Fecha Finalización]],3),0))</f>
        <v/>
      </c>
      <c r="BA292" s="40"/>
      <c r="BB292" s="40"/>
      <c r="BC292" s="235"/>
      <c r="BD292" s="233" t="str">
        <f>IF(F292="","",Tabla1[[#This Row],[sem 01]]&amp;Tabla1[[#This Row],[sem 02]]&amp;Tabla1[[#This Row],[sem 03]])</f>
        <v/>
      </c>
      <c r="BE292" s="234" t="str">
        <f>IF(TRIM(F292)="","",$B$1&amp;"-"&amp;SUBSTITUTE(Tabla1[[#This Row],[Mes Inscrito]]," ","")&amp;"-"&amp;SUBSTITUTE(Tabla1[[#This Row],[Dia de clases Inscrito]]," ","")&amp;"-"&amp;SUBSTITUTE(Tabla1[[#This Row],[Horario Inscrito]]," ","")&amp;"-"&amp;Tabla1[[#This Row],[Fecha Inicio grupo]])</f>
        <v/>
      </c>
      <c r="BF292" s="251" t="str">
        <f>IF(F292="","",Tabla1[[#This Row],[Curso]])</f>
        <v/>
      </c>
      <c r="BG292" s="252" t="str">
        <f>+IF(TRIM(F292)="","",$B$1&amp;"-"&amp;TRIM(Tabla1[[#This Row],[Mes Inscrito]])&amp;"-"&amp;TRIM(Tabla1[[#This Row],[Dia de clases Inscrito]])&amp;"-"&amp;TRIM(Tabla1[[#This Row],[Horario Inscrito]])&amp;"-"&amp;TRIM(Tabla1[[#This Row],[Fecha Inicio grupo]])&amp;"-"&amp;TRIM(Tabla1[[#This Row],[Tipo Incrito]]))</f>
        <v/>
      </c>
      <c r="BH292" s="308" t="str">
        <f>IF(F292="","",OR(IFERROR(SEARCH("CG",Tabla1[[#This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2" s="309" t="str">
        <f>IF(F292&lt;&gt;"",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2" s="309" t="str">
        <f>IF(F292&lt;&gt;"",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2" s="309" t="str">
        <f>IF(Tabla1[[#This Row],[Fecha Inicio grupo]]="","",IFERROR(VLOOKUP(Tabla1[[#This Row],[Mes de Alta como miembro]],Parámetros!$AM$2:$AN$16,2,0),"01/01/1900"))</f>
        <v/>
      </c>
    </row>
    <row r="293" spans="1:63" ht="14.45" hidden="1">
      <c r="A293" s="69">
        <v>290</v>
      </c>
      <c r="B293" s="30"/>
      <c r="C293" s="35"/>
      <c r="D293" s="43"/>
      <c r="E293" s="65"/>
      <c r="F293" s="46"/>
      <c r="G293" s="46"/>
      <c r="H293" s="163"/>
      <c r="I293" s="43"/>
      <c r="J293" s="29"/>
      <c r="K293" s="70"/>
      <c r="L293" s="69"/>
      <c r="M293" s="47"/>
      <c r="N293" s="238" t="str">
        <f ca="1">IF(Tabla1[[#This Row],[Fecha de nac]]="","",IF(Tabla1[[#This Row],[Fecha Finalización]] &gt;=TODAY(), DATEDIF(Tabla1[[#This Row],[Fecha de nac]],TODAY(),"y"), ROUNDDOWN((Tabla1[[#This Row],[Fecha Finalización]] -Tabla1[[#This Row],[Fecha de nac]])/365,0)))</f>
        <v/>
      </c>
      <c r="O293" s="169"/>
      <c r="P293" s="35"/>
      <c r="Q293" s="68"/>
      <c r="R293" s="68"/>
      <c r="S293" s="68"/>
      <c r="T293" s="68"/>
      <c r="U293" s="243" t="str">
        <f>IF(F293="","",Tabla1[[#This Row],[Fecha Inicio grupo]]+3*7-7)</f>
        <v/>
      </c>
      <c r="V293" s="244" t="str">
        <f>IF(F293="","",EDATE(Tabla1[[#This Row],[Fecha Inicio grupo]],3))</f>
        <v/>
      </c>
      <c r="W293" s="30"/>
      <c r="X293" s="30"/>
      <c r="Y293" s="76"/>
      <c r="Z293" s="76"/>
      <c r="AA293" s="76"/>
      <c r="AB293" s="76"/>
      <c r="AC293" s="76"/>
      <c r="AD293" s="76"/>
      <c r="AE293" s="76"/>
      <c r="AF293" s="76"/>
      <c r="AG293" s="76"/>
      <c r="AH293" s="76"/>
      <c r="AI293" s="76"/>
      <c r="AJ293" s="76"/>
      <c r="AK293" s="76"/>
      <c r="AL293" s="76"/>
      <c r="AM293" s="76"/>
      <c r="AN293" s="76"/>
      <c r="AO293" s="144"/>
      <c r="AP293" s="246" t="str">
        <f>IF(F293="","",IFERROR(VLOOKUP(SUBSTITUTE(SUBSTITUTE(Tabla1[[#This Row],[Uso Sistemas]],"T","P"),"N","F"),Parámetros!$M$2:$N$17,2,0),"Completar hasta 3ra sem. para evaluar a Probacionista"))</f>
        <v/>
      </c>
      <c r="AQ293" s="40"/>
      <c r="AR293" s="40"/>
      <c r="AS293" s="40"/>
      <c r="AT293" s="29"/>
      <c r="AU293" s="56"/>
      <c r="AV293" s="56"/>
      <c r="AW293" s="56"/>
      <c r="AX293" s="248" t="str">
        <f>IF(V293="","",EOMONTH(EDATE(Tabla1[[#This Row],[Fecha Finalización]],2),0))</f>
        <v/>
      </c>
      <c r="AY293" s="40"/>
      <c r="AZ293" s="249" t="str">
        <f>IF(V293="","",EOMONTH(EDATE(Tabla1[[#This Row],[Fecha Finalización]],3),0))</f>
        <v/>
      </c>
      <c r="BA293" s="40"/>
      <c r="BB293" s="40"/>
      <c r="BC293" s="235"/>
      <c r="BD293" s="233" t="str">
        <f>IF(F293="","",Tabla1[[#This Row],[sem 01]]&amp;Tabla1[[#This Row],[sem 02]]&amp;Tabla1[[#This Row],[sem 03]])</f>
        <v/>
      </c>
      <c r="BE293" s="234" t="str">
        <f>IF(TRIM(F293)="","",$B$1&amp;"-"&amp;SUBSTITUTE(Tabla1[[#This Row],[Mes Inscrito]]," ","")&amp;"-"&amp;SUBSTITUTE(Tabla1[[#This Row],[Dia de clases Inscrito]]," ","")&amp;"-"&amp;SUBSTITUTE(Tabla1[[#This Row],[Horario Inscrito]]," ","")&amp;"-"&amp;Tabla1[[#This Row],[Fecha Inicio grupo]])</f>
        <v/>
      </c>
      <c r="BF293" s="251" t="str">
        <f>IF(F293="","",Tabla1[[#This Row],[Curso]])</f>
        <v/>
      </c>
      <c r="BG293" s="252" t="str">
        <f>+IF(TRIM(F293)="","",$B$1&amp;"-"&amp;TRIM(Tabla1[[#This Row],[Mes Inscrito]])&amp;"-"&amp;TRIM(Tabla1[[#This Row],[Dia de clases Inscrito]])&amp;"-"&amp;TRIM(Tabla1[[#This Row],[Horario Inscrito]])&amp;"-"&amp;TRIM(Tabla1[[#This Row],[Fecha Inicio grupo]])&amp;"-"&amp;TRIM(Tabla1[[#This Row],[Tipo Incrito]]))</f>
        <v/>
      </c>
      <c r="BH293" s="308" t="str">
        <f>IF(F293="","",OR(IFERROR(SEARCH("CG",Tabla1[[#This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3" s="309" t="str">
        <f>IF(F293&lt;&gt;"",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3" s="309" t="str">
        <f>IF(F293&lt;&gt;"",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3" s="309" t="str">
        <f>IF(Tabla1[[#This Row],[Fecha Inicio grupo]]="","",IFERROR(VLOOKUP(Tabla1[[#This Row],[Mes de Alta como miembro]],Parámetros!$AM$2:$AN$16,2,0),"01/01/1900"))</f>
        <v/>
      </c>
    </row>
    <row r="294" spans="1:63" ht="14.45" hidden="1">
      <c r="A294" s="69">
        <v>291</v>
      </c>
      <c r="B294" s="30"/>
      <c r="C294" s="35"/>
      <c r="D294" s="43"/>
      <c r="E294" s="65"/>
      <c r="F294" s="46"/>
      <c r="G294" s="46"/>
      <c r="H294" s="163"/>
      <c r="I294" s="43"/>
      <c r="J294" s="29"/>
      <c r="K294" s="70"/>
      <c r="L294" s="69"/>
      <c r="M294" s="47"/>
      <c r="N294" s="238" t="str">
        <f ca="1">IF(Tabla1[[#This Row],[Fecha de nac]]="","",IF(Tabla1[[#This Row],[Fecha Finalización]] &gt;=TODAY(), DATEDIF(Tabla1[[#This Row],[Fecha de nac]],TODAY(),"y"), ROUNDDOWN((Tabla1[[#This Row],[Fecha Finalización]] -Tabla1[[#This Row],[Fecha de nac]])/365,0)))</f>
        <v/>
      </c>
      <c r="O294" s="169"/>
      <c r="P294" s="35"/>
      <c r="Q294" s="68"/>
      <c r="R294" s="68"/>
      <c r="S294" s="68"/>
      <c r="T294" s="68"/>
      <c r="U294" s="243" t="str">
        <f>IF(F294="","",Tabla1[[#This Row],[Fecha Inicio grupo]]+3*7-7)</f>
        <v/>
      </c>
      <c r="V294" s="244" t="str">
        <f>IF(F294="","",EDATE(Tabla1[[#This Row],[Fecha Inicio grupo]],3))</f>
        <v/>
      </c>
      <c r="W294" s="30"/>
      <c r="X294" s="30"/>
      <c r="Y294" s="76"/>
      <c r="Z294" s="76"/>
      <c r="AA294" s="76"/>
      <c r="AB294" s="76"/>
      <c r="AC294" s="76"/>
      <c r="AD294" s="76"/>
      <c r="AE294" s="76"/>
      <c r="AF294" s="76"/>
      <c r="AG294" s="76"/>
      <c r="AH294" s="76"/>
      <c r="AI294" s="76"/>
      <c r="AJ294" s="76"/>
      <c r="AK294" s="76"/>
      <c r="AL294" s="76"/>
      <c r="AM294" s="76"/>
      <c r="AN294" s="76"/>
      <c r="AO294" s="144"/>
      <c r="AP294" s="246" t="str">
        <f>IF(F294="","",IFERROR(VLOOKUP(SUBSTITUTE(SUBSTITUTE(Tabla1[[#This Row],[Uso Sistemas]],"T","P"),"N","F"),Parámetros!$M$2:$N$17,2,0),"Completar hasta 3ra sem. para evaluar a Probacionista"))</f>
        <v/>
      </c>
      <c r="AQ294" s="40"/>
      <c r="AR294" s="40"/>
      <c r="AS294" s="40"/>
      <c r="AT294" s="29"/>
      <c r="AU294" s="56"/>
      <c r="AV294" s="56"/>
      <c r="AW294" s="56"/>
      <c r="AX294" s="248" t="str">
        <f>IF(V294="","",EOMONTH(EDATE(Tabla1[[#This Row],[Fecha Finalización]],2),0))</f>
        <v/>
      </c>
      <c r="AY294" s="40"/>
      <c r="AZ294" s="249" t="str">
        <f>IF(V294="","",EOMONTH(EDATE(Tabla1[[#This Row],[Fecha Finalización]],3),0))</f>
        <v/>
      </c>
      <c r="BA294" s="40"/>
      <c r="BB294" s="40"/>
      <c r="BC294" s="235"/>
      <c r="BD294" s="233" t="str">
        <f>IF(F294="","",Tabla1[[#This Row],[sem 01]]&amp;Tabla1[[#This Row],[sem 02]]&amp;Tabla1[[#This Row],[sem 03]])</f>
        <v/>
      </c>
      <c r="BE294" s="234" t="str">
        <f>IF(TRIM(F294)="","",$B$1&amp;"-"&amp;SUBSTITUTE(Tabla1[[#This Row],[Mes Inscrito]]," ","")&amp;"-"&amp;SUBSTITUTE(Tabla1[[#This Row],[Dia de clases Inscrito]]," ","")&amp;"-"&amp;SUBSTITUTE(Tabla1[[#This Row],[Horario Inscrito]]," ","")&amp;"-"&amp;Tabla1[[#This Row],[Fecha Inicio grupo]])</f>
        <v/>
      </c>
      <c r="BF294" s="251" t="str">
        <f>IF(F294="","",Tabla1[[#This Row],[Curso]])</f>
        <v/>
      </c>
      <c r="BG294" s="252" t="str">
        <f>+IF(TRIM(F294)="","",$B$1&amp;"-"&amp;TRIM(Tabla1[[#This Row],[Mes Inscrito]])&amp;"-"&amp;TRIM(Tabla1[[#This Row],[Dia de clases Inscrito]])&amp;"-"&amp;TRIM(Tabla1[[#This Row],[Horario Inscrito]])&amp;"-"&amp;TRIM(Tabla1[[#This Row],[Fecha Inicio grupo]])&amp;"-"&amp;TRIM(Tabla1[[#This Row],[Tipo Incrito]]))</f>
        <v/>
      </c>
      <c r="BH294" s="308" t="str">
        <f>IF(F294="","",OR(IFERROR(SEARCH("CG",Tabla1[[#This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4" s="309" t="str">
        <f>IF(F294&lt;&gt;"",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4" s="309" t="str">
        <f>IF(F294&lt;&gt;"",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4" s="309" t="str">
        <f>IF(Tabla1[[#This Row],[Fecha Inicio grupo]]="","",IFERROR(VLOOKUP(Tabla1[[#This Row],[Mes de Alta como miembro]],Parámetros!$AM$2:$AN$16,2,0),"01/01/1900"))</f>
        <v/>
      </c>
    </row>
    <row r="295" spans="1:63" ht="14.45" hidden="1">
      <c r="A295" s="69">
        <v>292</v>
      </c>
      <c r="B295" s="30"/>
      <c r="C295" s="35"/>
      <c r="D295" s="43"/>
      <c r="E295" s="65"/>
      <c r="F295" s="46"/>
      <c r="G295" s="46"/>
      <c r="H295" s="163"/>
      <c r="I295" s="43"/>
      <c r="J295" s="29"/>
      <c r="K295" s="70"/>
      <c r="L295" s="69"/>
      <c r="M295" s="47"/>
      <c r="N295" s="238" t="str">
        <f ca="1">IF(Tabla1[[#This Row],[Fecha de nac]]="","",IF(Tabla1[[#This Row],[Fecha Finalización]] &gt;=TODAY(), DATEDIF(Tabla1[[#This Row],[Fecha de nac]],TODAY(),"y"), ROUNDDOWN((Tabla1[[#This Row],[Fecha Finalización]] -Tabla1[[#This Row],[Fecha de nac]])/365,0)))</f>
        <v/>
      </c>
      <c r="O295" s="169"/>
      <c r="P295" s="35"/>
      <c r="Q295" s="68"/>
      <c r="R295" s="68"/>
      <c r="S295" s="68"/>
      <c r="T295" s="68"/>
      <c r="U295" s="243" t="str">
        <f>IF(F295="","",Tabla1[[#This Row],[Fecha Inicio grupo]]+3*7-7)</f>
        <v/>
      </c>
      <c r="V295" s="244" t="str">
        <f>IF(F295="","",EDATE(Tabla1[[#This Row],[Fecha Inicio grupo]],3))</f>
        <v/>
      </c>
      <c r="W295" s="30"/>
      <c r="X295" s="30"/>
      <c r="Y295" s="76"/>
      <c r="Z295" s="76"/>
      <c r="AA295" s="76"/>
      <c r="AB295" s="76"/>
      <c r="AC295" s="76"/>
      <c r="AD295" s="76"/>
      <c r="AE295" s="76"/>
      <c r="AF295" s="76"/>
      <c r="AG295" s="76"/>
      <c r="AH295" s="76"/>
      <c r="AI295" s="76"/>
      <c r="AJ295" s="76"/>
      <c r="AK295" s="76"/>
      <c r="AL295" s="76"/>
      <c r="AM295" s="76"/>
      <c r="AN295" s="76"/>
      <c r="AO295" s="144"/>
      <c r="AP295" s="246" t="str">
        <f>IF(F295="","",IFERROR(VLOOKUP(SUBSTITUTE(SUBSTITUTE(Tabla1[[#This Row],[Uso Sistemas]],"T","P"),"N","F"),Parámetros!$M$2:$N$17,2,0),"Completar hasta 3ra sem. para evaluar a Probacionista"))</f>
        <v/>
      </c>
      <c r="AQ295" s="40"/>
      <c r="AR295" s="40"/>
      <c r="AS295" s="40"/>
      <c r="AT295" s="29"/>
      <c r="AU295" s="56"/>
      <c r="AV295" s="56"/>
      <c r="AW295" s="56"/>
      <c r="AX295" s="248" t="str">
        <f>IF(V295="","",EOMONTH(EDATE(Tabla1[[#This Row],[Fecha Finalización]],2),0))</f>
        <v/>
      </c>
      <c r="AY295" s="40"/>
      <c r="AZ295" s="249" t="str">
        <f>IF(V295="","",EOMONTH(EDATE(Tabla1[[#This Row],[Fecha Finalización]],3),0))</f>
        <v/>
      </c>
      <c r="BA295" s="40"/>
      <c r="BB295" s="40"/>
      <c r="BC295" s="235"/>
      <c r="BD295" s="233" t="str">
        <f>IF(F295="","",Tabla1[[#This Row],[sem 01]]&amp;Tabla1[[#This Row],[sem 02]]&amp;Tabla1[[#This Row],[sem 03]])</f>
        <v/>
      </c>
      <c r="BE295" s="234" t="str">
        <f>IF(TRIM(F295)="","",$B$1&amp;"-"&amp;SUBSTITUTE(Tabla1[[#This Row],[Mes Inscrito]]," ","")&amp;"-"&amp;SUBSTITUTE(Tabla1[[#This Row],[Dia de clases Inscrito]]," ","")&amp;"-"&amp;SUBSTITUTE(Tabla1[[#This Row],[Horario Inscrito]]," ","")&amp;"-"&amp;Tabla1[[#This Row],[Fecha Inicio grupo]])</f>
        <v/>
      </c>
      <c r="BF295" s="251" t="str">
        <f>IF(F295="","",Tabla1[[#This Row],[Curso]])</f>
        <v/>
      </c>
      <c r="BG295" s="252" t="str">
        <f>+IF(TRIM(F295)="","",$B$1&amp;"-"&amp;TRIM(Tabla1[[#This Row],[Mes Inscrito]])&amp;"-"&amp;TRIM(Tabla1[[#This Row],[Dia de clases Inscrito]])&amp;"-"&amp;TRIM(Tabla1[[#This Row],[Horario Inscrito]])&amp;"-"&amp;TRIM(Tabla1[[#This Row],[Fecha Inicio grupo]])&amp;"-"&amp;TRIM(Tabla1[[#This Row],[Tipo Incrito]]))</f>
        <v/>
      </c>
      <c r="BH295" s="308" t="str">
        <f>IF(F295="","",OR(IFERROR(SEARCH("CG",Tabla1[[#This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5" s="309" t="str">
        <f>IF(F295&lt;&gt;"",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5" s="309" t="str">
        <f>IF(F295&lt;&gt;"",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5" s="309" t="str">
        <f>IF(Tabla1[[#This Row],[Fecha Inicio grupo]]="","",IFERROR(VLOOKUP(Tabla1[[#This Row],[Mes de Alta como miembro]],Parámetros!$AM$2:$AN$16,2,0),"01/01/1900"))</f>
        <v/>
      </c>
    </row>
    <row r="296" spans="1:63" ht="14.45" hidden="1">
      <c r="A296" s="69">
        <v>293</v>
      </c>
      <c r="B296" s="30"/>
      <c r="C296" s="35"/>
      <c r="D296" s="43"/>
      <c r="E296" s="65"/>
      <c r="F296" s="46"/>
      <c r="G296" s="46"/>
      <c r="H296" s="163"/>
      <c r="I296" s="43"/>
      <c r="J296" s="29"/>
      <c r="K296" s="70"/>
      <c r="L296" s="69"/>
      <c r="M296" s="47"/>
      <c r="N296" s="238" t="str">
        <f ca="1">IF(Tabla1[[#This Row],[Fecha de nac]]="","",IF(Tabla1[[#This Row],[Fecha Finalización]] &gt;=TODAY(), DATEDIF(Tabla1[[#This Row],[Fecha de nac]],TODAY(),"y"), ROUNDDOWN((Tabla1[[#This Row],[Fecha Finalización]] -Tabla1[[#This Row],[Fecha de nac]])/365,0)))</f>
        <v/>
      </c>
      <c r="O296" s="169"/>
      <c r="P296" s="35"/>
      <c r="Q296" s="68"/>
      <c r="R296" s="68"/>
      <c r="S296" s="68"/>
      <c r="T296" s="68"/>
      <c r="U296" s="243" t="str">
        <f>IF(F296="","",Tabla1[[#This Row],[Fecha Inicio grupo]]+3*7-7)</f>
        <v/>
      </c>
      <c r="V296" s="244" t="str">
        <f>IF(F296="","",EDATE(Tabla1[[#This Row],[Fecha Inicio grupo]],3))</f>
        <v/>
      </c>
      <c r="W296" s="30"/>
      <c r="X296" s="30"/>
      <c r="Y296" s="76"/>
      <c r="Z296" s="76"/>
      <c r="AA296" s="76"/>
      <c r="AB296" s="76"/>
      <c r="AC296" s="76"/>
      <c r="AD296" s="76"/>
      <c r="AE296" s="76"/>
      <c r="AF296" s="76"/>
      <c r="AG296" s="76"/>
      <c r="AH296" s="76"/>
      <c r="AI296" s="76"/>
      <c r="AJ296" s="76"/>
      <c r="AK296" s="76"/>
      <c r="AL296" s="76"/>
      <c r="AM296" s="76"/>
      <c r="AN296" s="76"/>
      <c r="AO296" s="144"/>
      <c r="AP296" s="246" t="str">
        <f>IF(F296="","",IFERROR(VLOOKUP(SUBSTITUTE(SUBSTITUTE(Tabla1[[#This Row],[Uso Sistemas]],"T","P"),"N","F"),Parámetros!$M$2:$N$17,2,0),"Completar hasta 3ra sem. para evaluar a Probacionista"))</f>
        <v/>
      </c>
      <c r="AQ296" s="40"/>
      <c r="AR296" s="40"/>
      <c r="AS296" s="40"/>
      <c r="AT296" s="29"/>
      <c r="AU296" s="56"/>
      <c r="AV296" s="56"/>
      <c r="AW296" s="56"/>
      <c r="AX296" s="248" t="str">
        <f>IF(V296="","",EOMONTH(EDATE(Tabla1[[#This Row],[Fecha Finalización]],2),0))</f>
        <v/>
      </c>
      <c r="AY296" s="40"/>
      <c r="AZ296" s="249" t="str">
        <f>IF(V296="","",EOMONTH(EDATE(Tabla1[[#This Row],[Fecha Finalización]],3),0))</f>
        <v/>
      </c>
      <c r="BA296" s="40"/>
      <c r="BB296" s="40"/>
      <c r="BC296" s="235"/>
      <c r="BD296" s="233" t="str">
        <f>IF(F296="","",Tabla1[[#This Row],[sem 01]]&amp;Tabla1[[#This Row],[sem 02]]&amp;Tabla1[[#This Row],[sem 03]])</f>
        <v/>
      </c>
      <c r="BE296" s="234" t="str">
        <f>IF(TRIM(F296)="","",$B$1&amp;"-"&amp;SUBSTITUTE(Tabla1[[#This Row],[Mes Inscrito]]," ","")&amp;"-"&amp;SUBSTITUTE(Tabla1[[#This Row],[Dia de clases Inscrito]]," ","")&amp;"-"&amp;SUBSTITUTE(Tabla1[[#This Row],[Horario Inscrito]]," ","")&amp;"-"&amp;Tabla1[[#This Row],[Fecha Inicio grupo]])</f>
        <v/>
      </c>
      <c r="BF296" s="251" t="str">
        <f>IF(F296="","",Tabla1[[#This Row],[Curso]])</f>
        <v/>
      </c>
      <c r="BG296" s="252" t="str">
        <f>+IF(TRIM(F296)="","",$B$1&amp;"-"&amp;TRIM(Tabla1[[#This Row],[Mes Inscrito]])&amp;"-"&amp;TRIM(Tabla1[[#This Row],[Dia de clases Inscrito]])&amp;"-"&amp;TRIM(Tabla1[[#This Row],[Horario Inscrito]])&amp;"-"&amp;TRIM(Tabla1[[#This Row],[Fecha Inicio grupo]])&amp;"-"&amp;TRIM(Tabla1[[#This Row],[Tipo Incrito]]))</f>
        <v/>
      </c>
      <c r="BH296" s="308" t="str">
        <f>IF(F296="","",OR(IFERROR(SEARCH("CG",Tabla1[[#This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6" s="309" t="str">
        <f>IF(F296&lt;&gt;"",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6" s="309" t="str">
        <f>IF(F296&lt;&gt;"",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6" s="309" t="str">
        <f>IF(Tabla1[[#This Row],[Fecha Inicio grupo]]="","",IFERROR(VLOOKUP(Tabla1[[#This Row],[Mes de Alta como miembro]],Parámetros!$AM$2:$AN$16,2,0),"01/01/1900"))</f>
        <v/>
      </c>
    </row>
    <row r="297" spans="1:63" ht="14.45" hidden="1">
      <c r="A297" s="69">
        <v>294</v>
      </c>
      <c r="B297" s="30"/>
      <c r="C297" s="35"/>
      <c r="D297" s="43"/>
      <c r="E297" s="65"/>
      <c r="F297" s="46"/>
      <c r="G297" s="46"/>
      <c r="H297" s="163"/>
      <c r="I297" s="43"/>
      <c r="J297" s="29"/>
      <c r="K297" s="70"/>
      <c r="L297" s="69"/>
      <c r="M297" s="47"/>
      <c r="N297" s="238" t="str">
        <f ca="1">IF(Tabla1[[#This Row],[Fecha de nac]]="","",IF(Tabla1[[#This Row],[Fecha Finalización]] &gt;=TODAY(), DATEDIF(Tabla1[[#This Row],[Fecha de nac]],TODAY(),"y"), ROUNDDOWN((Tabla1[[#This Row],[Fecha Finalización]] -Tabla1[[#This Row],[Fecha de nac]])/365,0)))</f>
        <v/>
      </c>
      <c r="O297" s="169"/>
      <c r="P297" s="35"/>
      <c r="Q297" s="68"/>
      <c r="R297" s="68"/>
      <c r="S297" s="68"/>
      <c r="T297" s="68"/>
      <c r="U297" s="243" t="str">
        <f>IF(F297="","",Tabla1[[#This Row],[Fecha Inicio grupo]]+3*7-7)</f>
        <v/>
      </c>
      <c r="V297" s="244" t="str">
        <f>IF(F297="","",EDATE(Tabla1[[#This Row],[Fecha Inicio grupo]],3))</f>
        <v/>
      </c>
      <c r="W297" s="30"/>
      <c r="X297" s="30"/>
      <c r="Y297" s="76"/>
      <c r="Z297" s="76"/>
      <c r="AA297" s="76"/>
      <c r="AB297" s="76"/>
      <c r="AC297" s="76"/>
      <c r="AD297" s="76"/>
      <c r="AE297" s="76"/>
      <c r="AF297" s="76"/>
      <c r="AG297" s="76"/>
      <c r="AH297" s="76"/>
      <c r="AI297" s="76"/>
      <c r="AJ297" s="76"/>
      <c r="AK297" s="76"/>
      <c r="AL297" s="76"/>
      <c r="AM297" s="76"/>
      <c r="AN297" s="76"/>
      <c r="AO297" s="144"/>
      <c r="AP297" s="246" t="str">
        <f>IF(F297="","",IFERROR(VLOOKUP(SUBSTITUTE(SUBSTITUTE(Tabla1[[#This Row],[Uso Sistemas]],"T","P"),"N","F"),Parámetros!$M$2:$N$17,2,0),"Completar hasta 3ra sem. para evaluar a Probacionista"))</f>
        <v/>
      </c>
      <c r="AQ297" s="40"/>
      <c r="AR297" s="40"/>
      <c r="AS297" s="40"/>
      <c r="AT297" s="29"/>
      <c r="AU297" s="56"/>
      <c r="AV297" s="56"/>
      <c r="AW297" s="56"/>
      <c r="AX297" s="248" t="str">
        <f>IF(V297="","",EOMONTH(EDATE(Tabla1[[#This Row],[Fecha Finalización]],2),0))</f>
        <v/>
      </c>
      <c r="AY297" s="40"/>
      <c r="AZ297" s="249" t="str">
        <f>IF(V297="","",EOMONTH(EDATE(Tabla1[[#This Row],[Fecha Finalización]],3),0))</f>
        <v/>
      </c>
      <c r="BA297" s="40"/>
      <c r="BB297" s="40"/>
      <c r="BC297" s="235"/>
      <c r="BD297" s="233" t="str">
        <f>IF(F297="","",Tabla1[[#This Row],[sem 01]]&amp;Tabla1[[#This Row],[sem 02]]&amp;Tabla1[[#This Row],[sem 03]])</f>
        <v/>
      </c>
      <c r="BE297" s="234" t="str">
        <f>IF(TRIM(F297)="","",$B$1&amp;"-"&amp;SUBSTITUTE(Tabla1[[#This Row],[Mes Inscrito]]," ","")&amp;"-"&amp;SUBSTITUTE(Tabla1[[#This Row],[Dia de clases Inscrito]]," ","")&amp;"-"&amp;SUBSTITUTE(Tabla1[[#This Row],[Horario Inscrito]]," ","")&amp;"-"&amp;Tabla1[[#This Row],[Fecha Inicio grupo]])</f>
        <v/>
      </c>
      <c r="BF297" s="251" t="str">
        <f>IF(F297="","",Tabla1[[#This Row],[Curso]])</f>
        <v/>
      </c>
      <c r="BG297" s="252" t="str">
        <f>+IF(TRIM(F297)="","",$B$1&amp;"-"&amp;TRIM(Tabla1[[#This Row],[Mes Inscrito]])&amp;"-"&amp;TRIM(Tabla1[[#This Row],[Dia de clases Inscrito]])&amp;"-"&amp;TRIM(Tabla1[[#This Row],[Horario Inscrito]])&amp;"-"&amp;TRIM(Tabla1[[#This Row],[Fecha Inicio grupo]])&amp;"-"&amp;TRIM(Tabla1[[#This Row],[Tipo Incrito]]))</f>
        <v/>
      </c>
      <c r="BH297" s="308" t="str">
        <f>IF(F297="","",OR(IFERROR(SEARCH("CG",Tabla1[[#This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7" s="309" t="str">
        <f>IF(F297&lt;&gt;"",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7" s="309" t="str">
        <f>IF(F297&lt;&gt;"",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7" s="309" t="str">
        <f>IF(Tabla1[[#This Row],[Fecha Inicio grupo]]="","",IFERROR(VLOOKUP(Tabla1[[#This Row],[Mes de Alta como miembro]],Parámetros!$AM$2:$AN$16,2,0),"01/01/1900"))</f>
        <v/>
      </c>
    </row>
    <row r="298" spans="1:63" ht="14.45" hidden="1">
      <c r="A298" s="69">
        <v>295</v>
      </c>
      <c r="B298" s="30"/>
      <c r="C298" s="35"/>
      <c r="D298" s="43"/>
      <c r="E298" s="65"/>
      <c r="F298" s="46"/>
      <c r="G298" s="46"/>
      <c r="H298" s="163"/>
      <c r="I298" s="43"/>
      <c r="J298" s="29"/>
      <c r="K298" s="70"/>
      <c r="L298" s="69"/>
      <c r="M298" s="47"/>
      <c r="N298" s="238" t="str">
        <f ca="1">IF(Tabla1[[#This Row],[Fecha de nac]]="","",IF(Tabla1[[#This Row],[Fecha Finalización]] &gt;=TODAY(), DATEDIF(Tabla1[[#This Row],[Fecha de nac]],TODAY(),"y"), ROUNDDOWN((Tabla1[[#This Row],[Fecha Finalización]] -Tabla1[[#This Row],[Fecha de nac]])/365,0)))</f>
        <v/>
      </c>
      <c r="O298" s="169"/>
      <c r="P298" s="35"/>
      <c r="Q298" s="68"/>
      <c r="R298" s="68"/>
      <c r="S298" s="68"/>
      <c r="T298" s="68"/>
      <c r="U298" s="243" t="str">
        <f>IF(F298="","",Tabla1[[#This Row],[Fecha Inicio grupo]]+3*7-7)</f>
        <v/>
      </c>
      <c r="V298" s="244" t="str">
        <f>IF(F298="","",EDATE(Tabla1[[#This Row],[Fecha Inicio grupo]],3))</f>
        <v/>
      </c>
      <c r="W298" s="30"/>
      <c r="X298" s="30"/>
      <c r="Y298" s="76"/>
      <c r="Z298" s="76"/>
      <c r="AA298" s="76"/>
      <c r="AB298" s="76"/>
      <c r="AC298" s="76"/>
      <c r="AD298" s="76"/>
      <c r="AE298" s="76"/>
      <c r="AF298" s="76"/>
      <c r="AG298" s="76"/>
      <c r="AH298" s="76"/>
      <c r="AI298" s="76"/>
      <c r="AJ298" s="76"/>
      <c r="AK298" s="76"/>
      <c r="AL298" s="76"/>
      <c r="AM298" s="76"/>
      <c r="AN298" s="76"/>
      <c r="AO298" s="144"/>
      <c r="AP298" s="246" t="str">
        <f>IF(F298="","",IFERROR(VLOOKUP(SUBSTITUTE(SUBSTITUTE(Tabla1[[#This Row],[Uso Sistemas]],"T","P"),"N","F"),Parámetros!$M$2:$N$17,2,0),"Completar hasta 3ra sem. para evaluar a Probacionista"))</f>
        <v/>
      </c>
      <c r="AQ298" s="40"/>
      <c r="AR298" s="40"/>
      <c r="AS298" s="40"/>
      <c r="AT298" s="29"/>
      <c r="AU298" s="56"/>
      <c r="AV298" s="56"/>
      <c r="AW298" s="56"/>
      <c r="AX298" s="248" t="str">
        <f>IF(V298="","",EOMONTH(EDATE(Tabla1[[#This Row],[Fecha Finalización]],2),0))</f>
        <v/>
      </c>
      <c r="AY298" s="40"/>
      <c r="AZ298" s="249" t="str">
        <f>IF(V298="","",EOMONTH(EDATE(Tabla1[[#This Row],[Fecha Finalización]],3),0))</f>
        <v/>
      </c>
      <c r="BA298" s="40"/>
      <c r="BB298" s="40"/>
      <c r="BC298" s="235"/>
      <c r="BD298" s="233" t="str">
        <f>IF(F298="","",Tabla1[[#This Row],[sem 01]]&amp;Tabla1[[#This Row],[sem 02]]&amp;Tabla1[[#This Row],[sem 03]])</f>
        <v/>
      </c>
      <c r="BE298" s="234" t="str">
        <f>IF(TRIM(F298)="","",$B$1&amp;"-"&amp;SUBSTITUTE(Tabla1[[#This Row],[Mes Inscrito]]," ","")&amp;"-"&amp;SUBSTITUTE(Tabla1[[#This Row],[Dia de clases Inscrito]]," ","")&amp;"-"&amp;SUBSTITUTE(Tabla1[[#This Row],[Horario Inscrito]]," ","")&amp;"-"&amp;Tabla1[[#This Row],[Fecha Inicio grupo]])</f>
        <v/>
      </c>
      <c r="BF298" s="251" t="str">
        <f>IF(F298="","",Tabla1[[#This Row],[Curso]])</f>
        <v/>
      </c>
      <c r="BG298" s="252" t="str">
        <f>+IF(TRIM(F298)="","",$B$1&amp;"-"&amp;TRIM(Tabla1[[#This Row],[Mes Inscrito]])&amp;"-"&amp;TRIM(Tabla1[[#This Row],[Dia de clases Inscrito]])&amp;"-"&amp;TRIM(Tabla1[[#This Row],[Horario Inscrito]])&amp;"-"&amp;TRIM(Tabla1[[#This Row],[Fecha Inicio grupo]])&amp;"-"&amp;TRIM(Tabla1[[#This Row],[Tipo Incrito]]))</f>
        <v/>
      </c>
      <c r="BH298" s="308" t="str">
        <f>IF(F298="","",OR(IFERROR(SEARCH("CG",Tabla1[[#This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8" s="309" t="str">
        <f>IF(F298&lt;&gt;"",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8" s="309" t="str">
        <f>IF(F298&lt;&gt;"",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8" s="309" t="str">
        <f>IF(Tabla1[[#This Row],[Fecha Inicio grupo]]="","",IFERROR(VLOOKUP(Tabla1[[#This Row],[Mes de Alta como miembro]],Parámetros!$AM$2:$AN$16,2,0),"01/01/1900"))</f>
        <v/>
      </c>
    </row>
    <row r="299" spans="1:63" ht="14.45" hidden="1">
      <c r="A299" s="69">
        <v>296</v>
      </c>
      <c r="B299" s="30"/>
      <c r="C299" s="35"/>
      <c r="D299" s="43"/>
      <c r="E299" s="65"/>
      <c r="F299" s="46"/>
      <c r="G299" s="46"/>
      <c r="H299" s="163"/>
      <c r="I299" s="43"/>
      <c r="J299" s="29"/>
      <c r="K299" s="70"/>
      <c r="L299" s="69"/>
      <c r="M299" s="47"/>
      <c r="N299" s="238" t="str">
        <f ca="1">IF(Tabla1[[#This Row],[Fecha de nac]]="","",IF(Tabla1[[#This Row],[Fecha Finalización]] &gt;=TODAY(), DATEDIF(Tabla1[[#This Row],[Fecha de nac]],TODAY(),"y"), ROUNDDOWN((Tabla1[[#This Row],[Fecha Finalización]] -Tabla1[[#This Row],[Fecha de nac]])/365,0)))</f>
        <v/>
      </c>
      <c r="O299" s="169"/>
      <c r="P299" s="35"/>
      <c r="Q299" s="68"/>
      <c r="R299" s="68"/>
      <c r="S299" s="68"/>
      <c r="T299" s="68"/>
      <c r="U299" s="243" t="str">
        <f>IF(F299="","",Tabla1[[#This Row],[Fecha Inicio grupo]]+3*7-7)</f>
        <v/>
      </c>
      <c r="V299" s="244" t="str">
        <f>IF(F299="","",EDATE(Tabla1[[#This Row],[Fecha Inicio grupo]],3))</f>
        <v/>
      </c>
      <c r="W299" s="30"/>
      <c r="X299" s="30"/>
      <c r="Y299" s="76"/>
      <c r="Z299" s="76"/>
      <c r="AA299" s="76"/>
      <c r="AB299" s="76"/>
      <c r="AC299" s="76"/>
      <c r="AD299" s="76"/>
      <c r="AE299" s="76"/>
      <c r="AF299" s="76"/>
      <c r="AG299" s="76"/>
      <c r="AH299" s="76"/>
      <c r="AI299" s="76"/>
      <c r="AJ299" s="76"/>
      <c r="AK299" s="76"/>
      <c r="AL299" s="76"/>
      <c r="AM299" s="76"/>
      <c r="AN299" s="76"/>
      <c r="AO299" s="144"/>
      <c r="AP299" s="246" t="str">
        <f>IF(F299="","",IFERROR(VLOOKUP(SUBSTITUTE(SUBSTITUTE(Tabla1[[#This Row],[Uso Sistemas]],"T","P"),"N","F"),Parámetros!$M$2:$N$17,2,0),"Completar hasta 3ra sem. para evaluar a Probacionista"))</f>
        <v/>
      </c>
      <c r="AQ299" s="40"/>
      <c r="AR299" s="40"/>
      <c r="AS299" s="40"/>
      <c r="AT299" s="29"/>
      <c r="AU299" s="56"/>
      <c r="AV299" s="56"/>
      <c r="AW299" s="56"/>
      <c r="AX299" s="248" t="str">
        <f>IF(V299="","",EOMONTH(EDATE(Tabla1[[#This Row],[Fecha Finalización]],2),0))</f>
        <v/>
      </c>
      <c r="AY299" s="40"/>
      <c r="AZ299" s="249" t="str">
        <f>IF(V299="","",EOMONTH(EDATE(Tabla1[[#This Row],[Fecha Finalización]],3),0))</f>
        <v/>
      </c>
      <c r="BA299" s="40"/>
      <c r="BB299" s="40"/>
      <c r="BC299" s="235"/>
      <c r="BD299" s="233" t="str">
        <f>IF(F299="","",Tabla1[[#This Row],[sem 01]]&amp;Tabla1[[#This Row],[sem 02]]&amp;Tabla1[[#This Row],[sem 03]])</f>
        <v/>
      </c>
      <c r="BE299" s="234" t="str">
        <f>IF(TRIM(F299)="","",$B$1&amp;"-"&amp;SUBSTITUTE(Tabla1[[#This Row],[Mes Inscrito]]," ","")&amp;"-"&amp;SUBSTITUTE(Tabla1[[#This Row],[Dia de clases Inscrito]]," ","")&amp;"-"&amp;SUBSTITUTE(Tabla1[[#This Row],[Horario Inscrito]]," ","")&amp;"-"&amp;Tabla1[[#This Row],[Fecha Inicio grupo]])</f>
        <v/>
      </c>
      <c r="BF299" s="251" t="str">
        <f>IF(F299="","",Tabla1[[#This Row],[Curso]])</f>
        <v/>
      </c>
      <c r="BG299" s="252" t="str">
        <f>+IF(TRIM(F299)="","",$B$1&amp;"-"&amp;TRIM(Tabla1[[#This Row],[Mes Inscrito]])&amp;"-"&amp;TRIM(Tabla1[[#This Row],[Dia de clases Inscrito]])&amp;"-"&amp;TRIM(Tabla1[[#This Row],[Horario Inscrito]])&amp;"-"&amp;TRIM(Tabla1[[#This Row],[Fecha Inicio grupo]])&amp;"-"&amp;TRIM(Tabla1[[#This Row],[Tipo Incrito]]))</f>
        <v/>
      </c>
      <c r="BH299" s="308" t="str">
        <f>IF(F299="","",OR(IFERROR(SEARCH("CG",Tabla1[[#This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9" s="309" t="str">
        <f>IF(F299&lt;&gt;"",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9" s="309" t="str">
        <f>IF(F299&lt;&gt;"",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9" s="309" t="str">
        <f>IF(Tabla1[[#This Row],[Fecha Inicio grupo]]="","",IFERROR(VLOOKUP(Tabla1[[#This Row],[Mes de Alta como miembro]],Parámetros!$AM$2:$AN$16,2,0),"01/01/1900"))</f>
        <v/>
      </c>
    </row>
    <row r="300" spans="1:63" ht="14.45" hidden="1">
      <c r="A300" s="69">
        <v>297</v>
      </c>
      <c r="B300" s="30"/>
      <c r="C300" s="35"/>
      <c r="D300" s="43"/>
      <c r="E300" s="65"/>
      <c r="F300" s="46"/>
      <c r="G300" s="46"/>
      <c r="H300" s="163"/>
      <c r="I300" s="43"/>
      <c r="J300" s="29"/>
      <c r="K300" s="70"/>
      <c r="L300" s="69"/>
      <c r="M300" s="47"/>
      <c r="N300" s="238" t="str">
        <f ca="1">IF(Tabla1[[#This Row],[Fecha de nac]]="","",IF(Tabla1[[#This Row],[Fecha Finalización]] &gt;=TODAY(), DATEDIF(Tabla1[[#This Row],[Fecha de nac]],TODAY(),"y"), ROUNDDOWN((Tabla1[[#This Row],[Fecha Finalización]] -Tabla1[[#This Row],[Fecha de nac]])/365,0)))</f>
        <v/>
      </c>
      <c r="O300" s="169"/>
      <c r="P300" s="35"/>
      <c r="Q300" s="68"/>
      <c r="R300" s="68"/>
      <c r="S300" s="68"/>
      <c r="T300" s="68"/>
      <c r="U300" s="243" t="str">
        <f>IF(F300="","",Tabla1[[#This Row],[Fecha Inicio grupo]]+3*7-7)</f>
        <v/>
      </c>
      <c r="V300" s="244" t="str">
        <f>IF(F300="","",EDATE(Tabla1[[#This Row],[Fecha Inicio grupo]],3))</f>
        <v/>
      </c>
      <c r="W300" s="30"/>
      <c r="X300" s="30"/>
      <c r="Y300" s="76"/>
      <c r="Z300" s="76"/>
      <c r="AA300" s="76"/>
      <c r="AB300" s="76"/>
      <c r="AC300" s="76"/>
      <c r="AD300" s="76"/>
      <c r="AE300" s="76"/>
      <c r="AF300" s="76"/>
      <c r="AG300" s="76"/>
      <c r="AH300" s="76"/>
      <c r="AI300" s="76"/>
      <c r="AJ300" s="76"/>
      <c r="AK300" s="76"/>
      <c r="AL300" s="76"/>
      <c r="AM300" s="76"/>
      <c r="AN300" s="76"/>
      <c r="AO300" s="144"/>
      <c r="AP300" s="246" t="str">
        <f>IF(F300="","",IFERROR(VLOOKUP(SUBSTITUTE(SUBSTITUTE(Tabla1[[#This Row],[Uso Sistemas]],"T","P"),"N","F"),Parámetros!$M$2:$N$17,2,0),"Completar hasta 3ra sem. para evaluar a Probacionista"))</f>
        <v/>
      </c>
      <c r="AQ300" s="40"/>
      <c r="AR300" s="40"/>
      <c r="AS300" s="40"/>
      <c r="AT300" s="29"/>
      <c r="AU300" s="56"/>
      <c r="AV300" s="56"/>
      <c r="AW300" s="56"/>
      <c r="AX300" s="248" t="str">
        <f>IF(V300="","",EOMONTH(EDATE(Tabla1[[#This Row],[Fecha Finalización]],2),0))</f>
        <v/>
      </c>
      <c r="AY300" s="40"/>
      <c r="AZ300" s="249" t="str">
        <f>IF(V300="","",EOMONTH(EDATE(Tabla1[[#This Row],[Fecha Finalización]],3),0))</f>
        <v/>
      </c>
      <c r="BA300" s="40"/>
      <c r="BB300" s="40"/>
      <c r="BC300" s="235"/>
      <c r="BD300" s="233" t="str">
        <f>IF(F300="","",Tabla1[[#This Row],[sem 01]]&amp;Tabla1[[#This Row],[sem 02]]&amp;Tabla1[[#This Row],[sem 03]])</f>
        <v/>
      </c>
      <c r="BE300" s="234" t="str">
        <f>IF(TRIM(F300)="","",$B$1&amp;"-"&amp;SUBSTITUTE(Tabla1[[#This Row],[Mes Inscrito]]," ","")&amp;"-"&amp;SUBSTITUTE(Tabla1[[#This Row],[Dia de clases Inscrito]]," ","")&amp;"-"&amp;SUBSTITUTE(Tabla1[[#This Row],[Horario Inscrito]]," ","")&amp;"-"&amp;Tabla1[[#This Row],[Fecha Inicio grupo]])</f>
        <v/>
      </c>
      <c r="BF300" s="251" t="str">
        <f>IF(F300="","",Tabla1[[#This Row],[Curso]])</f>
        <v/>
      </c>
      <c r="BG300" s="252" t="str">
        <f>+IF(TRIM(F300)="","",$B$1&amp;"-"&amp;TRIM(Tabla1[[#This Row],[Mes Inscrito]])&amp;"-"&amp;TRIM(Tabla1[[#This Row],[Dia de clases Inscrito]])&amp;"-"&amp;TRIM(Tabla1[[#This Row],[Horario Inscrito]])&amp;"-"&amp;TRIM(Tabla1[[#This Row],[Fecha Inicio grupo]])&amp;"-"&amp;TRIM(Tabla1[[#This Row],[Tipo Incrito]]))</f>
        <v/>
      </c>
      <c r="BH300" s="308" t="str">
        <f>IF(F300="","",OR(IFERROR(SEARCH("CG",Tabla1[[#This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0" s="309" t="str">
        <f>IF(F300&lt;&gt;"",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0" s="309" t="str">
        <f>IF(F300&lt;&gt;"",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0" s="309" t="str">
        <f>IF(Tabla1[[#This Row],[Fecha Inicio grupo]]="","",IFERROR(VLOOKUP(Tabla1[[#This Row],[Mes de Alta como miembro]],Parámetros!$AM$2:$AN$16,2,0),"01/01/1900"))</f>
        <v/>
      </c>
    </row>
    <row r="301" spans="1:63" ht="14.45" hidden="1">
      <c r="A301" s="69">
        <v>298</v>
      </c>
      <c r="B301" s="30"/>
      <c r="C301" s="35"/>
      <c r="D301" s="43"/>
      <c r="E301" s="65"/>
      <c r="F301" s="46"/>
      <c r="G301" s="46"/>
      <c r="H301" s="163"/>
      <c r="I301" s="43"/>
      <c r="J301" s="29"/>
      <c r="K301" s="70"/>
      <c r="L301" s="69"/>
      <c r="M301" s="47"/>
      <c r="N301" s="238" t="str">
        <f ca="1">IF(Tabla1[[#This Row],[Fecha de nac]]="","",IF(Tabla1[[#This Row],[Fecha Finalización]] &gt;=TODAY(), DATEDIF(Tabla1[[#This Row],[Fecha de nac]],TODAY(),"y"), ROUNDDOWN((Tabla1[[#This Row],[Fecha Finalización]] -Tabla1[[#This Row],[Fecha de nac]])/365,0)))</f>
        <v/>
      </c>
      <c r="O301" s="169"/>
      <c r="P301" s="35"/>
      <c r="Q301" s="68"/>
      <c r="R301" s="68"/>
      <c r="S301" s="68"/>
      <c r="T301" s="68"/>
      <c r="U301" s="243" t="str">
        <f>IF(F301="","",Tabla1[[#This Row],[Fecha Inicio grupo]]+3*7-7)</f>
        <v/>
      </c>
      <c r="V301" s="244" t="str">
        <f>IF(F301="","",EDATE(Tabla1[[#This Row],[Fecha Inicio grupo]],3))</f>
        <v/>
      </c>
      <c r="W301" s="30"/>
      <c r="X301" s="30"/>
      <c r="Y301" s="76"/>
      <c r="Z301" s="76"/>
      <c r="AA301" s="76"/>
      <c r="AB301" s="76"/>
      <c r="AC301" s="76"/>
      <c r="AD301" s="76"/>
      <c r="AE301" s="76"/>
      <c r="AF301" s="76"/>
      <c r="AG301" s="76"/>
      <c r="AH301" s="76"/>
      <c r="AI301" s="76"/>
      <c r="AJ301" s="76"/>
      <c r="AK301" s="76"/>
      <c r="AL301" s="76"/>
      <c r="AM301" s="76"/>
      <c r="AN301" s="76"/>
      <c r="AO301" s="144"/>
      <c r="AP301" s="246" t="str">
        <f>IF(F301="","",IFERROR(VLOOKUP(SUBSTITUTE(SUBSTITUTE(Tabla1[[#This Row],[Uso Sistemas]],"T","P"),"N","F"),Parámetros!$M$2:$N$17,2,0),"Completar hasta 3ra sem. para evaluar a Probacionista"))</f>
        <v/>
      </c>
      <c r="AQ301" s="40"/>
      <c r="AR301" s="40"/>
      <c r="AS301" s="40"/>
      <c r="AT301" s="29"/>
      <c r="AU301" s="56"/>
      <c r="AV301" s="56"/>
      <c r="AW301" s="56"/>
      <c r="AX301" s="248" t="str">
        <f>IF(V301="","",EOMONTH(EDATE(Tabla1[[#This Row],[Fecha Finalización]],2),0))</f>
        <v/>
      </c>
      <c r="AY301" s="40"/>
      <c r="AZ301" s="249" t="str">
        <f>IF(V301="","",EOMONTH(EDATE(Tabla1[[#This Row],[Fecha Finalización]],3),0))</f>
        <v/>
      </c>
      <c r="BA301" s="40"/>
      <c r="BB301" s="40"/>
      <c r="BC301" s="235"/>
      <c r="BD301" s="233" t="str">
        <f>IF(F301="","",Tabla1[[#This Row],[sem 01]]&amp;Tabla1[[#This Row],[sem 02]]&amp;Tabla1[[#This Row],[sem 03]])</f>
        <v/>
      </c>
      <c r="BE301" s="234" t="str">
        <f>IF(TRIM(F301)="","",$B$1&amp;"-"&amp;SUBSTITUTE(Tabla1[[#This Row],[Mes Inscrito]]," ","")&amp;"-"&amp;SUBSTITUTE(Tabla1[[#This Row],[Dia de clases Inscrito]]," ","")&amp;"-"&amp;SUBSTITUTE(Tabla1[[#This Row],[Horario Inscrito]]," ","")&amp;"-"&amp;Tabla1[[#This Row],[Fecha Inicio grupo]])</f>
        <v/>
      </c>
      <c r="BF301" s="251" t="str">
        <f>IF(F301="","",Tabla1[[#This Row],[Curso]])</f>
        <v/>
      </c>
      <c r="BG301" s="252" t="str">
        <f>+IF(TRIM(F301)="","",$B$1&amp;"-"&amp;TRIM(Tabla1[[#This Row],[Mes Inscrito]])&amp;"-"&amp;TRIM(Tabla1[[#This Row],[Dia de clases Inscrito]])&amp;"-"&amp;TRIM(Tabla1[[#This Row],[Horario Inscrito]])&amp;"-"&amp;TRIM(Tabla1[[#This Row],[Fecha Inicio grupo]])&amp;"-"&amp;TRIM(Tabla1[[#This Row],[Tipo Incrito]]))</f>
        <v/>
      </c>
      <c r="BH301" s="308" t="str">
        <f>IF(F301="","",OR(IFERROR(SEARCH("CG",Tabla1[[#This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1" s="309" t="str">
        <f>IF(F301&lt;&gt;"",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1" s="309" t="str">
        <f>IF(F301&lt;&gt;"",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1" s="309" t="str">
        <f>IF(Tabla1[[#This Row],[Fecha Inicio grupo]]="","",IFERROR(VLOOKUP(Tabla1[[#This Row],[Mes de Alta como miembro]],Parámetros!$AM$2:$AN$16,2,0),"01/01/1900"))</f>
        <v/>
      </c>
    </row>
    <row r="302" spans="1:63" ht="14.45" hidden="1">
      <c r="A302" s="69">
        <v>299</v>
      </c>
      <c r="B302" s="30"/>
      <c r="C302" s="35"/>
      <c r="D302" s="43"/>
      <c r="E302" s="65"/>
      <c r="F302" s="46"/>
      <c r="G302" s="46"/>
      <c r="H302" s="163"/>
      <c r="I302" s="43"/>
      <c r="J302" s="29"/>
      <c r="K302" s="70"/>
      <c r="L302" s="69"/>
      <c r="M302" s="47"/>
      <c r="N302" s="238" t="str">
        <f ca="1">IF(Tabla1[[#This Row],[Fecha de nac]]="","",IF(Tabla1[[#This Row],[Fecha Finalización]] &gt;=TODAY(), DATEDIF(Tabla1[[#This Row],[Fecha de nac]],TODAY(),"y"), ROUNDDOWN((Tabla1[[#This Row],[Fecha Finalización]] -Tabla1[[#This Row],[Fecha de nac]])/365,0)))</f>
        <v/>
      </c>
      <c r="O302" s="169"/>
      <c r="P302" s="35"/>
      <c r="Q302" s="68"/>
      <c r="R302" s="68"/>
      <c r="S302" s="68"/>
      <c r="T302" s="68"/>
      <c r="U302" s="243" t="str">
        <f>IF(F302="","",Tabla1[[#This Row],[Fecha Inicio grupo]]+3*7-7)</f>
        <v/>
      </c>
      <c r="V302" s="244" t="str">
        <f>IF(F302="","",EDATE(Tabla1[[#This Row],[Fecha Inicio grupo]],3))</f>
        <v/>
      </c>
      <c r="W302" s="30"/>
      <c r="X302" s="30"/>
      <c r="Y302" s="76"/>
      <c r="Z302" s="76"/>
      <c r="AA302" s="76"/>
      <c r="AB302" s="76"/>
      <c r="AC302" s="76"/>
      <c r="AD302" s="76"/>
      <c r="AE302" s="76"/>
      <c r="AF302" s="76"/>
      <c r="AG302" s="76"/>
      <c r="AH302" s="76"/>
      <c r="AI302" s="76"/>
      <c r="AJ302" s="76"/>
      <c r="AK302" s="76"/>
      <c r="AL302" s="76"/>
      <c r="AM302" s="76"/>
      <c r="AN302" s="76"/>
      <c r="AO302" s="144"/>
      <c r="AP302" s="246" t="str">
        <f>IF(F302="","",IFERROR(VLOOKUP(SUBSTITUTE(SUBSTITUTE(Tabla1[[#This Row],[Uso Sistemas]],"T","P"),"N","F"),Parámetros!$M$2:$N$17,2,0),"Completar hasta 3ra sem. para evaluar a Probacionista"))</f>
        <v/>
      </c>
      <c r="AQ302" s="40"/>
      <c r="AR302" s="40"/>
      <c r="AS302" s="40"/>
      <c r="AT302" s="29"/>
      <c r="AU302" s="56"/>
      <c r="AV302" s="56"/>
      <c r="AW302" s="56"/>
      <c r="AX302" s="248" t="str">
        <f>IF(V302="","",EOMONTH(EDATE(Tabla1[[#This Row],[Fecha Finalización]],2),0))</f>
        <v/>
      </c>
      <c r="AY302" s="40"/>
      <c r="AZ302" s="249" t="str">
        <f>IF(V302="","",EOMONTH(EDATE(Tabla1[[#This Row],[Fecha Finalización]],3),0))</f>
        <v/>
      </c>
      <c r="BA302" s="40"/>
      <c r="BB302" s="40"/>
      <c r="BC302" s="235"/>
      <c r="BD302" s="233" t="str">
        <f>IF(F302="","",Tabla1[[#This Row],[sem 01]]&amp;Tabla1[[#This Row],[sem 02]]&amp;Tabla1[[#This Row],[sem 03]])</f>
        <v/>
      </c>
      <c r="BE302" s="234" t="str">
        <f>IF(TRIM(F302)="","",$B$1&amp;"-"&amp;SUBSTITUTE(Tabla1[[#This Row],[Mes Inscrito]]," ","")&amp;"-"&amp;SUBSTITUTE(Tabla1[[#This Row],[Dia de clases Inscrito]]," ","")&amp;"-"&amp;SUBSTITUTE(Tabla1[[#This Row],[Horario Inscrito]]," ","")&amp;"-"&amp;Tabla1[[#This Row],[Fecha Inicio grupo]])</f>
        <v/>
      </c>
      <c r="BF302" s="251" t="str">
        <f>IF(F302="","",Tabla1[[#This Row],[Curso]])</f>
        <v/>
      </c>
      <c r="BG302" s="252" t="str">
        <f>+IF(TRIM(F302)="","",$B$1&amp;"-"&amp;TRIM(Tabla1[[#This Row],[Mes Inscrito]])&amp;"-"&amp;TRIM(Tabla1[[#This Row],[Dia de clases Inscrito]])&amp;"-"&amp;TRIM(Tabla1[[#This Row],[Horario Inscrito]])&amp;"-"&amp;TRIM(Tabla1[[#This Row],[Fecha Inicio grupo]])&amp;"-"&amp;TRIM(Tabla1[[#This Row],[Tipo Incrito]]))</f>
        <v/>
      </c>
      <c r="BH302" s="308" t="str">
        <f>IF(F302="","",OR(IFERROR(SEARCH("CG",Tabla1[[#This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2" s="309" t="str">
        <f>IF(F302&lt;&gt;"",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2" s="309" t="str">
        <f>IF(F302&lt;&gt;"",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2" s="309" t="str">
        <f>IF(Tabla1[[#This Row],[Fecha Inicio grupo]]="","",IFERROR(VLOOKUP(Tabla1[[#This Row],[Mes de Alta como miembro]],Parámetros!$AM$2:$AN$16,2,0),"01/01/1900"))</f>
        <v/>
      </c>
    </row>
    <row r="303" spans="1:63" ht="14.45" hidden="1">
      <c r="A303" s="69">
        <v>300</v>
      </c>
      <c r="B303" s="30"/>
      <c r="C303" s="35"/>
      <c r="D303" s="43"/>
      <c r="E303" s="65"/>
      <c r="F303" s="46"/>
      <c r="G303" s="46"/>
      <c r="H303" s="163"/>
      <c r="I303" s="43"/>
      <c r="J303" s="29"/>
      <c r="K303" s="70"/>
      <c r="L303" s="69"/>
      <c r="M303" s="47"/>
      <c r="N303" s="238" t="str">
        <f ca="1">IF(Tabla1[[#This Row],[Fecha de nac]]="","",IF(Tabla1[[#This Row],[Fecha Finalización]] &gt;=TODAY(), DATEDIF(Tabla1[[#This Row],[Fecha de nac]],TODAY(),"y"), ROUNDDOWN((Tabla1[[#This Row],[Fecha Finalización]] -Tabla1[[#This Row],[Fecha de nac]])/365,0)))</f>
        <v/>
      </c>
      <c r="O303" s="169"/>
      <c r="P303" s="35"/>
      <c r="Q303" s="68"/>
      <c r="R303" s="68"/>
      <c r="S303" s="68"/>
      <c r="T303" s="68"/>
      <c r="U303" s="243" t="str">
        <f>IF(F303="","",Tabla1[[#This Row],[Fecha Inicio grupo]]+3*7-7)</f>
        <v/>
      </c>
      <c r="V303" s="244" t="str">
        <f>IF(F303="","",EDATE(Tabla1[[#This Row],[Fecha Inicio grupo]],3))</f>
        <v/>
      </c>
      <c r="W303" s="30"/>
      <c r="X303" s="30"/>
      <c r="Y303" s="76"/>
      <c r="Z303" s="76"/>
      <c r="AA303" s="76"/>
      <c r="AB303" s="76"/>
      <c r="AC303" s="76"/>
      <c r="AD303" s="76"/>
      <c r="AE303" s="76"/>
      <c r="AF303" s="76"/>
      <c r="AG303" s="76"/>
      <c r="AH303" s="76"/>
      <c r="AI303" s="76"/>
      <c r="AJ303" s="76"/>
      <c r="AK303" s="76"/>
      <c r="AL303" s="76"/>
      <c r="AM303" s="76"/>
      <c r="AN303" s="76"/>
      <c r="AO303" s="144"/>
      <c r="AP303" s="246" t="str">
        <f>IF(F303="","",IFERROR(VLOOKUP(SUBSTITUTE(SUBSTITUTE(Tabla1[[#This Row],[Uso Sistemas]],"T","P"),"N","F"),Parámetros!$M$2:$N$17,2,0),"Completar hasta 3ra sem. para evaluar a Probacionista"))</f>
        <v/>
      </c>
      <c r="AQ303" s="40"/>
      <c r="AR303" s="40"/>
      <c r="AS303" s="40"/>
      <c r="AT303" s="29"/>
      <c r="AU303" s="56"/>
      <c r="AV303" s="56"/>
      <c r="AW303" s="56"/>
      <c r="AX303" s="248" t="str">
        <f>IF(V303="","",EOMONTH(EDATE(Tabla1[[#This Row],[Fecha Finalización]],2),0))</f>
        <v/>
      </c>
      <c r="AY303" s="40"/>
      <c r="AZ303" s="249" t="str">
        <f>IF(V303="","",EOMONTH(EDATE(Tabla1[[#This Row],[Fecha Finalización]],3),0))</f>
        <v/>
      </c>
      <c r="BA303" s="40"/>
      <c r="BB303" s="40"/>
      <c r="BC303" s="235"/>
      <c r="BD303" s="233" t="str">
        <f>IF(F303="","",Tabla1[[#This Row],[sem 01]]&amp;Tabla1[[#This Row],[sem 02]]&amp;Tabla1[[#This Row],[sem 03]])</f>
        <v/>
      </c>
      <c r="BE303" s="234" t="str">
        <f>IF(TRIM(F303)="","",$B$1&amp;"-"&amp;SUBSTITUTE(Tabla1[[#This Row],[Mes Inscrito]]," ","")&amp;"-"&amp;SUBSTITUTE(Tabla1[[#This Row],[Dia de clases Inscrito]]," ","")&amp;"-"&amp;SUBSTITUTE(Tabla1[[#This Row],[Horario Inscrito]]," ","")&amp;"-"&amp;Tabla1[[#This Row],[Fecha Inicio grupo]])</f>
        <v/>
      </c>
      <c r="BF303" s="251" t="str">
        <f>IF(F303="","",Tabla1[[#This Row],[Curso]])</f>
        <v/>
      </c>
      <c r="BG303" s="252" t="str">
        <f>+IF(TRIM(F303)="","",$B$1&amp;"-"&amp;TRIM(Tabla1[[#This Row],[Mes Inscrito]])&amp;"-"&amp;TRIM(Tabla1[[#This Row],[Dia de clases Inscrito]])&amp;"-"&amp;TRIM(Tabla1[[#This Row],[Horario Inscrito]])&amp;"-"&amp;TRIM(Tabla1[[#This Row],[Fecha Inicio grupo]])&amp;"-"&amp;TRIM(Tabla1[[#This Row],[Tipo Incrito]]))</f>
        <v/>
      </c>
      <c r="BH303" s="308" t="str">
        <f>IF(F303="","",OR(IFERROR(SEARCH("CG",Tabla1[[#This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3" s="309" t="str">
        <f>IF(F303&lt;&gt;"",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3" s="309" t="str">
        <f>IF(F303&lt;&gt;"",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3" s="309" t="str">
        <f>IF(Tabla1[[#This Row],[Fecha Inicio grupo]]="","",IFERROR(VLOOKUP(Tabla1[[#This Row],[Mes de Alta como miembro]],Parámetros!$AM$2:$AN$16,2,0),"01/01/1900"))</f>
        <v/>
      </c>
    </row>
    <row r="304" spans="1:63" ht="14.45" hidden="1">
      <c r="A304" s="69">
        <v>301</v>
      </c>
      <c r="B304" s="30"/>
      <c r="C304" s="35"/>
      <c r="D304" s="43"/>
      <c r="E304" s="65"/>
      <c r="F304" s="46"/>
      <c r="G304" s="46"/>
      <c r="H304" s="163"/>
      <c r="I304" s="43"/>
      <c r="J304" s="29"/>
      <c r="K304" s="70"/>
      <c r="L304" s="69"/>
      <c r="M304" s="47"/>
      <c r="N304" s="238" t="str">
        <f ca="1">IF(Tabla1[[#This Row],[Fecha de nac]]="","",IF(Tabla1[[#This Row],[Fecha Finalización]] &gt;=TODAY(), DATEDIF(Tabla1[[#This Row],[Fecha de nac]],TODAY(),"y"), ROUNDDOWN((Tabla1[[#This Row],[Fecha Finalización]] -Tabla1[[#This Row],[Fecha de nac]])/365,0)))</f>
        <v/>
      </c>
      <c r="O304" s="169"/>
      <c r="P304" s="35"/>
      <c r="Q304" s="68"/>
      <c r="R304" s="68"/>
      <c r="S304" s="68"/>
      <c r="T304" s="68"/>
      <c r="U304" s="243" t="str">
        <f>IF(F304="","",Tabla1[[#This Row],[Fecha Inicio grupo]]+3*7-7)</f>
        <v/>
      </c>
      <c r="V304" s="244" t="str">
        <f>IF(F304="","",EDATE(Tabla1[[#This Row],[Fecha Inicio grupo]],3))</f>
        <v/>
      </c>
      <c r="W304" s="30"/>
      <c r="X304" s="30"/>
      <c r="Y304" s="76"/>
      <c r="Z304" s="76"/>
      <c r="AA304" s="76"/>
      <c r="AB304" s="76"/>
      <c r="AC304" s="76"/>
      <c r="AD304" s="76"/>
      <c r="AE304" s="76"/>
      <c r="AF304" s="76"/>
      <c r="AG304" s="76"/>
      <c r="AH304" s="76"/>
      <c r="AI304" s="76"/>
      <c r="AJ304" s="76"/>
      <c r="AK304" s="76"/>
      <c r="AL304" s="76"/>
      <c r="AM304" s="76"/>
      <c r="AN304" s="76"/>
      <c r="AO304" s="144"/>
      <c r="AP304" s="246" t="str">
        <f>IF(F304="","",IFERROR(VLOOKUP(SUBSTITUTE(SUBSTITUTE(Tabla1[[#This Row],[Uso Sistemas]],"T","P"),"N","F"),Parámetros!$M$2:$N$17,2,0),"Completar hasta 3ra sem. para evaluar a Probacionista"))</f>
        <v/>
      </c>
      <c r="AQ304" s="40"/>
      <c r="AR304" s="40"/>
      <c r="AS304" s="40"/>
      <c r="AT304" s="29"/>
      <c r="AU304" s="56"/>
      <c r="AV304" s="56"/>
      <c r="AW304" s="56"/>
      <c r="AX304" s="248" t="str">
        <f>IF(V304="","",EOMONTH(EDATE(Tabla1[[#This Row],[Fecha Finalización]],2),0))</f>
        <v/>
      </c>
      <c r="AY304" s="40"/>
      <c r="AZ304" s="249" t="str">
        <f>IF(V304="","",EOMONTH(EDATE(Tabla1[[#This Row],[Fecha Finalización]],3),0))</f>
        <v/>
      </c>
      <c r="BA304" s="40"/>
      <c r="BB304" s="40"/>
      <c r="BC304" s="235"/>
      <c r="BD304" s="233" t="str">
        <f>IF(F304="","",Tabla1[[#This Row],[sem 01]]&amp;Tabla1[[#This Row],[sem 02]]&amp;Tabla1[[#This Row],[sem 03]])</f>
        <v/>
      </c>
      <c r="BE304" s="234" t="str">
        <f>IF(TRIM(F304)="","",$B$1&amp;"-"&amp;SUBSTITUTE(Tabla1[[#This Row],[Mes Inscrito]]," ","")&amp;"-"&amp;SUBSTITUTE(Tabla1[[#This Row],[Dia de clases Inscrito]]," ","")&amp;"-"&amp;SUBSTITUTE(Tabla1[[#This Row],[Horario Inscrito]]," ","")&amp;"-"&amp;Tabla1[[#This Row],[Fecha Inicio grupo]])</f>
        <v/>
      </c>
      <c r="BF304" s="251" t="str">
        <f>IF(F304="","",Tabla1[[#This Row],[Curso]])</f>
        <v/>
      </c>
      <c r="BG304" s="252" t="str">
        <f>+IF(TRIM(F304)="","",$B$1&amp;"-"&amp;TRIM(Tabla1[[#This Row],[Mes Inscrito]])&amp;"-"&amp;TRIM(Tabla1[[#This Row],[Dia de clases Inscrito]])&amp;"-"&amp;TRIM(Tabla1[[#This Row],[Horario Inscrito]])&amp;"-"&amp;TRIM(Tabla1[[#This Row],[Fecha Inicio grupo]])&amp;"-"&amp;TRIM(Tabla1[[#This Row],[Tipo Incrito]]))</f>
        <v/>
      </c>
      <c r="BH304" s="308" t="str">
        <f>IF(F304="","",OR(IFERROR(SEARCH("CG",Tabla1[[#This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4" s="309" t="str">
        <f>IF(F304&lt;&gt;"",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4" s="309" t="str">
        <f>IF(F304&lt;&gt;"",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4" s="309" t="str">
        <f>IF(Tabla1[[#This Row],[Fecha Inicio grupo]]="","",IFERROR(VLOOKUP(Tabla1[[#This Row],[Mes de Alta como miembro]],Parámetros!$AM$2:$AN$16,2,0),"01/01/1900"))</f>
        <v/>
      </c>
    </row>
    <row r="305" spans="1:63" ht="14.45" hidden="1">
      <c r="A305" s="69">
        <v>302</v>
      </c>
      <c r="B305" s="30"/>
      <c r="C305" s="35"/>
      <c r="D305" s="43"/>
      <c r="E305" s="65"/>
      <c r="F305" s="46"/>
      <c r="G305" s="46"/>
      <c r="H305" s="163"/>
      <c r="I305" s="43"/>
      <c r="J305" s="29"/>
      <c r="K305" s="70"/>
      <c r="L305" s="69"/>
      <c r="M305" s="47"/>
      <c r="N305" s="238" t="str">
        <f ca="1">IF(Tabla1[[#This Row],[Fecha de nac]]="","",IF(Tabla1[[#This Row],[Fecha Finalización]] &gt;=TODAY(), DATEDIF(Tabla1[[#This Row],[Fecha de nac]],TODAY(),"y"), ROUNDDOWN((Tabla1[[#This Row],[Fecha Finalización]] -Tabla1[[#This Row],[Fecha de nac]])/365,0)))</f>
        <v/>
      </c>
      <c r="O305" s="169"/>
      <c r="P305" s="35"/>
      <c r="Q305" s="68"/>
      <c r="R305" s="68"/>
      <c r="S305" s="68"/>
      <c r="T305" s="68"/>
      <c r="U305" s="243" t="str">
        <f>IF(F305="","",Tabla1[[#This Row],[Fecha Inicio grupo]]+3*7-7)</f>
        <v/>
      </c>
      <c r="V305" s="244" t="str">
        <f>IF(F305="","",EDATE(Tabla1[[#This Row],[Fecha Inicio grupo]],3))</f>
        <v/>
      </c>
      <c r="W305" s="30"/>
      <c r="X305" s="30"/>
      <c r="Y305" s="76"/>
      <c r="Z305" s="76"/>
      <c r="AA305" s="76"/>
      <c r="AB305" s="76"/>
      <c r="AC305" s="76"/>
      <c r="AD305" s="76"/>
      <c r="AE305" s="76"/>
      <c r="AF305" s="76"/>
      <c r="AG305" s="76"/>
      <c r="AH305" s="76"/>
      <c r="AI305" s="76"/>
      <c r="AJ305" s="76"/>
      <c r="AK305" s="76"/>
      <c r="AL305" s="76"/>
      <c r="AM305" s="76"/>
      <c r="AN305" s="76"/>
      <c r="AO305" s="144"/>
      <c r="AP305" s="246" t="str">
        <f>IF(F305="","",IFERROR(VLOOKUP(SUBSTITUTE(SUBSTITUTE(Tabla1[[#This Row],[Uso Sistemas]],"T","P"),"N","F"),Parámetros!$M$2:$N$17,2,0),"Completar hasta 3ra sem. para evaluar a Probacionista"))</f>
        <v/>
      </c>
      <c r="AQ305" s="40"/>
      <c r="AR305" s="40"/>
      <c r="AS305" s="40"/>
      <c r="AT305" s="29"/>
      <c r="AU305" s="56"/>
      <c r="AV305" s="56"/>
      <c r="AW305" s="56"/>
      <c r="AX305" s="248" t="str">
        <f>IF(V305="","",EOMONTH(EDATE(Tabla1[[#This Row],[Fecha Finalización]],2),0))</f>
        <v/>
      </c>
      <c r="AY305" s="40"/>
      <c r="AZ305" s="249" t="str">
        <f>IF(V305="","",EOMONTH(EDATE(Tabla1[[#This Row],[Fecha Finalización]],3),0))</f>
        <v/>
      </c>
      <c r="BA305" s="40"/>
      <c r="BB305" s="40"/>
      <c r="BC305" s="235"/>
      <c r="BD305" s="233" t="str">
        <f>IF(F305="","",Tabla1[[#This Row],[sem 01]]&amp;Tabla1[[#This Row],[sem 02]]&amp;Tabla1[[#This Row],[sem 03]])</f>
        <v/>
      </c>
      <c r="BE305" s="234" t="str">
        <f>IF(TRIM(F305)="","",$B$1&amp;"-"&amp;SUBSTITUTE(Tabla1[[#This Row],[Mes Inscrito]]," ","")&amp;"-"&amp;SUBSTITUTE(Tabla1[[#This Row],[Dia de clases Inscrito]]," ","")&amp;"-"&amp;SUBSTITUTE(Tabla1[[#This Row],[Horario Inscrito]]," ","")&amp;"-"&amp;Tabla1[[#This Row],[Fecha Inicio grupo]])</f>
        <v/>
      </c>
      <c r="BF305" s="251" t="str">
        <f>IF(F305="","",Tabla1[[#This Row],[Curso]])</f>
        <v/>
      </c>
      <c r="BG305" s="252" t="str">
        <f>+IF(TRIM(F305)="","",$B$1&amp;"-"&amp;TRIM(Tabla1[[#This Row],[Mes Inscrito]])&amp;"-"&amp;TRIM(Tabla1[[#This Row],[Dia de clases Inscrito]])&amp;"-"&amp;TRIM(Tabla1[[#This Row],[Horario Inscrito]])&amp;"-"&amp;TRIM(Tabla1[[#This Row],[Fecha Inicio grupo]])&amp;"-"&amp;TRIM(Tabla1[[#This Row],[Tipo Incrito]]))</f>
        <v/>
      </c>
      <c r="BH305" s="308" t="str">
        <f>IF(F305="","",OR(IFERROR(SEARCH("CG",Tabla1[[#This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5" s="309" t="str">
        <f>IF(F305&lt;&gt;"",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5" s="309" t="str">
        <f>IF(F305&lt;&gt;"",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5" s="309" t="str">
        <f>IF(Tabla1[[#This Row],[Fecha Inicio grupo]]="","",IFERROR(VLOOKUP(Tabla1[[#This Row],[Mes de Alta como miembro]],Parámetros!$AM$2:$AN$16,2,0),"01/01/1900"))</f>
        <v/>
      </c>
    </row>
    <row r="306" spans="1:63" ht="14.45" hidden="1">
      <c r="A306" s="69">
        <v>303</v>
      </c>
      <c r="B306" s="30"/>
      <c r="C306" s="35"/>
      <c r="D306" s="43"/>
      <c r="E306" s="65"/>
      <c r="F306" s="46"/>
      <c r="G306" s="46"/>
      <c r="H306" s="163"/>
      <c r="I306" s="43"/>
      <c r="J306" s="29"/>
      <c r="K306" s="70"/>
      <c r="L306" s="69"/>
      <c r="M306" s="47"/>
      <c r="N306" s="238" t="str">
        <f ca="1">IF(Tabla1[[#This Row],[Fecha de nac]]="","",IF(Tabla1[[#This Row],[Fecha Finalización]] &gt;=TODAY(), DATEDIF(Tabla1[[#This Row],[Fecha de nac]],TODAY(),"y"), ROUNDDOWN((Tabla1[[#This Row],[Fecha Finalización]] -Tabla1[[#This Row],[Fecha de nac]])/365,0)))</f>
        <v/>
      </c>
      <c r="O306" s="169"/>
      <c r="P306" s="35"/>
      <c r="Q306" s="68"/>
      <c r="R306" s="68"/>
      <c r="S306" s="68"/>
      <c r="T306" s="68"/>
      <c r="U306" s="243" t="str">
        <f>IF(F306="","",Tabla1[[#This Row],[Fecha Inicio grupo]]+3*7-7)</f>
        <v/>
      </c>
      <c r="V306" s="244" t="str">
        <f>IF(F306="","",EDATE(Tabla1[[#This Row],[Fecha Inicio grupo]],3))</f>
        <v/>
      </c>
      <c r="W306" s="30"/>
      <c r="X306" s="30"/>
      <c r="Y306" s="76"/>
      <c r="Z306" s="76"/>
      <c r="AA306" s="76"/>
      <c r="AB306" s="76"/>
      <c r="AC306" s="76"/>
      <c r="AD306" s="76"/>
      <c r="AE306" s="76"/>
      <c r="AF306" s="76"/>
      <c r="AG306" s="76"/>
      <c r="AH306" s="76"/>
      <c r="AI306" s="76"/>
      <c r="AJ306" s="76"/>
      <c r="AK306" s="76"/>
      <c r="AL306" s="76"/>
      <c r="AM306" s="76"/>
      <c r="AN306" s="76"/>
      <c r="AO306" s="144"/>
      <c r="AP306" s="246" t="str">
        <f>IF(F306="","",IFERROR(VLOOKUP(SUBSTITUTE(SUBSTITUTE(Tabla1[[#This Row],[Uso Sistemas]],"T","P"),"N","F"),Parámetros!$M$2:$N$17,2,0),"Completar hasta 3ra sem. para evaluar a Probacionista"))</f>
        <v/>
      </c>
      <c r="AQ306" s="40"/>
      <c r="AR306" s="40"/>
      <c r="AS306" s="40"/>
      <c r="AT306" s="29"/>
      <c r="AU306" s="56"/>
      <c r="AV306" s="56"/>
      <c r="AW306" s="56"/>
      <c r="AX306" s="248" t="str">
        <f>IF(V306="","",EOMONTH(EDATE(Tabla1[[#This Row],[Fecha Finalización]],2),0))</f>
        <v/>
      </c>
      <c r="AY306" s="40"/>
      <c r="AZ306" s="249" t="str">
        <f>IF(V306="","",EOMONTH(EDATE(Tabla1[[#This Row],[Fecha Finalización]],3),0))</f>
        <v/>
      </c>
      <c r="BA306" s="40"/>
      <c r="BB306" s="40"/>
      <c r="BC306" s="235"/>
      <c r="BD306" s="233" t="str">
        <f>IF(F306="","",Tabla1[[#This Row],[sem 01]]&amp;Tabla1[[#This Row],[sem 02]]&amp;Tabla1[[#This Row],[sem 03]])</f>
        <v/>
      </c>
      <c r="BE306" s="234" t="str">
        <f>IF(TRIM(F306)="","",$B$1&amp;"-"&amp;SUBSTITUTE(Tabla1[[#This Row],[Mes Inscrito]]," ","")&amp;"-"&amp;SUBSTITUTE(Tabla1[[#This Row],[Dia de clases Inscrito]]," ","")&amp;"-"&amp;SUBSTITUTE(Tabla1[[#This Row],[Horario Inscrito]]," ","")&amp;"-"&amp;Tabla1[[#This Row],[Fecha Inicio grupo]])</f>
        <v/>
      </c>
      <c r="BF306" s="251" t="str">
        <f>IF(F306="","",Tabla1[[#This Row],[Curso]])</f>
        <v/>
      </c>
      <c r="BG306" s="252" t="str">
        <f>+IF(TRIM(F306)="","",$B$1&amp;"-"&amp;TRIM(Tabla1[[#This Row],[Mes Inscrito]])&amp;"-"&amp;TRIM(Tabla1[[#This Row],[Dia de clases Inscrito]])&amp;"-"&amp;TRIM(Tabla1[[#This Row],[Horario Inscrito]])&amp;"-"&amp;TRIM(Tabla1[[#This Row],[Fecha Inicio grupo]])&amp;"-"&amp;TRIM(Tabla1[[#This Row],[Tipo Incrito]]))</f>
        <v/>
      </c>
      <c r="BH306" s="308" t="str">
        <f>IF(F306="","",OR(IFERROR(SEARCH("CG",Tabla1[[#This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6" s="309" t="str">
        <f>IF(F306&lt;&gt;"",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6" s="309" t="str">
        <f>IF(F306&lt;&gt;"",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6" s="309" t="str">
        <f>IF(Tabla1[[#This Row],[Fecha Inicio grupo]]="","",IFERROR(VLOOKUP(Tabla1[[#This Row],[Mes de Alta como miembro]],Parámetros!$AM$2:$AN$16,2,0),"01/01/1900"))</f>
        <v/>
      </c>
    </row>
    <row r="307" spans="1:63" ht="14.45" hidden="1">
      <c r="A307" s="69">
        <v>304</v>
      </c>
      <c r="B307" s="30"/>
      <c r="C307" s="35"/>
      <c r="D307" s="43"/>
      <c r="E307" s="65"/>
      <c r="F307" s="46"/>
      <c r="G307" s="46"/>
      <c r="H307" s="163"/>
      <c r="I307" s="43"/>
      <c r="J307" s="29"/>
      <c r="K307" s="70"/>
      <c r="L307" s="69"/>
      <c r="M307" s="47"/>
      <c r="N307" s="238" t="str">
        <f ca="1">IF(Tabla1[[#This Row],[Fecha de nac]]="","",IF(Tabla1[[#This Row],[Fecha Finalización]] &gt;=TODAY(), DATEDIF(Tabla1[[#This Row],[Fecha de nac]],TODAY(),"y"), ROUNDDOWN((Tabla1[[#This Row],[Fecha Finalización]] -Tabla1[[#This Row],[Fecha de nac]])/365,0)))</f>
        <v/>
      </c>
      <c r="O307" s="169"/>
      <c r="P307" s="35"/>
      <c r="Q307" s="68"/>
      <c r="R307" s="68"/>
      <c r="S307" s="68"/>
      <c r="T307" s="68"/>
      <c r="U307" s="243" t="str">
        <f>IF(F307="","",Tabla1[[#This Row],[Fecha Inicio grupo]]+3*7-7)</f>
        <v/>
      </c>
      <c r="V307" s="244" t="str">
        <f>IF(F307="","",EDATE(Tabla1[[#This Row],[Fecha Inicio grupo]],3))</f>
        <v/>
      </c>
      <c r="W307" s="30"/>
      <c r="X307" s="30"/>
      <c r="Y307" s="76"/>
      <c r="Z307" s="76"/>
      <c r="AA307" s="76"/>
      <c r="AB307" s="76"/>
      <c r="AC307" s="76"/>
      <c r="AD307" s="76"/>
      <c r="AE307" s="76"/>
      <c r="AF307" s="76"/>
      <c r="AG307" s="76"/>
      <c r="AH307" s="76"/>
      <c r="AI307" s="76"/>
      <c r="AJ307" s="76"/>
      <c r="AK307" s="76"/>
      <c r="AL307" s="76"/>
      <c r="AM307" s="76"/>
      <c r="AN307" s="76"/>
      <c r="AO307" s="144"/>
      <c r="AP307" s="246" t="str">
        <f>IF(F307="","",IFERROR(VLOOKUP(SUBSTITUTE(SUBSTITUTE(Tabla1[[#This Row],[Uso Sistemas]],"T","P"),"N","F"),Parámetros!$M$2:$N$17,2,0),"Completar hasta 3ra sem. para evaluar a Probacionista"))</f>
        <v/>
      </c>
      <c r="AQ307" s="40"/>
      <c r="AR307" s="40"/>
      <c r="AS307" s="40"/>
      <c r="AT307" s="29"/>
      <c r="AU307" s="56"/>
      <c r="AV307" s="56"/>
      <c r="AW307" s="56"/>
      <c r="AX307" s="248" t="str">
        <f>IF(V307="","",EOMONTH(EDATE(Tabla1[[#This Row],[Fecha Finalización]],2),0))</f>
        <v/>
      </c>
      <c r="AY307" s="40"/>
      <c r="AZ307" s="249" t="str">
        <f>IF(V307="","",EOMONTH(EDATE(Tabla1[[#This Row],[Fecha Finalización]],3),0))</f>
        <v/>
      </c>
      <c r="BA307" s="40"/>
      <c r="BB307" s="40"/>
      <c r="BC307" s="235"/>
      <c r="BD307" s="233" t="str">
        <f>IF(F307="","",Tabla1[[#This Row],[sem 01]]&amp;Tabla1[[#This Row],[sem 02]]&amp;Tabla1[[#This Row],[sem 03]])</f>
        <v/>
      </c>
      <c r="BE307" s="234" t="str">
        <f>IF(TRIM(F307)="","",$B$1&amp;"-"&amp;SUBSTITUTE(Tabla1[[#This Row],[Mes Inscrito]]," ","")&amp;"-"&amp;SUBSTITUTE(Tabla1[[#This Row],[Dia de clases Inscrito]]," ","")&amp;"-"&amp;SUBSTITUTE(Tabla1[[#This Row],[Horario Inscrito]]," ","")&amp;"-"&amp;Tabla1[[#This Row],[Fecha Inicio grupo]])</f>
        <v/>
      </c>
      <c r="BF307" s="251" t="str">
        <f>IF(F307="","",Tabla1[[#This Row],[Curso]])</f>
        <v/>
      </c>
      <c r="BG307" s="252" t="str">
        <f>+IF(TRIM(F307)="","",$B$1&amp;"-"&amp;TRIM(Tabla1[[#This Row],[Mes Inscrito]])&amp;"-"&amp;TRIM(Tabla1[[#This Row],[Dia de clases Inscrito]])&amp;"-"&amp;TRIM(Tabla1[[#This Row],[Horario Inscrito]])&amp;"-"&amp;TRIM(Tabla1[[#This Row],[Fecha Inicio grupo]])&amp;"-"&amp;TRIM(Tabla1[[#This Row],[Tipo Incrito]]))</f>
        <v/>
      </c>
      <c r="BH307" s="308" t="str">
        <f>IF(F307="","",OR(IFERROR(SEARCH("CG",Tabla1[[#This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7" s="309" t="str">
        <f>IF(F307&lt;&gt;"",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7" s="309" t="str">
        <f>IF(F307&lt;&gt;"",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7" s="309" t="str">
        <f>IF(Tabla1[[#This Row],[Fecha Inicio grupo]]="","",IFERROR(VLOOKUP(Tabla1[[#This Row],[Mes de Alta como miembro]],Parámetros!$AM$2:$AN$16,2,0),"01/01/1900"))</f>
        <v/>
      </c>
    </row>
    <row r="308" spans="1:63" ht="14.45" hidden="1">
      <c r="A308" s="69">
        <v>305</v>
      </c>
      <c r="B308" s="30"/>
      <c r="C308" s="35"/>
      <c r="D308" s="43"/>
      <c r="E308" s="65"/>
      <c r="F308" s="46"/>
      <c r="G308" s="46"/>
      <c r="H308" s="163"/>
      <c r="I308" s="43"/>
      <c r="J308" s="29"/>
      <c r="K308" s="70"/>
      <c r="L308" s="69"/>
      <c r="M308" s="47"/>
      <c r="N308" s="238" t="str">
        <f ca="1">IF(Tabla1[[#This Row],[Fecha de nac]]="","",IF(Tabla1[[#This Row],[Fecha Finalización]] &gt;=TODAY(), DATEDIF(Tabla1[[#This Row],[Fecha de nac]],TODAY(),"y"), ROUNDDOWN((Tabla1[[#This Row],[Fecha Finalización]] -Tabla1[[#This Row],[Fecha de nac]])/365,0)))</f>
        <v/>
      </c>
      <c r="O308" s="169"/>
      <c r="P308" s="35"/>
      <c r="Q308" s="68"/>
      <c r="R308" s="68"/>
      <c r="S308" s="68"/>
      <c r="T308" s="68"/>
      <c r="U308" s="243" t="str">
        <f>IF(F308="","",Tabla1[[#This Row],[Fecha Inicio grupo]]+3*7-7)</f>
        <v/>
      </c>
      <c r="V308" s="244" t="str">
        <f>IF(F308="","",EDATE(Tabla1[[#This Row],[Fecha Inicio grupo]],3))</f>
        <v/>
      </c>
      <c r="W308" s="30"/>
      <c r="X308" s="30"/>
      <c r="Y308" s="76"/>
      <c r="Z308" s="76"/>
      <c r="AA308" s="76"/>
      <c r="AB308" s="76"/>
      <c r="AC308" s="76"/>
      <c r="AD308" s="76"/>
      <c r="AE308" s="76"/>
      <c r="AF308" s="76"/>
      <c r="AG308" s="76"/>
      <c r="AH308" s="76"/>
      <c r="AI308" s="76"/>
      <c r="AJ308" s="76"/>
      <c r="AK308" s="76"/>
      <c r="AL308" s="76"/>
      <c r="AM308" s="76"/>
      <c r="AN308" s="76"/>
      <c r="AO308" s="144"/>
      <c r="AP308" s="246" t="str">
        <f>IF(F308="","",IFERROR(VLOOKUP(SUBSTITUTE(SUBSTITUTE(Tabla1[[#This Row],[Uso Sistemas]],"T","P"),"N","F"),Parámetros!$M$2:$N$17,2,0),"Completar hasta 3ra sem. para evaluar a Probacionista"))</f>
        <v/>
      </c>
      <c r="AQ308" s="40"/>
      <c r="AR308" s="40"/>
      <c r="AS308" s="40"/>
      <c r="AT308" s="29"/>
      <c r="AU308" s="56"/>
      <c r="AV308" s="56"/>
      <c r="AW308" s="56"/>
      <c r="AX308" s="248" t="str">
        <f>IF(V308="","",EOMONTH(EDATE(Tabla1[[#This Row],[Fecha Finalización]],2),0))</f>
        <v/>
      </c>
      <c r="AY308" s="40"/>
      <c r="AZ308" s="249" t="str">
        <f>IF(V308="","",EOMONTH(EDATE(Tabla1[[#This Row],[Fecha Finalización]],3),0))</f>
        <v/>
      </c>
      <c r="BA308" s="40"/>
      <c r="BB308" s="40"/>
      <c r="BC308" s="235"/>
      <c r="BD308" s="233" t="str">
        <f>IF(F308="","",Tabla1[[#This Row],[sem 01]]&amp;Tabla1[[#This Row],[sem 02]]&amp;Tabla1[[#This Row],[sem 03]])</f>
        <v/>
      </c>
      <c r="BE308" s="234" t="str">
        <f>IF(TRIM(F308)="","",$B$1&amp;"-"&amp;SUBSTITUTE(Tabla1[[#This Row],[Mes Inscrito]]," ","")&amp;"-"&amp;SUBSTITUTE(Tabla1[[#This Row],[Dia de clases Inscrito]]," ","")&amp;"-"&amp;SUBSTITUTE(Tabla1[[#This Row],[Horario Inscrito]]," ","")&amp;"-"&amp;Tabla1[[#This Row],[Fecha Inicio grupo]])</f>
        <v/>
      </c>
      <c r="BF308" s="251" t="str">
        <f>IF(F308="","",Tabla1[[#This Row],[Curso]])</f>
        <v/>
      </c>
      <c r="BG308" s="252" t="str">
        <f>+IF(TRIM(F308)="","",$B$1&amp;"-"&amp;TRIM(Tabla1[[#This Row],[Mes Inscrito]])&amp;"-"&amp;TRIM(Tabla1[[#This Row],[Dia de clases Inscrito]])&amp;"-"&amp;TRIM(Tabla1[[#This Row],[Horario Inscrito]])&amp;"-"&amp;TRIM(Tabla1[[#This Row],[Fecha Inicio grupo]])&amp;"-"&amp;TRIM(Tabla1[[#This Row],[Tipo Incrito]]))</f>
        <v/>
      </c>
      <c r="BH308" s="308" t="str">
        <f>IF(F308="","",OR(IFERROR(SEARCH("CG",Tabla1[[#This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8" s="309" t="str">
        <f>IF(F308&lt;&gt;"",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8" s="309" t="str">
        <f>IF(F308&lt;&gt;"",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8" s="309" t="str">
        <f>IF(Tabla1[[#This Row],[Fecha Inicio grupo]]="","",IFERROR(VLOOKUP(Tabla1[[#This Row],[Mes de Alta como miembro]],Parámetros!$AM$2:$AN$16,2,0),"01/01/1900"))</f>
        <v/>
      </c>
    </row>
    <row r="309" spans="1:63" ht="14.45" hidden="1">
      <c r="A309" s="69">
        <v>306</v>
      </c>
      <c r="B309" s="30"/>
      <c r="C309" s="35"/>
      <c r="D309" s="43"/>
      <c r="E309" s="65"/>
      <c r="F309" s="46"/>
      <c r="G309" s="46"/>
      <c r="H309" s="163"/>
      <c r="I309" s="43"/>
      <c r="J309" s="29"/>
      <c r="K309" s="70"/>
      <c r="L309" s="69"/>
      <c r="M309" s="47"/>
      <c r="N309" s="238" t="str">
        <f ca="1">IF(Tabla1[[#This Row],[Fecha de nac]]="","",IF(Tabla1[[#This Row],[Fecha Finalización]] &gt;=TODAY(), DATEDIF(Tabla1[[#This Row],[Fecha de nac]],TODAY(),"y"), ROUNDDOWN((Tabla1[[#This Row],[Fecha Finalización]] -Tabla1[[#This Row],[Fecha de nac]])/365,0)))</f>
        <v/>
      </c>
      <c r="O309" s="169"/>
      <c r="P309" s="35"/>
      <c r="Q309" s="68"/>
      <c r="R309" s="68"/>
      <c r="S309" s="68"/>
      <c r="T309" s="68"/>
      <c r="U309" s="243" t="str">
        <f>IF(F309="","",Tabla1[[#This Row],[Fecha Inicio grupo]]+3*7-7)</f>
        <v/>
      </c>
      <c r="V309" s="244" t="str">
        <f>IF(F309="","",EDATE(Tabla1[[#This Row],[Fecha Inicio grupo]],3))</f>
        <v/>
      </c>
      <c r="W309" s="30"/>
      <c r="X309" s="30"/>
      <c r="Y309" s="76"/>
      <c r="Z309" s="76"/>
      <c r="AA309" s="76"/>
      <c r="AB309" s="76"/>
      <c r="AC309" s="76"/>
      <c r="AD309" s="76"/>
      <c r="AE309" s="76"/>
      <c r="AF309" s="76"/>
      <c r="AG309" s="76"/>
      <c r="AH309" s="76"/>
      <c r="AI309" s="76"/>
      <c r="AJ309" s="76"/>
      <c r="AK309" s="76"/>
      <c r="AL309" s="76"/>
      <c r="AM309" s="76"/>
      <c r="AN309" s="76"/>
      <c r="AO309" s="144"/>
      <c r="AP309" s="246" t="str">
        <f>IF(F309="","",IFERROR(VLOOKUP(SUBSTITUTE(SUBSTITUTE(Tabla1[[#This Row],[Uso Sistemas]],"T","P"),"N","F"),Parámetros!$M$2:$N$17,2,0),"Completar hasta 3ra sem. para evaluar a Probacionista"))</f>
        <v/>
      </c>
      <c r="AQ309" s="40"/>
      <c r="AR309" s="40"/>
      <c r="AS309" s="40"/>
      <c r="AT309" s="29"/>
      <c r="AU309" s="56"/>
      <c r="AV309" s="56"/>
      <c r="AW309" s="56"/>
      <c r="AX309" s="248" t="str">
        <f>IF(V309="","",EOMONTH(EDATE(Tabla1[[#This Row],[Fecha Finalización]],2),0))</f>
        <v/>
      </c>
      <c r="AY309" s="40"/>
      <c r="AZ309" s="249" t="str">
        <f>IF(V309="","",EOMONTH(EDATE(Tabla1[[#This Row],[Fecha Finalización]],3),0))</f>
        <v/>
      </c>
      <c r="BA309" s="40"/>
      <c r="BB309" s="40"/>
      <c r="BC309" s="235"/>
      <c r="BD309" s="233" t="str">
        <f>IF(F309="","",Tabla1[[#This Row],[sem 01]]&amp;Tabla1[[#This Row],[sem 02]]&amp;Tabla1[[#This Row],[sem 03]])</f>
        <v/>
      </c>
      <c r="BE309" s="234" t="str">
        <f>IF(TRIM(F309)="","",$B$1&amp;"-"&amp;SUBSTITUTE(Tabla1[[#This Row],[Mes Inscrito]]," ","")&amp;"-"&amp;SUBSTITUTE(Tabla1[[#This Row],[Dia de clases Inscrito]]," ","")&amp;"-"&amp;SUBSTITUTE(Tabla1[[#This Row],[Horario Inscrito]]," ","")&amp;"-"&amp;Tabla1[[#This Row],[Fecha Inicio grupo]])</f>
        <v/>
      </c>
      <c r="BF309" s="251" t="str">
        <f>IF(F309="","",Tabla1[[#This Row],[Curso]])</f>
        <v/>
      </c>
      <c r="BG309" s="252" t="str">
        <f>+IF(TRIM(F309)="","",$B$1&amp;"-"&amp;TRIM(Tabla1[[#This Row],[Mes Inscrito]])&amp;"-"&amp;TRIM(Tabla1[[#This Row],[Dia de clases Inscrito]])&amp;"-"&amp;TRIM(Tabla1[[#This Row],[Horario Inscrito]])&amp;"-"&amp;TRIM(Tabla1[[#This Row],[Fecha Inicio grupo]])&amp;"-"&amp;TRIM(Tabla1[[#This Row],[Tipo Incrito]]))</f>
        <v/>
      </c>
      <c r="BH309" s="308" t="str">
        <f>IF(F309="","",OR(IFERROR(SEARCH("CG",Tabla1[[#This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9" s="309" t="str">
        <f>IF(F309&lt;&gt;"",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9" s="309" t="str">
        <f>IF(F309&lt;&gt;"",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9" s="309" t="str">
        <f>IF(Tabla1[[#This Row],[Fecha Inicio grupo]]="","",IFERROR(VLOOKUP(Tabla1[[#This Row],[Mes de Alta como miembro]],Parámetros!$AM$2:$AN$16,2,0),"01/01/1900"))</f>
        <v/>
      </c>
    </row>
    <row r="310" spans="1:63" ht="14.45" hidden="1">
      <c r="A310" s="69">
        <v>307</v>
      </c>
      <c r="B310" s="30"/>
      <c r="C310" s="35"/>
      <c r="D310" s="43"/>
      <c r="E310" s="65"/>
      <c r="F310" s="46"/>
      <c r="G310" s="46"/>
      <c r="H310" s="163"/>
      <c r="I310" s="43"/>
      <c r="J310" s="29"/>
      <c r="K310" s="70"/>
      <c r="L310" s="69"/>
      <c r="M310" s="47"/>
      <c r="N310" s="238" t="str">
        <f ca="1">IF(Tabla1[[#This Row],[Fecha de nac]]="","",IF(Tabla1[[#This Row],[Fecha Finalización]] &gt;=TODAY(), DATEDIF(Tabla1[[#This Row],[Fecha de nac]],TODAY(),"y"), ROUNDDOWN((Tabla1[[#This Row],[Fecha Finalización]] -Tabla1[[#This Row],[Fecha de nac]])/365,0)))</f>
        <v/>
      </c>
      <c r="O310" s="169"/>
      <c r="P310" s="35"/>
      <c r="Q310" s="68"/>
      <c r="R310" s="68"/>
      <c r="S310" s="68"/>
      <c r="T310" s="68"/>
      <c r="U310" s="243" t="str">
        <f>IF(F310="","",Tabla1[[#This Row],[Fecha Inicio grupo]]+3*7-7)</f>
        <v/>
      </c>
      <c r="V310" s="244" t="str">
        <f>IF(F310="","",EDATE(Tabla1[[#This Row],[Fecha Inicio grupo]],3))</f>
        <v/>
      </c>
      <c r="W310" s="30"/>
      <c r="X310" s="30"/>
      <c r="Y310" s="76"/>
      <c r="Z310" s="76"/>
      <c r="AA310" s="76"/>
      <c r="AB310" s="76"/>
      <c r="AC310" s="76"/>
      <c r="AD310" s="76"/>
      <c r="AE310" s="76"/>
      <c r="AF310" s="76"/>
      <c r="AG310" s="76"/>
      <c r="AH310" s="76"/>
      <c r="AI310" s="76"/>
      <c r="AJ310" s="76"/>
      <c r="AK310" s="76"/>
      <c r="AL310" s="76"/>
      <c r="AM310" s="76"/>
      <c r="AN310" s="76"/>
      <c r="AO310" s="144"/>
      <c r="AP310" s="246" t="str">
        <f>IF(F310="","",IFERROR(VLOOKUP(SUBSTITUTE(SUBSTITUTE(Tabla1[[#This Row],[Uso Sistemas]],"T","P"),"N","F"),Parámetros!$M$2:$N$17,2,0),"Completar hasta 3ra sem. para evaluar a Probacionista"))</f>
        <v/>
      </c>
      <c r="AQ310" s="40"/>
      <c r="AR310" s="40"/>
      <c r="AS310" s="40"/>
      <c r="AT310" s="29"/>
      <c r="AU310" s="56"/>
      <c r="AV310" s="56"/>
      <c r="AW310" s="56"/>
      <c r="AX310" s="248" t="str">
        <f>IF(V310="","",EOMONTH(EDATE(Tabla1[[#This Row],[Fecha Finalización]],2),0))</f>
        <v/>
      </c>
      <c r="AY310" s="40"/>
      <c r="AZ310" s="249" t="str">
        <f>IF(V310="","",EOMONTH(EDATE(Tabla1[[#This Row],[Fecha Finalización]],3),0))</f>
        <v/>
      </c>
      <c r="BA310" s="40"/>
      <c r="BB310" s="40"/>
      <c r="BC310" s="235"/>
      <c r="BD310" s="233" t="str">
        <f>IF(F310="","",Tabla1[[#This Row],[sem 01]]&amp;Tabla1[[#This Row],[sem 02]]&amp;Tabla1[[#This Row],[sem 03]])</f>
        <v/>
      </c>
      <c r="BE310" s="234" t="str">
        <f>IF(TRIM(F310)="","",$B$1&amp;"-"&amp;SUBSTITUTE(Tabla1[[#This Row],[Mes Inscrito]]," ","")&amp;"-"&amp;SUBSTITUTE(Tabla1[[#This Row],[Dia de clases Inscrito]]," ","")&amp;"-"&amp;SUBSTITUTE(Tabla1[[#This Row],[Horario Inscrito]]," ","")&amp;"-"&amp;Tabla1[[#This Row],[Fecha Inicio grupo]])</f>
        <v/>
      </c>
      <c r="BF310" s="251" t="str">
        <f>IF(F310="","",Tabla1[[#This Row],[Curso]])</f>
        <v/>
      </c>
      <c r="BG310" s="252" t="str">
        <f>+IF(TRIM(F310)="","",$B$1&amp;"-"&amp;TRIM(Tabla1[[#This Row],[Mes Inscrito]])&amp;"-"&amp;TRIM(Tabla1[[#This Row],[Dia de clases Inscrito]])&amp;"-"&amp;TRIM(Tabla1[[#This Row],[Horario Inscrito]])&amp;"-"&amp;TRIM(Tabla1[[#This Row],[Fecha Inicio grupo]])&amp;"-"&amp;TRIM(Tabla1[[#This Row],[Tipo Incrito]]))</f>
        <v/>
      </c>
      <c r="BH310" s="308" t="str">
        <f>IF(F310="","",OR(IFERROR(SEARCH("CG",Tabla1[[#This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0" s="309" t="str">
        <f>IF(F310&lt;&gt;"",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0" s="309" t="str">
        <f>IF(F310&lt;&gt;"",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0" s="309" t="str">
        <f>IF(Tabla1[[#This Row],[Fecha Inicio grupo]]="","",IFERROR(VLOOKUP(Tabla1[[#This Row],[Mes de Alta como miembro]],Parámetros!$AM$2:$AN$16,2,0),"01/01/1900"))</f>
        <v/>
      </c>
    </row>
    <row r="311" spans="1:63" ht="14.45" hidden="1">
      <c r="A311" s="69">
        <v>308</v>
      </c>
      <c r="B311" s="30"/>
      <c r="C311" s="35"/>
      <c r="D311" s="43"/>
      <c r="E311" s="65"/>
      <c r="F311" s="46"/>
      <c r="G311" s="46"/>
      <c r="H311" s="163"/>
      <c r="I311" s="43"/>
      <c r="J311" s="29"/>
      <c r="K311" s="70"/>
      <c r="L311" s="69"/>
      <c r="M311" s="47"/>
      <c r="N311" s="238" t="str">
        <f ca="1">IF(Tabla1[[#This Row],[Fecha de nac]]="","",IF(Tabla1[[#This Row],[Fecha Finalización]] &gt;=TODAY(), DATEDIF(Tabla1[[#This Row],[Fecha de nac]],TODAY(),"y"), ROUNDDOWN((Tabla1[[#This Row],[Fecha Finalización]] -Tabla1[[#This Row],[Fecha de nac]])/365,0)))</f>
        <v/>
      </c>
      <c r="O311" s="169"/>
      <c r="P311" s="35"/>
      <c r="Q311" s="68"/>
      <c r="R311" s="68"/>
      <c r="S311" s="68"/>
      <c r="T311" s="68"/>
      <c r="U311" s="243" t="str">
        <f>IF(F311="","",Tabla1[[#This Row],[Fecha Inicio grupo]]+3*7-7)</f>
        <v/>
      </c>
      <c r="V311" s="244" t="str">
        <f>IF(F311="","",EDATE(Tabla1[[#This Row],[Fecha Inicio grupo]],3))</f>
        <v/>
      </c>
      <c r="W311" s="30"/>
      <c r="X311" s="30"/>
      <c r="Y311" s="76"/>
      <c r="Z311" s="76"/>
      <c r="AA311" s="76"/>
      <c r="AB311" s="76"/>
      <c r="AC311" s="76"/>
      <c r="AD311" s="76"/>
      <c r="AE311" s="76"/>
      <c r="AF311" s="76"/>
      <c r="AG311" s="76"/>
      <c r="AH311" s="76"/>
      <c r="AI311" s="76"/>
      <c r="AJ311" s="76"/>
      <c r="AK311" s="76"/>
      <c r="AL311" s="76"/>
      <c r="AM311" s="76"/>
      <c r="AN311" s="76"/>
      <c r="AO311" s="144"/>
      <c r="AP311" s="246" t="str">
        <f>IF(F311="","",IFERROR(VLOOKUP(SUBSTITUTE(SUBSTITUTE(Tabla1[[#This Row],[Uso Sistemas]],"T","P"),"N","F"),Parámetros!$M$2:$N$17,2,0),"Completar hasta 3ra sem. para evaluar a Probacionista"))</f>
        <v/>
      </c>
      <c r="AQ311" s="40"/>
      <c r="AR311" s="40"/>
      <c r="AS311" s="40"/>
      <c r="AT311" s="29"/>
      <c r="AU311" s="56"/>
      <c r="AV311" s="56"/>
      <c r="AW311" s="56"/>
      <c r="AX311" s="248" t="str">
        <f>IF(V311="","",EOMONTH(EDATE(Tabla1[[#This Row],[Fecha Finalización]],2),0))</f>
        <v/>
      </c>
      <c r="AY311" s="40"/>
      <c r="AZ311" s="249" t="str">
        <f>IF(V311="","",EOMONTH(EDATE(Tabla1[[#This Row],[Fecha Finalización]],3),0))</f>
        <v/>
      </c>
      <c r="BA311" s="40"/>
      <c r="BB311" s="40"/>
      <c r="BC311" s="235"/>
      <c r="BD311" s="233" t="str">
        <f>IF(F311="","",Tabla1[[#This Row],[sem 01]]&amp;Tabla1[[#This Row],[sem 02]]&amp;Tabla1[[#This Row],[sem 03]])</f>
        <v/>
      </c>
      <c r="BE311" s="234" t="str">
        <f>IF(TRIM(F311)="","",$B$1&amp;"-"&amp;SUBSTITUTE(Tabla1[[#This Row],[Mes Inscrito]]," ","")&amp;"-"&amp;SUBSTITUTE(Tabla1[[#This Row],[Dia de clases Inscrito]]," ","")&amp;"-"&amp;SUBSTITUTE(Tabla1[[#This Row],[Horario Inscrito]]," ","")&amp;"-"&amp;Tabla1[[#This Row],[Fecha Inicio grupo]])</f>
        <v/>
      </c>
      <c r="BF311" s="251" t="str">
        <f>IF(F311="","",Tabla1[[#This Row],[Curso]])</f>
        <v/>
      </c>
      <c r="BG311" s="252" t="str">
        <f>+IF(TRIM(F311)="","",$B$1&amp;"-"&amp;TRIM(Tabla1[[#This Row],[Mes Inscrito]])&amp;"-"&amp;TRIM(Tabla1[[#This Row],[Dia de clases Inscrito]])&amp;"-"&amp;TRIM(Tabla1[[#This Row],[Horario Inscrito]])&amp;"-"&amp;TRIM(Tabla1[[#This Row],[Fecha Inicio grupo]])&amp;"-"&amp;TRIM(Tabla1[[#This Row],[Tipo Incrito]]))</f>
        <v/>
      </c>
      <c r="BH311" s="308" t="str">
        <f>IF(F311="","",OR(IFERROR(SEARCH("CG",Tabla1[[#This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1" s="309" t="str">
        <f>IF(F311&lt;&gt;"",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1" s="309" t="str">
        <f>IF(F311&lt;&gt;"",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1" s="309" t="str">
        <f>IF(Tabla1[[#This Row],[Fecha Inicio grupo]]="","",IFERROR(VLOOKUP(Tabla1[[#This Row],[Mes de Alta como miembro]],Parámetros!$AM$2:$AN$16,2,0),"01/01/1900"))</f>
        <v/>
      </c>
    </row>
    <row r="312" spans="1:63" ht="14.45" hidden="1">
      <c r="A312" s="69">
        <v>309</v>
      </c>
      <c r="B312" s="30"/>
      <c r="C312" s="35"/>
      <c r="D312" s="43"/>
      <c r="E312" s="65"/>
      <c r="F312" s="46"/>
      <c r="G312" s="46"/>
      <c r="H312" s="163"/>
      <c r="I312" s="43"/>
      <c r="J312" s="29"/>
      <c r="K312" s="70"/>
      <c r="L312" s="69"/>
      <c r="M312" s="47"/>
      <c r="N312" s="238" t="str">
        <f ca="1">IF(Tabla1[[#This Row],[Fecha de nac]]="","",IF(Tabla1[[#This Row],[Fecha Finalización]] &gt;=TODAY(), DATEDIF(Tabla1[[#This Row],[Fecha de nac]],TODAY(),"y"), ROUNDDOWN((Tabla1[[#This Row],[Fecha Finalización]] -Tabla1[[#This Row],[Fecha de nac]])/365,0)))</f>
        <v/>
      </c>
      <c r="O312" s="169"/>
      <c r="P312" s="35"/>
      <c r="Q312" s="68"/>
      <c r="R312" s="68"/>
      <c r="S312" s="68"/>
      <c r="T312" s="68"/>
      <c r="U312" s="243" t="str">
        <f>IF(F312="","",Tabla1[[#This Row],[Fecha Inicio grupo]]+3*7-7)</f>
        <v/>
      </c>
      <c r="V312" s="244" t="str">
        <f>IF(F312="","",EDATE(Tabla1[[#This Row],[Fecha Inicio grupo]],3))</f>
        <v/>
      </c>
      <c r="W312" s="30"/>
      <c r="X312" s="30"/>
      <c r="Y312" s="76"/>
      <c r="Z312" s="76"/>
      <c r="AA312" s="76"/>
      <c r="AB312" s="76"/>
      <c r="AC312" s="76"/>
      <c r="AD312" s="76"/>
      <c r="AE312" s="76"/>
      <c r="AF312" s="76"/>
      <c r="AG312" s="76"/>
      <c r="AH312" s="76"/>
      <c r="AI312" s="76"/>
      <c r="AJ312" s="76"/>
      <c r="AK312" s="76"/>
      <c r="AL312" s="76"/>
      <c r="AM312" s="76"/>
      <c r="AN312" s="76"/>
      <c r="AO312" s="144"/>
      <c r="AP312" s="246" t="str">
        <f>IF(F312="","",IFERROR(VLOOKUP(SUBSTITUTE(SUBSTITUTE(Tabla1[[#This Row],[Uso Sistemas]],"T","P"),"N","F"),Parámetros!$M$2:$N$17,2,0),"Completar hasta 3ra sem. para evaluar a Probacionista"))</f>
        <v/>
      </c>
      <c r="AQ312" s="40"/>
      <c r="AR312" s="40"/>
      <c r="AS312" s="40"/>
      <c r="AT312" s="29"/>
      <c r="AU312" s="56"/>
      <c r="AV312" s="56"/>
      <c r="AW312" s="56"/>
      <c r="AX312" s="248" t="str">
        <f>IF(V312="","",EOMONTH(EDATE(Tabla1[[#This Row],[Fecha Finalización]],2),0))</f>
        <v/>
      </c>
      <c r="AY312" s="40"/>
      <c r="AZ312" s="249" t="str">
        <f>IF(V312="","",EOMONTH(EDATE(Tabla1[[#This Row],[Fecha Finalización]],3),0))</f>
        <v/>
      </c>
      <c r="BA312" s="40"/>
      <c r="BB312" s="40"/>
      <c r="BC312" s="235"/>
      <c r="BD312" s="233" t="str">
        <f>IF(F312="","",Tabla1[[#This Row],[sem 01]]&amp;Tabla1[[#This Row],[sem 02]]&amp;Tabla1[[#This Row],[sem 03]])</f>
        <v/>
      </c>
      <c r="BE312" s="234" t="str">
        <f>IF(TRIM(F312)="","",$B$1&amp;"-"&amp;SUBSTITUTE(Tabla1[[#This Row],[Mes Inscrito]]," ","")&amp;"-"&amp;SUBSTITUTE(Tabla1[[#This Row],[Dia de clases Inscrito]]," ","")&amp;"-"&amp;SUBSTITUTE(Tabla1[[#This Row],[Horario Inscrito]]," ","")&amp;"-"&amp;Tabla1[[#This Row],[Fecha Inicio grupo]])</f>
        <v/>
      </c>
      <c r="BF312" s="251" t="str">
        <f>IF(F312="","",Tabla1[[#This Row],[Curso]])</f>
        <v/>
      </c>
      <c r="BG312" s="252" t="str">
        <f>+IF(TRIM(F312)="","",$B$1&amp;"-"&amp;TRIM(Tabla1[[#This Row],[Mes Inscrito]])&amp;"-"&amp;TRIM(Tabla1[[#This Row],[Dia de clases Inscrito]])&amp;"-"&amp;TRIM(Tabla1[[#This Row],[Horario Inscrito]])&amp;"-"&amp;TRIM(Tabla1[[#This Row],[Fecha Inicio grupo]])&amp;"-"&amp;TRIM(Tabla1[[#This Row],[Tipo Incrito]]))</f>
        <v/>
      </c>
      <c r="BH312" s="308" t="str">
        <f>IF(F312="","",OR(IFERROR(SEARCH("CG",Tabla1[[#This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2" s="309" t="str">
        <f>IF(F312&lt;&gt;"",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2" s="309" t="str">
        <f>IF(F312&lt;&gt;"",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2" s="309" t="str">
        <f>IF(Tabla1[[#This Row],[Fecha Inicio grupo]]="","",IFERROR(VLOOKUP(Tabla1[[#This Row],[Mes de Alta como miembro]],Parámetros!$AM$2:$AN$16,2,0),"01/01/1900"))</f>
        <v/>
      </c>
    </row>
    <row r="313" spans="1:63" ht="14.45" hidden="1">
      <c r="A313" s="69">
        <v>310</v>
      </c>
      <c r="B313" s="30"/>
      <c r="C313" s="35"/>
      <c r="D313" s="43"/>
      <c r="E313" s="65"/>
      <c r="F313" s="46"/>
      <c r="G313" s="46"/>
      <c r="H313" s="163"/>
      <c r="I313" s="43"/>
      <c r="J313" s="29"/>
      <c r="K313" s="70"/>
      <c r="L313" s="69"/>
      <c r="M313" s="47"/>
      <c r="N313" s="238" t="str">
        <f ca="1">IF(Tabla1[[#This Row],[Fecha de nac]]="","",IF(Tabla1[[#This Row],[Fecha Finalización]] &gt;=TODAY(), DATEDIF(Tabla1[[#This Row],[Fecha de nac]],TODAY(),"y"), ROUNDDOWN((Tabla1[[#This Row],[Fecha Finalización]] -Tabla1[[#This Row],[Fecha de nac]])/365,0)))</f>
        <v/>
      </c>
      <c r="O313" s="169"/>
      <c r="P313" s="35"/>
      <c r="Q313" s="68"/>
      <c r="R313" s="68"/>
      <c r="S313" s="68"/>
      <c r="T313" s="68"/>
      <c r="U313" s="243" t="str">
        <f>IF(F313="","",Tabla1[[#This Row],[Fecha Inicio grupo]]+3*7-7)</f>
        <v/>
      </c>
      <c r="V313" s="244" t="str">
        <f>IF(F313="","",EDATE(Tabla1[[#This Row],[Fecha Inicio grupo]],3))</f>
        <v/>
      </c>
      <c r="W313" s="30"/>
      <c r="X313" s="30"/>
      <c r="Y313" s="76"/>
      <c r="Z313" s="76"/>
      <c r="AA313" s="76"/>
      <c r="AB313" s="76"/>
      <c r="AC313" s="76"/>
      <c r="AD313" s="76"/>
      <c r="AE313" s="76"/>
      <c r="AF313" s="76"/>
      <c r="AG313" s="76"/>
      <c r="AH313" s="76"/>
      <c r="AI313" s="76"/>
      <c r="AJ313" s="76"/>
      <c r="AK313" s="76"/>
      <c r="AL313" s="76"/>
      <c r="AM313" s="76"/>
      <c r="AN313" s="76"/>
      <c r="AO313" s="144"/>
      <c r="AP313" s="246" t="str">
        <f>IF(F313="","",IFERROR(VLOOKUP(SUBSTITUTE(SUBSTITUTE(Tabla1[[#This Row],[Uso Sistemas]],"T","P"),"N","F"),Parámetros!$M$2:$N$17,2,0),"Completar hasta 3ra sem. para evaluar a Probacionista"))</f>
        <v/>
      </c>
      <c r="AQ313" s="40"/>
      <c r="AR313" s="40"/>
      <c r="AS313" s="40"/>
      <c r="AT313" s="29"/>
      <c r="AU313" s="56"/>
      <c r="AV313" s="56"/>
      <c r="AW313" s="56"/>
      <c r="AX313" s="248" t="str">
        <f>IF(V313="","",EOMONTH(EDATE(Tabla1[[#This Row],[Fecha Finalización]],2),0))</f>
        <v/>
      </c>
      <c r="AY313" s="40"/>
      <c r="AZ313" s="249" t="str">
        <f>IF(V313="","",EOMONTH(EDATE(Tabla1[[#This Row],[Fecha Finalización]],3),0))</f>
        <v/>
      </c>
      <c r="BA313" s="40"/>
      <c r="BB313" s="40"/>
      <c r="BC313" s="235"/>
      <c r="BD313" s="233" t="str">
        <f>IF(F313="","",Tabla1[[#This Row],[sem 01]]&amp;Tabla1[[#This Row],[sem 02]]&amp;Tabla1[[#This Row],[sem 03]])</f>
        <v/>
      </c>
      <c r="BE313" s="234" t="str">
        <f>IF(TRIM(F313)="","",$B$1&amp;"-"&amp;SUBSTITUTE(Tabla1[[#This Row],[Mes Inscrito]]," ","")&amp;"-"&amp;SUBSTITUTE(Tabla1[[#This Row],[Dia de clases Inscrito]]," ","")&amp;"-"&amp;SUBSTITUTE(Tabla1[[#This Row],[Horario Inscrito]]," ","")&amp;"-"&amp;Tabla1[[#This Row],[Fecha Inicio grupo]])</f>
        <v/>
      </c>
      <c r="BF313" s="251" t="str">
        <f>IF(F313="","",Tabla1[[#This Row],[Curso]])</f>
        <v/>
      </c>
      <c r="BG313" s="252" t="str">
        <f>+IF(TRIM(F313)="","",$B$1&amp;"-"&amp;TRIM(Tabla1[[#This Row],[Mes Inscrito]])&amp;"-"&amp;TRIM(Tabla1[[#This Row],[Dia de clases Inscrito]])&amp;"-"&amp;TRIM(Tabla1[[#This Row],[Horario Inscrito]])&amp;"-"&amp;TRIM(Tabla1[[#This Row],[Fecha Inicio grupo]])&amp;"-"&amp;TRIM(Tabla1[[#This Row],[Tipo Incrito]]))</f>
        <v/>
      </c>
      <c r="BH313" s="308" t="str">
        <f>IF(F313="","",OR(IFERROR(SEARCH("CG",Tabla1[[#This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3" s="309" t="str">
        <f>IF(F313&lt;&gt;"",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3" s="309" t="str">
        <f>IF(F313&lt;&gt;"",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3" s="309" t="str">
        <f>IF(Tabla1[[#This Row],[Fecha Inicio grupo]]="","",IFERROR(VLOOKUP(Tabla1[[#This Row],[Mes de Alta como miembro]],Parámetros!$AM$2:$AN$16,2,0),"01/01/1900"))</f>
        <v/>
      </c>
    </row>
    <row r="314" spans="1:63" ht="14.45" hidden="1">
      <c r="A314" s="69">
        <v>311</v>
      </c>
      <c r="B314" s="30"/>
      <c r="C314" s="35"/>
      <c r="D314" s="43"/>
      <c r="E314" s="65"/>
      <c r="F314" s="46"/>
      <c r="G314" s="46"/>
      <c r="H314" s="163"/>
      <c r="I314" s="43"/>
      <c r="J314" s="29"/>
      <c r="K314" s="70"/>
      <c r="L314" s="69"/>
      <c r="M314" s="47"/>
      <c r="N314" s="238" t="str">
        <f ca="1">IF(Tabla1[[#This Row],[Fecha de nac]]="","",IF(Tabla1[[#This Row],[Fecha Finalización]] &gt;=TODAY(), DATEDIF(Tabla1[[#This Row],[Fecha de nac]],TODAY(),"y"), ROUNDDOWN((Tabla1[[#This Row],[Fecha Finalización]] -Tabla1[[#This Row],[Fecha de nac]])/365,0)))</f>
        <v/>
      </c>
      <c r="O314" s="169"/>
      <c r="P314" s="35"/>
      <c r="Q314" s="68"/>
      <c r="R314" s="68"/>
      <c r="S314" s="68"/>
      <c r="T314" s="68"/>
      <c r="U314" s="243" t="str">
        <f>IF(F314="","",Tabla1[[#This Row],[Fecha Inicio grupo]]+3*7-7)</f>
        <v/>
      </c>
      <c r="V314" s="244" t="str">
        <f>IF(F314="","",EDATE(Tabla1[[#This Row],[Fecha Inicio grupo]],3))</f>
        <v/>
      </c>
      <c r="W314" s="30"/>
      <c r="X314" s="30"/>
      <c r="Y314" s="76"/>
      <c r="Z314" s="76"/>
      <c r="AA314" s="76"/>
      <c r="AB314" s="76"/>
      <c r="AC314" s="76"/>
      <c r="AD314" s="76"/>
      <c r="AE314" s="76"/>
      <c r="AF314" s="76"/>
      <c r="AG314" s="76"/>
      <c r="AH314" s="76"/>
      <c r="AI314" s="76"/>
      <c r="AJ314" s="76"/>
      <c r="AK314" s="76"/>
      <c r="AL314" s="76"/>
      <c r="AM314" s="76"/>
      <c r="AN314" s="76"/>
      <c r="AO314" s="144"/>
      <c r="AP314" s="246" t="str">
        <f>IF(F314="","",IFERROR(VLOOKUP(SUBSTITUTE(SUBSTITUTE(Tabla1[[#This Row],[Uso Sistemas]],"T","P"),"N","F"),Parámetros!$M$2:$N$17,2,0),"Completar hasta 3ra sem. para evaluar a Probacionista"))</f>
        <v/>
      </c>
      <c r="AQ314" s="40"/>
      <c r="AR314" s="40"/>
      <c r="AS314" s="40"/>
      <c r="AT314" s="29"/>
      <c r="AU314" s="56"/>
      <c r="AV314" s="56"/>
      <c r="AW314" s="56"/>
      <c r="AX314" s="248" t="str">
        <f>IF(V314="","",EOMONTH(EDATE(Tabla1[[#This Row],[Fecha Finalización]],2),0))</f>
        <v/>
      </c>
      <c r="AY314" s="40"/>
      <c r="AZ314" s="249" t="str">
        <f>IF(V314="","",EOMONTH(EDATE(Tabla1[[#This Row],[Fecha Finalización]],3),0))</f>
        <v/>
      </c>
      <c r="BA314" s="40"/>
      <c r="BB314" s="40"/>
      <c r="BC314" s="235"/>
      <c r="BD314" s="233" t="str">
        <f>IF(F314="","",Tabla1[[#This Row],[sem 01]]&amp;Tabla1[[#This Row],[sem 02]]&amp;Tabla1[[#This Row],[sem 03]])</f>
        <v/>
      </c>
      <c r="BE314" s="234" t="str">
        <f>IF(TRIM(F314)="","",$B$1&amp;"-"&amp;SUBSTITUTE(Tabla1[[#This Row],[Mes Inscrito]]," ","")&amp;"-"&amp;SUBSTITUTE(Tabla1[[#This Row],[Dia de clases Inscrito]]," ","")&amp;"-"&amp;SUBSTITUTE(Tabla1[[#This Row],[Horario Inscrito]]," ","")&amp;"-"&amp;Tabla1[[#This Row],[Fecha Inicio grupo]])</f>
        <v/>
      </c>
      <c r="BF314" s="251" t="str">
        <f>IF(F314="","",Tabla1[[#This Row],[Curso]])</f>
        <v/>
      </c>
      <c r="BG314" s="252" t="str">
        <f>+IF(TRIM(F314)="","",$B$1&amp;"-"&amp;TRIM(Tabla1[[#This Row],[Mes Inscrito]])&amp;"-"&amp;TRIM(Tabla1[[#This Row],[Dia de clases Inscrito]])&amp;"-"&amp;TRIM(Tabla1[[#This Row],[Horario Inscrito]])&amp;"-"&amp;TRIM(Tabla1[[#This Row],[Fecha Inicio grupo]])&amp;"-"&amp;TRIM(Tabla1[[#This Row],[Tipo Incrito]]))</f>
        <v/>
      </c>
      <c r="BH314" s="308" t="str">
        <f>IF(F314="","",OR(IFERROR(SEARCH("CG",Tabla1[[#This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4" s="309" t="str">
        <f>IF(F314&lt;&gt;"",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4" s="309" t="str">
        <f>IF(F314&lt;&gt;"",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4" s="309" t="str">
        <f>IF(Tabla1[[#This Row],[Fecha Inicio grupo]]="","",IFERROR(VLOOKUP(Tabla1[[#This Row],[Mes de Alta como miembro]],Parámetros!$AM$2:$AN$16,2,0),"01/01/1900"))</f>
        <v/>
      </c>
    </row>
    <row r="315" spans="1:63" ht="14.45" hidden="1">
      <c r="A315" s="69">
        <v>312</v>
      </c>
      <c r="B315" s="30"/>
      <c r="C315" s="35"/>
      <c r="D315" s="43"/>
      <c r="E315" s="65"/>
      <c r="F315" s="46"/>
      <c r="G315" s="46"/>
      <c r="H315" s="163"/>
      <c r="I315" s="43"/>
      <c r="J315" s="29"/>
      <c r="K315" s="70"/>
      <c r="L315" s="69"/>
      <c r="M315" s="47"/>
      <c r="N315" s="238" t="str">
        <f ca="1">IF(Tabla1[[#This Row],[Fecha de nac]]="","",IF(Tabla1[[#This Row],[Fecha Finalización]] &gt;=TODAY(), DATEDIF(Tabla1[[#This Row],[Fecha de nac]],TODAY(),"y"), ROUNDDOWN((Tabla1[[#This Row],[Fecha Finalización]] -Tabla1[[#This Row],[Fecha de nac]])/365,0)))</f>
        <v/>
      </c>
      <c r="O315" s="169"/>
      <c r="P315" s="35"/>
      <c r="Q315" s="68"/>
      <c r="R315" s="68"/>
      <c r="S315" s="68"/>
      <c r="T315" s="68"/>
      <c r="U315" s="243" t="str">
        <f>IF(F315="","",Tabla1[[#This Row],[Fecha Inicio grupo]]+3*7-7)</f>
        <v/>
      </c>
      <c r="V315" s="244" t="str">
        <f>IF(F315="","",EDATE(Tabla1[[#This Row],[Fecha Inicio grupo]],3))</f>
        <v/>
      </c>
      <c r="W315" s="30"/>
      <c r="X315" s="30"/>
      <c r="Y315" s="76"/>
      <c r="Z315" s="76"/>
      <c r="AA315" s="76"/>
      <c r="AB315" s="76"/>
      <c r="AC315" s="76"/>
      <c r="AD315" s="76"/>
      <c r="AE315" s="76"/>
      <c r="AF315" s="76"/>
      <c r="AG315" s="76"/>
      <c r="AH315" s="76"/>
      <c r="AI315" s="76"/>
      <c r="AJ315" s="76"/>
      <c r="AK315" s="76"/>
      <c r="AL315" s="76"/>
      <c r="AM315" s="76"/>
      <c r="AN315" s="76"/>
      <c r="AO315" s="144"/>
      <c r="AP315" s="246" t="str">
        <f>IF(F315="","",IFERROR(VLOOKUP(SUBSTITUTE(SUBSTITUTE(Tabla1[[#This Row],[Uso Sistemas]],"T","P"),"N","F"),Parámetros!$M$2:$N$17,2,0),"Completar hasta 3ra sem. para evaluar a Probacionista"))</f>
        <v/>
      </c>
      <c r="AQ315" s="40"/>
      <c r="AR315" s="40"/>
      <c r="AS315" s="40"/>
      <c r="AT315" s="29"/>
      <c r="AU315" s="56"/>
      <c r="AV315" s="56"/>
      <c r="AW315" s="56"/>
      <c r="AX315" s="248" t="str">
        <f>IF(V315="","",EOMONTH(EDATE(Tabla1[[#This Row],[Fecha Finalización]],2),0))</f>
        <v/>
      </c>
      <c r="AY315" s="40"/>
      <c r="AZ315" s="249" t="str">
        <f>IF(V315="","",EOMONTH(EDATE(Tabla1[[#This Row],[Fecha Finalización]],3),0))</f>
        <v/>
      </c>
      <c r="BA315" s="40"/>
      <c r="BB315" s="40"/>
      <c r="BC315" s="235"/>
      <c r="BD315" s="233" t="str">
        <f>IF(F315="","",Tabla1[[#This Row],[sem 01]]&amp;Tabla1[[#This Row],[sem 02]]&amp;Tabla1[[#This Row],[sem 03]])</f>
        <v/>
      </c>
      <c r="BE315" s="234" t="str">
        <f>IF(TRIM(F315)="","",$B$1&amp;"-"&amp;SUBSTITUTE(Tabla1[[#This Row],[Mes Inscrito]]," ","")&amp;"-"&amp;SUBSTITUTE(Tabla1[[#This Row],[Dia de clases Inscrito]]," ","")&amp;"-"&amp;SUBSTITUTE(Tabla1[[#This Row],[Horario Inscrito]]," ","")&amp;"-"&amp;Tabla1[[#This Row],[Fecha Inicio grupo]])</f>
        <v/>
      </c>
      <c r="BF315" s="251" t="str">
        <f>IF(F315="","",Tabla1[[#This Row],[Curso]])</f>
        <v/>
      </c>
      <c r="BG315" s="252" t="str">
        <f>+IF(TRIM(F315)="","",$B$1&amp;"-"&amp;TRIM(Tabla1[[#This Row],[Mes Inscrito]])&amp;"-"&amp;TRIM(Tabla1[[#This Row],[Dia de clases Inscrito]])&amp;"-"&amp;TRIM(Tabla1[[#This Row],[Horario Inscrito]])&amp;"-"&amp;TRIM(Tabla1[[#This Row],[Fecha Inicio grupo]])&amp;"-"&amp;TRIM(Tabla1[[#This Row],[Tipo Incrito]]))</f>
        <v/>
      </c>
      <c r="BH315" s="308" t="str">
        <f>IF(F315="","",OR(IFERROR(SEARCH("CG",Tabla1[[#This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5" s="309" t="str">
        <f>IF(F315&lt;&gt;"",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5" s="309" t="str">
        <f>IF(F315&lt;&gt;"",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5" s="309" t="str">
        <f>IF(Tabla1[[#This Row],[Fecha Inicio grupo]]="","",IFERROR(VLOOKUP(Tabla1[[#This Row],[Mes de Alta como miembro]],Parámetros!$AM$2:$AN$16,2,0),"01/01/1900"))</f>
        <v/>
      </c>
    </row>
    <row r="316" spans="1:63" ht="14.45" hidden="1">
      <c r="A316" s="69">
        <v>313</v>
      </c>
      <c r="B316" s="30"/>
      <c r="C316" s="35"/>
      <c r="D316" s="43"/>
      <c r="E316" s="65"/>
      <c r="F316" s="46"/>
      <c r="G316" s="46"/>
      <c r="H316" s="163"/>
      <c r="I316" s="43"/>
      <c r="J316" s="29"/>
      <c r="K316" s="70"/>
      <c r="L316" s="69"/>
      <c r="M316" s="47"/>
      <c r="N316" s="238" t="str">
        <f ca="1">IF(Tabla1[[#This Row],[Fecha de nac]]="","",IF(Tabla1[[#This Row],[Fecha Finalización]] &gt;=TODAY(), DATEDIF(Tabla1[[#This Row],[Fecha de nac]],TODAY(),"y"), ROUNDDOWN((Tabla1[[#This Row],[Fecha Finalización]] -Tabla1[[#This Row],[Fecha de nac]])/365,0)))</f>
        <v/>
      </c>
      <c r="O316" s="169"/>
      <c r="P316" s="35"/>
      <c r="Q316" s="68"/>
      <c r="R316" s="68"/>
      <c r="S316" s="68"/>
      <c r="T316" s="68"/>
      <c r="U316" s="243" t="str">
        <f>IF(F316="","",Tabla1[[#This Row],[Fecha Inicio grupo]]+3*7-7)</f>
        <v/>
      </c>
      <c r="V316" s="244" t="str">
        <f>IF(F316="","",EDATE(Tabla1[[#This Row],[Fecha Inicio grupo]],3))</f>
        <v/>
      </c>
      <c r="W316" s="30"/>
      <c r="X316" s="30"/>
      <c r="Y316" s="76"/>
      <c r="Z316" s="76"/>
      <c r="AA316" s="76"/>
      <c r="AB316" s="76"/>
      <c r="AC316" s="76"/>
      <c r="AD316" s="76"/>
      <c r="AE316" s="76"/>
      <c r="AF316" s="76"/>
      <c r="AG316" s="76"/>
      <c r="AH316" s="76"/>
      <c r="AI316" s="76"/>
      <c r="AJ316" s="76"/>
      <c r="AK316" s="76"/>
      <c r="AL316" s="76"/>
      <c r="AM316" s="76"/>
      <c r="AN316" s="76"/>
      <c r="AO316" s="144"/>
      <c r="AP316" s="246" t="str">
        <f>IF(F316="","",IFERROR(VLOOKUP(SUBSTITUTE(SUBSTITUTE(Tabla1[[#This Row],[Uso Sistemas]],"T","P"),"N","F"),Parámetros!$M$2:$N$17,2,0),"Completar hasta 3ra sem. para evaluar a Probacionista"))</f>
        <v/>
      </c>
      <c r="AQ316" s="40"/>
      <c r="AR316" s="40"/>
      <c r="AS316" s="40"/>
      <c r="AT316" s="29"/>
      <c r="AU316" s="56"/>
      <c r="AV316" s="56"/>
      <c r="AW316" s="56"/>
      <c r="AX316" s="248" t="str">
        <f>IF(V316="","",EOMONTH(EDATE(Tabla1[[#This Row],[Fecha Finalización]],2),0))</f>
        <v/>
      </c>
      <c r="AY316" s="40"/>
      <c r="AZ316" s="249" t="str">
        <f>IF(V316="","",EOMONTH(EDATE(Tabla1[[#This Row],[Fecha Finalización]],3),0))</f>
        <v/>
      </c>
      <c r="BA316" s="40"/>
      <c r="BB316" s="40"/>
      <c r="BC316" s="235"/>
      <c r="BD316" s="233" t="str">
        <f>IF(F316="","",Tabla1[[#This Row],[sem 01]]&amp;Tabla1[[#This Row],[sem 02]]&amp;Tabla1[[#This Row],[sem 03]])</f>
        <v/>
      </c>
      <c r="BE316" s="234" t="str">
        <f>IF(TRIM(F316)="","",$B$1&amp;"-"&amp;SUBSTITUTE(Tabla1[[#This Row],[Mes Inscrito]]," ","")&amp;"-"&amp;SUBSTITUTE(Tabla1[[#This Row],[Dia de clases Inscrito]]," ","")&amp;"-"&amp;SUBSTITUTE(Tabla1[[#This Row],[Horario Inscrito]]," ","")&amp;"-"&amp;Tabla1[[#This Row],[Fecha Inicio grupo]])</f>
        <v/>
      </c>
      <c r="BF316" s="251" t="str">
        <f>IF(F316="","",Tabla1[[#This Row],[Curso]])</f>
        <v/>
      </c>
      <c r="BG316" s="252" t="str">
        <f>+IF(TRIM(F316)="","",$B$1&amp;"-"&amp;TRIM(Tabla1[[#This Row],[Mes Inscrito]])&amp;"-"&amp;TRIM(Tabla1[[#This Row],[Dia de clases Inscrito]])&amp;"-"&amp;TRIM(Tabla1[[#This Row],[Horario Inscrito]])&amp;"-"&amp;TRIM(Tabla1[[#This Row],[Fecha Inicio grupo]])&amp;"-"&amp;TRIM(Tabla1[[#This Row],[Tipo Incrito]]))</f>
        <v/>
      </c>
      <c r="BH316" s="308" t="str">
        <f>IF(F316="","",OR(IFERROR(SEARCH("CG",Tabla1[[#This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6" s="309" t="str">
        <f>IF(F316&lt;&gt;"",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6" s="309" t="str">
        <f>IF(F316&lt;&gt;"",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6" s="309" t="str">
        <f>IF(Tabla1[[#This Row],[Fecha Inicio grupo]]="","",IFERROR(VLOOKUP(Tabla1[[#This Row],[Mes de Alta como miembro]],Parámetros!$AM$2:$AN$16,2,0),"01/01/1900"))</f>
        <v/>
      </c>
    </row>
    <row r="317" spans="1:63" ht="14.45" hidden="1">
      <c r="A317" s="69">
        <v>314</v>
      </c>
      <c r="B317" s="30"/>
      <c r="C317" s="35"/>
      <c r="D317" s="43"/>
      <c r="E317" s="65"/>
      <c r="F317" s="46"/>
      <c r="G317" s="46"/>
      <c r="H317" s="163"/>
      <c r="I317" s="43"/>
      <c r="J317" s="29"/>
      <c r="K317" s="70"/>
      <c r="L317" s="69"/>
      <c r="M317" s="47"/>
      <c r="N317" s="238" t="str">
        <f ca="1">IF(Tabla1[[#This Row],[Fecha de nac]]="","",IF(Tabla1[[#This Row],[Fecha Finalización]] &gt;=TODAY(), DATEDIF(Tabla1[[#This Row],[Fecha de nac]],TODAY(),"y"), ROUNDDOWN((Tabla1[[#This Row],[Fecha Finalización]] -Tabla1[[#This Row],[Fecha de nac]])/365,0)))</f>
        <v/>
      </c>
      <c r="O317" s="169"/>
      <c r="P317" s="35"/>
      <c r="Q317" s="68"/>
      <c r="R317" s="68"/>
      <c r="S317" s="68"/>
      <c r="T317" s="68"/>
      <c r="U317" s="243" t="str">
        <f>IF(F317="","",Tabla1[[#This Row],[Fecha Inicio grupo]]+3*7-7)</f>
        <v/>
      </c>
      <c r="V317" s="244" t="str">
        <f>IF(F317="","",EDATE(Tabla1[[#This Row],[Fecha Inicio grupo]],3))</f>
        <v/>
      </c>
      <c r="W317" s="30"/>
      <c r="X317" s="30"/>
      <c r="Y317" s="76"/>
      <c r="Z317" s="76"/>
      <c r="AA317" s="76"/>
      <c r="AB317" s="76"/>
      <c r="AC317" s="76"/>
      <c r="AD317" s="76"/>
      <c r="AE317" s="76"/>
      <c r="AF317" s="76"/>
      <c r="AG317" s="76"/>
      <c r="AH317" s="76"/>
      <c r="AI317" s="76"/>
      <c r="AJ317" s="76"/>
      <c r="AK317" s="76"/>
      <c r="AL317" s="76"/>
      <c r="AM317" s="76"/>
      <c r="AN317" s="76"/>
      <c r="AO317" s="144"/>
      <c r="AP317" s="246" t="str">
        <f>IF(F317="","",IFERROR(VLOOKUP(SUBSTITUTE(SUBSTITUTE(Tabla1[[#This Row],[Uso Sistemas]],"T","P"),"N","F"),Parámetros!$M$2:$N$17,2,0),"Completar hasta 3ra sem. para evaluar a Probacionista"))</f>
        <v/>
      </c>
      <c r="AQ317" s="40"/>
      <c r="AR317" s="40"/>
      <c r="AS317" s="40"/>
      <c r="AT317" s="29"/>
      <c r="AU317" s="56"/>
      <c r="AV317" s="56"/>
      <c r="AW317" s="56"/>
      <c r="AX317" s="248" t="str">
        <f>IF(V317="","",EOMONTH(EDATE(Tabla1[[#This Row],[Fecha Finalización]],2),0))</f>
        <v/>
      </c>
      <c r="AY317" s="40"/>
      <c r="AZ317" s="249" t="str">
        <f>IF(V317="","",EOMONTH(EDATE(Tabla1[[#This Row],[Fecha Finalización]],3),0))</f>
        <v/>
      </c>
      <c r="BA317" s="40"/>
      <c r="BB317" s="40"/>
      <c r="BC317" s="235"/>
      <c r="BD317" s="233" t="str">
        <f>IF(F317="","",Tabla1[[#This Row],[sem 01]]&amp;Tabla1[[#This Row],[sem 02]]&amp;Tabla1[[#This Row],[sem 03]])</f>
        <v/>
      </c>
      <c r="BE317" s="234" t="str">
        <f>IF(TRIM(F317)="","",$B$1&amp;"-"&amp;SUBSTITUTE(Tabla1[[#This Row],[Mes Inscrito]]," ","")&amp;"-"&amp;SUBSTITUTE(Tabla1[[#This Row],[Dia de clases Inscrito]]," ","")&amp;"-"&amp;SUBSTITUTE(Tabla1[[#This Row],[Horario Inscrito]]," ","")&amp;"-"&amp;Tabla1[[#This Row],[Fecha Inicio grupo]])</f>
        <v/>
      </c>
      <c r="BF317" s="251" t="str">
        <f>IF(F317="","",Tabla1[[#This Row],[Curso]])</f>
        <v/>
      </c>
      <c r="BG317" s="252" t="str">
        <f>+IF(TRIM(F317)="","",$B$1&amp;"-"&amp;TRIM(Tabla1[[#This Row],[Mes Inscrito]])&amp;"-"&amp;TRIM(Tabla1[[#This Row],[Dia de clases Inscrito]])&amp;"-"&amp;TRIM(Tabla1[[#This Row],[Horario Inscrito]])&amp;"-"&amp;TRIM(Tabla1[[#This Row],[Fecha Inicio grupo]])&amp;"-"&amp;TRIM(Tabla1[[#This Row],[Tipo Incrito]]))</f>
        <v/>
      </c>
      <c r="BH317" s="308" t="str">
        <f>IF(F317="","",OR(IFERROR(SEARCH("CG",Tabla1[[#This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7" s="309" t="str">
        <f>IF(F317&lt;&gt;"",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7" s="309" t="str">
        <f>IF(F317&lt;&gt;"",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7" s="309" t="str">
        <f>IF(Tabla1[[#This Row],[Fecha Inicio grupo]]="","",IFERROR(VLOOKUP(Tabla1[[#This Row],[Mes de Alta como miembro]],Parámetros!$AM$2:$AN$16,2,0),"01/01/1900"))</f>
        <v/>
      </c>
    </row>
    <row r="318" spans="1:63" ht="14.45" hidden="1">
      <c r="A318" s="69">
        <v>315</v>
      </c>
      <c r="B318" s="30"/>
      <c r="C318" s="35"/>
      <c r="D318" s="43"/>
      <c r="E318" s="65"/>
      <c r="F318" s="46"/>
      <c r="G318" s="46"/>
      <c r="H318" s="163"/>
      <c r="I318" s="43"/>
      <c r="J318" s="29"/>
      <c r="K318" s="70"/>
      <c r="L318" s="69"/>
      <c r="M318" s="47"/>
      <c r="N318" s="238" t="str">
        <f ca="1">IF(Tabla1[[#This Row],[Fecha de nac]]="","",IF(Tabla1[[#This Row],[Fecha Finalización]] &gt;=TODAY(), DATEDIF(Tabla1[[#This Row],[Fecha de nac]],TODAY(),"y"), ROUNDDOWN((Tabla1[[#This Row],[Fecha Finalización]] -Tabla1[[#This Row],[Fecha de nac]])/365,0)))</f>
        <v/>
      </c>
      <c r="O318" s="169"/>
      <c r="P318" s="35"/>
      <c r="Q318" s="68"/>
      <c r="R318" s="68"/>
      <c r="S318" s="68"/>
      <c r="T318" s="68"/>
      <c r="U318" s="243" t="str">
        <f>IF(F318="","",Tabla1[[#This Row],[Fecha Inicio grupo]]+3*7-7)</f>
        <v/>
      </c>
      <c r="V318" s="244" t="str">
        <f>IF(F318="","",EDATE(Tabla1[[#This Row],[Fecha Inicio grupo]],3))</f>
        <v/>
      </c>
      <c r="W318" s="30"/>
      <c r="X318" s="30"/>
      <c r="Y318" s="76"/>
      <c r="Z318" s="76"/>
      <c r="AA318" s="76"/>
      <c r="AB318" s="76"/>
      <c r="AC318" s="76"/>
      <c r="AD318" s="76"/>
      <c r="AE318" s="76"/>
      <c r="AF318" s="76"/>
      <c r="AG318" s="76"/>
      <c r="AH318" s="76"/>
      <c r="AI318" s="76"/>
      <c r="AJ318" s="76"/>
      <c r="AK318" s="76"/>
      <c r="AL318" s="76"/>
      <c r="AM318" s="76"/>
      <c r="AN318" s="76"/>
      <c r="AO318" s="144"/>
      <c r="AP318" s="246" t="str">
        <f>IF(F318="","",IFERROR(VLOOKUP(SUBSTITUTE(SUBSTITUTE(Tabla1[[#This Row],[Uso Sistemas]],"T","P"),"N","F"),Parámetros!$M$2:$N$17,2,0),"Completar hasta 3ra sem. para evaluar a Probacionista"))</f>
        <v/>
      </c>
      <c r="AQ318" s="40"/>
      <c r="AR318" s="40"/>
      <c r="AS318" s="40"/>
      <c r="AT318" s="29"/>
      <c r="AU318" s="56"/>
      <c r="AV318" s="56"/>
      <c r="AW318" s="56"/>
      <c r="AX318" s="248" t="str">
        <f>IF(V318="","",EOMONTH(EDATE(Tabla1[[#This Row],[Fecha Finalización]],2),0))</f>
        <v/>
      </c>
      <c r="AY318" s="40"/>
      <c r="AZ318" s="249" t="str">
        <f>IF(V318="","",EOMONTH(EDATE(Tabla1[[#This Row],[Fecha Finalización]],3),0))</f>
        <v/>
      </c>
      <c r="BA318" s="40"/>
      <c r="BB318" s="40"/>
      <c r="BC318" s="235"/>
      <c r="BD318" s="233" t="str">
        <f>IF(F318="","",Tabla1[[#This Row],[sem 01]]&amp;Tabla1[[#This Row],[sem 02]]&amp;Tabla1[[#This Row],[sem 03]])</f>
        <v/>
      </c>
      <c r="BE318" s="234" t="str">
        <f>IF(TRIM(F318)="","",$B$1&amp;"-"&amp;SUBSTITUTE(Tabla1[[#This Row],[Mes Inscrito]]," ","")&amp;"-"&amp;SUBSTITUTE(Tabla1[[#This Row],[Dia de clases Inscrito]]," ","")&amp;"-"&amp;SUBSTITUTE(Tabla1[[#This Row],[Horario Inscrito]]," ","")&amp;"-"&amp;Tabla1[[#This Row],[Fecha Inicio grupo]])</f>
        <v/>
      </c>
      <c r="BF318" s="251" t="str">
        <f>IF(F318="","",Tabla1[[#This Row],[Curso]])</f>
        <v/>
      </c>
      <c r="BG318" s="252" t="str">
        <f>+IF(TRIM(F318)="","",$B$1&amp;"-"&amp;TRIM(Tabla1[[#This Row],[Mes Inscrito]])&amp;"-"&amp;TRIM(Tabla1[[#This Row],[Dia de clases Inscrito]])&amp;"-"&amp;TRIM(Tabla1[[#This Row],[Horario Inscrito]])&amp;"-"&amp;TRIM(Tabla1[[#This Row],[Fecha Inicio grupo]])&amp;"-"&amp;TRIM(Tabla1[[#This Row],[Tipo Incrito]]))</f>
        <v/>
      </c>
      <c r="BH318" s="308" t="str">
        <f>IF(F318="","",OR(IFERROR(SEARCH("CG",Tabla1[[#This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8" s="309" t="str">
        <f>IF(F318&lt;&gt;"",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8" s="309" t="str">
        <f>IF(F318&lt;&gt;"",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8" s="309" t="str">
        <f>IF(Tabla1[[#This Row],[Fecha Inicio grupo]]="","",IFERROR(VLOOKUP(Tabla1[[#This Row],[Mes de Alta como miembro]],Parámetros!$AM$2:$AN$16,2,0),"01/01/1900"))</f>
        <v/>
      </c>
    </row>
    <row r="319" spans="1:63" ht="14.45" hidden="1">
      <c r="A319" s="69">
        <v>316</v>
      </c>
      <c r="B319" s="30"/>
      <c r="C319" s="35"/>
      <c r="D319" s="43"/>
      <c r="E319" s="65"/>
      <c r="F319" s="46"/>
      <c r="G319" s="46"/>
      <c r="H319" s="163"/>
      <c r="I319" s="43"/>
      <c r="J319" s="29"/>
      <c r="K319" s="70"/>
      <c r="L319" s="69"/>
      <c r="M319" s="47"/>
      <c r="N319" s="238" t="str">
        <f ca="1">IF(Tabla1[[#This Row],[Fecha de nac]]="","",IF(Tabla1[[#This Row],[Fecha Finalización]] &gt;=TODAY(), DATEDIF(Tabla1[[#This Row],[Fecha de nac]],TODAY(),"y"), ROUNDDOWN((Tabla1[[#This Row],[Fecha Finalización]] -Tabla1[[#This Row],[Fecha de nac]])/365,0)))</f>
        <v/>
      </c>
      <c r="O319" s="169"/>
      <c r="P319" s="35"/>
      <c r="Q319" s="68"/>
      <c r="R319" s="68"/>
      <c r="S319" s="68"/>
      <c r="T319" s="68"/>
      <c r="U319" s="243" t="str">
        <f>IF(F319="","",Tabla1[[#This Row],[Fecha Inicio grupo]]+3*7-7)</f>
        <v/>
      </c>
      <c r="V319" s="244" t="str">
        <f>IF(F319="","",EDATE(Tabla1[[#This Row],[Fecha Inicio grupo]],3))</f>
        <v/>
      </c>
      <c r="W319" s="30"/>
      <c r="X319" s="30"/>
      <c r="Y319" s="76"/>
      <c r="Z319" s="76"/>
      <c r="AA319" s="76"/>
      <c r="AB319" s="76"/>
      <c r="AC319" s="76"/>
      <c r="AD319" s="76"/>
      <c r="AE319" s="76"/>
      <c r="AF319" s="76"/>
      <c r="AG319" s="76"/>
      <c r="AH319" s="76"/>
      <c r="AI319" s="76"/>
      <c r="AJ319" s="76"/>
      <c r="AK319" s="76"/>
      <c r="AL319" s="76"/>
      <c r="AM319" s="76"/>
      <c r="AN319" s="76"/>
      <c r="AO319" s="144"/>
      <c r="AP319" s="246" t="str">
        <f>IF(F319="","",IFERROR(VLOOKUP(SUBSTITUTE(SUBSTITUTE(Tabla1[[#This Row],[Uso Sistemas]],"T","P"),"N","F"),Parámetros!$M$2:$N$17,2,0),"Completar hasta 3ra sem. para evaluar a Probacionista"))</f>
        <v/>
      </c>
      <c r="AQ319" s="40"/>
      <c r="AR319" s="40"/>
      <c r="AS319" s="40"/>
      <c r="AT319" s="29"/>
      <c r="AU319" s="56"/>
      <c r="AV319" s="56"/>
      <c r="AW319" s="56"/>
      <c r="AX319" s="248" t="str">
        <f>IF(V319="","",EOMONTH(EDATE(Tabla1[[#This Row],[Fecha Finalización]],2),0))</f>
        <v/>
      </c>
      <c r="AY319" s="40"/>
      <c r="AZ319" s="249" t="str">
        <f>IF(V319="","",EOMONTH(EDATE(Tabla1[[#This Row],[Fecha Finalización]],3),0))</f>
        <v/>
      </c>
      <c r="BA319" s="40"/>
      <c r="BB319" s="40"/>
      <c r="BC319" s="235"/>
      <c r="BD319" s="233" t="str">
        <f>IF(F319="","",Tabla1[[#This Row],[sem 01]]&amp;Tabla1[[#This Row],[sem 02]]&amp;Tabla1[[#This Row],[sem 03]])</f>
        <v/>
      </c>
      <c r="BE319" s="234" t="str">
        <f>IF(TRIM(F319)="","",$B$1&amp;"-"&amp;SUBSTITUTE(Tabla1[[#This Row],[Mes Inscrito]]," ","")&amp;"-"&amp;SUBSTITUTE(Tabla1[[#This Row],[Dia de clases Inscrito]]," ","")&amp;"-"&amp;SUBSTITUTE(Tabla1[[#This Row],[Horario Inscrito]]," ","")&amp;"-"&amp;Tabla1[[#This Row],[Fecha Inicio grupo]])</f>
        <v/>
      </c>
      <c r="BF319" s="251" t="str">
        <f>IF(F319="","",Tabla1[[#This Row],[Curso]])</f>
        <v/>
      </c>
      <c r="BG319" s="252" t="str">
        <f>+IF(TRIM(F319)="","",$B$1&amp;"-"&amp;TRIM(Tabla1[[#This Row],[Mes Inscrito]])&amp;"-"&amp;TRIM(Tabla1[[#This Row],[Dia de clases Inscrito]])&amp;"-"&amp;TRIM(Tabla1[[#This Row],[Horario Inscrito]])&amp;"-"&amp;TRIM(Tabla1[[#This Row],[Fecha Inicio grupo]])&amp;"-"&amp;TRIM(Tabla1[[#This Row],[Tipo Incrito]]))</f>
        <v/>
      </c>
      <c r="BH319" s="308" t="str">
        <f>IF(F319="","",OR(IFERROR(SEARCH("CG",Tabla1[[#This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9" s="309" t="str">
        <f>IF(F319&lt;&gt;"",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9" s="309" t="str">
        <f>IF(F319&lt;&gt;"",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9" s="309" t="str">
        <f>IF(Tabla1[[#This Row],[Fecha Inicio grupo]]="","",IFERROR(VLOOKUP(Tabla1[[#This Row],[Mes de Alta como miembro]],Parámetros!$AM$2:$AN$16,2,0),"01/01/1900"))</f>
        <v/>
      </c>
    </row>
    <row r="320" spans="1:63" ht="14.45" hidden="1">
      <c r="A320" s="69">
        <v>317</v>
      </c>
      <c r="B320" s="30"/>
      <c r="C320" s="35"/>
      <c r="D320" s="43"/>
      <c r="E320" s="65"/>
      <c r="F320" s="46"/>
      <c r="G320" s="46"/>
      <c r="H320" s="163"/>
      <c r="I320" s="43"/>
      <c r="J320" s="29"/>
      <c r="K320" s="70"/>
      <c r="L320" s="69"/>
      <c r="M320" s="47"/>
      <c r="N320" s="238" t="str">
        <f ca="1">IF(Tabla1[[#This Row],[Fecha de nac]]="","",IF(Tabla1[[#This Row],[Fecha Finalización]] &gt;=TODAY(), DATEDIF(Tabla1[[#This Row],[Fecha de nac]],TODAY(),"y"), ROUNDDOWN((Tabla1[[#This Row],[Fecha Finalización]] -Tabla1[[#This Row],[Fecha de nac]])/365,0)))</f>
        <v/>
      </c>
      <c r="O320" s="169"/>
      <c r="P320" s="35"/>
      <c r="Q320" s="68"/>
      <c r="R320" s="68"/>
      <c r="S320" s="68"/>
      <c r="T320" s="68"/>
      <c r="U320" s="243" t="str">
        <f>IF(F320="","",Tabla1[[#This Row],[Fecha Inicio grupo]]+3*7-7)</f>
        <v/>
      </c>
      <c r="V320" s="244" t="str">
        <f>IF(F320="","",EDATE(Tabla1[[#This Row],[Fecha Inicio grupo]],3))</f>
        <v/>
      </c>
      <c r="W320" s="30"/>
      <c r="X320" s="30"/>
      <c r="Y320" s="76"/>
      <c r="Z320" s="76"/>
      <c r="AA320" s="76"/>
      <c r="AB320" s="76"/>
      <c r="AC320" s="76"/>
      <c r="AD320" s="76"/>
      <c r="AE320" s="76"/>
      <c r="AF320" s="76"/>
      <c r="AG320" s="76"/>
      <c r="AH320" s="76"/>
      <c r="AI320" s="76"/>
      <c r="AJ320" s="76"/>
      <c r="AK320" s="76"/>
      <c r="AL320" s="76"/>
      <c r="AM320" s="76"/>
      <c r="AN320" s="76"/>
      <c r="AO320" s="144"/>
      <c r="AP320" s="246" t="str">
        <f>IF(F320="","",IFERROR(VLOOKUP(SUBSTITUTE(SUBSTITUTE(Tabla1[[#This Row],[Uso Sistemas]],"T","P"),"N","F"),Parámetros!$M$2:$N$17,2,0),"Completar hasta 3ra sem. para evaluar a Probacionista"))</f>
        <v/>
      </c>
      <c r="AQ320" s="40"/>
      <c r="AR320" s="40"/>
      <c r="AS320" s="40"/>
      <c r="AT320" s="29"/>
      <c r="AU320" s="56"/>
      <c r="AV320" s="56"/>
      <c r="AW320" s="56"/>
      <c r="AX320" s="248" t="str">
        <f>IF(V320="","",EOMONTH(EDATE(Tabla1[[#This Row],[Fecha Finalización]],2),0))</f>
        <v/>
      </c>
      <c r="AY320" s="40"/>
      <c r="AZ320" s="249" t="str">
        <f>IF(V320="","",EOMONTH(EDATE(Tabla1[[#This Row],[Fecha Finalización]],3),0))</f>
        <v/>
      </c>
      <c r="BA320" s="40"/>
      <c r="BB320" s="40"/>
      <c r="BC320" s="235"/>
      <c r="BD320" s="233" t="str">
        <f>IF(F320="","",Tabla1[[#This Row],[sem 01]]&amp;Tabla1[[#This Row],[sem 02]]&amp;Tabla1[[#This Row],[sem 03]])</f>
        <v/>
      </c>
      <c r="BE320" s="234" t="str">
        <f>IF(TRIM(F320)="","",$B$1&amp;"-"&amp;SUBSTITUTE(Tabla1[[#This Row],[Mes Inscrito]]," ","")&amp;"-"&amp;SUBSTITUTE(Tabla1[[#This Row],[Dia de clases Inscrito]]," ","")&amp;"-"&amp;SUBSTITUTE(Tabla1[[#This Row],[Horario Inscrito]]," ","")&amp;"-"&amp;Tabla1[[#This Row],[Fecha Inicio grupo]])</f>
        <v/>
      </c>
      <c r="BF320" s="251" t="str">
        <f>IF(F320="","",Tabla1[[#This Row],[Curso]])</f>
        <v/>
      </c>
      <c r="BG320" s="252" t="str">
        <f>+IF(TRIM(F320)="","",$B$1&amp;"-"&amp;TRIM(Tabla1[[#This Row],[Mes Inscrito]])&amp;"-"&amp;TRIM(Tabla1[[#This Row],[Dia de clases Inscrito]])&amp;"-"&amp;TRIM(Tabla1[[#This Row],[Horario Inscrito]])&amp;"-"&amp;TRIM(Tabla1[[#This Row],[Fecha Inicio grupo]])&amp;"-"&amp;TRIM(Tabla1[[#This Row],[Tipo Incrito]]))</f>
        <v/>
      </c>
      <c r="BH320" s="308" t="str">
        <f>IF(F320="","",OR(IFERROR(SEARCH("CG",Tabla1[[#This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0" s="309" t="str">
        <f>IF(F320&lt;&gt;"",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0" s="309" t="str">
        <f>IF(F320&lt;&gt;"",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0" s="309" t="str">
        <f>IF(Tabla1[[#This Row],[Fecha Inicio grupo]]="","",IFERROR(VLOOKUP(Tabla1[[#This Row],[Mes de Alta como miembro]],Parámetros!$AM$2:$AN$16,2,0),"01/01/1900"))</f>
        <v/>
      </c>
    </row>
    <row r="321" spans="1:63" ht="14.45" hidden="1">
      <c r="A321" s="69">
        <v>318</v>
      </c>
      <c r="B321" s="30"/>
      <c r="C321" s="35"/>
      <c r="D321" s="43"/>
      <c r="E321" s="65"/>
      <c r="F321" s="46"/>
      <c r="G321" s="46"/>
      <c r="H321" s="163"/>
      <c r="I321" s="43"/>
      <c r="J321" s="29"/>
      <c r="K321" s="70"/>
      <c r="L321" s="69"/>
      <c r="M321" s="47"/>
      <c r="N321" s="238" t="str">
        <f ca="1">IF(Tabla1[[#This Row],[Fecha de nac]]="","",IF(Tabla1[[#This Row],[Fecha Finalización]] &gt;=TODAY(), DATEDIF(Tabla1[[#This Row],[Fecha de nac]],TODAY(),"y"), ROUNDDOWN((Tabla1[[#This Row],[Fecha Finalización]] -Tabla1[[#This Row],[Fecha de nac]])/365,0)))</f>
        <v/>
      </c>
      <c r="O321" s="169"/>
      <c r="P321" s="35"/>
      <c r="Q321" s="68"/>
      <c r="R321" s="68"/>
      <c r="S321" s="68"/>
      <c r="T321" s="68"/>
      <c r="U321" s="243" t="str">
        <f>IF(F321="","",Tabla1[[#This Row],[Fecha Inicio grupo]]+3*7-7)</f>
        <v/>
      </c>
      <c r="V321" s="244" t="str">
        <f>IF(F321="","",EDATE(Tabla1[[#This Row],[Fecha Inicio grupo]],3))</f>
        <v/>
      </c>
      <c r="W321" s="30"/>
      <c r="X321" s="30"/>
      <c r="Y321" s="76"/>
      <c r="Z321" s="76"/>
      <c r="AA321" s="76"/>
      <c r="AB321" s="76"/>
      <c r="AC321" s="76"/>
      <c r="AD321" s="76"/>
      <c r="AE321" s="76"/>
      <c r="AF321" s="76"/>
      <c r="AG321" s="76"/>
      <c r="AH321" s="76"/>
      <c r="AI321" s="76"/>
      <c r="AJ321" s="76"/>
      <c r="AK321" s="76"/>
      <c r="AL321" s="76"/>
      <c r="AM321" s="76"/>
      <c r="AN321" s="76"/>
      <c r="AO321" s="144"/>
      <c r="AP321" s="246" t="str">
        <f>IF(F321="","",IFERROR(VLOOKUP(SUBSTITUTE(SUBSTITUTE(Tabla1[[#This Row],[Uso Sistemas]],"T","P"),"N","F"),Parámetros!$M$2:$N$17,2,0),"Completar hasta 3ra sem. para evaluar a Probacionista"))</f>
        <v/>
      </c>
      <c r="AQ321" s="40"/>
      <c r="AR321" s="40"/>
      <c r="AS321" s="40"/>
      <c r="AT321" s="29"/>
      <c r="AU321" s="56"/>
      <c r="AV321" s="56"/>
      <c r="AW321" s="56"/>
      <c r="AX321" s="248" t="str">
        <f>IF(V321="","",EOMONTH(EDATE(Tabla1[[#This Row],[Fecha Finalización]],2),0))</f>
        <v/>
      </c>
      <c r="AY321" s="40"/>
      <c r="AZ321" s="249" t="str">
        <f>IF(V321="","",EOMONTH(EDATE(Tabla1[[#This Row],[Fecha Finalización]],3),0))</f>
        <v/>
      </c>
      <c r="BA321" s="40"/>
      <c r="BB321" s="40"/>
      <c r="BC321" s="235"/>
      <c r="BD321" s="233" t="str">
        <f>IF(F321="","",Tabla1[[#This Row],[sem 01]]&amp;Tabla1[[#This Row],[sem 02]]&amp;Tabla1[[#This Row],[sem 03]])</f>
        <v/>
      </c>
      <c r="BE321" s="234" t="str">
        <f>IF(TRIM(F321)="","",$B$1&amp;"-"&amp;SUBSTITUTE(Tabla1[[#This Row],[Mes Inscrito]]," ","")&amp;"-"&amp;SUBSTITUTE(Tabla1[[#This Row],[Dia de clases Inscrito]]," ","")&amp;"-"&amp;SUBSTITUTE(Tabla1[[#This Row],[Horario Inscrito]]," ","")&amp;"-"&amp;Tabla1[[#This Row],[Fecha Inicio grupo]])</f>
        <v/>
      </c>
      <c r="BF321" s="251" t="str">
        <f>IF(F321="","",Tabla1[[#This Row],[Curso]])</f>
        <v/>
      </c>
      <c r="BG321" s="252" t="str">
        <f>+IF(TRIM(F321)="","",$B$1&amp;"-"&amp;TRIM(Tabla1[[#This Row],[Mes Inscrito]])&amp;"-"&amp;TRIM(Tabla1[[#This Row],[Dia de clases Inscrito]])&amp;"-"&amp;TRIM(Tabla1[[#This Row],[Horario Inscrito]])&amp;"-"&amp;TRIM(Tabla1[[#This Row],[Fecha Inicio grupo]])&amp;"-"&amp;TRIM(Tabla1[[#This Row],[Tipo Incrito]]))</f>
        <v/>
      </c>
      <c r="BH321" s="308" t="str">
        <f>IF(F321="","",OR(IFERROR(SEARCH("CG",Tabla1[[#This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1" s="309" t="str">
        <f>IF(F321&lt;&gt;"",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1" s="309" t="str">
        <f>IF(F321&lt;&gt;"",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1" s="309" t="str">
        <f>IF(Tabla1[[#This Row],[Fecha Inicio grupo]]="","",IFERROR(VLOOKUP(Tabla1[[#This Row],[Mes de Alta como miembro]],Parámetros!$AM$2:$AN$16,2,0),"01/01/1900"))</f>
        <v/>
      </c>
    </row>
    <row r="322" spans="1:63" ht="14.45" hidden="1">
      <c r="A322" s="69">
        <v>319</v>
      </c>
      <c r="B322" s="30"/>
      <c r="C322" s="35"/>
      <c r="D322" s="43"/>
      <c r="E322" s="65"/>
      <c r="F322" s="46"/>
      <c r="G322" s="46"/>
      <c r="H322" s="163"/>
      <c r="I322" s="43"/>
      <c r="J322" s="29"/>
      <c r="K322" s="70"/>
      <c r="L322" s="69"/>
      <c r="M322" s="47"/>
      <c r="N322" s="238" t="str">
        <f ca="1">IF(Tabla1[[#This Row],[Fecha de nac]]="","",IF(Tabla1[[#This Row],[Fecha Finalización]] &gt;=TODAY(), DATEDIF(Tabla1[[#This Row],[Fecha de nac]],TODAY(),"y"), ROUNDDOWN((Tabla1[[#This Row],[Fecha Finalización]] -Tabla1[[#This Row],[Fecha de nac]])/365,0)))</f>
        <v/>
      </c>
      <c r="O322" s="169"/>
      <c r="P322" s="35"/>
      <c r="Q322" s="68"/>
      <c r="R322" s="68"/>
      <c r="S322" s="68"/>
      <c r="T322" s="68"/>
      <c r="U322" s="243" t="str">
        <f>IF(F322="","",Tabla1[[#This Row],[Fecha Inicio grupo]]+3*7-7)</f>
        <v/>
      </c>
      <c r="V322" s="244" t="str">
        <f>IF(F322="","",EDATE(Tabla1[[#This Row],[Fecha Inicio grupo]],3))</f>
        <v/>
      </c>
      <c r="W322" s="30"/>
      <c r="X322" s="30"/>
      <c r="Y322" s="76"/>
      <c r="Z322" s="76"/>
      <c r="AA322" s="76"/>
      <c r="AB322" s="76"/>
      <c r="AC322" s="76"/>
      <c r="AD322" s="76"/>
      <c r="AE322" s="76"/>
      <c r="AF322" s="76"/>
      <c r="AG322" s="76"/>
      <c r="AH322" s="76"/>
      <c r="AI322" s="76"/>
      <c r="AJ322" s="76"/>
      <c r="AK322" s="76"/>
      <c r="AL322" s="76"/>
      <c r="AM322" s="76"/>
      <c r="AN322" s="76"/>
      <c r="AO322" s="144"/>
      <c r="AP322" s="246" t="str">
        <f>IF(F322="","",IFERROR(VLOOKUP(SUBSTITUTE(SUBSTITUTE(Tabla1[[#This Row],[Uso Sistemas]],"T","P"),"N","F"),Parámetros!$M$2:$N$17,2,0),"Completar hasta 3ra sem. para evaluar a Probacionista"))</f>
        <v/>
      </c>
      <c r="AQ322" s="40"/>
      <c r="AR322" s="40"/>
      <c r="AS322" s="40"/>
      <c r="AT322" s="29"/>
      <c r="AU322" s="56"/>
      <c r="AV322" s="56"/>
      <c r="AW322" s="56"/>
      <c r="AX322" s="248" t="str">
        <f>IF(V322="","",EOMONTH(EDATE(Tabla1[[#This Row],[Fecha Finalización]],2),0))</f>
        <v/>
      </c>
      <c r="AY322" s="40"/>
      <c r="AZ322" s="249" t="str">
        <f>IF(V322="","",EOMONTH(EDATE(Tabla1[[#This Row],[Fecha Finalización]],3),0))</f>
        <v/>
      </c>
      <c r="BA322" s="40"/>
      <c r="BB322" s="40"/>
      <c r="BC322" s="235"/>
      <c r="BD322" s="233" t="str">
        <f>IF(F322="","",Tabla1[[#This Row],[sem 01]]&amp;Tabla1[[#This Row],[sem 02]]&amp;Tabla1[[#This Row],[sem 03]])</f>
        <v/>
      </c>
      <c r="BE322" s="234" t="str">
        <f>IF(TRIM(F322)="","",$B$1&amp;"-"&amp;SUBSTITUTE(Tabla1[[#This Row],[Mes Inscrito]]," ","")&amp;"-"&amp;SUBSTITUTE(Tabla1[[#This Row],[Dia de clases Inscrito]]," ","")&amp;"-"&amp;SUBSTITUTE(Tabla1[[#This Row],[Horario Inscrito]]," ","")&amp;"-"&amp;Tabla1[[#This Row],[Fecha Inicio grupo]])</f>
        <v/>
      </c>
      <c r="BF322" s="251" t="str">
        <f>IF(F322="","",Tabla1[[#This Row],[Curso]])</f>
        <v/>
      </c>
      <c r="BG322" s="252" t="str">
        <f>+IF(TRIM(F322)="","",$B$1&amp;"-"&amp;TRIM(Tabla1[[#This Row],[Mes Inscrito]])&amp;"-"&amp;TRIM(Tabla1[[#This Row],[Dia de clases Inscrito]])&amp;"-"&amp;TRIM(Tabla1[[#This Row],[Horario Inscrito]])&amp;"-"&amp;TRIM(Tabla1[[#This Row],[Fecha Inicio grupo]])&amp;"-"&amp;TRIM(Tabla1[[#This Row],[Tipo Incrito]]))</f>
        <v/>
      </c>
      <c r="BH322" s="308" t="str">
        <f>IF(F322="","",OR(IFERROR(SEARCH("CG",Tabla1[[#This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2" s="309" t="str">
        <f>IF(F322&lt;&gt;"",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2" s="309" t="str">
        <f>IF(F322&lt;&gt;"",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2" s="309" t="str">
        <f>IF(Tabla1[[#This Row],[Fecha Inicio grupo]]="","",IFERROR(VLOOKUP(Tabla1[[#This Row],[Mes de Alta como miembro]],Parámetros!$AM$2:$AN$16,2,0),"01/01/1900"))</f>
        <v/>
      </c>
    </row>
    <row r="323" spans="1:63" ht="14.45" hidden="1">
      <c r="A323" s="69">
        <v>320</v>
      </c>
      <c r="B323" s="30"/>
      <c r="C323" s="35"/>
      <c r="D323" s="43"/>
      <c r="E323" s="65"/>
      <c r="F323" s="46"/>
      <c r="G323" s="46"/>
      <c r="H323" s="163"/>
      <c r="I323" s="43"/>
      <c r="J323" s="29"/>
      <c r="K323" s="70"/>
      <c r="L323" s="69"/>
      <c r="M323" s="47"/>
      <c r="N323" s="238" t="str">
        <f ca="1">IF(Tabla1[[#This Row],[Fecha de nac]]="","",IF(Tabla1[[#This Row],[Fecha Finalización]] &gt;=TODAY(), DATEDIF(Tabla1[[#This Row],[Fecha de nac]],TODAY(),"y"), ROUNDDOWN((Tabla1[[#This Row],[Fecha Finalización]] -Tabla1[[#This Row],[Fecha de nac]])/365,0)))</f>
        <v/>
      </c>
      <c r="O323" s="169"/>
      <c r="P323" s="35"/>
      <c r="Q323" s="68"/>
      <c r="R323" s="68"/>
      <c r="S323" s="68"/>
      <c r="T323" s="68"/>
      <c r="U323" s="243" t="str">
        <f>IF(F323="","",Tabla1[[#This Row],[Fecha Inicio grupo]]+3*7-7)</f>
        <v/>
      </c>
      <c r="V323" s="244" t="str">
        <f>IF(F323="","",EDATE(Tabla1[[#This Row],[Fecha Inicio grupo]],3))</f>
        <v/>
      </c>
      <c r="W323" s="30"/>
      <c r="X323" s="30"/>
      <c r="Y323" s="76"/>
      <c r="Z323" s="76"/>
      <c r="AA323" s="76"/>
      <c r="AB323" s="76"/>
      <c r="AC323" s="76"/>
      <c r="AD323" s="76"/>
      <c r="AE323" s="76"/>
      <c r="AF323" s="76"/>
      <c r="AG323" s="76"/>
      <c r="AH323" s="76"/>
      <c r="AI323" s="76"/>
      <c r="AJ323" s="76"/>
      <c r="AK323" s="76"/>
      <c r="AL323" s="76"/>
      <c r="AM323" s="76"/>
      <c r="AN323" s="76"/>
      <c r="AO323" s="144"/>
      <c r="AP323" s="246" t="str">
        <f>IF(F323="","",IFERROR(VLOOKUP(SUBSTITUTE(SUBSTITUTE(Tabla1[[#This Row],[Uso Sistemas]],"T","P"),"N","F"),Parámetros!$M$2:$N$17,2,0),"Completar hasta 3ra sem. para evaluar a Probacionista"))</f>
        <v/>
      </c>
      <c r="AQ323" s="40"/>
      <c r="AR323" s="40"/>
      <c r="AS323" s="40"/>
      <c r="AT323" s="29"/>
      <c r="AU323" s="56"/>
      <c r="AV323" s="56"/>
      <c r="AW323" s="56"/>
      <c r="AX323" s="248" t="str">
        <f>IF(V323="","",EOMONTH(EDATE(Tabla1[[#This Row],[Fecha Finalización]],2),0))</f>
        <v/>
      </c>
      <c r="AY323" s="40"/>
      <c r="AZ323" s="249" t="str">
        <f>IF(V323="","",EOMONTH(EDATE(Tabla1[[#This Row],[Fecha Finalización]],3),0))</f>
        <v/>
      </c>
      <c r="BA323" s="40"/>
      <c r="BB323" s="40"/>
      <c r="BC323" s="235"/>
      <c r="BD323" s="233" t="str">
        <f>IF(F323="","",Tabla1[[#This Row],[sem 01]]&amp;Tabla1[[#This Row],[sem 02]]&amp;Tabla1[[#This Row],[sem 03]])</f>
        <v/>
      </c>
      <c r="BE323" s="234" t="str">
        <f>IF(TRIM(F323)="","",$B$1&amp;"-"&amp;SUBSTITUTE(Tabla1[[#This Row],[Mes Inscrito]]," ","")&amp;"-"&amp;SUBSTITUTE(Tabla1[[#This Row],[Dia de clases Inscrito]]," ","")&amp;"-"&amp;SUBSTITUTE(Tabla1[[#This Row],[Horario Inscrito]]," ","")&amp;"-"&amp;Tabla1[[#This Row],[Fecha Inicio grupo]])</f>
        <v/>
      </c>
      <c r="BF323" s="251" t="str">
        <f>IF(F323="","",Tabla1[[#This Row],[Curso]])</f>
        <v/>
      </c>
      <c r="BG323" s="252" t="str">
        <f>+IF(TRIM(F323)="","",$B$1&amp;"-"&amp;TRIM(Tabla1[[#This Row],[Mes Inscrito]])&amp;"-"&amp;TRIM(Tabla1[[#This Row],[Dia de clases Inscrito]])&amp;"-"&amp;TRIM(Tabla1[[#This Row],[Horario Inscrito]])&amp;"-"&amp;TRIM(Tabla1[[#This Row],[Fecha Inicio grupo]])&amp;"-"&amp;TRIM(Tabla1[[#This Row],[Tipo Incrito]]))</f>
        <v/>
      </c>
      <c r="BH323" s="308" t="str">
        <f>IF(F323="","",OR(IFERROR(SEARCH("CG",Tabla1[[#This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3" s="309" t="str">
        <f>IF(F323&lt;&gt;"",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3" s="309" t="str">
        <f>IF(F323&lt;&gt;"",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3" s="309" t="str">
        <f>IF(Tabla1[[#This Row],[Fecha Inicio grupo]]="","",IFERROR(VLOOKUP(Tabla1[[#This Row],[Mes de Alta como miembro]],Parámetros!$AM$2:$AN$16,2,0),"01/01/1900"))</f>
        <v/>
      </c>
    </row>
    <row r="324" spans="1:63" ht="14.45" hidden="1">
      <c r="A324" s="69">
        <v>321</v>
      </c>
      <c r="B324" s="30"/>
      <c r="C324" s="35"/>
      <c r="D324" s="43"/>
      <c r="E324" s="65"/>
      <c r="F324" s="46"/>
      <c r="G324" s="46"/>
      <c r="H324" s="163"/>
      <c r="I324" s="43"/>
      <c r="J324" s="29"/>
      <c r="K324" s="70"/>
      <c r="L324" s="69"/>
      <c r="M324" s="47"/>
      <c r="N324" s="238" t="str">
        <f ca="1">IF(Tabla1[[#This Row],[Fecha de nac]]="","",IF(Tabla1[[#This Row],[Fecha Finalización]] &gt;=TODAY(), DATEDIF(Tabla1[[#This Row],[Fecha de nac]],TODAY(),"y"), ROUNDDOWN((Tabla1[[#This Row],[Fecha Finalización]] -Tabla1[[#This Row],[Fecha de nac]])/365,0)))</f>
        <v/>
      </c>
      <c r="O324" s="169"/>
      <c r="P324" s="35"/>
      <c r="Q324" s="68"/>
      <c r="R324" s="68"/>
      <c r="S324" s="68"/>
      <c r="T324" s="68"/>
      <c r="U324" s="243" t="str">
        <f>IF(F324="","",Tabla1[[#This Row],[Fecha Inicio grupo]]+3*7-7)</f>
        <v/>
      </c>
      <c r="V324" s="244" t="str">
        <f>IF(F324="","",EDATE(Tabla1[[#This Row],[Fecha Inicio grupo]],3))</f>
        <v/>
      </c>
      <c r="W324" s="30"/>
      <c r="X324" s="30"/>
      <c r="Y324" s="76"/>
      <c r="Z324" s="76"/>
      <c r="AA324" s="76"/>
      <c r="AB324" s="76"/>
      <c r="AC324" s="76"/>
      <c r="AD324" s="76"/>
      <c r="AE324" s="76"/>
      <c r="AF324" s="76"/>
      <c r="AG324" s="76"/>
      <c r="AH324" s="76"/>
      <c r="AI324" s="76"/>
      <c r="AJ324" s="76"/>
      <c r="AK324" s="76"/>
      <c r="AL324" s="76"/>
      <c r="AM324" s="76"/>
      <c r="AN324" s="76"/>
      <c r="AO324" s="144"/>
      <c r="AP324" s="246" t="str">
        <f>IF(F324="","",IFERROR(VLOOKUP(SUBSTITUTE(SUBSTITUTE(Tabla1[[#This Row],[Uso Sistemas]],"T","P"),"N","F"),Parámetros!$M$2:$N$17,2,0),"Completar hasta 3ra sem. para evaluar a Probacionista"))</f>
        <v/>
      </c>
      <c r="AQ324" s="40"/>
      <c r="AR324" s="40"/>
      <c r="AS324" s="40"/>
      <c r="AT324" s="29"/>
      <c r="AU324" s="56"/>
      <c r="AV324" s="56"/>
      <c r="AW324" s="56"/>
      <c r="AX324" s="248" t="str">
        <f>IF(V324="","",EOMONTH(EDATE(Tabla1[[#This Row],[Fecha Finalización]],2),0))</f>
        <v/>
      </c>
      <c r="AY324" s="40"/>
      <c r="AZ324" s="249" t="str">
        <f>IF(V324="","",EOMONTH(EDATE(Tabla1[[#This Row],[Fecha Finalización]],3),0))</f>
        <v/>
      </c>
      <c r="BA324" s="40"/>
      <c r="BB324" s="40"/>
      <c r="BC324" s="235"/>
      <c r="BD324" s="233" t="str">
        <f>IF(F324="","",Tabla1[[#This Row],[sem 01]]&amp;Tabla1[[#This Row],[sem 02]]&amp;Tabla1[[#This Row],[sem 03]])</f>
        <v/>
      </c>
      <c r="BE324" s="234" t="str">
        <f>IF(TRIM(F324)="","",$B$1&amp;"-"&amp;SUBSTITUTE(Tabla1[[#This Row],[Mes Inscrito]]," ","")&amp;"-"&amp;SUBSTITUTE(Tabla1[[#This Row],[Dia de clases Inscrito]]," ","")&amp;"-"&amp;SUBSTITUTE(Tabla1[[#This Row],[Horario Inscrito]]," ","")&amp;"-"&amp;Tabla1[[#This Row],[Fecha Inicio grupo]])</f>
        <v/>
      </c>
      <c r="BF324" s="251" t="str">
        <f>IF(F324="","",Tabla1[[#This Row],[Curso]])</f>
        <v/>
      </c>
      <c r="BG324" s="252" t="str">
        <f>+IF(TRIM(F324)="","",$B$1&amp;"-"&amp;TRIM(Tabla1[[#This Row],[Mes Inscrito]])&amp;"-"&amp;TRIM(Tabla1[[#This Row],[Dia de clases Inscrito]])&amp;"-"&amp;TRIM(Tabla1[[#This Row],[Horario Inscrito]])&amp;"-"&amp;TRIM(Tabla1[[#This Row],[Fecha Inicio grupo]])&amp;"-"&amp;TRIM(Tabla1[[#This Row],[Tipo Incrito]]))</f>
        <v/>
      </c>
      <c r="BH324" s="308" t="str">
        <f>IF(F324="","",OR(IFERROR(SEARCH("CG",Tabla1[[#This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4" s="309" t="str">
        <f>IF(F324&lt;&gt;"",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4" s="309" t="str">
        <f>IF(F324&lt;&gt;"",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4" s="309" t="str">
        <f>IF(Tabla1[[#This Row],[Fecha Inicio grupo]]="","",IFERROR(VLOOKUP(Tabla1[[#This Row],[Mes de Alta como miembro]],Parámetros!$AM$2:$AN$16,2,0),"01/01/1900"))</f>
        <v/>
      </c>
    </row>
    <row r="325" spans="1:63" ht="14.45" hidden="1">
      <c r="A325" s="69">
        <v>322</v>
      </c>
      <c r="B325" s="30"/>
      <c r="C325" s="35"/>
      <c r="D325" s="43"/>
      <c r="E325" s="65"/>
      <c r="F325" s="46"/>
      <c r="G325" s="46"/>
      <c r="H325" s="163"/>
      <c r="I325" s="43"/>
      <c r="J325" s="29"/>
      <c r="K325" s="70"/>
      <c r="L325" s="69"/>
      <c r="M325" s="47"/>
      <c r="N325" s="238" t="str">
        <f ca="1">IF(Tabla1[[#This Row],[Fecha de nac]]="","",IF(Tabla1[[#This Row],[Fecha Finalización]] &gt;=TODAY(), DATEDIF(Tabla1[[#This Row],[Fecha de nac]],TODAY(),"y"), ROUNDDOWN((Tabla1[[#This Row],[Fecha Finalización]] -Tabla1[[#This Row],[Fecha de nac]])/365,0)))</f>
        <v/>
      </c>
      <c r="O325" s="169"/>
      <c r="P325" s="35"/>
      <c r="Q325" s="68"/>
      <c r="R325" s="68"/>
      <c r="S325" s="68"/>
      <c r="T325" s="68"/>
      <c r="U325" s="243" t="str">
        <f>IF(F325="","",Tabla1[[#This Row],[Fecha Inicio grupo]]+3*7-7)</f>
        <v/>
      </c>
      <c r="V325" s="244" t="str">
        <f>IF(F325="","",EDATE(Tabla1[[#This Row],[Fecha Inicio grupo]],3))</f>
        <v/>
      </c>
      <c r="W325" s="30"/>
      <c r="X325" s="30"/>
      <c r="Y325" s="76"/>
      <c r="Z325" s="76"/>
      <c r="AA325" s="76"/>
      <c r="AB325" s="76"/>
      <c r="AC325" s="76"/>
      <c r="AD325" s="76"/>
      <c r="AE325" s="76"/>
      <c r="AF325" s="76"/>
      <c r="AG325" s="76"/>
      <c r="AH325" s="76"/>
      <c r="AI325" s="76"/>
      <c r="AJ325" s="76"/>
      <c r="AK325" s="76"/>
      <c r="AL325" s="76"/>
      <c r="AM325" s="76"/>
      <c r="AN325" s="76"/>
      <c r="AO325" s="144"/>
      <c r="AP325" s="246" t="str">
        <f>IF(F325="","",IFERROR(VLOOKUP(SUBSTITUTE(SUBSTITUTE(Tabla1[[#This Row],[Uso Sistemas]],"T","P"),"N","F"),Parámetros!$M$2:$N$17,2,0),"Completar hasta 3ra sem. para evaluar a Probacionista"))</f>
        <v/>
      </c>
      <c r="AQ325" s="40"/>
      <c r="AR325" s="40"/>
      <c r="AS325" s="40"/>
      <c r="AT325" s="29"/>
      <c r="AU325" s="56"/>
      <c r="AV325" s="56"/>
      <c r="AW325" s="56"/>
      <c r="AX325" s="248" t="str">
        <f>IF(V325="","",EOMONTH(EDATE(Tabla1[[#This Row],[Fecha Finalización]],2),0))</f>
        <v/>
      </c>
      <c r="AY325" s="40"/>
      <c r="AZ325" s="249" t="str">
        <f>IF(V325="","",EOMONTH(EDATE(Tabla1[[#This Row],[Fecha Finalización]],3),0))</f>
        <v/>
      </c>
      <c r="BA325" s="40"/>
      <c r="BB325" s="40"/>
      <c r="BC325" s="235"/>
      <c r="BD325" s="233" t="str">
        <f>IF(F325="","",Tabla1[[#This Row],[sem 01]]&amp;Tabla1[[#This Row],[sem 02]]&amp;Tabla1[[#This Row],[sem 03]])</f>
        <v/>
      </c>
      <c r="BE325" s="234" t="str">
        <f>IF(TRIM(F325)="","",$B$1&amp;"-"&amp;SUBSTITUTE(Tabla1[[#This Row],[Mes Inscrito]]," ","")&amp;"-"&amp;SUBSTITUTE(Tabla1[[#This Row],[Dia de clases Inscrito]]," ","")&amp;"-"&amp;SUBSTITUTE(Tabla1[[#This Row],[Horario Inscrito]]," ","")&amp;"-"&amp;Tabla1[[#This Row],[Fecha Inicio grupo]])</f>
        <v/>
      </c>
      <c r="BF325" s="251" t="str">
        <f>IF(F325="","",Tabla1[[#This Row],[Curso]])</f>
        <v/>
      </c>
      <c r="BG325" s="252" t="str">
        <f>+IF(TRIM(F325)="","",$B$1&amp;"-"&amp;TRIM(Tabla1[[#This Row],[Mes Inscrito]])&amp;"-"&amp;TRIM(Tabla1[[#This Row],[Dia de clases Inscrito]])&amp;"-"&amp;TRIM(Tabla1[[#This Row],[Horario Inscrito]])&amp;"-"&amp;TRIM(Tabla1[[#This Row],[Fecha Inicio grupo]])&amp;"-"&amp;TRIM(Tabla1[[#This Row],[Tipo Incrito]]))</f>
        <v/>
      </c>
      <c r="BH325" s="308" t="str">
        <f>IF(F325="","",OR(IFERROR(SEARCH("CG",Tabla1[[#This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5" s="309" t="str">
        <f>IF(F325&lt;&gt;"",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5" s="309" t="str">
        <f>IF(F325&lt;&gt;"",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5" s="309" t="str">
        <f>IF(Tabla1[[#This Row],[Fecha Inicio grupo]]="","",IFERROR(VLOOKUP(Tabla1[[#This Row],[Mes de Alta como miembro]],Parámetros!$AM$2:$AN$16,2,0),"01/01/1900"))</f>
        <v/>
      </c>
    </row>
    <row r="326" spans="1:63" ht="14.45" hidden="1">
      <c r="A326" s="69">
        <v>323</v>
      </c>
      <c r="B326" s="30"/>
      <c r="C326" s="35"/>
      <c r="D326" s="43"/>
      <c r="E326" s="65"/>
      <c r="F326" s="46"/>
      <c r="G326" s="46"/>
      <c r="H326" s="163"/>
      <c r="I326" s="43"/>
      <c r="J326" s="29"/>
      <c r="K326" s="70"/>
      <c r="L326" s="69"/>
      <c r="M326" s="47"/>
      <c r="N326" s="238" t="str">
        <f ca="1">IF(Tabla1[[#This Row],[Fecha de nac]]="","",IF(Tabla1[[#This Row],[Fecha Finalización]] &gt;=TODAY(), DATEDIF(Tabla1[[#This Row],[Fecha de nac]],TODAY(),"y"), ROUNDDOWN((Tabla1[[#This Row],[Fecha Finalización]] -Tabla1[[#This Row],[Fecha de nac]])/365,0)))</f>
        <v/>
      </c>
      <c r="O326" s="169"/>
      <c r="P326" s="35"/>
      <c r="Q326" s="68"/>
      <c r="R326" s="68"/>
      <c r="S326" s="68"/>
      <c r="T326" s="68"/>
      <c r="U326" s="243" t="str">
        <f>IF(F326="","",Tabla1[[#This Row],[Fecha Inicio grupo]]+3*7-7)</f>
        <v/>
      </c>
      <c r="V326" s="244" t="str">
        <f>IF(F326="","",EDATE(Tabla1[[#This Row],[Fecha Inicio grupo]],3))</f>
        <v/>
      </c>
      <c r="W326" s="30"/>
      <c r="X326" s="30"/>
      <c r="Y326" s="76"/>
      <c r="Z326" s="76"/>
      <c r="AA326" s="76"/>
      <c r="AB326" s="76"/>
      <c r="AC326" s="76"/>
      <c r="AD326" s="76"/>
      <c r="AE326" s="76"/>
      <c r="AF326" s="76"/>
      <c r="AG326" s="76"/>
      <c r="AH326" s="76"/>
      <c r="AI326" s="76"/>
      <c r="AJ326" s="76"/>
      <c r="AK326" s="76"/>
      <c r="AL326" s="76"/>
      <c r="AM326" s="76"/>
      <c r="AN326" s="76"/>
      <c r="AO326" s="144"/>
      <c r="AP326" s="246" t="str">
        <f>IF(F326="","",IFERROR(VLOOKUP(SUBSTITUTE(SUBSTITUTE(Tabla1[[#This Row],[Uso Sistemas]],"T","P"),"N","F"),Parámetros!$M$2:$N$17,2,0),"Completar hasta 3ra sem. para evaluar a Probacionista"))</f>
        <v/>
      </c>
      <c r="AQ326" s="40"/>
      <c r="AR326" s="40"/>
      <c r="AS326" s="40"/>
      <c r="AT326" s="29"/>
      <c r="AU326" s="56"/>
      <c r="AV326" s="56"/>
      <c r="AW326" s="56"/>
      <c r="AX326" s="248" t="str">
        <f>IF(V326="","",EOMONTH(EDATE(Tabla1[[#This Row],[Fecha Finalización]],2),0))</f>
        <v/>
      </c>
      <c r="AY326" s="40"/>
      <c r="AZ326" s="249" t="str">
        <f>IF(V326="","",EOMONTH(EDATE(Tabla1[[#This Row],[Fecha Finalización]],3),0))</f>
        <v/>
      </c>
      <c r="BA326" s="40"/>
      <c r="BB326" s="40"/>
      <c r="BC326" s="235"/>
      <c r="BD326" s="233" t="str">
        <f>IF(F326="","",Tabla1[[#This Row],[sem 01]]&amp;Tabla1[[#This Row],[sem 02]]&amp;Tabla1[[#This Row],[sem 03]])</f>
        <v/>
      </c>
      <c r="BE326" s="234" t="str">
        <f>IF(TRIM(F326)="","",$B$1&amp;"-"&amp;SUBSTITUTE(Tabla1[[#This Row],[Mes Inscrito]]," ","")&amp;"-"&amp;SUBSTITUTE(Tabla1[[#This Row],[Dia de clases Inscrito]]," ","")&amp;"-"&amp;SUBSTITUTE(Tabla1[[#This Row],[Horario Inscrito]]," ","")&amp;"-"&amp;Tabla1[[#This Row],[Fecha Inicio grupo]])</f>
        <v/>
      </c>
      <c r="BF326" s="251" t="str">
        <f>IF(F326="","",Tabla1[[#This Row],[Curso]])</f>
        <v/>
      </c>
      <c r="BG326" s="252" t="str">
        <f>+IF(TRIM(F326)="","",$B$1&amp;"-"&amp;TRIM(Tabla1[[#This Row],[Mes Inscrito]])&amp;"-"&amp;TRIM(Tabla1[[#This Row],[Dia de clases Inscrito]])&amp;"-"&amp;TRIM(Tabla1[[#This Row],[Horario Inscrito]])&amp;"-"&amp;TRIM(Tabla1[[#This Row],[Fecha Inicio grupo]])&amp;"-"&amp;TRIM(Tabla1[[#This Row],[Tipo Incrito]]))</f>
        <v/>
      </c>
      <c r="BH326" s="308" t="str">
        <f>IF(F326="","",OR(IFERROR(SEARCH("CG",Tabla1[[#This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6" s="309" t="str">
        <f>IF(F326&lt;&gt;"",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6" s="309" t="str">
        <f>IF(F326&lt;&gt;"",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6" s="309" t="str">
        <f>IF(Tabla1[[#This Row],[Fecha Inicio grupo]]="","",IFERROR(VLOOKUP(Tabla1[[#This Row],[Mes de Alta como miembro]],Parámetros!$AM$2:$AN$16,2,0),"01/01/1900"))</f>
        <v/>
      </c>
    </row>
    <row r="327" spans="1:63" ht="14.45" hidden="1">
      <c r="A327" s="69">
        <v>324</v>
      </c>
      <c r="B327" s="30"/>
      <c r="C327" s="35"/>
      <c r="D327" s="43"/>
      <c r="E327" s="65"/>
      <c r="F327" s="46"/>
      <c r="G327" s="46"/>
      <c r="H327" s="163"/>
      <c r="I327" s="43"/>
      <c r="J327" s="29"/>
      <c r="K327" s="70"/>
      <c r="L327" s="69"/>
      <c r="M327" s="47"/>
      <c r="N327" s="238" t="str">
        <f ca="1">IF(Tabla1[[#This Row],[Fecha de nac]]="","",IF(Tabla1[[#This Row],[Fecha Finalización]] &gt;=TODAY(), DATEDIF(Tabla1[[#This Row],[Fecha de nac]],TODAY(),"y"), ROUNDDOWN((Tabla1[[#This Row],[Fecha Finalización]] -Tabla1[[#This Row],[Fecha de nac]])/365,0)))</f>
        <v/>
      </c>
      <c r="O327" s="169"/>
      <c r="P327" s="35"/>
      <c r="Q327" s="68"/>
      <c r="R327" s="68"/>
      <c r="S327" s="68"/>
      <c r="T327" s="68"/>
      <c r="U327" s="243" t="str">
        <f>IF(F327="","",Tabla1[[#This Row],[Fecha Inicio grupo]]+3*7-7)</f>
        <v/>
      </c>
      <c r="V327" s="244" t="str">
        <f>IF(F327="","",EDATE(Tabla1[[#This Row],[Fecha Inicio grupo]],3))</f>
        <v/>
      </c>
      <c r="W327" s="30"/>
      <c r="X327" s="30"/>
      <c r="Y327" s="76"/>
      <c r="Z327" s="76"/>
      <c r="AA327" s="76"/>
      <c r="AB327" s="76"/>
      <c r="AC327" s="76"/>
      <c r="AD327" s="76"/>
      <c r="AE327" s="76"/>
      <c r="AF327" s="76"/>
      <c r="AG327" s="76"/>
      <c r="AH327" s="76"/>
      <c r="AI327" s="76"/>
      <c r="AJ327" s="76"/>
      <c r="AK327" s="76"/>
      <c r="AL327" s="76"/>
      <c r="AM327" s="76"/>
      <c r="AN327" s="76"/>
      <c r="AO327" s="144"/>
      <c r="AP327" s="246" t="str">
        <f>IF(F327="","",IFERROR(VLOOKUP(SUBSTITUTE(SUBSTITUTE(Tabla1[[#This Row],[Uso Sistemas]],"T","P"),"N","F"),Parámetros!$M$2:$N$17,2,0),"Completar hasta 3ra sem. para evaluar a Probacionista"))</f>
        <v/>
      </c>
      <c r="AQ327" s="40"/>
      <c r="AR327" s="40"/>
      <c r="AS327" s="40"/>
      <c r="AT327" s="29"/>
      <c r="AU327" s="56"/>
      <c r="AV327" s="56"/>
      <c r="AW327" s="56"/>
      <c r="AX327" s="248" t="str">
        <f>IF(V327="","",EOMONTH(EDATE(Tabla1[[#This Row],[Fecha Finalización]],2),0))</f>
        <v/>
      </c>
      <c r="AY327" s="40"/>
      <c r="AZ327" s="249" t="str">
        <f>IF(V327="","",EOMONTH(EDATE(Tabla1[[#This Row],[Fecha Finalización]],3),0))</f>
        <v/>
      </c>
      <c r="BA327" s="40"/>
      <c r="BB327" s="40"/>
      <c r="BC327" s="235"/>
      <c r="BD327" s="233" t="str">
        <f>IF(F327="","",Tabla1[[#This Row],[sem 01]]&amp;Tabla1[[#This Row],[sem 02]]&amp;Tabla1[[#This Row],[sem 03]])</f>
        <v/>
      </c>
      <c r="BE327" s="234" t="str">
        <f>IF(TRIM(F327)="","",$B$1&amp;"-"&amp;SUBSTITUTE(Tabla1[[#This Row],[Mes Inscrito]]," ","")&amp;"-"&amp;SUBSTITUTE(Tabla1[[#This Row],[Dia de clases Inscrito]]," ","")&amp;"-"&amp;SUBSTITUTE(Tabla1[[#This Row],[Horario Inscrito]]," ","")&amp;"-"&amp;Tabla1[[#This Row],[Fecha Inicio grupo]])</f>
        <v/>
      </c>
      <c r="BF327" s="251" t="str">
        <f>IF(F327="","",Tabla1[[#This Row],[Curso]])</f>
        <v/>
      </c>
      <c r="BG327" s="252" t="str">
        <f>+IF(TRIM(F327)="","",$B$1&amp;"-"&amp;TRIM(Tabla1[[#This Row],[Mes Inscrito]])&amp;"-"&amp;TRIM(Tabla1[[#This Row],[Dia de clases Inscrito]])&amp;"-"&amp;TRIM(Tabla1[[#This Row],[Horario Inscrito]])&amp;"-"&amp;TRIM(Tabla1[[#This Row],[Fecha Inicio grupo]])&amp;"-"&amp;TRIM(Tabla1[[#This Row],[Tipo Incrito]]))</f>
        <v/>
      </c>
      <c r="BH327" s="308" t="str">
        <f>IF(F327="","",OR(IFERROR(SEARCH("CG",Tabla1[[#This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7" s="309" t="str">
        <f>IF(F327&lt;&gt;"",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7" s="309" t="str">
        <f>IF(F327&lt;&gt;"",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7" s="309" t="str">
        <f>IF(Tabla1[[#This Row],[Fecha Inicio grupo]]="","",IFERROR(VLOOKUP(Tabla1[[#This Row],[Mes de Alta como miembro]],Parámetros!$AM$2:$AN$16,2,0),"01/01/1900"))</f>
        <v/>
      </c>
    </row>
    <row r="328" spans="1:63" ht="14.45" hidden="1">
      <c r="A328" s="69">
        <v>325</v>
      </c>
      <c r="B328" s="30"/>
      <c r="C328" s="35"/>
      <c r="D328" s="43"/>
      <c r="E328" s="65"/>
      <c r="F328" s="46"/>
      <c r="G328" s="46"/>
      <c r="H328" s="163"/>
      <c r="I328" s="43"/>
      <c r="J328" s="29"/>
      <c r="K328" s="70"/>
      <c r="L328" s="69"/>
      <c r="M328" s="47"/>
      <c r="N328" s="238" t="str">
        <f ca="1">IF(Tabla1[[#This Row],[Fecha de nac]]="","",IF(Tabla1[[#This Row],[Fecha Finalización]] &gt;=TODAY(), DATEDIF(Tabla1[[#This Row],[Fecha de nac]],TODAY(),"y"), ROUNDDOWN((Tabla1[[#This Row],[Fecha Finalización]] -Tabla1[[#This Row],[Fecha de nac]])/365,0)))</f>
        <v/>
      </c>
      <c r="O328" s="169"/>
      <c r="P328" s="35"/>
      <c r="Q328" s="68"/>
      <c r="R328" s="68"/>
      <c r="S328" s="68"/>
      <c r="T328" s="68"/>
      <c r="U328" s="243" t="str">
        <f>IF(F328="","",Tabla1[[#This Row],[Fecha Inicio grupo]]+3*7-7)</f>
        <v/>
      </c>
      <c r="V328" s="244" t="str">
        <f>IF(F328="","",EDATE(Tabla1[[#This Row],[Fecha Inicio grupo]],3))</f>
        <v/>
      </c>
      <c r="W328" s="30"/>
      <c r="X328" s="30"/>
      <c r="Y328" s="76"/>
      <c r="Z328" s="76"/>
      <c r="AA328" s="76"/>
      <c r="AB328" s="76"/>
      <c r="AC328" s="76"/>
      <c r="AD328" s="76"/>
      <c r="AE328" s="76"/>
      <c r="AF328" s="76"/>
      <c r="AG328" s="76"/>
      <c r="AH328" s="76"/>
      <c r="AI328" s="76"/>
      <c r="AJ328" s="76"/>
      <c r="AK328" s="76"/>
      <c r="AL328" s="76"/>
      <c r="AM328" s="76"/>
      <c r="AN328" s="76"/>
      <c r="AO328" s="144"/>
      <c r="AP328" s="246" t="str">
        <f>IF(F328="","",IFERROR(VLOOKUP(SUBSTITUTE(SUBSTITUTE(Tabla1[[#This Row],[Uso Sistemas]],"T","P"),"N","F"),Parámetros!$M$2:$N$17,2,0),"Completar hasta 3ra sem. para evaluar a Probacionista"))</f>
        <v/>
      </c>
      <c r="AQ328" s="40"/>
      <c r="AR328" s="40"/>
      <c r="AS328" s="40"/>
      <c r="AT328" s="29"/>
      <c r="AU328" s="56"/>
      <c r="AV328" s="56"/>
      <c r="AW328" s="56"/>
      <c r="AX328" s="248" t="str">
        <f>IF(V328="","",EOMONTH(EDATE(Tabla1[[#This Row],[Fecha Finalización]],2),0))</f>
        <v/>
      </c>
      <c r="AY328" s="40"/>
      <c r="AZ328" s="249" t="str">
        <f>IF(V328="","",EOMONTH(EDATE(Tabla1[[#This Row],[Fecha Finalización]],3),0))</f>
        <v/>
      </c>
      <c r="BA328" s="40"/>
      <c r="BB328" s="40"/>
      <c r="BC328" s="235"/>
      <c r="BD328" s="233" t="str">
        <f>IF(F328="","",Tabla1[[#This Row],[sem 01]]&amp;Tabla1[[#This Row],[sem 02]]&amp;Tabla1[[#This Row],[sem 03]])</f>
        <v/>
      </c>
      <c r="BE328" s="234" t="str">
        <f>IF(TRIM(F328)="","",$B$1&amp;"-"&amp;SUBSTITUTE(Tabla1[[#This Row],[Mes Inscrito]]," ","")&amp;"-"&amp;SUBSTITUTE(Tabla1[[#This Row],[Dia de clases Inscrito]]," ","")&amp;"-"&amp;SUBSTITUTE(Tabla1[[#This Row],[Horario Inscrito]]," ","")&amp;"-"&amp;Tabla1[[#This Row],[Fecha Inicio grupo]])</f>
        <v/>
      </c>
      <c r="BF328" s="251" t="str">
        <f>IF(F328="","",Tabla1[[#This Row],[Curso]])</f>
        <v/>
      </c>
      <c r="BG328" s="252" t="str">
        <f>+IF(TRIM(F328)="","",$B$1&amp;"-"&amp;TRIM(Tabla1[[#This Row],[Mes Inscrito]])&amp;"-"&amp;TRIM(Tabla1[[#This Row],[Dia de clases Inscrito]])&amp;"-"&amp;TRIM(Tabla1[[#This Row],[Horario Inscrito]])&amp;"-"&amp;TRIM(Tabla1[[#This Row],[Fecha Inicio grupo]])&amp;"-"&amp;TRIM(Tabla1[[#This Row],[Tipo Incrito]]))</f>
        <v/>
      </c>
      <c r="BH328" s="308" t="str">
        <f>IF(F328="","",OR(IFERROR(SEARCH("CG",Tabla1[[#This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8" s="309" t="str">
        <f>IF(F328&lt;&gt;"",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8" s="309" t="str">
        <f>IF(F328&lt;&gt;"",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8" s="309" t="str">
        <f>IF(Tabla1[[#This Row],[Fecha Inicio grupo]]="","",IFERROR(VLOOKUP(Tabla1[[#This Row],[Mes de Alta como miembro]],Parámetros!$AM$2:$AN$16,2,0),"01/01/1900"))</f>
        <v/>
      </c>
    </row>
    <row r="329" spans="1:63" ht="14.45" hidden="1">
      <c r="A329" s="69">
        <v>326</v>
      </c>
      <c r="B329" s="30"/>
      <c r="C329" s="35"/>
      <c r="D329" s="43"/>
      <c r="E329" s="65"/>
      <c r="F329" s="46"/>
      <c r="G329" s="46"/>
      <c r="H329" s="163"/>
      <c r="I329" s="43"/>
      <c r="J329" s="29"/>
      <c r="K329" s="70"/>
      <c r="L329" s="69"/>
      <c r="M329" s="47"/>
      <c r="N329" s="238" t="str">
        <f ca="1">IF(Tabla1[[#This Row],[Fecha de nac]]="","",IF(Tabla1[[#This Row],[Fecha Finalización]] &gt;=TODAY(), DATEDIF(Tabla1[[#This Row],[Fecha de nac]],TODAY(),"y"), ROUNDDOWN((Tabla1[[#This Row],[Fecha Finalización]] -Tabla1[[#This Row],[Fecha de nac]])/365,0)))</f>
        <v/>
      </c>
      <c r="O329" s="169"/>
      <c r="P329" s="35"/>
      <c r="Q329" s="68"/>
      <c r="R329" s="68"/>
      <c r="S329" s="68"/>
      <c r="T329" s="68"/>
      <c r="U329" s="243" t="str">
        <f>IF(F329="","",Tabla1[[#This Row],[Fecha Inicio grupo]]+3*7-7)</f>
        <v/>
      </c>
      <c r="V329" s="244" t="str">
        <f>IF(F329="","",EDATE(Tabla1[[#This Row],[Fecha Inicio grupo]],3))</f>
        <v/>
      </c>
      <c r="W329" s="30"/>
      <c r="X329" s="30"/>
      <c r="Y329" s="76"/>
      <c r="Z329" s="76"/>
      <c r="AA329" s="76"/>
      <c r="AB329" s="76"/>
      <c r="AC329" s="76"/>
      <c r="AD329" s="76"/>
      <c r="AE329" s="76"/>
      <c r="AF329" s="76"/>
      <c r="AG329" s="76"/>
      <c r="AH329" s="76"/>
      <c r="AI329" s="76"/>
      <c r="AJ329" s="76"/>
      <c r="AK329" s="76"/>
      <c r="AL329" s="76"/>
      <c r="AM329" s="76"/>
      <c r="AN329" s="76"/>
      <c r="AO329" s="144"/>
      <c r="AP329" s="246" t="str">
        <f>IF(F329="","",IFERROR(VLOOKUP(SUBSTITUTE(SUBSTITUTE(Tabla1[[#This Row],[Uso Sistemas]],"T","P"),"N","F"),Parámetros!$M$2:$N$17,2,0),"Completar hasta 3ra sem. para evaluar a Probacionista"))</f>
        <v/>
      </c>
      <c r="AQ329" s="40"/>
      <c r="AR329" s="40"/>
      <c r="AS329" s="40"/>
      <c r="AT329" s="29"/>
      <c r="AU329" s="56"/>
      <c r="AV329" s="56"/>
      <c r="AW329" s="56"/>
      <c r="AX329" s="248" t="str">
        <f>IF(V329="","",EOMONTH(EDATE(Tabla1[[#This Row],[Fecha Finalización]],2),0))</f>
        <v/>
      </c>
      <c r="AY329" s="40"/>
      <c r="AZ329" s="249" t="str">
        <f>IF(V329="","",EOMONTH(EDATE(Tabla1[[#This Row],[Fecha Finalización]],3),0))</f>
        <v/>
      </c>
      <c r="BA329" s="40"/>
      <c r="BB329" s="40"/>
      <c r="BC329" s="235"/>
      <c r="BD329" s="233" t="str">
        <f>IF(F329="","",Tabla1[[#This Row],[sem 01]]&amp;Tabla1[[#This Row],[sem 02]]&amp;Tabla1[[#This Row],[sem 03]])</f>
        <v/>
      </c>
      <c r="BE329" s="234" t="str">
        <f>IF(TRIM(F329)="","",$B$1&amp;"-"&amp;SUBSTITUTE(Tabla1[[#This Row],[Mes Inscrito]]," ","")&amp;"-"&amp;SUBSTITUTE(Tabla1[[#This Row],[Dia de clases Inscrito]]," ","")&amp;"-"&amp;SUBSTITUTE(Tabla1[[#This Row],[Horario Inscrito]]," ","")&amp;"-"&amp;Tabla1[[#This Row],[Fecha Inicio grupo]])</f>
        <v/>
      </c>
      <c r="BF329" s="251" t="str">
        <f>IF(F329="","",Tabla1[[#This Row],[Curso]])</f>
        <v/>
      </c>
      <c r="BG329" s="252" t="str">
        <f>+IF(TRIM(F329)="","",$B$1&amp;"-"&amp;TRIM(Tabla1[[#This Row],[Mes Inscrito]])&amp;"-"&amp;TRIM(Tabla1[[#This Row],[Dia de clases Inscrito]])&amp;"-"&amp;TRIM(Tabla1[[#This Row],[Horario Inscrito]])&amp;"-"&amp;TRIM(Tabla1[[#This Row],[Fecha Inicio grupo]])&amp;"-"&amp;TRIM(Tabla1[[#This Row],[Tipo Incrito]]))</f>
        <v/>
      </c>
      <c r="BH329" s="308" t="str">
        <f>IF(F329="","",OR(IFERROR(SEARCH("CG",Tabla1[[#This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9" s="309" t="str">
        <f>IF(F329&lt;&gt;"",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9" s="309" t="str">
        <f>IF(F329&lt;&gt;"",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9" s="309" t="str">
        <f>IF(Tabla1[[#This Row],[Fecha Inicio grupo]]="","",IFERROR(VLOOKUP(Tabla1[[#This Row],[Mes de Alta como miembro]],Parámetros!$AM$2:$AN$16,2,0),"01/01/1900"))</f>
        <v/>
      </c>
    </row>
    <row r="330" spans="1:63" ht="14.45" hidden="1">
      <c r="A330" s="69">
        <v>327</v>
      </c>
      <c r="B330" s="30"/>
      <c r="C330" s="35"/>
      <c r="D330" s="43"/>
      <c r="E330" s="65"/>
      <c r="F330" s="46"/>
      <c r="G330" s="46"/>
      <c r="H330" s="163"/>
      <c r="I330" s="43"/>
      <c r="J330" s="29"/>
      <c r="K330" s="70"/>
      <c r="L330" s="69"/>
      <c r="M330" s="47"/>
      <c r="N330" s="238" t="str">
        <f ca="1">IF(Tabla1[[#This Row],[Fecha de nac]]="","",IF(Tabla1[[#This Row],[Fecha Finalización]] &gt;=TODAY(), DATEDIF(Tabla1[[#This Row],[Fecha de nac]],TODAY(),"y"), ROUNDDOWN((Tabla1[[#This Row],[Fecha Finalización]] -Tabla1[[#This Row],[Fecha de nac]])/365,0)))</f>
        <v/>
      </c>
      <c r="O330" s="169"/>
      <c r="P330" s="35"/>
      <c r="Q330" s="68"/>
      <c r="R330" s="68"/>
      <c r="S330" s="68"/>
      <c r="T330" s="68"/>
      <c r="U330" s="243" t="str">
        <f>IF(F330="","",Tabla1[[#This Row],[Fecha Inicio grupo]]+3*7-7)</f>
        <v/>
      </c>
      <c r="V330" s="244" t="str">
        <f>IF(F330="","",EDATE(Tabla1[[#This Row],[Fecha Inicio grupo]],3))</f>
        <v/>
      </c>
      <c r="W330" s="30"/>
      <c r="X330" s="30"/>
      <c r="Y330" s="76"/>
      <c r="Z330" s="76"/>
      <c r="AA330" s="76"/>
      <c r="AB330" s="76"/>
      <c r="AC330" s="76"/>
      <c r="AD330" s="76"/>
      <c r="AE330" s="76"/>
      <c r="AF330" s="76"/>
      <c r="AG330" s="76"/>
      <c r="AH330" s="76"/>
      <c r="AI330" s="76"/>
      <c r="AJ330" s="76"/>
      <c r="AK330" s="76"/>
      <c r="AL330" s="76"/>
      <c r="AM330" s="76"/>
      <c r="AN330" s="76"/>
      <c r="AO330" s="144"/>
      <c r="AP330" s="246" t="str">
        <f>IF(F330="","",IFERROR(VLOOKUP(SUBSTITUTE(SUBSTITUTE(Tabla1[[#This Row],[Uso Sistemas]],"T","P"),"N","F"),Parámetros!$M$2:$N$17,2,0),"Completar hasta 3ra sem. para evaluar a Probacionista"))</f>
        <v/>
      </c>
      <c r="AQ330" s="40"/>
      <c r="AR330" s="40"/>
      <c r="AS330" s="40"/>
      <c r="AT330" s="29"/>
      <c r="AU330" s="56"/>
      <c r="AV330" s="56"/>
      <c r="AW330" s="56"/>
      <c r="AX330" s="248" t="str">
        <f>IF(V330="","",EOMONTH(EDATE(Tabla1[[#This Row],[Fecha Finalización]],2),0))</f>
        <v/>
      </c>
      <c r="AY330" s="40"/>
      <c r="AZ330" s="249" t="str">
        <f>IF(V330="","",EOMONTH(EDATE(Tabla1[[#This Row],[Fecha Finalización]],3),0))</f>
        <v/>
      </c>
      <c r="BA330" s="40"/>
      <c r="BB330" s="40"/>
      <c r="BC330" s="235"/>
      <c r="BD330" s="233" t="str">
        <f>IF(F330="","",Tabla1[[#This Row],[sem 01]]&amp;Tabla1[[#This Row],[sem 02]]&amp;Tabla1[[#This Row],[sem 03]])</f>
        <v/>
      </c>
      <c r="BE330" s="234" t="str">
        <f>IF(TRIM(F330)="","",$B$1&amp;"-"&amp;SUBSTITUTE(Tabla1[[#This Row],[Mes Inscrito]]," ","")&amp;"-"&amp;SUBSTITUTE(Tabla1[[#This Row],[Dia de clases Inscrito]]," ","")&amp;"-"&amp;SUBSTITUTE(Tabla1[[#This Row],[Horario Inscrito]]," ","")&amp;"-"&amp;Tabla1[[#This Row],[Fecha Inicio grupo]])</f>
        <v/>
      </c>
      <c r="BF330" s="251" t="str">
        <f>IF(F330="","",Tabla1[[#This Row],[Curso]])</f>
        <v/>
      </c>
      <c r="BG330" s="252" t="str">
        <f>+IF(TRIM(F330)="","",$B$1&amp;"-"&amp;TRIM(Tabla1[[#This Row],[Mes Inscrito]])&amp;"-"&amp;TRIM(Tabla1[[#This Row],[Dia de clases Inscrito]])&amp;"-"&amp;TRIM(Tabla1[[#This Row],[Horario Inscrito]])&amp;"-"&amp;TRIM(Tabla1[[#This Row],[Fecha Inicio grupo]])&amp;"-"&amp;TRIM(Tabla1[[#This Row],[Tipo Incrito]]))</f>
        <v/>
      </c>
      <c r="BH330" s="308" t="str">
        <f>IF(F330="","",OR(IFERROR(SEARCH("CG",Tabla1[[#This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0" s="309" t="str">
        <f>IF(F330&lt;&gt;"",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0" s="309" t="str">
        <f>IF(F330&lt;&gt;"",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0" s="309" t="str">
        <f>IF(Tabla1[[#This Row],[Fecha Inicio grupo]]="","",IFERROR(VLOOKUP(Tabla1[[#This Row],[Mes de Alta como miembro]],Parámetros!$AM$2:$AN$16,2,0),"01/01/1900"))</f>
        <v/>
      </c>
    </row>
    <row r="331" spans="1:63" ht="14.45" hidden="1">
      <c r="A331" s="69">
        <v>328</v>
      </c>
      <c r="B331" s="30"/>
      <c r="C331" s="35"/>
      <c r="D331" s="43"/>
      <c r="E331" s="65"/>
      <c r="F331" s="46"/>
      <c r="G331" s="46"/>
      <c r="H331" s="163"/>
      <c r="I331" s="43"/>
      <c r="J331" s="29"/>
      <c r="K331" s="70"/>
      <c r="L331" s="69"/>
      <c r="M331" s="47"/>
      <c r="N331" s="238" t="str">
        <f ca="1">IF(Tabla1[[#This Row],[Fecha de nac]]="","",IF(Tabla1[[#This Row],[Fecha Finalización]] &gt;=TODAY(), DATEDIF(Tabla1[[#This Row],[Fecha de nac]],TODAY(),"y"), ROUNDDOWN((Tabla1[[#This Row],[Fecha Finalización]] -Tabla1[[#This Row],[Fecha de nac]])/365,0)))</f>
        <v/>
      </c>
      <c r="O331" s="169"/>
      <c r="P331" s="35"/>
      <c r="Q331" s="68"/>
      <c r="R331" s="68"/>
      <c r="S331" s="68"/>
      <c r="T331" s="68"/>
      <c r="U331" s="243" t="str">
        <f>IF(F331="","",Tabla1[[#This Row],[Fecha Inicio grupo]]+3*7-7)</f>
        <v/>
      </c>
      <c r="V331" s="244" t="str">
        <f>IF(F331="","",EDATE(Tabla1[[#This Row],[Fecha Inicio grupo]],3))</f>
        <v/>
      </c>
      <c r="W331" s="30"/>
      <c r="X331" s="30"/>
      <c r="Y331" s="76"/>
      <c r="Z331" s="76"/>
      <c r="AA331" s="76"/>
      <c r="AB331" s="76"/>
      <c r="AC331" s="76"/>
      <c r="AD331" s="76"/>
      <c r="AE331" s="76"/>
      <c r="AF331" s="76"/>
      <c r="AG331" s="76"/>
      <c r="AH331" s="76"/>
      <c r="AI331" s="76"/>
      <c r="AJ331" s="76"/>
      <c r="AK331" s="76"/>
      <c r="AL331" s="76"/>
      <c r="AM331" s="76"/>
      <c r="AN331" s="76"/>
      <c r="AO331" s="144"/>
      <c r="AP331" s="246" t="str">
        <f>IF(F331="","",IFERROR(VLOOKUP(SUBSTITUTE(SUBSTITUTE(Tabla1[[#This Row],[Uso Sistemas]],"T","P"),"N","F"),Parámetros!$M$2:$N$17,2,0),"Completar hasta 3ra sem. para evaluar a Probacionista"))</f>
        <v/>
      </c>
      <c r="AQ331" s="40"/>
      <c r="AR331" s="40"/>
      <c r="AS331" s="40"/>
      <c r="AT331" s="29"/>
      <c r="AU331" s="56"/>
      <c r="AV331" s="56"/>
      <c r="AW331" s="56"/>
      <c r="AX331" s="248" t="str">
        <f>IF(V331="","",EOMONTH(EDATE(Tabla1[[#This Row],[Fecha Finalización]],2),0))</f>
        <v/>
      </c>
      <c r="AY331" s="40"/>
      <c r="AZ331" s="249" t="str">
        <f>IF(V331="","",EOMONTH(EDATE(Tabla1[[#This Row],[Fecha Finalización]],3),0))</f>
        <v/>
      </c>
      <c r="BA331" s="40"/>
      <c r="BB331" s="40"/>
      <c r="BC331" s="235"/>
      <c r="BD331" s="233" t="str">
        <f>IF(F331="","",Tabla1[[#This Row],[sem 01]]&amp;Tabla1[[#This Row],[sem 02]]&amp;Tabla1[[#This Row],[sem 03]])</f>
        <v/>
      </c>
      <c r="BE331" s="234" t="str">
        <f>IF(TRIM(F331)="","",$B$1&amp;"-"&amp;SUBSTITUTE(Tabla1[[#This Row],[Mes Inscrito]]," ","")&amp;"-"&amp;SUBSTITUTE(Tabla1[[#This Row],[Dia de clases Inscrito]]," ","")&amp;"-"&amp;SUBSTITUTE(Tabla1[[#This Row],[Horario Inscrito]]," ","")&amp;"-"&amp;Tabla1[[#This Row],[Fecha Inicio grupo]])</f>
        <v/>
      </c>
      <c r="BF331" s="251" t="str">
        <f>IF(F331="","",Tabla1[[#This Row],[Curso]])</f>
        <v/>
      </c>
      <c r="BG331" s="252" t="str">
        <f>+IF(TRIM(F331)="","",$B$1&amp;"-"&amp;TRIM(Tabla1[[#This Row],[Mes Inscrito]])&amp;"-"&amp;TRIM(Tabla1[[#This Row],[Dia de clases Inscrito]])&amp;"-"&amp;TRIM(Tabla1[[#This Row],[Horario Inscrito]])&amp;"-"&amp;TRIM(Tabla1[[#This Row],[Fecha Inicio grupo]])&amp;"-"&amp;TRIM(Tabla1[[#This Row],[Tipo Incrito]]))</f>
        <v/>
      </c>
      <c r="BH331" s="308" t="str">
        <f>IF(F331="","",OR(IFERROR(SEARCH("CG",Tabla1[[#This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1" s="309" t="str">
        <f>IF(F331&lt;&gt;"",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1" s="309" t="str">
        <f>IF(F331&lt;&gt;"",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1" s="309" t="str">
        <f>IF(Tabla1[[#This Row],[Fecha Inicio grupo]]="","",IFERROR(VLOOKUP(Tabla1[[#This Row],[Mes de Alta como miembro]],Parámetros!$AM$2:$AN$16,2,0),"01/01/1900"))</f>
        <v/>
      </c>
    </row>
    <row r="332" spans="1:63" ht="14.45" hidden="1">
      <c r="A332" s="69">
        <v>329</v>
      </c>
      <c r="B332" s="30"/>
      <c r="C332" s="35"/>
      <c r="D332" s="43"/>
      <c r="E332" s="65"/>
      <c r="F332" s="46"/>
      <c r="G332" s="46"/>
      <c r="H332" s="163"/>
      <c r="I332" s="43"/>
      <c r="J332" s="29"/>
      <c r="K332" s="70"/>
      <c r="L332" s="69"/>
      <c r="M332" s="47"/>
      <c r="N332" s="238" t="str">
        <f ca="1">IF(Tabla1[[#This Row],[Fecha de nac]]="","",IF(Tabla1[[#This Row],[Fecha Finalización]] &gt;=TODAY(), DATEDIF(Tabla1[[#This Row],[Fecha de nac]],TODAY(),"y"), ROUNDDOWN((Tabla1[[#This Row],[Fecha Finalización]] -Tabla1[[#This Row],[Fecha de nac]])/365,0)))</f>
        <v/>
      </c>
      <c r="O332" s="169"/>
      <c r="P332" s="35"/>
      <c r="Q332" s="68"/>
      <c r="R332" s="68"/>
      <c r="S332" s="68"/>
      <c r="T332" s="68"/>
      <c r="U332" s="243" t="str">
        <f>IF(F332="","",Tabla1[[#This Row],[Fecha Inicio grupo]]+3*7-7)</f>
        <v/>
      </c>
      <c r="V332" s="244" t="str">
        <f>IF(F332="","",EDATE(Tabla1[[#This Row],[Fecha Inicio grupo]],3))</f>
        <v/>
      </c>
      <c r="W332" s="30"/>
      <c r="X332" s="30"/>
      <c r="Y332" s="76"/>
      <c r="Z332" s="76"/>
      <c r="AA332" s="76"/>
      <c r="AB332" s="76"/>
      <c r="AC332" s="76"/>
      <c r="AD332" s="76"/>
      <c r="AE332" s="76"/>
      <c r="AF332" s="76"/>
      <c r="AG332" s="76"/>
      <c r="AH332" s="76"/>
      <c r="AI332" s="76"/>
      <c r="AJ332" s="76"/>
      <c r="AK332" s="76"/>
      <c r="AL332" s="76"/>
      <c r="AM332" s="76"/>
      <c r="AN332" s="76"/>
      <c r="AO332" s="144"/>
      <c r="AP332" s="246" t="str">
        <f>IF(F332="","",IFERROR(VLOOKUP(SUBSTITUTE(SUBSTITUTE(Tabla1[[#This Row],[Uso Sistemas]],"T","P"),"N","F"),Parámetros!$M$2:$N$17,2,0),"Completar hasta 3ra sem. para evaluar a Probacionista"))</f>
        <v/>
      </c>
      <c r="AQ332" s="40"/>
      <c r="AR332" s="40"/>
      <c r="AS332" s="40"/>
      <c r="AT332" s="29"/>
      <c r="AU332" s="56"/>
      <c r="AV332" s="56"/>
      <c r="AW332" s="56"/>
      <c r="AX332" s="248" t="str">
        <f>IF(V332="","",EOMONTH(EDATE(Tabla1[[#This Row],[Fecha Finalización]],2),0))</f>
        <v/>
      </c>
      <c r="AY332" s="40"/>
      <c r="AZ332" s="249" t="str">
        <f>IF(V332="","",EOMONTH(EDATE(Tabla1[[#This Row],[Fecha Finalización]],3),0))</f>
        <v/>
      </c>
      <c r="BA332" s="40"/>
      <c r="BB332" s="40"/>
      <c r="BC332" s="235"/>
      <c r="BD332" s="233" t="str">
        <f>IF(F332="","",Tabla1[[#This Row],[sem 01]]&amp;Tabla1[[#This Row],[sem 02]]&amp;Tabla1[[#This Row],[sem 03]])</f>
        <v/>
      </c>
      <c r="BE332" s="234" t="str">
        <f>IF(TRIM(F332)="","",$B$1&amp;"-"&amp;SUBSTITUTE(Tabla1[[#This Row],[Mes Inscrito]]," ","")&amp;"-"&amp;SUBSTITUTE(Tabla1[[#This Row],[Dia de clases Inscrito]]," ","")&amp;"-"&amp;SUBSTITUTE(Tabla1[[#This Row],[Horario Inscrito]]," ","")&amp;"-"&amp;Tabla1[[#This Row],[Fecha Inicio grupo]])</f>
        <v/>
      </c>
      <c r="BF332" s="251" t="str">
        <f>IF(F332="","",Tabla1[[#This Row],[Curso]])</f>
        <v/>
      </c>
      <c r="BG332" s="252" t="str">
        <f>+IF(TRIM(F332)="","",$B$1&amp;"-"&amp;TRIM(Tabla1[[#This Row],[Mes Inscrito]])&amp;"-"&amp;TRIM(Tabla1[[#This Row],[Dia de clases Inscrito]])&amp;"-"&amp;TRIM(Tabla1[[#This Row],[Horario Inscrito]])&amp;"-"&amp;TRIM(Tabla1[[#This Row],[Fecha Inicio grupo]])&amp;"-"&amp;TRIM(Tabla1[[#This Row],[Tipo Incrito]]))</f>
        <v/>
      </c>
      <c r="BH332" s="308" t="str">
        <f>IF(F332="","",OR(IFERROR(SEARCH("CG",Tabla1[[#This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2" s="309" t="str">
        <f>IF(F332&lt;&gt;"",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2" s="309" t="str">
        <f>IF(F332&lt;&gt;"",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2" s="309" t="str">
        <f>IF(Tabla1[[#This Row],[Fecha Inicio grupo]]="","",IFERROR(VLOOKUP(Tabla1[[#This Row],[Mes de Alta como miembro]],Parámetros!$AM$2:$AN$16,2,0),"01/01/1900"))</f>
        <v/>
      </c>
    </row>
    <row r="333" spans="1:63" ht="14.45" hidden="1">
      <c r="A333" s="69">
        <v>330</v>
      </c>
      <c r="B333" s="30"/>
      <c r="C333" s="35"/>
      <c r="D333" s="43"/>
      <c r="E333" s="65"/>
      <c r="F333" s="46"/>
      <c r="G333" s="46"/>
      <c r="H333" s="163"/>
      <c r="I333" s="43"/>
      <c r="J333" s="29"/>
      <c r="K333" s="70"/>
      <c r="L333" s="69"/>
      <c r="M333" s="47"/>
      <c r="N333" s="238" t="str">
        <f ca="1">IF(Tabla1[[#This Row],[Fecha de nac]]="","",IF(Tabla1[[#This Row],[Fecha Finalización]] &gt;=TODAY(), DATEDIF(Tabla1[[#This Row],[Fecha de nac]],TODAY(),"y"), ROUNDDOWN((Tabla1[[#This Row],[Fecha Finalización]] -Tabla1[[#This Row],[Fecha de nac]])/365,0)))</f>
        <v/>
      </c>
      <c r="O333" s="169"/>
      <c r="P333" s="35"/>
      <c r="Q333" s="68"/>
      <c r="R333" s="68"/>
      <c r="S333" s="68"/>
      <c r="T333" s="68"/>
      <c r="U333" s="243" t="str">
        <f>IF(F333="","",Tabla1[[#This Row],[Fecha Inicio grupo]]+3*7-7)</f>
        <v/>
      </c>
      <c r="V333" s="244" t="str">
        <f>IF(F333="","",EDATE(Tabla1[[#This Row],[Fecha Inicio grupo]],3))</f>
        <v/>
      </c>
      <c r="W333" s="30"/>
      <c r="X333" s="30"/>
      <c r="Y333" s="76"/>
      <c r="Z333" s="76"/>
      <c r="AA333" s="76"/>
      <c r="AB333" s="76"/>
      <c r="AC333" s="76"/>
      <c r="AD333" s="76"/>
      <c r="AE333" s="76"/>
      <c r="AF333" s="76"/>
      <c r="AG333" s="76"/>
      <c r="AH333" s="76"/>
      <c r="AI333" s="76"/>
      <c r="AJ333" s="76"/>
      <c r="AK333" s="76"/>
      <c r="AL333" s="76"/>
      <c r="AM333" s="76"/>
      <c r="AN333" s="76"/>
      <c r="AO333" s="144"/>
      <c r="AP333" s="246" t="str">
        <f>IF(F333="","",IFERROR(VLOOKUP(SUBSTITUTE(SUBSTITUTE(Tabla1[[#This Row],[Uso Sistemas]],"T","P"),"N","F"),Parámetros!$M$2:$N$17,2,0),"Completar hasta 3ra sem. para evaluar a Probacionista"))</f>
        <v/>
      </c>
      <c r="AQ333" s="40"/>
      <c r="AR333" s="40"/>
      <c r="AS333" s="40"/>
      <c r="AT333" s="29"/>
      <c r="AU333" s="56"/>
      <c r="AV333" s="56"/>
      <c r="AW333" s="56"/>
      <c r="AX333" s="248" t="str">
        <f>IF(V333="","",EOMONTH(EDATE(Tabla1[[#This Row],[Fecha Finalización]],2),0))</f>
        <v/>
      </c>
      <c r="AY333" s="40"/>
      <c r="AZ333" s="249" t="str">
        <f>IF(V333="","",EOMONTH(EDATE(Tabla1[[#This Row],[Fecha Finalización]],3),0))</f>
        <v/>
      </c>
      <c r="BA333" s="40"/>
      <c r="BB333" s="40"/>
      <c r="BC333" s="235"/>
      <c r="BD333" s="233" t="str">
        <f>IF(F333="","",Tabla1[[#This Row],[sem 01]]&amp;Tabla1[[#This Row],[sem 02]]&amp;Tabla1[[#This Row],[sem 03]])</f>
        <v/>
      </c>
      <c r="BE333" s="234" t="str">
        <f>IF(TRIM(F333)="","",$B$1&amp;"-"&amp;SUBSTITUTE(Tabla1[[#This Row],[Mes Inscrito]]," ","")&amp;"-"&amp;SUBSTITUTE(Tabla1[[#This Row],[Dia de clases Inscrito]]," ","")&amp;"-"&amp;SUBSTITUTE(Tabla1[[#This Row],[Horario Inscrito]]," ","")&amp;"-"&amp;Tabla1[[#This Row],[Fecha Inicio grupo]])</f>
        <v/>
      </c>
      <c r="BF333" s="251" t="str">
        <f>IF(F333="","",Tabla1[[#This Row],[Curso]])</f>
        <v/>
      </c>
      <c r="BG333" s="252" t="str">
        <f>+IF(TRIM(F333)="","",$B$1&amp;"-"&amp;TRIM(Tabla1[[#This Row],[Mes Inscrito]])&amp;"-"&amp;TRIM(Tabla1[[#This Row],[Dia de clases Inscrito]])&amp;"-"&amp;TRIM(Tabla1[[#This Row],[Horario Inscrito]])&amp;"-"&amp;TRIM(Tabla1[[#This Row],[Fecha Inicio grupo]])&amp;"-"&amp;TRIM(Tabla1[[#This Row],[Tipo Incrito]]))</f>
        <v/>
      </c>
      <c r="BH333" s="308" t="str">
        <f>IF(F333="","",OR(IFERROR(SEARCH("CG",Tabla1[[#This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3" s="309" t="str">
        <f>IF(F333&lt;&gt;"",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3" s="309" t="str">
        <f>IF(F333&lt;&gt;"",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3" s="309" t="str">
        <f>IF(Tabla1[[#This Row],[Fecha Inicio grupo]]="","",IFERROR(VLOOKUP(Tabla1[[#This Row],[Mes de Alta como miembro]],Parámetros!$AM$2:$AN$16,2,0),"01/01/1900"))</f>
        <v/>
      </c>
    </row>
    <row r="334" spans="1:63" ht="14.45" hidden="1">
      <c r="A334" s="69">
        <v>331</v>
      </c>
      <c r="B334" s="30"/>
      <c r="C334" s="35"/>
      <c r="D334" s="43"/>
      <c r="E334" s="65"/>
      <c r="F334" s="46"/>
      <c r="G334" s="46"/>
      <c r="H334" s="163"/>
      <c r="I334" s="43"/>
      <c r="J334" s="29"/>
      <c r="K334" s="70"/>
      <c r="L334" s="69"/>
      <c r="M334" s="47"/>
      <c r="N334" s="238" t="str">
        <f ca="1">IF(Tabla1[[#This Row],[Fecha de nac]]="","",IF(Tabla1[[#This Row],[Fecha Finalización]] &gt;=TODAY(), DATEDIF(Tabla1[[#This Row],[Fecha de nac]],TODAY(),"y"), ROUNDDOWN((Tabla1[[#This Row],[Fecha Finalización]] -Tabla1[[#This Row],[Fecha de nac]])/365,0)))</f>
        <v/>
      </c>
      <c r="O334" s="169"/>
      <c r="P334" s="35"/>
      <c r="Q334" s="68"/>
      <c r="R334" s="68"/>
      <c r="S334" s="68"/>
      <c r="T334" s="68"/>
      <c r="U334" s="243" t="str">
        <f>IF(F334="","",Tabla1[[#This Row],[Fecha Inicio grupo]]+3*7-7)</f>
        <v/>
      </c>
      <c r="V334" s="244" t="str">
        <f>IF(F334="","",EDATE(Tabla1[[#This Row],[Fecha Inicio grupo]],3))</f>
        <v/>
      </c>
      <c r="W334" s="30"/>
      <c r="X334" s="30"/>
      <c r="Y334" s="76"/>
      <c r="Z334" s="76"/>
      <c r="AA334" s="76"/>
      <c r="AB334" s="76"/>
      <c r="AC334" s="76"/>
      <c r="AD334" s="76"/>
      <c r="AE334" s="76"/>
      <c r="AF334" s="76"/>
      <c r="AG334" s="76"/>
      <c r="AH334" s="76"/>
      <c r="AI334" s="76"/>
      <c r="AJ334" s="76"/>
      <c r="AK334" s="76"/>
      <c r="AL334" s="76"/>
      <c r="AM334" s="76"/>
      <c r="AN334" s="76"/>
      <c r="AO334" s="144"/>
      <c r="AP334" s="246" t="str">
        <f>IF(F334="","",IFERROR(VLOOKUP(SUBSTITUTE(SUBSTITUTE(Tabla1[[#This Row],[Uso Sistemas]],"T","P"),"N","F"),Parámetros!$M$2:$N$17,2,0),"Completar hasta 3ra sem. para evaluar a Probacionista"))</f>
        <v/>
      </c>
      <c r="AQ334" s="40"/>
      <c r="AR334" s="40"/>
      <c r="AS334" s="40"/>
      <c r="AT334" s="29"/>
      <c r="AU334" s="56"/>
      <c r="AV334" s="56"/>
      <c r="AW334" s="56"/>
      <c r="AX334" s="248" t="str">
        <f>IF(V334="","",EOMONTH(EDATE(Tabla1[[#This Row],[Fecha Finalización]],2),0))</f>
        <v/>
      </c>
      <c r="AY334" s="40"/>
      <c r="AZ334" s="249" t="str">
        <f>IF(V334="","",EOMONTH(EDATE(Tabla1[[#This Row],[Fecha Finalización]],3),0))</f>
        <v/>
      </c>
      <c r="BA334" s="40"/>
      <c r="BB334" s="40"/>
      <c r="BC334" s="235"/>
      <c r="BD334" s="233" t="str">
        <f>IF(F334="","",Tabla1[[#This Row],[sem 01]]&amp;Tabla1[[#This Row],[sem 02]]&amp;Tabla1[[#This Row],[sem 03]])</f>
        <v/>
      </c>
      <c r="BE334" s="234" t="str">
        <f>IF(TRIM(F334)="","",$B$1&amp;"-"&amp;SUBSTITUTE(Tabla1[[#This Row],[Mes Inscrito]]," ","")&amp;"-"&amp;SUBSTITUTE(Tabla1[[#This Row],[Dia de clases Inscrito]]," ","")&amp;"-"&amp;SUBSTITUTE(Tabla1[[#This Row],[Horario Inscrito]]," ","")&amp;"-"&amp;Tabla1[[#This Row],[Fecha Inicio grupo]])</f>
        <v/>
      </c>
      <c r="BF334" s="251" t="str">
        <f>IF(F334="","",Tabla1[[#This Row],[Curso]])</f>
        <v/>
      </c>
      <c r="BG334" s="252" t="str">
        <f>+IF(TRIM(F334)="","",$B$1&amp;"-"&amp;TRIM(Tabla1[[#This Row],[Mes Inscrito]])&amp;"-"&amp;TRIM(Tabla1[[#This Row],[Dia de clases Inscrito]])&amp;"-"&amp;TRIM(Tabla1[[#This Row],[Horario Inscrito]])&amp;"-"&amp;TRIM(Tabla1[[#This Row],[Fecha Inicio grupo]])&amp;"-"&amp;TRIM(Tabla1[[#This Row],[Tipo Incrito]]))</f>
        <v/>
      </c>
      <c r="BH334" s="308" t="str">
        <f>IF(F334="","",OR(IFERROR(SEARCH("CG",Tabla1[[#This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4" s="309" t="str">
        <f>IF(F334&lt;&gt;"",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4" s="309" t="str">
        <f>IF(F334&lt;&gt;"",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4" s="309" t="str">
        <f>IF(Tabla1[[#This Row],[Fecha Inicio grupo]]="","",IFERROR(VLOOKUP(Tabla1[[#This Row],[Mes de Alta como miembro]],Parámetros!$AM$2:$AN$16,2,0),"01/01/1900"))</f>
        <v/>
      </c>
    </row>
    <row r="335" spans="1:63" ht="14.45" hidden="1">
      <c r="A335" s="69">
        <v>332</v>
      </c>
      <c r="B335" s="30"/>
      <c r="C335" s="35"/>
      <c r="D335" s="43"/>
      <c r="E335" s="65"/>
      <c r="F335" s="46"/>
      <c r="G335" s="46"/>
      <c r="H335" s="163"/>
      <c r="I335" s="43"/>
      <c r="J335" s="29"/>
      <c r="K335" s="70"/>
      <c r="L335" s="69"/>
      <c r="M335" s="47"/>
      <c r="N335" s="238" t="str">
        <f ca="1">IF(Tabla1[[#This Row],[Fecha de nac]]="","",IF(Tabla1[[#This Row],[Fecha Finalización]] &gt;=TODAY(), DATEDIF(Tabla1[[#This Row],[Fecha de nac]],TODAY(),"y"), ROUNDDOWN((Tabla1[[#This Row],[Fecha Finalización]] -Tabla1[[#This Row],[Fecha de nac]])/365,0)))</f>
        <v/>
      </c>
      <c r="O335" s="169"/>
      <c r="P335" s="35"/>
      <c r="Q335" s="68"/>
      <c r="R335" s="68"/>
      <c r="S335" s="68"/>
      <c r="T335" s="68"/>
      <c r="U335" s="243" t="str">
        <f>IF(F335="","",Tabla1[[#This Row],[Fecha Inicio grupo]]+3*7-7)</f>
        <v/>
      </c>
      <c r="V335" s="244" t="str">
        <f>IF(F335="","",EDATE(Tabla1[[#This Row],[Fecha Inicio grupo]],3))</f>
        <v/>
      </c>
      <c r="W335" s="30"/>
      <c r="X335" s="30"/>
      <c r="Y335" s="76"/>
      <c r="Z335" s="76"/>
      <c r="AA335" s="76"/>
      <c r="AB335" s="76"/>
      <c r="AC335" s="76"/>
      <c r="AD335" s="76"/>
      <c r="AE335" s="76"/>
      <c r="AF335" s="76"/>
      <c r="AG335" s="76"/>
      <c r="AH335" s="76"/>
      <c r="AI335" s="76"/>
      <c r="AJ335" s="76"/>
      <c r="AK335" s="76"/>
      <c r="AL335" s="76"/>
      <c r="AM335" s="76"/>
      <c r="AN335" s="76"/>
      <c r="AO335" s="144"/>
      <c r="AP335" s="246" t="str">
        <f>IF(F335="","",IFERROR(VLOOKUP(SUBSTITUTE(SUBSTITUTE(Tabla1[[#This Row],[Uso Sistemas]],"T","P"),"N","F"),Parámetros!$M$2:$N$17,2,0),"Completar hasta 3ra sem. para evaluar a Probacionista"))</f>
        <v/>
      </c>
      <c r="AQ335" s="40"/>
      <c r="AR335" s="40"/>
      <c r="AS335" s="40"/>
      <c r="AT335" s="29"/>
      <c r="AU335" s="56"/>
      <c r="AV335" s="56"/>
      <c r="AW335" s="56"/>
      <c r="AX335" s="248" t="str">
        <f>IF(V335="","",EOMONTH(EDATE(Tabla1[[#This Row],[Fecha Finalización]],2),0))</f>
        <v/>
      </c>
      <c r="AY335" s="40"/>
      <c r="AZ335" s="249" t="str">
        <f>IF(V335="","",EOMONTH(EDATE(Tabla1[[#This Row],[Fecha Finalización]],3),0))</f>
        <v/>
      </c>
      <c r="BA335" s="40"/>
      <c r="BB335" s="40"/>
      <c r="BC335" s="235"/>
      <c r="BD335" s="233" t="str">
        <f>IF(F335="","",Tabla1[[#This Row],[sem 01]]&amp;Tabla1[[#This Row],[sem 02]]&amp;Tabla1[[#This Row],[sem 03]])</f>
        <v/>
      </c>
      <c r="BE335" s="234" t="str">
        <f>IF(TRIM(F335)="","",$B$1&amp;"-"&amp;SUBSTITUTE(Tabla1[[#This Row],[Mes Inscrito]]," ","")&amp;"-"&amp;SUBSTITUTE(Tabla1[[#This Row],[Dia de clases Inscrito]]," ","")&amp;"-"&amp;SUBSTITUTE(Tabla1[[#This Row],[Horario Inscrito]]," ","")&amp;"-"&amp;Tabla1[[#This Row],[Fecha Inicio grupo]])</f>
        <v/>
      </c>
      <c r="BF335" s="251" t="str">
        <f>IF(F335="","",Tabla1[[#This Row],[Curso]])</f>
        <v/>
      </c>
      <c r="BG335" s="252" t="str">
        <f>+IF(TRIM(F335)="","",$B$1&amp;"-"&amp;TRIM(Tabla1[[#This Row],[Mes Inscrito]])&amp;"-"&amp;TRIM(Tabla1[[#This Row],[Dia de clases Inscrito]])&amp;"-"&amp;TRIM(Tabla1[[#This Row],[Horario Inscrito]])&amp;"-"&amp;TRIM(Tabla1[[#This Row],[Fecha Inicio grupo]])&amp;"-"&amp;TRIM(Tabla1[[#This Row],[Tipo Incrito]]))</f>
        <v/>
      </c>
      <c r="BH335" s="308" t="str">
        <f>IF(F335="","",OR(IFERROR(SEARCH("CG",Tabla1[[#This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5" s="309" t="str">
        <f>IF(F335&lt;&gt;"",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5" s="309" t="str">
        <f>IF(F335&lt;&gt;"",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5" s="309" t="str">
        <f>IF(Tabla1[[#This Row],[Fecha Inicio grupo]]="","",IFERROR(VLOOKUP(Tabla1[[#This Row],[Mes de Alta como miembro]],Parámetros!$AM$2:$AN$16,2,0),"01/01/1900"))</f>
        <v/>
      </c>
    </row>
    <row r="336" spans="1:63" ht="14.45" hidden="1">
      <c r="A336" s="69">
        <v>333</v>
      </c>
      <c r="B336" s="30"/>
      <c r="C336" s="35"/>
      <c r="D336" s="43"/>
      <c r="E336" s="65"/>
      <c r="F336" s="46"/>
      <c r="G336" s="46"/>
      <c r="H336" s="163"/>
      <c r="I336" s="43"/>
      <c r="J336" s="29"/>
      <c r="K336" s="70"/>
      <c r="L336" s="69"/>
      <c r="M336" s="47"/>
      <c r="N336" s="238" t="str">
        <f ca="1">IF(Tabla1[[#This Row],[Fecha de nac]]="","",IF(Tabla1[[#This Row],[Fecha Finalización]] &gt;=TODAY(), DATEDIF(Tabla1[[#This Row],[Fecha de nac]],TODAY(),"y"), ROUNDDOWN((Tabla1[[#This Row],[Fecha Finalización]] -Tabla1[[#This Row],[Fecha de nac]])/365,0)))</f>
        <v/>
      </c>
      <c r="O336" s="169"/>
      <c r="P336" s="35"/>
      <c r="Q336" s="68"/>
      <c r="R336" s="68"/>
      <c r="S336" s="68"/>
      <c r="T336" s="68"/>
      <c r="U336" s="243" t="str">
        <f>IF(F336="","",Tabla1[[#This Row],[Fecha Inicio grupo]]+3*7-7)</f>
        <v/>
      </c>
      <c r="V336" s="244" t="str">
        <f>IF(F336="","",EDATE(Tabla1[[#This Row],[Fecha Inicio grupo]],3))</f>
        <v/>
      </c>
      <c r="W336" s="30"/>
      <c r="X336" s="30"/>
      <c r="Y336" s="76"/>
      <c r="Z336" s="76"/>
      <c r="AA336" s="76"/>
      <c r="AB336" s="76"/>
      <c r="AC336" s="76"/>
      <c r="AD336" s="76"/>
      <c r="AE336" s="76"/>
      <c r="AF336" s="76"/>
      <c r="AG336" s="76"/>
      <c r="AH336" s="76"/>
      <c r="AI336" s="76"/>
      <c r="AJ336" s="76"/>
      <c r="AK336" s="76"/>
      <c r="AL336" s="76"/>
      <c r="AM336" s="76"/>
      <c r="AN336" s="76"/>
      <c r="AO336" s="144"/>
      <c r="AP336" s="246" t="str">
        <f>IF(F336="","",IFERROR(VLOOKUP(SUBSTITUTE(SUBSTITUTE(Tabla1[[#This Row],[Uso Sistemas]],"T","P"),"N","F"),Parámetros!$M$2:$N$17,2,0),"Completar hasta 3ra sem. para evaluar a Probacionista"))</f>
        <v/>
      </c>
      <c r="AQ336" s="40"/>
      <c r="AR336" s="40"/>
      <c r="AS336" s="40"/>
      <c r="AT336" s="29"/>
      <c r="AU336" s="56"/>
      <c r="AV336" s="56"/>
      <c r="AW336" s="56"/>
      <c r="AX336" s="248" t="str">
        <f>IF(V336="","",EOMONTH(EDATE(Tabla1[[#This Row],[Fecha Finalización]],2),0))</f>
        <v/>
      </c>
      <c r="AY336" s="40"/>
      <c r="AZ336" s="249" t="str">
        <f>IF(V336="","",EOMONTH(EDATE(Tabla1[[#This Row],[Fecha Finalización]],3),0))</f>
        <v/>
      </c>
      <c r="BA336" s="40"/>
      <c r="BB336" s="40"/>
      <c r="BC336" s="235"/>
      <c r="BD336" s="233" t="str">
        <f>IF(F336="","",Tabla1[[#This Row],[sem 01]]&amp;Tabla1[[#This Row],[sem 02]]&amp;Tabla1[[#This Row],[sem 03]])</f>
        <v/>
      </c>
      <c r="BE336" s="234" t="str">
        <f>IF(TRIM(F336)="","",$B$1&amp;"-"&amp;SUBSTITUTE(Tabla1[[#This Row],[Mes Inscrito]]," ","")&amp;"-"&amp;SUBSTITUTE(Tabla1[[#This Row],[Dia de clases Inscrito]]," ","")&amp;"-"&amp;SUBSTITUTE(Tabla1[[#This Row],[Horario Inscrito]]," ","")&amp;"-"&amp;Tabla1[[#This Row],[Fecha Inicio grupo]])</f>
        <v/>
      </c>
      <c r="BF336" s="251" t="str">
        <f>IF(F336="","",Tabla1[[#This Row],[Curso]])</f>
        <v/>
      </c>
      <c r="BG336" s="252" t="str">
        <f>+IF(TRIM(F336)="","",$B$1&amp;"-"&amp;TRIM(Tabla1[[#This Row],[Mes Inscrito]])&amp;"-"&amp;TRIM(Tabla1[[#This Row],[Dia de clases Inscrito]])&amp;"-"&amp;TRIM(Tabla1[[#This Row],[Horario Inscrito]])&amp;"-"&amp;TRIM(Tabla1[[#This Row],[Fecha Inicio grupo]])&amp;"-"&amp;TRIM(Tabla1[[#This Row],[Tipo Incrito]]))</f>
        <v/>
      </c>
      <c r="BH336" s="308" t="str">
        <f>IF(F336="","",OR(IFERROR(SEARCH("CG",Tabla1[[#This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6" s="309" t="str">
        <f>IF(F336&lt;&gt;"",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6" s="309" t="str">
        <f>IF(F336&lt;&gt;"",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6" s="309" t="str">
        <f>IF(Tabla1[[#This Row],[Fecha Inicio grupo]]="","",IFERROR(VLOOKUP(Tabla1[[#This Row],[Mes de Alta como miembro]],Parámetros!$AM$2:$AN$16,2,0),"01/01/1900"))</f>
        <v/>
      </c>
    </row>
    <row r="337" spans="1:63" ht="14.45" hidden="1">
      <c r="A337" s="69">
        <v>334</v>
      </c>
      <c r="B337" s="30"/>
      <c r="C337" s="35"/>
      <c r="D337" s="43"/>
      <c r="E337" s="65"/>
      <c r="F337" s="46"/>
      <c r="G337" s="46"/>
      <c r="H337" s="163"/>
      <c r="I337" s="43"/>
      <c r="J337" s="29"/>
      <c r="K337" s="70"/>
      <c r="L337" s="69"/>
      <c r="M337" s="47"/>
      <c r="N337" s="238" t="str">
        <f ca="1">IF(Tabla1[[#This Row],[Fecha de nac]]="","",IF(Tabla1[[#This Row],[Fecha Finalización]] &gt;=TODAY(), DATEDIF(Tabla1[[#This Row],[Fecha de nac]],TODAY(),"y"), ROUNDDOWN((Tabla1[[#This Row],[Fecha Finalización]] -Tabla1[[#This Row],[Fecha de nac]])/365,0)))</f>
        <v/>
      </c>
      <c r="O337" s="169"/>
      <c r="P337" s="35"/>
      <c r="Q337" s="68"/>
      <c r="R337" s="68"/>
      <c r="S337" s="68"/>
      <c r="T337" s="68"/>
      <c r="U337" s="243" t="str">
        <f>IF(F337="","",Tabla1[[#This Row],[Fecha Inicio grupo]]+3*7-7)</f>
        <v/>
      </c>
      <c r="V337" s="244" t="str">
        <f>IF(F337="","",EDATE(Tabla1[[#This Row],[Fecha Inicio grupo]],3))</f>
        <v/>
      </c>
      <c r="W337" s="30"/>
      <c r="X337" s="30"/>
      <c r="Y337" s="76"/>
      <c r="Z337" s="76"/>
      <c r="AA337" s="76"/>
      <c r="AB337" s="76"/>
      <c r="AC337" s="76"/>
      <c r="AD337" s="76"/>
      <c r="AE337" s="76"/>
      <c r="AF337" s="76"/>
      <c r="AG337" s="76"/>
      <c r="AH337" s="76"/>
      <c r="AI337" s="76"/>
      <c r="AJ337" s="76"/>
      <c r="AK337" s="76"/>
      <c r="AL337" s="76"/>
      <c r="AM337" s="76"/>
      <c r="AN337" s="76"/>
      <c r="AO337" s="144"/>
      <c r="AP337" s="246" t="str">
        <f>IF(F337="","",IFERROR(VLOOKUP(SUBSTITUTE(SUBSTITUTE(Tabla1[[#This Row],[Uso Sistemas]],"T","P"),"N","F"),Parámetros!$M$2:$N$17,2,0),"Completar hasta 3ra sem. para evaluar a Probacionista"))</f>
        <v/>
      </c>
      <c r="AQ337" s="40"/>
      <c r="AR337" s="40"/>
      <c r="AS337" s="40"/>
      <c r="AT337" s="29"/>
      <c r="AU337" s="56"/>
      <c r="AV337" s="56"/>
      <c r="AW337" s="56"/>
      <c r="AX337" s="248" t="str">
        <f>IF(V337="","",EOMONTH(EDATE(Tabla1[[#This Row],[Fecha Finalización]],2),0))</f>
        <v/>
      </c>
      <c r="AY337" s="40"/>
      <c r="AZ337" s="249" t="str">
        <f>IF(V337="","",EOMONTH(EDATE(Tabla1[[#This Row],[Fecha Finalización]],3),0))</f>
        <v/>
      </c>
      <c r="BA337" s="40"/>
      <c r="BB337" s="40"/>
      <c r="BC337" s="235"/>
      <c r="BD337" s="233" t="str">
        <f>IF(F337="","",Tabla1[[#This Row],[sem 01]]&amp;Tabla1[[#This Row],[sem 02]]&amp;Tabla1[[#This Row],[sem 03]])</f>
        <v/>
      </c>
      <c r="BE337" s="234" t="str">
        <f>IF(TRIM(F337)="","",$B$1&amp;"-"&amp;SUBSTITUTE(Tabla1[[#This Row],[Mes Inscrito]]," ","")&amp;"-"&amp;SUBSTITUTE(Tabla1[[#This Row],[Dia de clases Inscrito]]," ","")&amp;"-"&amp;SUBSTITUTE(Tabla1[[#This Row],[Horario Inscrito]]," ","")&amp;"-"&amp;Tabla1[[#This Row],[Fecha Inicio grupo]])</f>
        <v/>
      </c>
      <c r="BF337" s="251" t="str">
        <f>IF(F337="","",Tabla1[[#This Row],[Curso]])</f>
        <v/>
      </c>
      <c r="BG337" s="252" t="str">
        <f>+IF(TRIM(F337)="","",$B$1&amp;"-"&amp;TRIM(Tabla1[[#This Row],[Mes Inscrito]])&amp;"-"&amp;TRIM(Tabla1[[#This Row],[Dia de clases Inscrito]])&amp;"-"&amp;TRIM(Tabla1[[#This Row],[Horario Inscrito]])&amp;"-"&amp;TRIM(Tabla1[[#This Row],[Fecha Inicio grupo]])&amp;"-"&amp;TRIM(Tabla1[[#This Row],[Tipo Incrito]]))</f>
        <v/>
      </c>
      <c r="BH337" s="308" t="str">
        <f>IF(F337="","",OR(IFERROR(SEARCH("CG",Tabla1[[#This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7" s="309" t="str">
        <f>IF(F337&lt;&gt;"",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7" s="309" t="str">
        <f>IF(F337&lt;&gt;"",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7" s="309" t="str">
        <f>IF(Tabla1[[#This Row],[Fecha Inicio grupo]]="","",IFERROR(VLOOKUP(Tabla1[[#This Row],[Mes de Alta como miembro]],Parámetros!$AM$2:$AN$16,2,0),"01/01/1900"))</f>
        <v/>
      </c>
    </row>
    <row r="338" spans="1:63" ht="14.45" hidden="1">
      <c r="A338" s="69">
        <v>335</v>
      </c>
      <c r="B338" s="30"/>
      <c r="C338" s="35"/>
      <c r="D338" s="43"/>
      <c r="E338" s="65"/>
      <c r="F338" s="46"/>
      <c r="G338" s="46"/>
      <c r="H338" s="163"/>
      <c r="I338" s="43"/>
      <c r="J338" s="29"/>
      <c r="K338" s="70"/>
      <c r="L338" s="69"/>
      <c r="M338" s="47"/>
      <c r="N338" s="238" t="str">
        <f ca="1">IF(Tabla1[[#This Row],[Fecha de nac]]="","",IF(Tabla1[[#This Row],[Fecha Finalización]] &gt;=TODAY(), DATEDIF(Tabla1[[#This Row],[Fecha de nac]],TODAY(),"y"), ROUNDDOWN((Tabla1[[#This Row],[Fecha Finalización]] -Tabla1[[#This Row],[Fecha de nac]])/365,0)))</f>
        <v/>
      </c>
      <c r="O338" s="169"/>
      <c r="P338" s="35"/>
      <c r="Q338" s="68"/>
      <c r="R338" s="68"/>
      <c r="S338" s="68"/>
      <c r="T338" s="68"/>
      <c r="U338" s="243" t="str">
        <f>IF(F338="","",Tabla1[[#This Row],[Fecha Inicio grupo]]+3*7-7)</f>
        <v/>
      </c>
      <c r="V338" s="244" t="str">
        <f>IF(F338="","",EDATE(Tabla1[[#This Row],[Fecha Inicio grupo]],3))</f>
        <v/>
      </c>
      <c r="W338" s="30"/>
      <c r="X338" s="30"/>
      <c r="Y338" s="76"/>
      <c r="Z338" s="76"/>
      <c r="AA338" s="76"/>
      <c r="AB338" s="76"/>
      <c r="AC338" s="76"/>
      <c r="AD338" s="76"/>
      <c r="AE338" s="76"/>
      <c r="AF338" s="76"/>
      <c r="AG338" s="76"/>
      <c r="AH338" s="76"/>
      <c r="AI338" s="76"/>
      <c r="AJ338" s="76"/>
      <c r="AK338" s="76"/>
      <c r="AL338" s="76"/>
      <c r="AM338" s="76"/>
      <c r="AN338" s="76"/>
      <c r="AO338" s="144"/>
      <c r="AP338" s="246" t="str">
        <f>IF(F338="","",IFERROR(VLOOKUP(SUBSTITUTE(SUBSTITUTE(Tabla1[[#This Row],[Uso Sistemas]],"T","P"),"N","F"),Parámetros!$M$2:$N$17,2,0),"Completar hasta 3ra sem. para evaluar a Probacionista"))</f>
        <v/>
      </c>
      <c r="AQ338" s="40"/>
      <c r="AR338" s="40"/>
      <c r="AS338" s="40"/>
      <c r="AT338" s="29"/>
      <c r="AU338" s="56"/>
      <c r="AV338" s="56"/>
      <c r="AW338" s="56"/>
      <c r="AX338" s="248" t="str">
        <f>IF(V338="","",EOMONTH(EDATE(Tabla1[[#This Row],[Fecha Finalización]],2),0))</f>
        <v/>
      </c>
      <c r="AY338" s="40"/>
      <c r="AZ338" s="249" t="str">
        <f>IF(V338="","",EOMONTH(EDATE(Tabla1[[#This Row],[Fecha Finalización]],3),0))</f>
        <v/>
      </c>
      <c r="BA338" s="40"/>
      <c r="BB338" s="40"/>
      <c r="BC338" s="235"/>
      <c r="BD338" s="233" t="str">
        <f>IF(F338="","",Tabla1[[#This Row],[sem 01]]&amp;Tabla1[[#This Row],[sem 02]]&amp;Tabla1[[#This Row],[sem 03]])</f>
        <v/>
      </c>
      <c r="BE338" s="234" t="str">
        <f>IF(TRIM(F338)="","",$B$1&amp;"-"&amp;SUBSTITUTE(Tabla1[[#This Row],[Mes Inscrito]]," ","")&amp;"-"&amp;SUBSTITUTE(Tabla1[[#This Row],[Dia de clases Inscrito]]," ","")&amp;"-"&amp;SUBSTITUTE(Tabla1[[#This Row],[Horario Inscrito]]," ","")&amp;"-"&amp;Tabla1[[#This Row],[Fecha Inicio grupo]])</f>
        <v/>
      </c>
      <c r="BF338" s="251" t="str">
        <f>IF(F338="","",Tabla1[[#This Row],[Curso]])</f>
        <v/>
      </c>
      <c r="BG338" s="252" t="str">
        <f>+IF(TRIM(F338)="","",$B$1&amp;"-"&amp;TRIM(Tabla1[[#This Row],[Mes Inscrito]])&amp;"-"&amp;TRIM(Tabla1[[#This Row],[Dia de clases Inscrito]])&amp;"-"&amp;TRIM(Tabla1[[#This Row],[Horario Inscrito]])&amp;"-"&amp;TRIM(Tabla1[[#This Row],[Fecha Inicio grupo]])&amp;"-"&amp;TRIM(Tabla1[[#This Row],[Tipo Incrito]]))</f>
        <v/>
      </c>
      <c r="BH338" s="308" t="str">
        <f>IF(F338="","",OR(IFERROR(SEARCH("CG",Tabla1[[#This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8" s="309" t="str">
        <f>IF(F338&lt;&gt;"",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8" s="309" t="str">
        <f>IF(F338&lt;&gt;"",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8" s="309" t="str">
        <f>IF(Tabla1[[#This Row],[Fecha Inicio grupo]]="","",IFERROR(VLOOKUP(Tabla1[[#This Row],[Mes de Alta como miembro]],Parámetros!$AM$2:$AN$16,2,0),"01/01/1900"))</f>
        <v/>
      </c>
    </row>
    <row r="339" spans="1:63" ht="14.45" hidden="1">
      <c r="A339" s="69">
        <v>336</v>
      </c>
      <c r="B339" s="30"/>
      <c r="C339" s="35"/>
      <c r="D339" s="43"/>
      <c r="E339" s="65"/>
      <c r="F339" s="46"/>
      <c r="G339" s="46"/>
      <c r="H339" s="163"/>
      <c r="I339" s="43"/>
      <c r="J339" s="29"/>
      <c r="K339" s="70"/>
      <c r="L339" s="69"/>
      <c r="M339" s="47"/>
      <c r="N339" s="238" t="str">
        <f ca="1">IF(Tabla1[[#This Row],[Fecha de nac]]="","",IF(Tabla1[[#This Row],[Fecha Finalización]] &gt;=TODAY(), DATEDIF(Tabla1[[#This Row],[Fecha de nac]],TODAY(),"y"), ROUNDDOWN((Tabla1[[#This Row],[Fecha Finalización]] -Tabla1[[#This Row],[Fecha de nac]])/365,0)))</f>
        <v/>
      </c>
      <c r="O339" s="169"/>
      <c r="P339" s="35"/>
      <c r="Q339" s="68"/>
      <c r="R339" s="68"/>
      <c r="S339" s="68"/>
      <c r="T339" s="68"/>
      <c r="U339" s="243" t="str">
        <f>IF(F339="","",Tabla1[[#This Row],[Fecha Inicio grupo]]+3*7-7)</f>
        <v/>
      </c>
      <c r="V339" s="244" t="str">
        <f>IF(F339="","",EDATE(Tabla1[[#This Row],[Fecha Inicio grupo]],3))</f>
        <v/>
      </c>
      <c r="W339" s="30"/>
      <c r="X339" s="30"/>
      <c r="Y339" s="76"/>
      <c r="Z339" s="76"/>
      <c r="AA339" s="76"/>
      <c r="AB339" s="76"/>
      <c r="AC339" s="76"/>
      <c r="AD339" s="76"/>
      <c r="AE339" s="76"/>
      <c r="AF339" s="76"/>
      <c r="AG339" s="76"/>
      <c r="AH339" s="76"/>
      <c r="AI339" s="76"/>
      <c r="AJ339" s="76"/>
      <c r="AK339" s="76"/>
      <c r="AL339" s="76"/>
      <c r="AM339" s="76"/>
      <c r="AN339" s="76"/>
      <c r="AO339" s="144"/>
      <c r="AP339" s="246" t="str">
        <f>IF(F339="","",IFERROR(VLOOKUP(SUBSTITUTE(SUBSTITUTE(Tabla1[[#This Row],[Uso Sistemas]],"T","P"),"N","F"),Parámetros!$M$2:$N$17,2,0),"Completar hasta 3ra sem. para evaluar a Probacionista"))</f>
        <v/>
      </c>
      <c r="AQ339" s="40"/>
      <c r="AR339" s="40"/>
      <c r="AS339" s="40"/>
      <c r="AT339" s="29"/>
      <c r="AU339" s="56"/>
      <c r="AV339" s="56"/>
      <c r="AW339" s="56"/>
      <c r="AX339" s="248" t="str">
        <f>IF(V339="","",EOMONTH(EDATE(Tabla1[[#This Row],[Fecha Finalización]],2),0))</f>
        <v/>
      </c>
      <c r="AY339" s="40"/>
      <c r="AZ339" s="249" t="str">
        <f>IF(V339="","",EOMONTH(EDATE(Tabla1[[#This Row],[Fecha Finalización]],3),0))</f>
        <v/>
      </c>
      <c r="BA339" s="40"/>
      <c r="BB339" s="40"/>
      <c r="BC339" s="235"/>
      <c r="BD339" s="233" t="str">
        <f>IF(F339="","",Tabla1[[#This Row],[sem 01]]&amp;Tabla1[[#This Row],[sem 02]]&amp;Tabla1[[#This Row],[sem 03]])</f>
        <v/>
      </c>
      <c r="BE339" s="234" t="str">
        <f>IF(TRIM(F339)="","",$B$1&amp;"-"&amp;SUBSTITUTE(Tabla1[[#This Row],[Mes Inscrito]]," ","")&amp;"-"&amp;SUBSTITUTE(Tabla1[[#This Row],[Dia de clases Inscrito]]," ","")&amp;"-"&amp;SUBSTITUTE(Tabla1[[#This Row],[Horario Inscrito]]," ","")&amp;"-"&amp;Tabla1[[#This Row],[Fecha Inicio grupo]])</f>
        <v/>
      </c>
      <c r="BF339" s="251" t="str">
        <f>IF(F339="","",Tabla1[[#This Row],[Curso]])</f>
        <v/>
      </c>
      <c r="BG339" s="252" t="str">
        <f>+IF(TRIM(F339)="","",$B$1&amp;"-"&amp;TRIM(Tabla1[[#This Row],[Mes Inscrito]])&amp;"-"&amp;TRIM(Tabla1[[#This Row],[Dia de clases Inscrito]])&amp;"-"&amp;TRIM(Tabla1[[#This Row],[Horario Inscrito]])&amp;"-"&amp;TRIM(Tabla1[[#This Row],[Fecha Inicio grupo]])&amp;"-"&amp;TRIM(Tabla1[[#This Row],[Tipo Incrito]]))</f>
        <v/>
      </c>
      <c r="BH339" s="308" t="str">
        <f>IF(F339="","",OR(IFERROR(SEARCH("CG",Tabla1[[#This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9" s="309" t="str">
        <f>IF(F339&lt;&gt;"",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9" s="309" t="str">
        <f>IF(F339&lt;&gt;"",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9" s="309" t="str">
        <f>IF(Tabla1[[#This Row],[Fecha Inicio grupo]]="","",IFERROR(VLOOKUP(Tabla1[[#This Row],[Mes de Alta como miembro]],Parámetros!$AM$2:$AN$16,2,0),"01/01/1900"))</f>
        <v/>
      </c>
    </row>
    <row r="340" spans="1:63" ht="14.45" hidden="1">
      <c r="A340" s="69">
        <v>337</v>
      </c>
      <c r="B340" s="30"/>
      <c r="C340" s="35"/>
      <c r="D340" s="43"/>
      <c r="E340" s="65"/>
      <c r="F340" s="46"/>
      <c r="G340" s="46"/>
      <c r="H340" s="163"/>
      <c r="I340" s="43"/>
      <c r="J340" s="29"/>
      <c r="K340" s="70"/>
      <c r="L340" s="69"/>
      <c r="M340" s="47"/>
      <c r="N340" s="238" t="str">
        <f ca="1">IF(Tabla1[[#This Row],[Fecha de nac]]="","",IF(Tabla1[[#This Row],[Fecha Finalización]] &gt;=TODAY(), DATEDIF(Tabla1[[#This Row],[Fecha de nac]],TODAY(),"y"), ROUNDDOWN((Tabla1[[#This Row],[Fecha Finalización]] -Tabla1[[#This Row],[Fecha de nac]])/365,0)))</f>
        <v/>
      </c>
      <c r="O340" s="169"/>
      <c r="P340" s="35"/>
      <c r="Q340" s="68"/>
      <c r="R340" s="68"/>
      <c r="S340" s="68"/>
      <c r="T340" s="68"/>
      <c r="U340" s="243" t="str">
        <f>IF(F340="","",Tabla1[[#This Row],[Fecha Inicio grupo]]+3*7-7)</f>
        <v/>
      </c>
      <c r="V340" s="244" t="str">
        <f>IF(F340="","",EDATE(Tabla1[[#This Row],[Fecha Inicio grupo]],3))</f>
        <v/>
      </c>
      <c r="W340" s="30"/>
      <c r="X340" s="30"/>
      <c r="Y340" s="76"/>
      <c r="Z340" s="76"/>
      <c r="AA340" s="76"/>
      <c r="AB340" s="76"/>
      <c r="AC340" s="76"/>
      <c r="AD340" s="76"/>
      <c r="AE340" s="76"/>
      <c r="AF340" s="76"/>
      <c r="AG340" s="76"/>
      <c r="AH340" s="76"/>
      <c r="AI340" s="76"/>
      <c r="AJ340" s="76"/>
      <c r="AK340" s="76"/>
      <c r="AL340" s="76"/>
      <c r="AM340" s="76"/>
      <c r="AN340" s="76"/>
      <c r="AO340" s="144"/>
      <c r="AP340" s="246" t="str">
        <f>IF(F340="","",IFERROR(VLOOKUP(SUBSTITUTE(SUBSTITUTE(Tabla1[[#This Row],[Uso Sistemas]],"T","P"),"N","F"),Parámetros!$M$2:$N$17,2,0),"Completar hasta 3ra sem. para evaluar a Probacionista"))</f>
        <v/>
      </c>
      <c r="AQ340" s="40"/>
      <c r="AR340" s="40"/>
      <c r="AS340" s="40"/>
      <c r="AT340" s="29"/>
      <c r="AU340" s="56"/>
      <c r="AV340" s="56"/>
      <c r="AW340" s="56"/>
      <c r="AX340" s="248" t="str">
        <f>IF(V340="","",EOMONTH(EDATE(Tabla1[[#This Row],[Fecha Finalización]],2),0))</f>
        <v/>
      </c>
      <c r="AY340" s="40"/>
      <c r="AZ340" s="249" t="str">
        <f>IF(V340="","",EOMONTH(EDATE(Tabla1[[#This Row],[Fecha Finalización]],3),0))</f>
        <v/>
      </c>
      <c r="BA340" s="40"/>
      <c r="BB340" s="40"/>
      <c r="BC340" s="235"/>
      <c r="BD340" s="233" t="str">
        <f>IF(F340="","",Tabla1[[#This Row],[sem 01]]&amp;Tabla1[[#This Row],[sem 02]]&amp;Tabla1[[#This Row],[sem 03]])</f>
        <v/>
      </c>
      <c r="BE340" s="234" t="str">
        <f>IF(TRIM(F340)="","",$B$1&amp;"-"&amp;SUBSTITUTE(Tabla1[[#This Row],[Mes Inscrito]]," ","")&amp;"-"&amp;SUBSTITUTE(Tabla1[[#This Row],[Dia de clases Inscrito]]," ","")&amp;"-"&amp;SUBSTITUTE(Tabla1[[#This Row],[Horario Inscrito]]," ","")&amp;"-"&amp;Tabla1[[#This Row],[Fecha Inicio grupo]])</f>
        <v/>
      </c>
      <c r="BF340" s="251" t="str">
        <f>IF(F340="","",Tabla1[[#This Row],[Curso]])</f>
        <v/>
      </c>
      <c r="BG340" s="252" t="str">
        <f>+IF(TRIM(F340)="","",$B$1&amp;"-"&amp;TRIM(Tabla1[[#This Row],[Mes Inscrito]])&amp;"-"&amp;TRIM(Tabla1[[#This Row],[Dia de clases Inscrito]])&amp;"-"&amp;TRIM(Tabla1[[#This Row],[Horario Inscrito]])&amp;"-"&amp;TRIM(Tabla1[[#This Row],[Fecha Inicio grupo]])&amp;"-"&amp;TRIM(Tabla1[[#This Row],[Tipo Incrito]]))</f>
        <v/>
      </c>
      <c r="BH340" s="308" t="str">
        <f>IF(F340="","",OR(IFERROR(SEARCH("CG",Tabla1[[#This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0" s="309" t="str">
        <f>IF(F340&lt;&gt;"",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0" s="309" t="str">
        <f>IF(F340&lt;&gt;"",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0" s="309" t="str">
        <f>IF(Tabla1[[#This Row],[Fecha Inicio grupo]]="","",IFERROR(VLOOKUP(Tabla1[[#This Row],[Mes de Alta como miembro]],Parámetros!$AM$2:$AN$16,2,0),"01/01/1900"))</f>
        <v/>
      </c>
    </row>
    <row r="341" spans="1:63" ht="14.45" hidden="1">
      <c r="A341" s="69">
        <v>338</v>
      </c>
      <c r="B341" s="30"/>
      <c r="C341" s="35"/>
      <c r="D341" s="43"/>
      <c r="E341" s="65"/>
      <c r="F341" s="46"/>
      <c r="G341" s="46"/>
      <c r="H341" s="163"/>
      <c r="I341" s="43"/>
      <c r="J341" s="29"/>
      <c r="K341" s="70"/>
      <c r="L341" s="69"/>
      <c r="M341" s="47"/>
      <c r="N341" s="238" t="str">
        <f ca="1">IF(Tabla1[[#This Row],[Fecha de nac]]="","",IF(Tabla1[[#This Row],[Fecha Finalización]] &gt;=TODAY(), DATEDIF(Tabla1[[#This Row],[Fecha de nac]],TODAY(),"y"), ROUNDDOWN((Tabla1[[#This Row],[Fecha Finalización]] -Tabla1[[#This Row],[Fecha de nac]])/365,0)))</f>
        <v/>
      </c>
      <c r="O341" s="169"/>
      <c r="P341" s="35"/>
      <c r="Q341" s="68"/>
      <c r="R341" s="68"/>
      <c r="S341" s="68"/>
      <c r="T341" s="68"/>
      <c r="U341" s="243" t="str">
        <f>IF(F341="","",Tabla1[[#This Row],[Fecha Inicio grupo]]+3*7-7)</f>
        <v/>
      </c>
      <c r="V341" s="244" t="str">
        <f>IF(F341="","",EDATE(Tabla1[[#This Row],[Fecha Inicio grupo]],3))</f>
        <v/>
      </c>
      <c r="W341" s="30"/>
      <c r="X341" s="30"/>
      <c r="Y341" s="76"/>
      <c r="Z341" s="76"/>
      <c r="AA341" s="76"/>
      <c r="AB341" s="76"/>
      <c r="AC341" s="76"/>
      <c r="AD341" s="76"/>
      <c r="AE341" s="76"/>
      <c r="AF341" s="76"/>
      <c r="AG341" s="76"/>
      <c r="AH341" s="76"/>
      <c r="AI341" s="76"/>
      <c r="AJ341" s="76"/>
      <c r="AK341" s="76"/>
      <c r="AL341" s="76"/>
      <c r="AM341" s="76"/>
      <c r="AN341" s="76"/>
      <c r="AO341" s="144"/>
      <c r="AP341" s="246" t="str">
        <f>IF(F341="","",IFERROR(VLOOKUP(SUBSTITUTE(SUBSTITUTE(Tabla1[[#This Row],[Uso Sistemas]],"T","P"),"N","F"),Parámetros!$M$2:$N$17,2,0),"Completar hasta 3ra sem. para evaluar a Probacionista"))</f>
        <v/>
      </c>
      <c r="AQ341" s="40"/>
      <c r="AR341" s="40"/>
      <c r="AS341" s="40"/>
      <c r="AT341" s="29"/>
      <c r="AU341" s="56"/>
      <c r="AV341" s="56"/>
      <c r="AW341" s="56"/>
      <c r="AX341" s="248" t="str">
        <f>IF(V341="","",EOMONTH(EDATE(Tabla1[[#This Row],[Fecha Finalización]],2),0))</f>
        <v/>
      </c>
      <c r="AY341" s="40"/>
      <c r="AZ341" s="249" t="str">
        <f>IF(V341="","",EOMONTH(EDATE(Tabla1[[#This Row],[Fecha Finalización]],3),0))</f>
        <v/>
      </c>
      <c r="BA341" s="40"/>
      <c r="BB341" s="40"/>
      <c r="BC341" s="235"/>
      <c r="BD341" s="233" t="str">
        <f>IF(F341="","",Tabla1[[#This Row],[sem 01]]&amp;Tabla1[[#This Row],[sem 02]]&amp;Tabla1[[#This Row],[sem 03]])</f>
        <v/>
      </c>
      <c r="BE341" s="234" t="str">
        <f>IF(TRIM(F341)="","",$B$1&amp;"-"&amp;SUBSTITUTE(Tabla1[[#This Row],[Mes Inscrito]]," ","")&amp;"-"&amp;SUBSTITUTE(Tabla1[[#This Row],[Dia de clases Inscrito]]," ","")&amp;"-"&amp;SUBSTITUTE(Tabla1[[#This Row],[Horario Inscrito]]," ","")&amp;"-"&amp;Tabla1[[#This Row],[Fecha Inicio grupo]])</f>
        <v/>
      </c>
      <c r="BF341" s="251" t="str">
        <f>IF(F341="","",Tabla1[[#This Row],[Curso]])</f>
        <v/>
      </c>
      <c r="BG341" s="252" t="str">
        <f>+IF(TRIM(F341)="","",$B$1&amp;"-"&amp;TRIM(Tabla1[[#This Row],[Mes Inscrito]])&amp;"-"&amp;TRIM(Tabla1[[#This Row],[Dia de clases Inscrito]])&amp;"-"&amp;TRIM(Tabla1[[#This Row],[Horario Inscrito]])&amp;"-"&amp;TRIM(Tabla1[[#This Row],[Fecha Inicio grupo]])&amp;"-"&amp;TRIM(Tabla1[[#This Row],[Tipo Incrito]]))</f>
        <v/>
      </c>
      <c r="BH341" s="308" t="str">
        <f>IF(F341="","",OR(IFERROR(SEARCH("CG",Tabla1[[#This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1" s="309" t="str">
        <f>IF(F341&lt;&gt;"",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1" s="309" t="str">
        <f>IF(F341&lt;&gt;"",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1" s="309" t="str">
        <f>IF(Tabla1[[#This Row],[Fecha Inicio grupo]]="","",IFERROR(VLOOKUP(Tabla1[[#This Row],[Mes de Alta como miembro]],Parámetros!$AM$2:$AN$16,2,0),"01/01/1900"))</f>
        <v/>
      </c>
    </row>
    <row r="342" spans="1:63" ht="14.45" hidden="1">
      <c r="A342" s="69">
        <v>339</v>
      </c>
      <c r="B342" s="30"/>
      <c r="C342" s="35"/>
      <c r="D342" s="43"/>
      <c r="E342" s="65"/>
      <c r="F342" s="46"/>
      <c r="G342" s="46"/>
      <c r="H342" s="163"/>
      <c r="I342" s="43"/>
      <c r="J342" s="29"/>
      <c r="K342" s="70"/>
      <c r="L342" s="69"/>
      <c r="M342" s="47"/>
      <c r="N342" s="238" t="str">
        <f ca="1">IF(Tabla1[[#This Row],[Fecha de nac]]="","",IF(Tabla1[[#This Row],[Fecha Finalización]] &gt;=TODAY(), DATEDIF(Tabla1[[#This Row],[Fecha de nac]],TODAY(),"y"), ROUNDDOWN((Tabla1[[#This Row],[Fecha Finalización]] -Tabla1[[#This Row],[Fecha de nac]])/365,0)))</f>
        <v/>
      </c>
      <c r="O342" s="169"/>
      <c r="P342" s="35"/>
      <c r="Q342" s="68"/>
      <c r="R342" s="68"/>
      <c r="S342" s="68"/>
      <c r="T342" s="68"/>
      <c r="U342" s="243" t="str">
        <f>IF(F342="","",Tabla1[[#This Row],[Fecha Inicio grupo]]+3*7-7)</f>
        <v/>
      </c>
      <c r="V342" s="244" t="str">
        <f>IF(F342="","",EDATE(Tabla1[[#This Row],[Fecha Inicio grupo]],3))</f>
        <v/>
      </c>
      <c r="W342" s="30"/>
      <c r="X342" s="30"/>
      <c r="Y342" s="76"/>
      <c r="Z342" s="76"/>
      <c r="AA342" s="76"/>
      <c r="AB342" s="76"/>
      <c r="AC342" s="76"/>
      <c r="AD342" s="76"/>
      <c r="AE342" s="76"/>
      <c r="AF342" s="76"/>
      <c r="AG342" s="76"/>
      <c r="AH342" s="76"/>
      <c r="AI342" s="76"/>
      <c r="AJ342" s="76"/>
      <c r="AK342" s="76"/>
      <c r="AL342" s="76"/>
      <c r="AM342" s="76"/>
      <c r="AN342" s="76"/>
      <c r="AO342" s="144"/>
      <c r="AP342" s="246" t="str">
        <f>IF(F342="","",IFERROR(VLOOKUP(SUBSTITUTE(SUBSTITUTE(Tabla1[[#This Row],[Uso Sistemas]],"T","P"),"N","F"),Parámetros!$M$2:$N$17,2,0),"Completar hasta 3ra sem. para evaluar a Probacionista"))</f>
        <v/>
      </c>
      <c r="AQ342" s="40"/>
      <c r="AR342" s="40"/>
      <c r="AS342" s="40"/>
      <c r="AT342" s="29"/>
      <c r="AU342" s="56"/>
      <c r="AV342" s="56"/>
      <c r="AW342" s="56"/>
      <c r="AX342" s="248" t="str">
        <f>IF(V342="","",EOMONTH(EDATE(Tabla1[[#This Row],[Fecha Finalización]],2),0))</f>
        <v/>
      </c>
      <c r="AY342" s="40"/>
      <c r="AZ342" s="249" t="str">
        <f>IF(V342="","",EOMONTH(EDATE(Tabla1[[#This Row],[Fecha Finalización]],3),0))</f>
        <v/>
      </c>
      <c r="BA342" s="40"/>
      <c r="BB342" s="40"/>
      <c r="BC342" s="235"/>
      <c r="BD342" s="233" t="str">
        <f>IF(F342="","",Tabla1[[#This Row],[sem 01]]&amp;Tabla1[[#This Row],[sem 02]]&amp;Tabla1[[#This Row],[sem 03]])</f>
        <v/>
      </c>
      <c r="BE342" s="234" t="str">
        <f>IF(TRIM(F342)="","",$B$1&amp;"-"&amp;SUBSTITUTE(Tabla1[[#This Row],[Mes Inscrito]]," ","")&amp;"-"&amp;SUBSTITUTE(Tabla1[[#This Row],[Dia de clases Inscrito]]," ","")&amp;"-"&amp;SUBSTITUTE(Tabla1[[#This Row],[Horario Inscrito]]," ","")&amp;"-"&amp;Tabla1[[#This Row],[Fecha Inicio grupo]])</f>
        <v/>
      </c>
      <c r="BF342" s="251" t="str">
        <f>IF(F342="","",Tabla1[[#This Row],[Curso]])</f>
        <v/>
      </c>
      <c r="BG342" s="252" t="str">
        <f>+IF(TRIM(F342)="","",$B$1&amp;"-"&amp;TRIM(Tabla1[[#This Row],[Mes Inscrito]])&amp;"-"&amp;TRIM(Tabla1[[#This Row],[Dia de clases Inscrito]])&amp;"-"&amp;TRIM(Tabla1[[#This Row],[Horario Inscrito]])&amp;"-"&amp;TRIM(Tabla1[[#This Row],[Fecha Inicio grupo]])&amp;"-"&amp;TRIM(Tabla1[[#This Row],[Tipo Incrito]]))</f>
        <v/>
      </c>
      <c r="BH342" s="308" t="str">
        <f>IF(F342="","",OR(IFERROR(SEARCH("CG",Tabla1[[#This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2" s="309" t="str">
        <f>IF(F342&lt;&gt;"",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2" s="309" t="str">
        <f>IF(F342&lt;&gt;"",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2" s="309" t="str">
        <f>IF(Tabla1[[#This Row],[Fecha Inicio grupo]]="","",IFERROR(VLOOKUP(Tabla1[[#This Row],[Mes de Alta como miembro]],Parámetros!$AM$2:$AN$16,2,0),"01/01/1900"))</f>
        <v/>
      </c>
    </row>
    <row r="343" spans="1:63" ht="14.45" hidden="1">
      <c r="A343" s="69">
        <v>340</v>
      </c>
      <c r="B343" s="30"/>
      <c r="C343" s="35"/>
      <c r="D343" s="43"/>
      <c r="E343" s="65"/>
      <c r="F343" s="46"/>
      <c r="G343" s="46"/>
      <c r="H343" s="163"/>
      <c r="I343" s="43"/>
      <c r="J343" s="29"/>
      <c r="K343" s="70"/>
      <c r="L343" s="69"/>
      <c r="M343" s="47"/>
      <c r="N343" s="238" t="str">
        <f ca="1">IF(Tabla1[[#This Row],[Fecha de nac]]="","",IF(Tabla1[[#This Row],[Fecha Finalización]] &gt;=TODAY(), DATEDIF(Tabla1[[#This Row],[Fecha de nac]],TODAY(),"y"), ROUNDDOWN((Tabla1[[#This Row],[Fecha Finalización]] -Tabla1[[#This Row],[Fecha de nac]])/365,0)))</f>
        <v/>
      </c>
      <c r="O343" s="169"/>
      <c r="P343" s="35"/>
      <c r="Q343" s="68"/>
      <c r="R343" s="68"/>
      <c r="S343" s="68"/>
      <c r="T343" s="68"/>
      <c r="U343" s="243" t="str">
        <f>IF(F343="","",Tabla1[[#This Row],[Fecha Inicio grupo]]+3*7-7)</f>
        <v/>
      </c>
      <c r="V343" s="244" t="str">
        <f>IF(F343="","",EDATE(Tabla1[[#This Row],[Fecha Inicio grupo]],3))</f>
        <v/>
      </c>
      <c r="W343" s="30"/>
      <c r="X343" s="30"/>
      <c r="Y343" s="76"/>
      <c r="Z343" s="76"/>
      <c r="AA343" s="76"/>
      <c r="AB343" s="76"/>
      <c r="AC343" s="76"/>
      <c r="AD343" s="76"/>
      <c r="AE343" s="76"/>
      <c r="AF343" s="76"/>
      <c r="AG343" s="76"/>
      <c r="AH343" s="76"/>
      <c r="AI343" s="76"/>
      <c r="AJ343" s="76"/>
      <c r="AK343" s="76"/>
      <c r="AL343" s="76"/>
      <c r="AM343" s="76"/>
      <c r="AN343" s="76"/>
      <c r="AO343" s="144"/>
      <c r="AP343" s="246" t="str">
        <f>IF(F343="","",IFERROR(VLOOKUP(SUBSTITUTE(SUBSTITUTE(Tabla1[[#This Row],[Uso Sistemas]],"T","P"),"N","F"),Parámetros!$M$2:$N$17,2,0),"Completar hasta 3ra sem. para evaluar a Probacionista"))</f>
        <v/>
      </c>
      <c r="AQ343" s="40"/>
      <c r="AR343" s="40"/>
      <c r="AS343" s="40"/>
      <c r="AT343" s="29"/>
      <c r="AU343" s="56"/>
      <c r="AV343" s="56"/>
      <c r="AW343" s="56"/>
      <c r="AX343" s="248" t="str">
        <f>IF(V343="","",EOMONTH(EDATE(Tabla1[[#This Row],[Fecha Finalización]],2),0))</f>
        <v/>
      </c>
      <c r="AY343" s="40"/>
      <c r="AZ343" s="249" t="str">
        <f>IF(V343="","",EOMONTH(EDATE(Tabla1[[#This Row],[Fecha Finalización]],3),0))</f>
        <v/>
      </c>
      <c r="BA343" s="40"/>
      <c r="BB343" s="40"/>
      <c r="BC343" s="235"/>
      <c r="BD343" s="233" t="str">
        <f>IF(F343="","",Tabla1[[#This Row],[sem 01]]&amp;Tabla1[[#This Row],[sem 02]]&amp;Tabla1[[#This Row],[sem 03]])</f>
        <v/>
      </c>
      <c r="BE343" s="234" t="str">
        <f>IF(TRIM(F343)="","",$B$1&amp;"-"&amp;SUBSTITUTE(Tabla1[[#This Row],[Mes Inscrito]]," ","")&amp;"-"&amp;SUBSTITUTE(Tabla1[[#This Row],[Dia de clases Inscrito]]," ","")&amp;"-"&amp;SUBSTITUTE(Tabla1[[#This Row],[Horario Inscrito]]," ","")&amp;"-"&amp;Tabla1[[#This Row],[Fecha Inicio grupo]])</f>
        <v/>
      </c>
      <c r="BF343" s="251" t="str">
        <f>IF(F343="","",Tabla1[[#This Row],[Curso]])</f>
        <v/>
      </c>
      <c r="BG343" s="252" t="str">
        <f>+IF(TRIM(F343)="","",$B$1&amp;"-"&amp;TRIM(Tabla1[[#This Row],[Mes Inscrito]])&amp;"-"&amp;TRIM(Tabla1[[#This Row],[Dia de clases Inscrito]])&amp;"-"&amp;TRIM(Tabla1[[#This Row],[Horario Inscrito]])&amp;"-"&amp;TRIM(Tabla1[[#This Row],[Fecha Inicio grupo]])&amp;"-"&amp;TRIM(Tabla1[[#This Row],[Tipo Incrito]]))</f>
        <v/>
      </c>
      <c r="BH343" s="308" t="str">
        <f>IF(F343="","",OR(IFERROR(SEARCH("CG",Tabla1[[#This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3" s="309" t="str">
        <f>IF(F343&lt;&gt;"",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3" s="309" t="str">
        <f>IF(F343&lt;&gt;"",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3" s="309" t="str">
        <f>IF(Tabla1[[#This Row],[Fecha Inicio grupo]]="","",IFERROR(VLOOKUP(Tabla1[[#This Row],[Mes de Alta como miembro]],Parámetros!$AM$2:$AN$16,2,0),"01/01/1900"))</f>
        <v/>
      </c>
    </row>
    <row r="344" spans="1:63" ht="14.45" hidden="1">
      <c r="A344" s="69">
        <v>341</v>
      </c>
      <c r="B344" s="30"/>
      <c r="C344" s="35"/>
      <c r="D344" s="43"/>
      <c r="E344" s="65"/>
      <c r="F344" s="46"/>
      <c r="G344" s="46"/>
      <c r="H344" s="163"/>
      <c r="I344" s="43"/>
      <c r="J344" s="29"/>
      <c r="K344" s="70"/>
      <c r="L344" s="69"/>
      <c r="M344" s="47"/>
      <c r="N344" s="238" t="str">
        <f ca="1">IF(Tabla1[[#This Row],[Fecha de nac]]="","",IF(Tabla1[[#This Row],[Fecha Finalización]] &gt;=TODAY(), DATEDIF(Tabla1[[#This Row],[Fecha de nac]],TODAY(),"y"), ROUNDDOWN((Tabla1[[#This Row],[Fecha Finalización]] -Tabla1[[#This Row],[Fecha de nac]])/365,0)))</f>
        <v/>
      </c>
      <c r="O344" s="169"/>
      <c r="P344" s="35"/>
      <c r="Q344" s="68"/>
      <c r="R344" s="68"/>
      <c r="S344" s="68"/>
      <c r="T344" s="68"/>
      <c r="U344" s="243" t="str">
        <f>IF(F344="","",Tabla1[[#This Row],[Fecha Inicio grupo]]+3*7-7)</f>
        <v/>
      </c>
      <c r="V344" s="244" t="str">
        <f>IF(F344="","",EDATE(Tabla1[[#This Row],[Fecha Inicio grupo]],3))</f>
        <v/>
      </c>
      <c r="W344" s="30"/>
      <c r="X344" s="30"/>
      <c r="Y344" s="76"/>
      <c r="Z344" s="76"/>
      <c r="AA344" s="76"/>
      <c r="AB344" s="76"/>
      <c r="AC344" s="76"/>
      <c r="AD344" s="76"/>
      <c r="AE344" s="76"/>
      <c r="AF344" s="76"/>
      <c r="AG344" s="76"/>
      <c r="AH344" s="76"/>
      <c r="AI344" s="76"/>
      <c r="AJ344" s="76"/>
      <c r="AK344" s="76"/>
      <c r="AL344" s="76"/>
      <c r="AM344" s="76"/>
      <c r="AN344" s="76"/>
      <c r="AO344" s="144"/>
      <c r="AP344" s="246" t="str">
        <f>IF(F344="","",IFERROR(VLOOKUP(SUBSTITUTE(SUBSTITUTE(Tabla1[[#This Row],[Uso Sistemas]],"T","P"),"N","F"),Parámetros!$M$2:$N$17,2,0),"Completar hasta 3ra sem. para evaluar a Probacionista"))</f>
        <v/>
      </c>
      <c r="AQ344" s="40"/>
      <c r="AR344" s="40"/>
      <c r="AS344" s="40"/>
      <c r="AT344" s="29"/>
      <c r="AU344" s="56"/>
      <c r="AV344" s="56"/>
      <c r="AW344" s="56"/>
      <c r="AX344" s="248" t="str">
        <f>IF(V344="","",EOMONTH(EDATE(Tabla1[[#This Row],[Fecha Finalización]],2),0))</f>
        <v/>
      </c>
      <c r="AY344" s="40"/>
      <c r="AZ344" s="249" t="str">
        <f>IF(V344="","",EOMONTH(EDATE(Tabla1[[#This Row],[Fecha Finalización]],3),0))</f>
        <v/>
      </c>
      <c r="BA344" s="40"/>
      <c r="BB344" s="40"/>
      <c r="BC344" s="235"/>
      <c r="BD344" s="233" t="str">
        <f>IF(F344="","",Tabla1[[#This Row],[sem 01]]&amp;Tabla1[[#This Row],[sem 02]]&amp;Tabla1[[#This Row],[sem 03]])</f>
        <v/>
      </c>
      <c r="BE344" s="234" t="str">
        <f>IF(TRIM(F344)="","",$B$1&amp;"-"&amp;SUBSTITUTE(Tabla1[[#This Row],[Mes Inscrito]]," ","")&amp;"-"&amp;SUBSTITUTE(Tabla1[[#This Row],[Dia de clases Inscrito]]," ","")&amp;"-"&amp;SUBSTITUTE(Tabla1[[#This Row],[Horario Inscrito]]," ","")&amp;"-"&amp;Tabla1[[#This Row],[Fecha Inicio grupo]])</f>
        <v/>
      </c>
      <c r="BF344" s="251" t="str">
        <f>IF(F344="","",Tabla1[[#This Row],[Curso]])</f>
        <v/>
      </c>
      <c r="BG344" s="252" t="str">
        <f>+IF(TRIM(F344)="","",$B$1&amp;"-"&amp;TRIM(Tabla1[[#This Row],[Mes Inscrito]])&amp;"-"&amp;TRIM(Tabla1[[#This Row],[Dia de clases Inscrito]])&amp;"-"&amp;TRIM(Tabla1[[#This Row],[Horario Inscrito]])&amp;"-"&amp;TRIM(Tabla1[[#This Row],[Fecha Inicio grupo]])&amp;"-"&amp;TRIM(Tabla1[[#This Row],[Tipo Incrito]]))</f>
        <v/>
      </c>
      <c r="BH344" s="308" t="str">
        <f>IF(F344="","",OR(IFERROR(SEARCH("CG",Tabla1[[#This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4" s="309" t="str">
        <f>IF(F344&lt;&gt;"",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4" s="309" t="str">
        <f>IF(F344&lt;&gt;"",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4" s="309" t="str">
        <f>IF(Tabla1[[#This Row],[Fecha Inicio grupo]]="","",IFERROR(VLOOKUP(Tabla1[[#This Row],[Mes de Alta como miembro]],Parámetros!$AM$2:$AN$16,2,0),"01/01/1900"))</f>
        <v/>
      </c>
    </row>
    <row r="345" spans="1:63" ht="14.45" hidden="1">
      <c r="A345" s="69">
        <v>342</v>
      </c>
      <c r="B345" s="30"/>
      <c r="C345" s="35"/>
      <c r="D345" s="43"/>
      <c r="E345" s="65"/>
      <c r="F345" s="46"/>
      <c r="G345" s="46"/>
      <c r="H345" s="163"/>
      <c r="I345" s="43"/>
      <c r="J345" s="29"/>
      <c r="K345" s="70"/>
      <c r="L345" s="69"/>
      <c r="M345" s="47"/>
      <c r="N345" s="238" t="str">
        <f ca="1">IF(Tabla1[[#This Row],[Fecha de nac]]="","",IF(Tabla1[[#This Row],[Fecha Finalización]] &gt;=TODAY(), DATEDIF(Tabla1[[#This Row],[Fecha de nac]],TODAY(),"y"), ROUNDDOWN((Tabla1[[#This Row],[Fecha Finalización]] -Tabla1[[#This Row],[Fecha de nac]])/365,0)))</f>
        <v/>
      </c>
      <c r="O345" s="169"/>
      <c r="P345" s="35"/>
      <c r="Q345" s="68"/>
      <c r="R345" s="68"/>
      <c r="S345" s="68"/>
      <c r="T345" s="68"/>
      <c r="U345" s="243" t="str">
        <f>IF(F345="","",Tabla1[[#This Row],[Fecha Inicio grupo]]+3*7-7)</f>
        <v/>
      </c>
      <c r="V345" s="244" t="str">
        <f>IF(F345="","",EDATE(Tabla1[[#This Row],[Fecha Inicio grupo]],3))</f>
        <v/>
      </c>
      <c r="W345" s="30"/>
      <c r="X345" s="30"/>
      <c r="Y345" s="76"/>
      <c r="Z345" s="76"/>
      <c r="AA345" s="76"/>
      <c r="AB345" s="76"/>
      <c r="AC345" s="76"/>
      <c r="AD345" s="76"/>
      <c r="AE345" s="76"/>
      <c r="AF345" s="76"/>
      <c r="AG345" s="76"/>
      <c r="AH345" s="76"/>
      <c r="AI345" s="76"/>
      <c r="AJ345" s="76"/>
      <c r="AK345" s="76"/>
      <c r="AL345" s="76"/>
      <c r="AM345" s="76"/>
      <c r="AN345" s="76"/>
      <c r="AO345" s="144"/>
      <c r="AP345" s="246" t="str">
        <f>IF(F345="","",IFERROR(VLOOKUP(SUBSTITUTE(SUBSTITUTE(Tabla1[[#This Row],[Uso Sistemas]],"T","P"),"N","F"),Parámetros!$M$2:$N$17,2,0),"Completar hasta 3ra sem. para evaluar a Probacionista"))</f>
        <v/>
      </c>
      <c r="AQ345" s="40"/>
      <c r="AR345" s="40"/>
      <c r="AS345" s="40"/>
      <c r="AT345" s="29"/>
      <c r="AU345" s="56"/>
      <c r="AV345" s="56"/>
      <c r="AW345" s="56"/>
      <c r="AX345" s="248" t="str">
        <f>IF(V345="","",EOMONTH(EDATE(Tabla1[[#This Row],[Fecha Finalización]],2),0))</f>
        <v/>
      </c>
      <c r="AY345" s="40"/>
      <c r="AZ345" s="249" t="str">
        <f>IF(V345="","",EOMONTH(EDATE(Tabla1[[#This Row],[Fecha Finalización]],3),0))</f>
        <v/>
      </c>
      <c r="BA345" s="40"/>
      <c r="BB345" s="40"/>
      <c r="BC345" s="235"/>
      <c r="BD345" s="233" t="str">
        <f>IF(F345="","",Tabla1[[#This Row],[sem 01]]&amp;Tabla1[[#This Row],[sem 02]]&amp;Tabla1[[#This Row],[sem 03]])</f>
        <v/>
      </c>
      <c r="BE345" s="234" t="str">
        <f>IF(TRIM(F345)="","",$B$1&amp;"-"&amp;SUBSTITUTE(Tabla1[[#This Row],[Mes Inscrito]]," ","")&amp;"-"&amp;SUBSTITUTE(Tabla1[[#This Row],[Dia de clases Inscrito]]," ","")&amp;"-"&amp;SUBSTITUTE(Tabla1[[#This Row],[Horario Inscrito]]," ","")&amp;"-"&amp;Tabla1[[#This Row],[Fecha Inicio grupo]])</f>
        <v/>
      </c>
      <c r="BF345" s="251" t="str">
        <f>IF(F345="","",Tabla1[[#This Row],[Curso]])</f>
        <v/>
      </c>
      <c r="BG345" s="252" t="str">
        <f>+IF(TRIM(F345)="","",$B$1&amp;"-"&amp;TRIM(Tabla1[[#This Row],[Mes Inscrito]])&amp;"-"&amp;TRIM(Tabla1[[#This Row],[Dia de clases Inscrito]])&amp;"-"&amp;TRIM(Tabla1[[#This Row],[Horario Inscrito]])&amp;"-"&amp;TRIM(Tabla1[[#This Row],[Fecha Inicio grupo]])&amp;"-"&amp;TRIM(Tabla1[[#This Row],[Tipo Incrito]]))</f>
        <v/>
      </c>
      <c r="BH345" s="308" t="str">
        <f>IF(F345="","",OR(IFERROR(SEARCH("CG",Tabla1[[#This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5" s="309" t="str">
        <f>IF(F345&lt;&gt;"",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5" s="309" t="str">
        <f>IF(F345&lt;&gt;"",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5" s="309" t="str">
        <f>IF(Tabla1[[#This Row],[Fecha Inicio grupo]]="","",IFERROR(VLOOKUP(Tabla1[[#This Row],[Mes de Alta como miembro]],Parámetros!$AM$2:$AN$16,2,0),"01/01/1900"))</f>
        <v/>
      </c>
    </row>
    <row r="346" spans="1:63" ht="14.45" hidden="1">
      <c r="A346" s="69">
        <v>343</v>
      </c>
      <c r="B346" s="30"/>
      <c r="C346" s="35"/>
      <c r="D346" s="43"/>
      <c r="E346" s="65"/>
      <c r="F346" s="46"/>
      <c r="G346" s="46"/>
      <c r="H346" s="163"/>
      <c r="I346" s="43"/>
      <c r="J346" s="29"/>
      <c r="K346" s="70"/>
      <c r="L346" s="69"/>
      <c r="M346" s="47"/>
      <c r="N346" s="238" t="str">
        <f ca="1">IF(Tabla1[[#This Row],[Fecha de nac]]="","",IF(Tabla1[[#This Row],[Fecha Finalización]] &gt;=TODAY(), DATEDIF(Tabla1[[#This Row],[Fecha de nac]],TODAY(),"y"), ROUNDDOWN((Tabla1[[#This Row],[Fecha Finalización]] -Tabla1[[#This Row],[Fecha de nac]])/365,0)))</f>
        <v/>
      </c>
      <c r="O346" s="169"/>
      <c r="P346" s="35"/>
      <c r="Q346" s="68"/>
      <c r="R346" s="68"/>
      <c r="S346" s="68"/>
      <c r="T346" s="68"/>
      <c r="U346" s="243" t="str">
        <f>IF(F346="","",Tabla1[[#This Row],[Fecha Inicio grupo]]+3*7-7)</f>
        <v/>
      </c>
      <c r="V346" s="244" t="str">
        <f>IF(F346="","",EDATE(Tabla1[[#This Row],[Fecha Inicio grupo]],3))</f>
        <v/>
      </c>
      <c r="W346" s="30"/>
      <c r="X346" s="30"/>
      <c r="Y346" s="76"/>
      <c r="Z346" s="76"/>
      <c r="AA346" s="76"/>
      <c r="AB346" s="76"/>
      <c r="AC346" s="76"/>
      <c r="AD346" s="76"/>
      <c r="AE346" s="76"/>
      <c r="AF346" s="76"/>
      <c r="AG346" s="76"/>
      <c r="AH346" s="76"/>
      <c r="AI346" s="76"/>
      <c r="AJ346" s="76"/>
      <c r="AK346" s="76"/>
      <c r="AL346" s="76"/>
      <c r="AM346" s="76"/>
      <c r="AN346" s="76"/>
      <c r="AO346" s="144"/>
      <c r="AP346" s="246" t="str">
        <f>IF(F346="","",IFERROR(VLOOKUP(SUBSTITUTE(SUBSTITUTE(Tabla1[[#This Row],[Uso Sistemas]],"T","P"),"N","F"),Parámetros!$M$2:$N$17,2,0),"Completar hasta 3ra sem. para evaluar a Probacionista"))</f>
        <v/>
      </c>
      <c r="AQ346" s="40"/>
      <c r="AR346" s="40"/>
      <c r="AS346" s="40"/>
      <c r="AT346" s="29"/>
      <c r="AU346" s="56"/>
      <c r="AV346" s="56"/>
      <c r="AW346" s="56"/>
      <c r="AX346" s="248" t="str">
        <f>IF(V346="","",EOMONTH(EDATE(Tabla1[[#This Row],[Fecha Finalización]],2),0))</f>
        <v/>
      </c>
      <c r="AY346" s="40"/>
      <c r="AZ346" s="249" t="str">
        <f>IF(V346="","",EOMONTH(EDATE(Tabla1[[#This Row],[Fecha Finalización]],3),0))</f>
        <v/>
      </c>
      <c r="BA346" s="40"/>
      <c r="BB346" s="40"/>
      <c r="BC346" s="235"/>
      <c r="BD346" s="233" t="str">
        <f>IF(F346="","",Tabla1[[#This Row],[sem 01]]&amp;Tabla1[[#This Row],[sem 02]]&amp;Tabla1[[#This Row],[sem 03]])</f>
        <v/>
      </c>
      <c r="BE346" s="234" t="str">
        <f>IF(TRIM(F346)="","",$B$1&amp;"-"&amp;SUBSTITUTE(Tabla1[[#This Row],[Mes Inscrito]]," ","")&amp;"-"&amp;SUBSTITUTE(Tabla1[[#This Row],[Dia de clases Inscrito]]," ","")&amp;"-"&amp;SUBSTITUTE(Tabla1[[#This Row],[Horario Inscrito]]," ","")&amp;"-"&amp;Tabla1[[#This Row],[Fecha Inicio grupo]])</f>
        <v/>
      </c>
      <c r="BF346" s="251" t="str">
        <f>IF(F346="","",Tabla1[[#This Row],[Curso]])</f>
        <v/>
      </c>
      <c r="BG346" s="252" t="str">
        <f>+IF(TRIM(F346)="","",$B$1&amp;"-"&amp;TRIM(Tabla1[[#This Row],[Mes Inscrito]])&amp;"-"&amp;TRIM(Tabla1[[#This Row],[Dia de clases Inscrito]])&amp;"-"&amp;TRIM(Tabla1[[#This Row],[Horario Inscrito]])&amp;"-"&amp;TRIM(Tabla1[[#This Row],[Fecha Inicio grupo]])&amp;"-"&amp;TRIM(Tabla1[[#This Row],[Tipo Incrito]]))</f>
        <v/>
      </c>
      <c r="BH346" s="308" t="str">
        <f>IF(F346="","",OR(IFERROR(SEARCH("CG",Tabla1[[#This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6" s="309" t="str">
        <f>IF(F346&lt;&gt;"",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6" s="309" t="str">
        <f>IF(F346&lt;&gt;"",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6" s="309" t="str">
        <f>IF(Tabla1[[#This Row],[Fecha Inicio grupo]]="","",IFERROR(VLOOKUP(Tabla1[[#This Row],[Mes de Alta como miembro]],Parámetros!$AM$2:$AN$16,2,0),"01/01/1900"))</f>
        <v/>
      </c>
    </row>
    <row r="347" spans="1:63" ht="14.45" hidden="1">
      <c r="A347" s="69">
        <v>344</v>
      </c>
      <c r="B347" s="30"/>
      <c r="C347" s="35"/>
      <c r="D347" s="43"/>
      <c r="E347" s="65"/>
      <c r="F347" s="46"/>
      <c r="G347" s="46"/>
      <c r="H347" s="163"/>
      <c r="I347" s="43"/>
      <c r="J347" s="29"/>
      <c r="K347" s="70"/>
      <c r="L347" s="69"/>
      <c r="M347" s="47"/>
      <c r="N347" s="238" t="str">
        <f ca="1">IF(Tabla1[[#This Row],[Fecha de nac]]="","",IF(Tabla1[[#This Row],[Fecha Finalización]] &gt;=TODAY(), DATEDIF(Tabla1[[#This Row],[Fecha de nac]],TODAY(),"y"), ROUNDDOWN((Tabla1[[#This Row],[Fecha Finalización]] -Tabla1[[#This Row],[Fecha de nac]])/365,0)))</f>
        <v/>
      </c>
      <c r="O347" s="169"/>
      <c r="P347" s="35"/>
      <c r="Q347" s="68"/>
      <c r="R347" s="68"/>
      <c r="S347" s="68"/>
      <c r="T347" s="68"/>
      <c r="U347" s="243" t="str">
        <f>IF(F347="","",Tabla1[[#This Row],[Fecha Inicio grupo]]+3*7-7)</f>
        <v/>
      </c>
      <c r="V347" s="244" t="str">
        <f>IF(F347="","",EDATE(Tabla1[[#This Row],[Fecha Inicio grupo]],3))</f>
        <v/>
      </c>
      <c r="W347" s="30"/>
      <c r="X347" s="30"/>
      <c r="Y347" s="76"/>
      <c r="Z347" s="76"/>
      <c r="AA347" s="76"/>
      <c r="AB347" s="76"/>
      <c r="AC347" s="76"/>
      <c r="AD347" s="76"/>
      <c r="AE347" s="76"/>
      <c r="AF347" s="76"/>
      <c r="AG347" s="76"/>
      <c r="AH347" s="76"/>
      <c r="AI347" s="76"/>
      <c r="AJ347" s="76"/>
      <c r="AK347" s="76"/>
      <c r="AL347" s="76"/>
      <c r="AM347" s="76"/>
      <c r="AN347" s="76"/>
      <c r="AO347" s="144"/>
      <c r="AP347" s="246" t="str">
        <f>IF(F347="","",IFERROR(VLOOKUP(SUBSTITUTE(SUBSTITUTE(Tabla1[[#This Row],[Uso Sistemas]],"T","P"),"N","F"),Parámetros!$M$2:$N$17,2,0),"Completar hasta 3ra sem. para evaluar a Probacionista"))</f>
        <v/>
      </c>
      <c r="AQ347" s="40"/>
      <c r="AR347" s="40"/>
      <c r="AS347" s="40"/>
      <c r="AT347" s="29"/>
      <c r="AU347" s="56"/>
      <c r="AV347" s="56"/>
      <c r="AW347" s="56"/>
      <c r="AX347" s="248" t="str">
        <f>IF(V347="","",EOMONTH(EDATE(Tabla1[[#This Row],[Fecha Finalización]],2),0))</f>
        <v/>
      </c>
      <c r="AY347" s="40"/>
      <c r="AZ347" s="249" t="str">
        <f>IF(V347="","",EOMONTH(EDATE(Tabla1[[#This Row],[Fecha Finalización]],3),0))</f>
        <v/>
      </c>
      <c r="BA347" s="40"/>
      <c r="BB347" s="40"/>
      <c r="BC347" s="235"/>
      <c r="BD347" s="233" t="str">
        <f>IF(F347="","",Tabla1[[#This Row],[sem 01]]&amp;Tabla1[[#This Row],[sem 02]]&amp;Tabla1[[#This Row],[sem 03]])</f>
        <v/>
      </c>
      <c r="BE347" s="234" t="str">
        <f>IF(TRIM(F347)="","",$B$1&amp;"-"&amp;SUBSTITUTE(Tabla1[[#This Row],[Mes Inscrito]]," ","")&amp;"-"&amp;SUBSTITUTE(Tabla1[[#This Row],[Dia de clases Inscrito]]," ","")&amp;"-"&amp;SUBSTITUTE(Tabla1[[#This Row],[Horario Inscrito]]," ","")&amp;"-"&amp;Tabla1[[#This Row],[Fecha Inicio grupo]])</f>
        <v/>
      </c>
      <c r="BF347" s="251" t="str">
        <f>IF(F347="","",Tabla1[[#This Row],[Curso]])</f>
        <v/>
      </c>
      <c r="BG347" s="252" t="str">
        <f>+IF(TRIM(F347)="","",$B$1&amp;"-"&amp;TRIM(Tabla1[[#This Row],[Mes Inscrito]])&amp;"-"&amp;TRIM(Tabla1[[#This Row],[Dia de clases Inscrito]])&amp;"-"&amp;TRIM(Tabla1[[#This Row],[Horario Inscrito]])&amp;"-"&amp;TRIM(Tabla1[[#This Row],[Fecha Inicio grupo]])&amp;"-"&amp;TRIM(Tabla1[[#This Row],[Tipo Incrito]]))</f>
        <v/>
      </c>
      <c r="BH347" s="308" t="str">
        <f>IF(F347="","",OR(IFERROR(SEARCH("CG",Tabla1[[#This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7" s="309" t="str">
        <f>IF(F347&lt;&gt;"",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7" s="309" t="str">
        <f>IF(F347&lt;&gt;"",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7" s="309" t="str">
        <f>IF(Tabla1[[#This Row],[Fecha Inicio grupo]]="","",IFERROR(VLOOKUP(Tabla1[[#This Row],[Mes de Alta como miembro]],Parámetros!$AM$2:$AN$16,2,0),"01/01/1900"))</f>
        <v/>
      </c>
    </row>
    <row r="348" spans="1:63" ht="14.45" hidden="1">
      <c r="A348" s="69">
        <v>345</v>
      </c>
      <c r="B348" s="30"/>
      <c r="C348" s="35"/>
      <c r="D348" s="43"/>
      <c r="E348" s="65"/>
      <c r="F348" s="46"/>
      <c r="G348" s="46"/>
      <c r="H348" s="163"/>
      <c r="I348" s="43"/>
      <c r="J348" s="29"/>
      <c r="K348" s="70"/>
      <c r="L348" s="69"/>
      <c r="M348" s="47"/>
      <c r="N348" s="238" t="str">
        <f ca="1">IF(Tabla1[[#This Row],[Fecha de nac]]="","",IF(Tabla1[[#This Row],[Fecha Finalización]] &gt;=TODAY(), DATEDIF(Tabla1[[#This Row],[Fecha de nac]],TODAY(),"y"), ROUNDDOWN((Tabla1[[#This Row],[Fecha Finalización]] -Tabla1[[#This Row],[Fecha de nac]])/365,0)))</f>
        <v/>
      </c>
      <c r="O348" s="169"/>
      <c r="P348" s="35"/>
      <c r="Q348" s="68"/>
      <c r="R348" s="68"/>
      <c r="S348" s="68"/>
      <c r="T348" s="68"/>
      <c r="U348" s="243" t="str">
        <f>IF(F348="","",Tabla1[[#This Row],[Fecha Inicio grupo]]+3*7-7)</f>
        <v/>
      </c>
      <c r="V348" s="244" t="str">
        <f>IF(F348="","",EDATE(Tabla1[[#This Row],[Fecha Inicio grupo]],3))</f>
        <v/>
      </c>
      <c r="W348" s="30"/>
      <c r="X348" s="30"/>
      <c r="Y348" s="76"/>
      <c r="Z348" s="76"/>
      <c r="AA348" s="76"/>
      <c r="AB348" s="76"/>
      <c r="AC348" s="76"/>
      <c r="AD348" s="76"/>
      <c r="AE348" s="76"/>
      <c r="AF348" s="76"/>
      <c r="AG348" s="76"/>
      <c r="AH348" s="76"/>
      <c r="AI348" s="76"/>
      <c r="AJ348" s="76"/>
      <c r="AK348" s="76"/>
      <c r="AL348" s="76"/>
      <c r="AM348" s="76"/>
      <c r="AN348" s="76"/>
      <c r="AO348" s="144"/>
      <c r="AP348" s="246" t="str">
        <f>IF(F348="","",IFERROR(VLOOKUP(SUBSTITUTE(SUBSTITUTE(Tabla1[[#This Row],[Uso Sistemas]],"T","P"),"N","F"),Parámetros!$M$2:$N$17,2,0),"Completar hasta 3ra sem. para evaluar a Probacionista"))</f>
        <v/>
      </c>
      <c r="AQ348" s="40"/>
      <c r="AR348" s="40"/>
      <c r="AS348" s="40"/>
      <c r="AT348" s="29"/>
      <c r="AU348" s="56"/>
      <c r="AV348" s="56"/>
      <c r="AW348" s="56"/>
      <c r="AX348" s="248" t="str">
        <f>IF(V348="","",EOMONTH(EDATE(Tabla1[[#This Row],[Fecha Finalización]],2),0))</f>
        <v/>
      </c>
      <c r="AY348" s="40"/>
      <c r="AZ348" s="249" t="str">
        <f>IF(V348="","",EOMONTH(EDATE(Tabla1[[#This Row],[Fecha Finalización]],3),0))</f>
        <v/>
      </c>
      <c r="BA348" s="40"/>
      <c r="BB348" s="40"/>
      <c r="BC348" s="235"/>
      <c r="BD348" s="233" t="str">
        <f>IF(F348="","",Tabla1[[#This Row],[sem 01]]&amp;Tabla1[[#This Row],[sem 02]]&amp;Tabla1[[#This Row],[sem 03]])</f>
        <v/>
      </c>
      <c r="BE348" s="234" t="str">
        <f>IF(TRIM(F348)="","",$B$1&amp;"-"&amp;SUBSTITUTE(Tabla1[[#This Row],[Mes Inscrito]]," ","")&amp;"-"&amp;SUBSTITUTE(Tabla1[[#This Row],[Dia de clases Inscrito]]," ","")&amp;"-"&amp;SUBSTITUTE(Tabla1[[#This Row],[Horario Inscrito]]," ","")&amp;"-"&amp;Tabla1[[#This Row],[Fecha Inicio grupo]])</f>
        <v/>
      </c>
      <c r="BF348" s="251" t="str">
        <f>IF(F348="","",Tabla1[[#This Row],[Curso]])</f>
        <v/>
      </c>
      <c r="BG348" s="252" t="str">
        <f>+IF(TRIM(F348)="","",$B$1&amp;"-"&amp;TRIM(Tabla1[[#This Row],[Mes Inscrito]])&amp;"-"&amp;TRIM(Tabla1[[#This Row],[Dia de clases Inscrito]])&amp;"-"&amp;TRIM(Tabla1[[#This Row],[Horario Inscrito]])&amp;"-"&amp;TRIM(Tabla1[[#This Row],[Fecha Inicio grupo]])&amp;"-"&amp;TRIM(Tabla1[[#This Row],[Tipo Incrito]]))</f>
        <v/>
      </c>
      <c r="BH348" s="308" t="str">
        <f>IF(F348="","",OR(IFERROR(SEARCH("CG",Tabla1[[#This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8" s="309" t="str">
        <f>IF(F348&lt;&gt;"",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8" s="309" t="str">
        <f>IF(F348&lt;&gt;"",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8" s="309" t="str">
        <f>IF(Tabla1[[#This Row],[Fecha Inicio grupo]]="","",IFERROR(VLOOKUP(Tabla1[[#This Row],[Mes de Alta como miembro]],Parámetros!$AM$2:$AN$16,2,0),"01/01/1900"))</f>
        <v/>
      </c>
    </row>
    <row r="349" spans="1:63" ht="14.45" hidden="1">
      <c r="A349" s="69">
        <v>346</v>
      </c>
      <c r="B349" s="30"/>
      <c r="C349" s="35"/>
      <c r="D349" s="43"/>
      <c r="E349" s="65"/>
      <c r="F349" s="46"/>
      <c r="G349" s="46"/>
      <c r="H349" s="163"/>
      <c r="I349" s="43"/>
      <c r="J349" s="29"/>
      <c r="K349" s="70"/>
      <c r="L349" s="69"/>
      <c r="M349" s="47"/>
      <c r="N349" s="238" t="str">
        <f ca="1">IF(Tabla1[[#This Row],[Fecha de nac]]="","",IF(Tabla1[[#This Row],[Fecha Finalización]] &gt;=TODAY(), DATEDIF(Tabla1[[#This Row],[Fecha de nac]],TODAY(),"y"), ROUNDDOWN((Tabla1[[#This Row],[Fecha Finalización]] -Tabla1[[#This Row],[Fecha de nac]])/365,0)))</f>
        <v/>
      </c>
      <c r="O349" s="169"/>
      <c r="P349" s="35"/>
      <c r="Q349" s="68"/>
      <c r="R349" s="68"/>
      <c r="S349" s="68"/>
      <c r="T349" s="68"/>
      <c r="U349" s="243" t="str">
        <f>IF(F349="","",Tabla1[[#This Row],[Fecha Inicio grupo]]+3*7-7)</f>
        <v/>
      </c>
      <c r="V349" s="244" t="str">
        <f>IF(F349="","",EDATE(Tabla1[[#This Row],[Fecha Inicio grupo]],3))</f>
        <v/>
      </c>
      <c r="W349" s="30"/>
      <c r="X349" s="30"/>
      <c r="Y349" s="76"/>
      <c r="Z349" s="76"/>
      <c r="AA349" s="76"/>
      <c r="AB349" s="76"/>
      <c r="AC349" s="76"/>
      <c r="AD349" s="76"/>
      <c r="AE349" s="76"/>
      <c r="AF349" s="76"/>
      <c r="AG349" s="76"/>
      <c r="AH349" s="76"/>
      <c r="AI349" s="76"/>
      <c r="AJ349" s="76"/>
      <c r="AK349" s="76"/>
      <c r="AL349" s="76"/>
      <c r="AM349" s="76"/>
      <c r="AN349" s="76"/>
      <c r="AO349" s="144"/>
      <c r="AP349" s="246" t="str">
        <f>IF(F349="","",IFERROR(VLOOKUP(SUBSTITUTE(SUBSTITUTE(Tabla1[[#This Row],[Uso Sistemas]],"T","P"),"N","F"),Parámetros!$M$2:$N$17,2,0),"Completar hasta 3ra sem. para evaluar a Probacionista"))</f>
        <v/>
      </c>
      <c r="AQ349" s="40"/>
      <c r="AR349" s="40"/>
      <c r="AS349" s="40"/>
      <c r="AT349" s="29"/>
      <c r="AU349" s="56"/>
      <c r="AV349" s="56"/>
      <c r="AW349" s="56"/>
      <c r="AX349" s="248" t="str">
        <f>IF(V349="","",EOMONTH(EDATE(Tabla1[[#This Row],[Fecha Finalización]],2),0))</f>
        <v/>
      </c>
      <c r="AY349" s="40"/>
      <c r="AZ349" s="249" t="str">
        <f>IF(V349="","",EOMONTH(EDATE(Tabla1[[#This Row],[Fecha Finalización]],3),0))</f>
        <v/>
      </c>
      <c r="BA349" s="40"/>
      <c r="BB349" s="40"/>
      <c r="BC349" s="235"/>
      <c r="BD349" s="233" t="str">
        <f>IF(F349="","",Tabla1[[#This Row],[sem 01]]&amp;Tabla1[[#This Row],[sem 02]]&amp;Tabla1[[#This Row],[sem 03]])</f>
        <v/>
      </c>
      <c r="BE349" s="234" t="str">
        <f>IF(TRIM(F349)="","",$B$1&amp;"-"&amp;SUBSTITUTE(Tabla1[[#This Row],[Mes Inscrito]]," ","")&amp;"-"&amp;SUBSTITUTE(Tabla1[[#This Row],[Dia de clases Inscrito]]," ","")&amp;"-"&amp;SUBSTITUTE(Tabla1[[#This Row],[Horario Inscrito]]," ","")&amp;"-"&amp;Tabla1[[#This Row],[Fecha Inicio grupo]])</f>
        <v/>
      </c>
      <c r="BF349" s="251" t="str">
        <f>IF(F349="","",Tabla1[[#This Row],[Curso]])</f>
        <v/>
      </c>
      <c r="BG349" s="252" t="str">
        <f>+IF(TRIM(F349)="","",$B$1&amp;"-"&amp;TRIM(Tabla1[[#This Row],[Mes Inscrito]])&amp;"-"&amp;TRIM(Tabla1[[#This Row],[Dia de clases Inscrito]])&amp;"-"&amp;TRIM(Tabla1[[#This Row],[Horario Inscrito]])&amp;"-"&amp;TRIM(Tabla1[[#This Row],[Fecha Inicio grupo]])&amp;"-"&amp;TRIM(Tabla1[[#This Row],[Tipo Incrito]]))</f>
        <v/>
      </c>
      <c r="BH349" s="308" t="str">
        <f>IF(F349="","",OR(IFERROR(SEARCH("CG",Tabla1[[#This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9" s="309" t="str">
        <f>IF(F349&lt;&gt;"",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9" s="309" t="str">
        <f>IF(F349&lt;&gt;"",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9" s="309" t="str">
        <f>IF(Tabla1[[#This Row],[Fecha Inicio grupo]]="","",IFERROR(VLOOKUP(Tabla1[[#This Row],[Mes de Alta como miembro]],Parámetros!$AM$2:$AN$16,2,0),"01/01/1900"))</f>
        <v/>
      </c>
    </row>
    <row r="350" spans="1:63" ht="14.45" hidden="1">
      <c r="A350" s="69">
        <v>347</v>
      </c>
      <c r="B350" s="30"/>
      <c r="C350" s="35"/>
      <c r="D350" s="43"/>
      <c r="E350" s="65"/>
      <c r="F350" s="46"/>
      <c r="G350" s="46"/>
      <c r="H350" s="163"/>
      <c r="I350" s="43"/>
      <c r="J350" s="29"/>
      <c r="K350" s="70"/>
      <c r="L350" s="69"/>
      <c r="M350" s="47"/>
      <c r="N350" s="238" t="str">
        <f ca="1">IF(Tabla1[[#This Row],[Fecha de nac]]="","",IF(Tabla1[[#This Row],[Fecha Finalización]] &gt;=TODAY(), DATEDIF(Tabla1[[#This Row],[Fecha de nac]],TODAY(),"y"), ROUNDDOWN((Tabla1[[#This Row],[Fecha Finalización]] -Tabla1[[#This Row],[Fecha de nac]])/365,0)))</f>
        <v/>
      </c>
      <c r="O350" s="169"/>
      <c r="P350" s="35"/>
      <c r="Q350" s="68"/>
      <c r="R350" s="68"/>
      <c r="S350" s="68"/>
      <c r="T350" s="68"/>
      <c r="U350" s="243" t="str">
        <f>IF(F350="","",Tabla1[[#This Row],[Fecha Inicio grupo]]+3*7-7)</f>
        <v/>
      </c>
      <c r="V350" s="244" t="str">
        <f>IF(F350="","",EDATE(Tabla1[[#This Row],[Fecha Inicio grupo]],3))</f>
        <v/>
      </c>
      <c r="W350" s="30"/>
      <c r="X350" s="30"/>
      <c r="Y350" s="76"/>
      <c r="Z350" s="76"/>
      <c r="AA350" s="76"/>
      <c r="AB350" s="76"/>
      <c r="AC350" s="76"/>
      <c r="AD350" s="76"/>
      <c r="AE350" s="76"/>
      <c r="AF350" s="76"/>
      <c r="AG350" s="76"/>
      <c r="AH350" s="76"/>
      <c r="AI350" s="76"/>
      <c r="AJ350" s="76"/>
      <c r="AK350" s="76"/>
      <c r="AL350" s="76"/>
      <c r="AM350" s="76"/>
      <c r="AN350" s="76"/>
      <c r="AO350" s="144"/>
      <c r="AP350" s="246" t="str">
        <f>IF(F350="","",IFERROR(VLOOKUP(SUBSTITUTE(SUBSTITUTE(Tabla1[[#This Row],[Uso Sistemas]],"T","P"),"N","F"),Parámetros!$M$2:$N$17,2,0),"Completar hasta 3ra sem. para evaluar a Probacionista"))</f>
        <v/>
      </c>
      <c r="AQ350" s="40"/>
      <c r="AR350" s="40"/>
      <c r="AS350" s="40"/>
      <c r="AT350" s="29"/>
      <c r="AU350" s="56"/>
      <c r="AV350" s="56"/>
      <c r="AW350" s="56"/>
      <c r="AX350" s="248" t="str">
        <f>IF(V350="","",EOMONTH(EDATE(Tabla1[[#This Row],[Fecha Finalización]],2),0))</f>
        <v/>
      </c>
      <c r="AY350" s="40"/>
      <c r="AZ350" s="249" t="str">
        <f>IF(V350="","",EOMONTH(EDATE(Tabla1[[#This Row],[Fecha Finalización]],3),0))</f>
        <v/>
      </c>
      <c r="BA350" s="40"/>
      <c r="BB350" s="40"/>
      <c r="BC350" s="235"/>
      <c r="BD350" s="233" t="str">
        <f>IF(F350="","",Tabla1[[#This Row],[sem 01]]&amp;Tabla1[[#This Row],[sem 02]]&amp;Tabla1[[#This Row],[sem 03]])</f>
        <v/>
      </c>
      <c r="BE350" s="234" t="str">
        <f>IF(TRIM(F350)="","",$B$1&amp;"-"&amp;SUBSTITUTE(Tabla1[[#This Row],[Mes Inscrito]]," ","")&amp;"-"&amp;SUBSTITUTE(Tabla1[[#This Row],[Dia de clases Inscrito]]," ","")&amp;"-"&amp;SUBSTITUTE(Tabla1[[#This Row],[Horario Inscrito]]," ","")&amp;"-"&amp;Tabla1[[#This Row],[Fecha Inicio grupo]])</f>
        <v/>
      </c>
      <c r="BF350" s="251" t="str">
        <f>IF(F350="","",Tabla1[[#This Row],[Curso]])</f>
        <v/>
      </c>
      <c r="BG350" s="252" t="str">
        <f>+IF(TRIM(F350)="","",$B$1&amp;"-"&amp;TRIM(Tabla1[[#This Row],[Mes Inscrito]])&amp;"-"&amp;TRIM(Tabla1[[#This Row],[Dia de clases Inscrito]])&amp;"-"&amp;TRIM(Tabla1[[#This Row],[Horario Inscrito]])&amp;"-"&amp;TRIM(Tabla1[[#This Row],[Fecha Inicio grupo]])&amp;"-"&amp;TRIM(Tabla1[[#This Row],[Tipo Incrito]]))</f>
        <v/>
      </c>
      <c r="BH350" s="308" t="str">
        <f>IF(F350="","",OR(IFERROR(SEARCH("CG",Tabla1[[#This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0" s="309" t="str">
        <f>IF(F350&lt;&gt;"",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0" s="309" t="str">
        <f>IF(F350&lt;&gt;"",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0" s="309" t="str">
        <f>IF(Tabla1[[#This Row],[Fecha Inicio grupo]]="","",IFERROR(VLOOKUP(Tabla1[[#This Row],[Mes de Alta como miembro]],Parámetros!$AM$2:$AN$16,2,0),"01/01/1900"))</f>
        <v/>
      </c>
    </row>
    <row r="351" spans="1:63" ht="14.45" hidden="1">
      <c r="A351" s="69">
        <v>348</v>
      </c>
      <c r="B351" s="30"/>
      <c r="C351" s="35"/>
      <c r="D351" s="43"/>
      <c r="E351" s="65"/>
      <c r="F351" s="46"/>
      <c r="G351" s="46"/>
      <c r="H351" s="163"/>
      <c r="I351" s="43"/>
      <c r="J351" s="29"/>
      <c r="K351" s="70"/>
      <c r="L351" s="69"/>
      <c r="M351" s="47"/>
      <c r="N351" s="238" t="str">
        <f ca="1">IF(Tabla1[[#This Row],[Fecha de nac]]="","",IF(Tabla1[[#This Row],[Fecha Finalización]] &gt;=TODAY(), DATEDIF(Tabla1[[#This Row],[Fecha de nac]],TODAY(),"y"), ROUNDDOWN((Tabla1[[#This Row],[Fecha Finalización]] -Tabla1[[#This Row],[Fecha de nac]])/365,0)))</f>
        <v/>
      </c>
      <c r="O351" s="169"/>
      <c r="P351" s="35"/>
      <c r="Q351" s="68"/>
      <c r="R351" s="68"/>
      <c r="S351" s="68"/>
      <c r="T351" s="68"/>
      <c r="U351" s="243" t="str">
        <f>IF(F351="","",Tabla1[[#This Row],[Fecha Inicio grupo]]+3*7-7)</f>
        <v/>
      </c>
      <c r="V351" s="244" t="str">
        <f>IF(F351="","",EDATE(Tabla1[[#This Row],[Fecha Inicio grupo]],3))</f>
        <v/>
      </c>
      <c r="W351" s="30"/>
      <c r="X351" s="30"/>
      <c r="Y351" s="76"/>
      <c r="Z351" s="76"/>
      <c r="AA351" s="76"/>
      <c r="AB351" s="76"/>
      <c r="AC351" s="76"/>
      <c r="AD351" s="76"/>
      <c r="AE351" s="76"/>
      <c r="AF351" s="76"/>
      <c r="AG351" s="76"/>
      <c r="AH351" s="76"/>
      <c r="AI351" s="76"/>
      <c r="AJ351" s="76"/>
      <c r="AK351" s="76"/>
      <c r="AL351" s="76"/>
      <c r="AM351" s="76"/>
      <c r="AN351" s="76"/>
      <c r="AO351" s="144"/>
      <c r="AP351" s="246" t="str">
        <f>IF(F351="","",IFERROR(VLOOKUP(SUBSTITUTE(SUBSTITUTE(Tabla1[[#This Row],[Uso Sistemas]],"T","P"),"N","F"),Parámetros!$M$2:$N$17,2,0),"Completar hasta 3ra sem. para evaluar a Probacionista"))</f>
        <v/>
      </c>
      <c r="AQ351" s="40"/>
      <c r="AR351" s="40"/>
      <c r="AS351" s="40"/>
      <c r="AT351" s="29"/>
      <c r="AU351" s="56"/>
      <c r="AV351" s="56"/>
      <c r="AW351" s="56"/>
      <c r="AX351" s="248" t="str">
        <f>IF(V351="","",EOMONTH(EDATE(Tabla1[[#This Row],[Fecha Finalización]],2),0))</f>
        <v/>
      </c>
      <c r="AY351" s="40"/>
      <c r="AZ351" s="249" t="str">
        <f>IF(V351="","",EOMONTH(EDATE(Tabla1[[#This Row],[Fecha Finalización]],3),0))</f>
        <v/>
      </c>
      <c r="BA351" s="40"/>
      <c r="BB351" s="40"/>
      <c r="BC351" s="235"/>
      <c r="BD351" s="233" t="str">
        <f>IF(F351="","",Tabla1[[#This Row],[sem 01]]&amp;Tabla1[[#This Row],[sem 02]]&amp;Tabla1[[#This Row],[sem 03]])</f>
        <v/>
      </c>
      <c r="BE351" s="234" t="str">
        <f>IF(TRIM(F351)="","",$B$1&amp;"-"&amp;SUBSTITUTE(Tabla1[[#This Row],[Mes Inscrito]]," ","")&amp;"-"&amp;SUBSTITUTE(Tabla1[[#This Row],[Dia de clases Inscrito]]," ","")&amp;"-"&amp;SUBSTITUTE(Tabla1[[#This Row],[Horario Inscrito]]," ","")&amp;"-"&amp;Tabla1[[#This Row],[Fecha Inicio grupo]])</f>
        <v/>
      </c>
      <c r="BF351" s="251" t="str">
        <f>IF(F351="","",Tabla1[[#This Row],[Curso]])</f>
        <v/>
      </c>
      <c r="BG351" s="252" t="str">
        <f>+IF(TRIM(F351)="","",$B$1&amp;"-"&amp;TRIM(Tabla1[[#This Row],[Mes Inscrito]])&amp;"-"&amp;TRIM(Tabla1[[#This Row],[Dia de clases Inscrito]])&amp;"-"&amp;TRIM(Tabla1[[#This Row],[Horario Inscrito]])&amp;"-"&amp;TRIM(Tabla1[[#This Row],[Fecha Inicio grupo]])&amp;"-"&amp;TRIM(Tabla1[[#This Row],[Tipo Incrito]]))</f>
        <v/>
      </c>
      <c r="BH351" s="308" t="str">
        <f>IF(F351="","",OR(IFERROR(SEARCH("CG",Tabla1[[#This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1" s="309" t="str">
        <f>IF(F351&lt;&gt;"",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1" s="309" t="str">
        <f>IF(F351&lt;&gt;"",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1" s="309" t="str">
        <f>IF(Tabla1[[#This Row],[Fecha Inicio grupo]]="","",IFERROR(VLOOKUP(Tabla1[[#This Row],[Mes de Alta como miembro]],Parámetros!$AM$2:$AN$16,2,0),"01/01/1900"))</f>
        <v/>
      </c>
    </row>
    <row r="352" spans="1:63" ht="14.45" hidden="1">
      <c r="A352" s="69">
        <v>349</v>
      </c>
      <c r="B352" s="30"/>
      <c r="C352" s="35"/>
      <c r="D352" s="43"/>
      <c r="E352" s="65"/>
      <c r="F352" s="46"/>
      <c r="G352" s="46"/>
      <c r="H352" s="163"/>
      <c r="I352" s="43"/>
      <c r="J352" s="29"/>
      <c r="K352" s="70"/>
      <c r="L352" s="69"/>
      <c r="M352" s="47"/>
      <c r="N352" s="238" t="str">
        <f ca="1">IF(Tabla1[[#This Row],[Fecha de nac]]="","",IF(Tabla1[[#This Row],[Fecha Finalización]] &gt;=TODAY(), DATEDIF(Tabla1[[#This Row],[Fecha de nac]],TODAY(),"y"), ROUNDDOWN((Tabla1[[#This Row],[Fecha Finalización]] -Tabla1[[#This Row],[Fecha de nac]])/365,0)))</f>
        <v/>
      </c>
      <c r="O352" s="169"/>
      <c r="P352" s="35"/>
      <c r="Q352" s="68"/>
      <c r="R352" s="68"/>
      <c r="S352" s="68"/>
      <c r="T352" s="68"/>
      <c r="U352" s="243" t="str">
        <f>IF(F352="","",Tabla1[[#This Row],[Fecha Inicio grupo]]+3*7-7)</f>
        <v/>
      </c>
      <c r="V352" s="244" t="str">
        <f>IF(F352="","",EDATE(Tabla1[[#This Row],[Fecha Inicio grupo]],3))</f>
        <v/>
      </c>
      <c r="W352" s="30"/>
      <c r="X352" s="30"/>
      <c r="Y352" s="76"/>
      <c r="Z352" s="76"/>
      <c r="AA352" s="76"/>
      <c r="AB352" s="76"/>
      <c r="AC352" s="76"/>
      <c r="AD352" s="76"/>
      <c r="AE352" s="76"/>
      <c r="AF352" s="76"/>
      <c r="AG352" s="76"/>
      <c r="AH352" s="76"/>
      <c r="AI352" s="76"/>
      <c r="AJ352" s="76"/>
      <c r="AK352" s="76"/>
      <c r="AL352" s="76"/>
      <c r="AM352" s="76"/>
      <c r="AN352" s="76"/>
      <c r="AO352" s="144"/>
      <c r="AP352" s="246" t="str">
        <f>IF(F352="","",IFERROR(VLOOKUP(SUBSTITUTE(SUBSTITUTE(Tabla1[[#This Row],[Uso Sistemas]],"T","P"),"N","F"),Parámetros!$M$2:$N$17,2,0),"Completar hasta 3ra sem. para evaluar a Probacionista"))</f>
        <v/>
      </c>
      <c r="AQ352" s="40"/>
      <c r="AR352" s="40"/>
      <c r="AS352" s="40"/>
      <c r="AT352" s="29"/>
      <c r="AU352" s="56"/>
      <c r="AV352" s="56"/>
      <c r="AW352" s="56"/>
      <c r="AX352" s="248" t="str">
        <f>IF(V352="","",EOMONTH(EDATE(Tabla1[[#This Row],[Fecha Finalización]],2),0))</f>
        <v/>
      </c>
      <c r="AY352" s="40"/>
      <c r="AZ352" s="249" t="str">
        <f>IF(V352="","",EOMONTH(EDATE(Tabla1[[#This Row],[Fecha Finalización]],3),0))</f>
        <v/>
      </c>
      <c r="BA352" s="40"/>
      <c r="BB352" s="40"/>
      <c r="BC352" s="235"/>
      <c r="BD352" s="233" t="str">
        <f>IF(F352="","",Tabla1[[#This Row],[sem 01]]&amp;Tabla1[[#This Row],[sem 02]]&amp;Tabla1[[#This Row],[sem 03]])</f>
        <v/>
      </c>
      <c r="BE352" s="234" t="str">
        <f>IF(TRIM(F352)="","",$B$1&amp;"-"&amp;SUBSTITUTE(Tabla1[[#This Row],[Mes Inscrito]]," ","")&amp;"-"&amp;SUBSTITUTE(Tabla1[[#This Row],[Dia de clases Inscrito]]," ","")&amp;"-"&amp;SUBSTITUTE(Tabla1[[#This Row],[Horario Inscrito]]," ","")&amp;"-"&amp;Tabla1[[#This Row],[Fecha Inicio grupo]])</f>
        <v/>
      </c>
      <c r="BF352" s="251" t="str">
        <f>IF(F352="","",Tabla1[[#This Row],[Curso]])</f>
        <v/>
      </c>
      <c r="BG352" s="252" t="str">
        <f>+IF(TRIM(F352)="","",$B$1&amp;"-"&amp;TRIM(Tabla1[[#This Row],[Mes Inscrito]])&amp;"-"&amp;TRIM(Tabla1[[#This Row],[Dia de clases Inscrito]])&amp;"-"&amp;TRIM(Tabla1[[#This Row],[Horario Inscrito]])&amp;"-"&amp;TRIM(Tabla1[[#This Row],[Fecha Inicio grupo]])&amp;"-"&amp;TRIM(Tabla1[[#This Row],[Tipo Incrito]]))</f>
        <v/>
      </c>
      <c r="BH352" s="308" t="str">
        <f>IF(F352="","",OR(IFERROR(SEARCH("CG",Tabla1[[#This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2" s="309" t="str">
        <f>IF(F352&lt;&gt;"",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2" s="309" t="str">
        <f>IF(F352&lt;&gt;"",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2" s="309" t="str">
        <f>IF(Tabla1[[#This Row],[Fecha Inicio grupo]]="","",IFERROR(VLOOKUP(Tabla1[[#This Row],[Mes de Alta como miembro]],Parámetros!$AM$2:$AN$16,2,0),"01/01/1900"))</f>
        <v/>
      </c>
    </row>
    <row r="353" spans="1:63" ht="14.45" hidden="1">
      <c r="A353" s="69">
        <v>350</v>
      </c>
      <c r="B353" s="30"/>
      <c r="C353" s="35"/>
      <c r="D353" s="43"/>
      <c r="E353" s="65"/>
      <c r="F353" s="46"/>
      <c r="G353" s="46"/>
      <c r="H353" s="163"/>
      <c r="I353" s="43"/>
      <c r="J353" s="29"/>
      <c r="K353" s="70"/>
      <c r="L353" s="69"/>
      <c r="M353" s="47"/>
      <c r="N353" s="238" t="str">
        <f ca="1">IF(Tabla1[[#This Row],[Fecha de nac]]="","",IF(Tabla1[[#This Row],[Fecha Finalización]] &gt;=TODAY(), DATEDIF(Tabla1[[#This Row],[Fecha de nac]],TODAY(),"y"), ROUNDDOWN((Tabla1[[#This Row],[Fecha Finalización]] -Tabla1[[#This Row],[Fecha de nac]])/365,0)))</f>
        <v/>
      </c>
      <c r="O353" s="169"/>
      <c r="P353" s="35"/>
      <c r="Q353" s="68"/>
      <c r="R353" s="68"/>
      <c r="S353" s="68"/>
      <c r="T353" s="68"/>
      <c r="U353" s="243" t="str">
        <f>IF(F353="","",Tabla1[[#This Row],[Fecha Inicio grupo]]+3*7-7)</f>
        <v/>
      </c>
      <c r="V353" s="244" t="str">
        <f>IF(F353="","",EDATE(Tabla1[[#This Row],[Fecha Inicio grupo]],3))</f>
        <v/>
      </c>
      <c r="W353" s="30"/>
      <c r="X353" s="30"/>
      <c r="Y353" s="76"/>
      <c r="Z353" s="76"/>
      <c r="AA353" s="76"/>
      <c r="AB353" s="76"/>
      <c r="AC353" s="76"/>
      <c r="AD353" s="76"/>
      <c r="AE353" s="76"/>
      <c r="AF353" s="76"/>
      <c r="AG353" s="76"/>
      <c r="AH353" s="76"/>
      <c r="AI353" s="76"/>
      <c r="AJ353" s="76"/>
      <c r="AK353" s="76"/>
      <c r="AL353" s="76"/>
      <c r="AM353" s="76"/>
      <c r="AN353" s="76"/>
      <c r="AO353" s="144"/>
      <c r="AP353" s="246" t="str">
        <f>IF(F353="","",IFERROR(VLOOKUP(SUBSTITUTE(SUBSTITUTE(Tabla1[[#This Row],[Uso Sistemas]],"T","P"),"N","F"),Parámetros!$M$2:$N$17,2,0),"Completar hasta 3ra sem. para evaluar a Probacionista"))</f>
        <v/>
      </c>
      <c r="AQ353" s="40"/>
      <c r="AR353" s="40"/>
      <c r="AS353" s="40"/>
      <c r="AT353" s="29"/>
      <c r="AU353" s="56"/>
      <c r="AV353" s="56"/>
      <c r="AW353" s="56"/>
      <c r="AX353" s="248" t="str">
        <f>IF(V353="","",EOMONTH(EDATE(Tabla1[[#This Row],[Fecha Finalización]],2),0))</f>
        <v/>
      </c>
      <c r="AY353" s="40"/>
      <c r="AZ353" s="249" t="str">
        <f>IF(V353="","",EOMONTH(EDATE(Tabla1[[#This Row],[Fecha Finalización]],3),0))</f>
        <v/>
      </c>
      <c r="BA353" s="40"/>
      <c r="BB353" s="40"/>
      <c r="BC353" s="235"/>
      <c r="BD353" s="233" t="str">
        <f>IF(F353="","",Tabla1[[#This Row],[sem 01]]&amp;Tabla1[[#This Row],[sem 02]]&amp;Tabla1[[#This Row],[sem 03]])</f>
        <v/>
      </c>
      <c r="BE353" s="234" t="str">
        <f>IF(TRIM(F353)="","",$B$1&amp;"-"&amp;SUBSTITUTE(Tabla1[[#This Row],[Mes Inscrito]]," ","")&amp;"-"&amp;SUBSTITUTE(Tabla1[[#This Row],[Dia de clases Inscrito]]," ","")&amp;"-"&amp;SUBSTITUTE(Tabla1[[#This Row],[Horario Inscrito]]," ","")&amp;"-"&amp;Tabla1[[#This Row],[Fecha Inicio grupo]])</f>
        <v/>
      </c>
      <c r="BF353" s="251" t="str">
        <f>IF(F353="","",Tabla1[[#This Row],[Curso]])</f>
        <v/>
      </c>
      <c r="BG353" s="252" t="str">
        <f>+IF(TRIM(F353)="","",$B$1&amp;"-"&amp;TRIM(Tabla1[[#This Row],[Mes Inscrito]])&amp;"-"&amp;TRIM(Tabla1[[#This Row],[Dia de clases Inscrito]])&amp;"-"&amp;TRIM(Tabla1[[#This Row],[Horario Inscrito]])&amp;"-"&amp;TRIM(Tabla1[[#This Row],[Fecha Inicio grupo]])&amp;"-"&amp;TRIM(Tabla1[[#This Row],[Tipo Incrito]]))</f>
        <v/>
      </c>
      <c r="BH353" s="308" t="str">
        <f>IF(F353="","",OR(IFERROR(SEARCH("CG",Tabla1[[#This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3" s="309" t="str">
        <f>IF(F353&lt;&gt;"",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3" s="309" t="str">
        <f>IF(F353&lt;&gt;"",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3" s="309" t="str">
        <f>IF(Tabla1[[#This Row],[Fecha Inicio grupo]]="","",IFERROR(VLOOKUP(Tabla1[[#This Row],[Mes de Alta como miembro]],Parámetros!$AM$2:$AN$16,2,0),"01/01/1900"))</f>
        <v/>
      </c>
    </row>
    <row r="354" spans="1:63" ht="14.45" hidden="1">
      <c r="A354" s="69">
        <v>351</v>
      </c>
      <c r="B354" s="30"/>
      <c r="C354" s="35"/>
      <c r="D354" s="43"/>
      <c r="E354" s="65"/>
      <c r="F354" s="46"/>
      <c r="G354" s="46"/>
      <c r="H354" s="163"/>
      <c r="I354" s="43"/>
      <c r="J354" s="29"/>
      <c r="K354" s="70"/>
      <c r="L354" s="69"/>
      <c r="M354" s="47"/>
      <c r="N354" s="238" t="str">
        <f ca="1">IF(Tabla1[[#This Row],[Fecha de nac]]="","",IF(Tabla1[[#This Row],[Fecha Finalización]] &gt;=TODAY(), DATEDIF(Tabla1[[#This Row],[Fecha de nac]],TODAY(),"y"), ROUNDDOWN((Tabla1[[#This Row],[Fecha Finalización]] -Tabla1[[#This Row],[Fecha de nac]])/365,0)))</f>
        <v/>
      </c>
      <c r="O354" s="169"/>
      <c r="P354" s="35"/>
      <c r="Q354" s="68"/>
      <c r="R354" s="68"/>
      <c r="S354" s="68"/>
      <c r="T354" s="68"/>
      <c r="U354" s="243" t="str">
        <f>IF(F354="","",Tabla1[[#This Row],[Fecha Inicio grupo]]+3*7-7)</f>
        <v/>
      </c>
      <c r="V354" s="244" t="str">
        <f>IF(F354="","",EDATE(Tabla1[[#This Row],[Fecha Inicio grupo]],3))</f>
        <v/>
      </c>
      <c r="W354" s="30"/>
      <c r="X354" s="30"/>
      <c r="Y354" s="76"/>
      <c r="Z354" s="76"/>
      <c r="AA354" s="76"/>
      <c r="AB354" s="76"/>
      <c r="AC354" s="76"/>
      <c r="AD354" s="76"/>
      <c r="AE354" s="76"/>
      <c r="AF354" s="76"/>
      <c r="AG354" s="76"/>
      <c r="AH354" s="76"/>
      <c r="AI354" s="76"/>
      <c r="AJ354" s="76"/>
      <c r="AK354" s="76"/>
      <c r="AL354" s="76"/>
      <c r="AM354" s="76"/>
      <c r="AN354" s="76"/>
      <c r="AO354" s="144"/>
      <c r="AP354" s="246" t="str">
        <f>IF(F354="","",IFERROR(VLOOKUP(SUBSTITUTE(SUBSTITUTE(Tabla1[[#This Row],[Uso Sistemas]],"T","P"),"N","F"),Parámetros!$M$2:$N$17,2,0),"Completar hasta 3ra sem. para evaluar a Probacionista"))</f>
        <v/>
      </c>
      <c r="AQ354" s="40"/>
      <c r="AR354" s="40"/>
      <c r="AS354" s="40"/>
      <c r="AT354" s="29"/>
      <c r="AU354" s="56"/>
      <c r="AV354" s="56"/>
      <c r="AW354" s="56"/>
      <c r="AX354" s="248" t="str">
        <f>IF(V354="","",EOMONTH(EDATE(Tabla1[[#This Row],[Fecha Finalización]],2),0))</f>
        <v/>
      </c>
      <c r="AY354" s="40"/>
      <c r="AZ354" s="249" t="str">
        <f>IF(V354="","",EOMONTH(EDATE(Tabla1[[#This Row],[Fecha Finalización]],3),0))</f>
        <v/>
      </c>
      <c r="BA354" s="40"/>
      <c r="BB354" s="40"/>
      <c r="BC354" s="235"/>
      <c r="BD354" s="233" t="str">
        <f>IF(F354="","",Tabla1[[#This Row],[sem 01]]&amp;Tabla1[[#This Row],[sem 02]]&amp;Tabla1[[#This Row],[sem 03]])</f>
        <v/>
      </c>
      <c r="BE354" s="234" t="str">
        <f>IF(TRIM(F354)="","",$B$1&amp;"-"&amp;SUBSTITUTE(Tabla1[[#This Row],[Mes Inscrito]]," ","")&amp;"-"&amp;SUBSTITUTE(Tabla1[[#This Row],[Dia de clases Inscrito]]," ","")&amp;"-"&amp;SUBSTITUTE(Tabla1[[#This Row],[Horario Inscrito]]," ","")&amp;"-"&amp;Tabla1[[#This Row],[Fecha Inicio grupo]])</f>
        <v/>
      </c>
      <c r="BF354" s="251" t="str">
        <f>IF(F354="","",Tabla1[[#This Row],[Curso]])</f>
        <v/>
      </c>
      <c r="BG354" s="252" t="str">
        <f>+IF(TRIM(F354)="","",$B$1&amp;"-"&amp;TRIM(Tabla1[[#This Row],[Mes Inscrito]])&amp;"-"&amp;TRIM(Tabla1[[#This Row],[Dia de clases Inscrito]])&amp;"-"&amp;TRIM(Tabla1[[#This Row],[Horario Inscrito]])&amp;"-"&amp;TRIM(Tabla1[[#This Row],[Fecha Inicio grupo]])&amp;"-"&amp;TRIM(Tabla1[[#This Row],[Tipo Incrito]]))</f>
        <v/>
      </c>
      <c r="BH354" s="308" t="str">
        <f>IF(F354="","",OR(IFERROR(SEARCH("CG",Tabla1[[#This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4" s="309" t="str">
        <f>IF(F354&lt;&gt;"",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4" s="309" t="str">
        <f>IF(F354&lt;&gt;"",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4" s="309" t="str">
        <f>IF(Tabla1[[#This Row],[Fecha Inicio grupo]]="","",IFERROR(VLOOKUP(Tabla1[[#This Row],[Mes de Alta como miembro]],Parámetros!$AM$2:$AN$16,2,0),"01/01/1900"))</f>
        <v/>
      </c>
    </row>
    <row r="355" spans="1:63" ht="14.45" hidden="1">
      <c r="A355" s="69">
        <v>352</v>
      </c>
      <c r="B355" s="30"/>
      <c r="C355" s="35"/>
      <c r="D355" s="43"/>
      <c r="E355" s="65"/>
      <c r="F355" s="46"/>
      <c r="G355" s="46"/>
      <c r="H355" s="163"/>
      <c r="I355" s="43"/>
      <c r="J355" s="29"/>
      <c r="K355" s="70"/>
      <c r="L355" s="69"/>
      <c r="M355" s="47"/>
      <c r="N355" s="238" t="str">
        <f ca="1">IF(Tabla1[[#This Row],[Fecha de nac]]="","",IF(Tabla1[[#This Row],[Fecha Finalización]] &gt;=TODAY(), DATEDIF(Tabla1[[#This Row],[Fecha de nac]],TODAY(),"y"), ROUNDDOWN((Tabla1[[#This Row],[Fecha Finalización]] -Tabla1[[#This Row],[Fecha de nac]])/365,0)))</f>
        <v/>
      </c>
      <c r="O355" s="169"/>
      <c r="P355" s="35"/>
      <c r="Q355" s="68"/>
      <c r="R355" s="68"/>
      <c r="S355" s="68"/>
      <c r="T355" s="68"/>
      <c r="U355" s="243" t="str">
        <f>IF(F355="","",Tabla1[[#This Row],[Fecha Inicio grupo]]+3*7-7)</f>
        <v/>
      </c>
      <c r="V355" s="244" t="str">
        <f>IF(F355="","",EDATE(Tabla1[[#This Row],[Fecha Inicio grupo]],3))</f>
        <v/>
      </c>
      <c r="W355" s="30"/>
      <c r="X355" s="30"/>
      <c r="Y355" s="76"/>
      <c r="Z355" s="76"/>
      <c r="AA355" s="76"/>
      <c r="AB355" s="76"/>
      <c r="AC355" s="76"/>
      <c r="AD355" s="76"/>
      <c r="AE355" s="76"/>
      <c r="AF355" s="76"/>
      <c r="AG355" s="76"/>
      <c r="AH355" s="76"/>
      <c r="AI355" s="76"/>
      <c r="AJ355" s="76"/>
      <c r="AK355" s="76"/>
      <c r="AL355" s="76"/>
      <c r="AM355" s="76"/>
      <c r="AN355" s="76"/>
      <c r="AO355" s="144"/>
      <c r="AP355" s="246" t="str">
        <f>IF(F355="","",IFERROR(VLOOKUP(SUBSTITUTE(SUBSTITUTE(Tabla1[[#This Row],[Uso Sistemas]],"T","P"),"N","F"),Parámetros!$M$2:$N$17,2,0),"Completar hasta 3ra sem. para evaluar a Probacionista"))</f>
        <v/>
      </c>
      <c r="AQ355" s="40"/>
      <c r="AR355" s="40"/>
      <c r="AS355" s="40"/>
      <c r="AT355" s="29"/>
      <c r="AU355" s="56"/>
      <c r="AV355" s="56"/>
      <c r="AW355" s="56"/>
      <c r="AX355" s="248" t="str">
        <f>IF(V355="","",EOMONTH(EDATE(Tabla1[[#This Row],[Fecha Finalización]],2),0))</f>
        <v/>
      </c>
      <c r="AY355" s="40"/>
      <c r="AZ355" s="249" t="str">
        <f>IF(V355="","",EOMONTH(EDATE(Tabla1[[#This Row],[Fecha Finalización]],3),0))</f>
        <v/>
      </c>
      <c r="BA355" s="40"/>
      <c r="BB355" s="40"/>
      <c r="BC355" s="235"/>
      <c r="BD355" s="233" t="str">
        <f>IF(F355="","",Tabla1[[#This Row],[sem 01]]&amp;Tabla1[[#This Row],[sem 02]]&amp;Tabla1[[#This Row],[sem 03]])</f>
        <v/>
      </c>
      <c r="BE355" s="234" t="str">
        <f>IF(TRIM(F355)="","",$B$1&amp;"-"&amp;SUBSTITUTE(Tabla1[[#This Row],[Mes Inscrito]]," ","")&amp;"-"&amp;SUBSTITUTE(Tabla1[[#This Row],[Dia de clases Inscrito]]," ","")&amp;"-"&amp;SUBSTITUTE(Tabla1[[#This Row],[Horario Inscrito]]," ","")&amp;"-"&amp;Tabla1[[#This Row],[Fecha Inicio grupo]])</f>
        <v/>
      </c>
      <c r="BF355" s="251" t="str">
        <f>IF(F355="","",Tabla1[[#This Row],[Curso]])</f>
        <v/>
      </c>
      <c r="BG355" s="252" t="str">
        <f>+IF(TRIM(F355)="","",$B$1&amp;"-"&amp;TRIM(Tabla1[[#This Row],[Mes Inscrito]])&amp;"-"&amp;TRIM(Tabla1[[#This Row],[Dia de clases Inscrito]])&amp;"-"&amp;TRIM(Tabla1[[#This Row],[Horario Inscrito]])&amp;"-"&amp;TRIM(Tabla1[[#This Row],[Fecha Inicio grupo]])&amp;"-"&amp;TRIM(Tabla1[[#This Row],[Tipo Incrito]]))</f>
        <v/>
      </c>
      <c r="BH355" s="308" t="str">
        <f>IF(F355="","",OR(IFERROR(SEARCH("CG",Tabla1[[#This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5" s="309" t="str">
        <f>IF(F355&lt;&gt;"",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5" s="309" t="str">
        <f>IF(F355&lt;&gt;"",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5" s="309" t="str">
        <f>IF(Tabla1[[#This Row],[Fecha Inicio grupo]]="","",IFERROR(VLOOKUP(Tabla1[[#This Row],[Mes de Alta como miembro]],Parámetros!$AM$2:$AN$16,2,0),"01/01/1900"))</f>
        <v/>
      </c>
    </row>
    <row r="356" spans="1:63" ht="14.45" hidden="1">
      <c r="A356" s="69">
        <v>353</v>
      </c>
      <c r="B356" s="30"/>
      <c r="C356" s="35"/>
      <c r="D356" s="43"/>
      <c r="E356" s="65"/>
      <c r="F356" s="46"/>
      <c r="G356" s="46"/>
      <c r="H356" s="163"/>
      <c r="I356" s="43"/>
      <c r="J356" s="29"/>
      <c r="K356" s="70"/>
      <c r="L356" s="69"/>
      <c r="M356" s="47"/>
      <c r="N356" s="238" t="str">
        <f ca="1">IF(Tabla1[[#This Row],[Fecha de nac]]="","",IF(Tabla1[[#This Row],[Fecha Finalización]] &gt;=TODAY(), DATEDIF(Tabla1[[#This Row],[Fecha de nac]],TODAY(),"y"), ROUNDDOWN((Tabla1[[#This Row],[Fecha Finalización]] -Tabla1[[#This Row],[Fecha de nac]])/365,0)))</f>
        <v/>
      </c>
      <c r="O356" s="169"/>
      <c r="P356" s="35"/>
      <c r="Q356" s="68"/>
      <c r="R356" s="68"/>
      <c r="S356" s="68"/>
      <c r="T356" s="68"/>
      <c r="U356" s="243" t="str">
        <f>IF(F356="","",Tabla1[[#This Row],[Fecha Inicio grupo]]+3*7-7)</f>
        <v/>
      </c>
      <c r="V356" s="244" t="str">
        <f>IF(F356="","",EDATE(Tabla1[[#This Row],[Fecha Inicio grupo]],3))</f>
        <v/>
      </c>
      <c r="W356" s="30"/>
      <c r="X356" s="30"/>
      <c r="Y356" s="76"/>
      <c r="Z356" s="76"/>
      <c r="AA356" s="76"/>
      <c r="AB356" s="76"/>
      <c r="AC356" s="76"/>
      <c r="AD356" s="76"/>
      <c r="AE356" s="76"/>
      <c r="AF356" s="76"/>
      <c r="AG356" s="76"/>
      <c r="AH356" s="76"/>
      <c r="AI356" s="76"/>
      <c r="AJ356" s="76"/>
      <c r="AK356" s="76"/>
      <c r="AL356" s="76"/>
      <c r="AM356" s="76"/>
      <c r="AN356" s="76"/>
      <c r="AO356" s="144"/>
      <c r="AP356" s="246" t="str">
        <f>IF(F356="","",IFERROR(VLOOKUP(SUBSTITUTE(SUBSTITUTE(Tabla1[[#This Row],[Uso Sistemas]],"T","P"),"N","F"),Parámetros!$M$2:$N$17,2,0),"Completar hasta 3ra sem. para evaluar a Probacionista"))</f>
        <v/>
      </c>
      <c r="AQ356" s="40"/>
      <c r="AR356" s="40"/>
      <c r="AS356" s="40"/>
      <c r="AT356" s="29"/>
      <c r="AU356" s="56"/>
      <c r="AV356" s="56"/>
      <c r="AW356" s="56"/>
      <c r="AX356" s="248" t="str">
        <f>IF(V356="","",EOMONTH(EDATE(Tabla1[[#This Row],[Fecha Finalización]],2),0))</f>
        <v/>
      </c>
      <c r="AY356" s="40"/>
      <c r="AZ356" s="249" t="str">
        <f>IF(V356="","",EOMONTH(EDATE(Tabla1[[#This Row],[Fecha Finalización]],3),0))</f>
        <v/>
      </c>
      <c r="BA356" s="40"/>
      <c r="BB356" s="40"/>
      <c r="BC356" s="235"/>
      <c r="BD356" s="233" t="str">
        <f>IF(F356="","",Tabla1[[#This Row],[sem 01]]&amp;Tabla1[[#This Row],[sem 02]]&amp;Tabla1[[#This Row],[sem 03]])</f>
        <v/>
      </c>
      <c r="BE356" s="234" t="str">
        <f>IF(TRIM(F356)="","",$B$1&amp;"-"&amp;SUBSTITUTE(Tabla1[[#This Row],[Mes Inscrito]]," ","")&amp;"-"&amp;SUBSTITUTE(Tabla1[[#This Row],[Dia de clases Inscrito]]," ","")&amp;"-"&amp;SUBSTITUTE(Tabla1[[#This Row],[Horario Inscrito]]," ","")&amp;"-"&amp;Tabla1[[#This Row],[Fecha Inicio grupo]])</f>
        <v/>
      </c>
      <c r="BF356" s="251" t="str">
        <f>IF(F356="","",Tabla1[[#This Row],[Curso]])</f>
        <v/>
      </c>
      <c r="BG356" s="252" t="str">
        <f>+IF(TRIM(F356)="","",$B$1&amp;"-"&amp;TRIM(Tabla1[[#This Row],[Mes Inscrito]])&amp;"-"&amp;TRIM(Tabla1[[#This Row],[Dia de clases Inscrito]])&amp;"-"&amp;TRIM(Tabla1[[#This Row],[Horario Inscrito]])&amp;"-"&amp;TRIM(Tabla1[[#This Row],[Fecha Inicio grupo]])&amp;"-"&amp;TRIM(Tabla1[[#This Row],[Tipo Incrito]]))</f>
        <v/>
      </c>
      <c r="BH356" s="308" t="str">
        <f>IF(F356="","",OR(IFERROR(SEARCH("CG",Tabla1[[#This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6" s="309" t="str">
        <f>IF(F356&lt;&gt;"",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6" s="309" t="str">
        <f>IF(F356&lt;&gt;"",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6" s="309" t="str">
        <f>IF(Tabla1[[#This Row],[Fecha Inicio grupo]]="","",IFERROR(VLOOKUP(Tabla1[[#This Row],[Mes de Alta como miembro]],Parámetros!$AM$2:$AN$16,2,0),"01/01/1900"))</f>
        <v/>
      </c>
    </row>
    <row r="357" spans="1:63" ht="14.45" hidden="1">
      <c r="A357" s="69">
        <v>354</v>
      </c>
      <c r="B357" s="30"/>
      <c r="C357" s="35"/>
      <c r="D357" s="43"/>
      <c r="E357" s="65"/>
      <c r="F357" s="46"/>
      <c r="G357" s="46"/>
      <c r="H357" s="163"/>
      <c r="I357" s="43"/>
      <c r="J357" s="29"/>
      <c r="K357" s="70"/>
      <c r="L357" s="69"/>
      <c r="M357" s="47"/>
      <c r="N357" s="238" t="str">
        <f ca="1">IF(Tabla1[[#This Row],[Fecha de nac]]="","",IF(Tabla1[[#This Row],[Fecha Finalización]] &gt;=TODAY(), DATEDIF(Tabla1[[#This Row],[Fecha de nac]],TODAY(),"y"), ROUNDDOWN((Tabla1[[#This Row],[Fecha Finalización]] -Tabla1[[#This Row],[Fecha de nac]])/365,0)))</f>
        <v/>
      </c>
      <c r="O357" s="169"/>
      <c r="P357" s="35"/>
      <c r="Q357" s="68"/>
      <c r="R357" s="68"/>
      <c r="S357" s="68"/>
      <c r="T357" s="68"/>
      <c r="U357" s="243" t="str">
        <f>IF(F357="","",Tabla1[[#This Row],[Fecha Inicio grupo]]+3*7-7)</f>
        <v/>
      </c>
      <c r="V357" s="244" t="str">
        <f>IF(F357="","",EDATE(Tabla1[[#This Row],[Fecha Inicio grupo]],3))</f>
        <v/>
      </c>
      <c r="W357" s="30"/>
      <c r="X357" s="30"/>
      <c r="Y357" s="76"/>
      <c r="Z357" s="76"/>
      <c r="AA357" s="76"/>
      <c r="AB357" s="76"/>
      <c r="AC357" s="76"/>
      <c r="AD357" s="76"/>
      <c r="AE357" s="76"/>
      <c r="AF357" s="76"/>
      <c r="AG357" s="76"/>
      <c r="AH357" s="76"/>
      <c r="AI357" s="76"/>
      <c r="AJ357" s="76"/>
      <c r="AK357" s="76"/>
      <c r="AL357" s="76"/>
      <c r="AM357" s="76"/>
      <c r="AN357" s="76"/>
      <c r="AO357" s="144"/>
      <c r="AP357" s="246" t="str">
        <f>IF(F357="","",IFERROR(VLOOKUP(SUBSTITUTE(SUBSTITUTE(Tabla1[[#This Row],[Uso Sistemas]],"T","P"),"N","F"),Parámetros!$M$2:$N$17,2,0),"Completar hasta 3ra sem. para evaluar a Probacionista"))</f>
        <v/>
      </c>
      <c r="AQ357" s="40"/>
      <c r="AR357" s="40"/>
      <c r="AS357" s="40"/>
      <c r="AT357" s="29"/>
      <c r="AU357" s="56"/>
      <c r="AV357" s="56"/>
      <c r="AW357" s="56"/>
      <c r="AX357" s="248" t="str">
        <f>IF(V357="","",EOMONTH(EDATE(Tabla1[[#This Row],[Fecha Finalización]],2),0))</f>
        <v/>
      </c>
      <c r="AY357" s="40"/>
      <c r="AZ357" s="249" t="str">
        <f>IF(V357="","",EOMONTH(EDATE(Tabla1[[#This Row],[Fecha Finalización]],3),0))</f>
        <v/>
      </c>
      <c r="BA357" s="40"/>
      <c r="BB357" s="40"/>
      <c r="BC357" s="235"/>
      <c r="BD357" s="233" t="str">
        <f>IF(F357="","",Tabla1[[#This Row],[sem 01]]&amp;Tabla1[[#This Row],[sem 02]]&amp;Tabla1[[#This Row],[sem 03]])</f>
        <v/>
      </c>
      <c r="BE357" s="234" t="str">
        <f>IF(TRIM(F357)="","",$B$1&amp;"-"&amp;SUBSTITUTE(Tabla1[[#This Row],[Mes Inscrito]]," ","")&amp;"-"&amp;SUBSTITUTE(Tabla1[[#This Row],[Dia de clases Inscrito]]," ","")&amp;"-"&amp;SUBSTITUTE(Tabla1[[#This Row],[Horario Inscrito]]," ","")&amp;"-"&amp;Tabla1[[#This Row],[Fecha Inicio grupo]])</f>
        <v/>
      </c>
      <c r="BF357" s="251" t="str">
        <f>IF(F357="","",Tabla1[[#This Row],[Curso]])</f>
        <v/>
      </c>
      <c r="BG357" s="252" t="str">
        <f>+IF(TRIM(F357)="","",$B$1&amp;"-"&amp;TRIM(Tabla1[[#This Row],[Mes Inscrito]])&amp;"-"&amp;TRIM(Tabla1[[#This Row],[Dia de clases Inscrito]])&amp;"-"&amp;TRIM(Tabla1[[#This Row],[Horario Inscrito]])&amp;"-"&amp;TRIM(Tabla1[[#This Row],[Fecha Inicio grupo]])&amp;"-"&amp;TRIM(Tabla1[[#This Row],[Tipo Incrito]]))</f>
        <v/>
      </c>
      <c r="BH357" s="308" t="str">
        <f>IF(F357="","",OR(IFERROR(SEARCH("CG",Tabla1[[#This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7" s="309" t="str">
        <f>IF(F357&lt;&gt;"",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7" s="309" t="str">
        <f>IF(F357&lt;&gt;"",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7" s="309" t="str">
        <f>IF(Tabla1[[#This Row],[Fecha Inicio grupo]]="","",IFERROR(VLOOKUP(Tabla1[[#This Row],[Mes de Alta como miembro]],Parámetros!$AM$2:$AN$16,2,0),"01/01/1900"))</f>
        <v/>
      </c>
    </row>
    <row r="358" spans="1:63" ht="14.45" hidden="1">
      <c r="A358" s="69">
        <v>355</v>
      </c>
      <c r="B358" s="30"/>
      <c r="C358" s="35"/>
      <c r="D358" s="43"/>
      <c r="E358" s="65"/>
      <c r="F358" s="46"/>
      <c r="G358" s="46"/>
      <c r="H358" s="163"/>
      <c r="I358" s="43"/>
      <c r="J358" s="29"/>
      <c r="K358" s="70"/>
      <c r="L358" s="69"/>
      <c r="M358" s="47"/>
      <c r="N358" s="238" t="str">
        <f ca="1">IF(Tabla1[[#This Row],[Fecha de nac]]="","",IF(Tabla1[[#This Row],[Fecha Finalización]] &gt;=TODAY(), DATEDIF(Tabla1[[#This Row],[Fecha de nac]],TODAY(),"y"), ROUNDDOWN((Tabla1[[#This Row],[Fecha Finalización]] -Tabla1[[#This Row],[Fecha de nac]])/365,0)))</f>
        <v/>
      </c>
      <c r="O358" s="169"/>
      <c r="P358" s="35"/>
      <c r="Q358" s="68"/>
      <c r="R358" s="68"/>
      <c r="S358" s="68"/>
      <c r="T358" s="68"/>
      <c r="U358" s="243" t="str">
        <f>IF(F358="","",Tabla1[[#This Row],[Fecha Inicio grupo]]+3*7-7)</f>
        <v/>
      </c>
      <c r="V358" s="244" t="str">
        <f>IF(F358="","",EDATE(Tabla1[[#This Row],[Fecha Inicio grupo]],3))</f>
        <v/>
      </c>
      <c r="W358" s="30"/>
      <c r="X358" s="30"/>
      <c r="Y358" s="76"/>
      <c r="Z358" s="76"/>
      <c r="AA358" s="76"/>
      <c r="AB358" s="76"/>
      <c r="AC358" s="76"/>
      <c r="AD358" s="76"/>
      <c r="AE358" s="76"/>
      <c r="AF358" s="76"/>
      <c r="AG358" s="76"/>
      <c r="AH358" s="76"/>
      <c r="AI358" s="76"/>
      <c r="AJ358" s="76"/>
      <c r="AK358" s="76"/>
      <c r="AL358" s="76"/>
      <c r="AM358" s="76"/>
      <c r="AN358" s="76"/>
      <c r="AO358" s="144"/>
      <c r="AP358" s="246" t="str">
        <f>IF(F358="","",IFERROR(VLOOKUP(SUBSTITUTE(SUBSTITUTE(Tabla1[[#This Row],[Uso Sistemas]],"T","P"),"N","F"),Parámetros!$M$2:$N$17,2,0),"Completar hasta 3ra sem. para evaluar a Probacionista"))</f>
        <v/>
      </c>
      <c r="AQ358" s="40"/>
      <c r="AR358" s="40"/>
      <c r="AS358" s="40"/>
      <c r="AT358" s="29"/>
      <c r="AU358" s="56"/>
      <c r="AV358" s="56"/>
      <c r="AW358" s="56"/>
      <c r="AX358" s="248" t="str">
        <f>IF(V358="","",EOMONTH(EDATE(Tabla1[[#This Row],[Fecha Finalización]],2),0))</f>
        <v/>
      </c>
      <c r="AY358" s="40"/>
      <c r="AZ358" s="249" t="str">
        <f>IF(V358="","",EOMONTH(EDATE(Tabla1[[#This Row],[Fecha Finalización]],3),0))</f>
        <v/>
      </c>
      <c r="BA358" s="40"/>
      <c r="BB358" s="40"/>
      <c r="BC358" s="235"/>
      <c r="BD358" s="233" t="str">
        <f>IF(F358="","",Tabla1[[#This Row],[sem 01]]&amp;Tabla1[[#This Row],[sem 02]]&amp;Tabla1[[#This Row],[sem 03]])</f>
        <v/>
      </c>
      <c r="BE358" s="234" t="str">
        <f>IF(TRIM(F358)="","",$B$1&amp;"-"&amp;SUBSTITUTE(Tabla1[[#This Row],[Mes Inscrito]]," ","")&amp;"-"&amp;SUBSTITUTE(Tabla1[[#This Row],[Dia de clases Inscrito]]," ","")&amp;"-"&amp;SUBSTITUTE(Tabla1[[#This Row],[Horario Inscrito]]," ","")&amp;"-"&amp;Tabla1[[#This Row],[Fecha Inicio grupo]])</f>
        <v/>
      </c>
      <c r="BF358" s="251" t="str">
        <f>IF(F358="","",Tabla1[[#This Row],[Curso]])</f>
        <v/>
      </c>
      <c r="BG358" s="252" t="str">
        <f>+IF(TRIM(F358)="","",$B$1&amp;"-"&amp;TRIM(Tabla1[[#This Row],[Mes Inscrito]])&amp;"-"&amp;TRIM(Tabla1[[#This Row],[Dia de clases Inscrito]])&amp;"-"&amp;TRIM(Tabla1[[#This Row],[Horario Inscrito]])&amp;"-"&amp;TRIM(Tabla1[[#This Row],[Fecha Inicio grupo]])&amp;"-"&amp;TRIM(Tabla1[[#This Row],[Tipo Incrito]]))</f>
        <v/>
      </c>
      <c r="BH358" s="308" t="str">
        <f>IF(F358="","",OR(IFERROR(SEARCH("CG",Tabla1[[#This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8" s="309" t="str">
        <f>IF(F358&lt;&gt;"",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8" s="309" t="str">
        <f>IF(F358&lt;&gt;"",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8" s="309" t="str">
        <f>IF(Tabla1[[#This Row],[Fecha Inicio grupo]]="","",IFERROR(VLOOKUP(Tabla1[[#This Row],[Mes de Alta como miembro]],Parámetros!$AM$2:$AN$16,2,0),"01/01/1900"))</f>
        <v/>
      </c>
    </row>
    <row r="359" spans="1:63" ht="14.45" hidden="1">
      <c r="A359" s="69">
        <v>356</v>
      </c>
      <c r="B359" s="30"/>
      <c r="C359" s="35"/>
      <c r="D359" s="43"/>
      <c r="E359" s="65"/>
      <c r="F359" s="46"/>
      <c r="G359" s="46"/>
      <c r="H359" s="163"/>
      <c r="I359" s="43"/>
      <c r="J359" s="29"/>
      <c r="K359" s="70"/>
      <c r="L359" s="69"/>
      <c r="M359" s="47"/>
      <c r="N359" s="238" t="str">
        <f ca="1">IF(Tabla1[[#This Row],[Fecha de nac]]="","",IF(Tabla1[[#This Row],[Fecha Finalización]] &gt;=TODAY(), DATEDIF(Tabla1[[#This Row],[Fecha de nac]],TODAY(),"y"), ROUNDDOWN((Tabla1[[#This Row],[Fecha Finalización]] -Tabla1[[#This Row],[Fecha de nac]])/365,0)))</f>
        <v/>
      </c>
      <c r="O359" s="169"/>
      <c r="P359" s="35"/>
      <c r="Q359" s="68"/>
      <c r="R359" s="68"/>
      <c r="S359" s="68"/>
      <c r="T359" s="68"/>
      <c r="U359" s="243" t="str">
        <f>IF(F359="","",Tabla1[[#This Row],[Fecha Inicio grupo]]+3*7-7)</f>
        <v/>
      </c>
      <c r="V359" s="244" t="str">
        <f>IF(F359="","",EDATE(Tabla1[[#This Row],[Fecha Inicio grupo]],3))</f>
        <v/>
      </c>
      <c r="W359" s="30"/>
      <c r="X359" s="30"/>
      <c r="Y359" s="76"/>
      <c r="Z359" s="76"/>
      <c r="AA359" s="76"/>
      <c r="AB359" s="76"/>
      <c r="AC359" s="76"/>
      <c r="AD359" s="76"/>
      <c r="AE359" s="76"/>
      <c r="AF359" s="76"/>
      <c r="AG359" s="76"/>
      <c r="AH359" s="76"/>
      <c r="AI359" s="76"/>
      <c r="AJ359" s="76"/>
      <c r="AK359" s="76"/>
      <c r="AL359" s="76"/>
      <c r="AM359" s="76"/>
      <c r="AN359" s="76"/>
      <c r="AO359" s="144"/>
      <c r="AP359" s="246" t="str">
        <f>IF(F359="","",IFERROR(VLOOKUP(SUBSTITUTE(SUBSTITUTE(Tabla1[[#This Row],[Uso Sistemas]],"T","P"),"N","F"),Parámetros!$M$2:$N$17,2,0),"Completar hasta 3ra sem. para evaluar a Probacionista"))</f>
        <v/>
      </c>
      <c r="AQ359" s="40"/>
      <c r="AR359" s="40"/>
      <c r="AS359" s="40"/>
      <c r="AT359" s="29"/>
      <c r="AU359" s="56"/>
      <c r="AV359" s="56"/>
      <c r="AW359" s="56"/>
      <c r="AX359" s="248" t="str">
        <f>IF(V359="","",EOMONTH(EDATE(Tabla1[[#This Row],[Fecha Finalización]],2),0))</f>
        <v/>
      </c>
      <c r="AY359" s="40"/>
      <c r="AZ359" s="249" t="str">
        <f>IF(V359="","",EOMONTH(EDATE(Tabla1[[#This Row],[Fecha Finalización]],3),0))</f>
        <v/>
      </c>
      <c r="BA359" s="40"/>
      <c r="BB359" s="40"/>
      <c r="BC359" s="235"/>
      <c r="BD359" s="233" t="str">
        <f>IF(F359="","",Tabla1[[#This Row],[sem 01]]&amp;Tabla1[[#This Row],[sem 02]]&amp;Tabla1[[#This Row],[sem 03]])</f>
        <v/>
      </c>
      <c r="BE359" s="234" t="str">
        <f>IF(TRIM(F359)="","",$B$1&amp;"-"&amp;SUBSTITUTE(Tabla1[[#This Row],[Mes Inscrito]]," ","")&amp;"-"&amp;SUBSTITUTE(Tabla1[[#This Row],[Dia de clases Inscrito]]," ","")&amp;"-"&amp;SUBSTITUTE(Tabla1[[#This Row],[Horario Inscrito]]," ","")&amp;"-"&amp;Tabla1[[#This Row],[Fecha Inicio grupo]])</f>
        <v/>
      </c>
      <c r="BF359" s="251" t="str">
        <f>IF(F359="","",Tabla1[[#This Row],[Curso]])</f>
        <v/>
      </c>
      <c r="BG359" s="252" t="str">
        <f>+IF(TRIM(F359)="","",$B$1&amp;"-"&amp;TRIM(Tabla1[[#This Row],[Mes Inscrito]])&amp;"-"&amp;TRIM(Tabla1[[#This Row],[Dia de clases Inscrito]])&amp;"-"&amp;TRIM(Tabla1[[#This Row],[Horario Inscrito]])&amp;"-"&amp;TRIM(Tabla1[[#This Row],[Fecha Inicio grupo]])&amp;"-"&amp;TRIM(Tabla1[[#This Row],[Tipo Incrito]]))</f>
        <v/>
      </c>
      <c r="BH359" s="308" t="str">
        <f>IF(F359="","",OR(IFERROR(SEARCH("CG",Tabla1[[#This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9" s="309" t="str">
        <f>IF(F359&lt;&gt;"",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9" s="309" t="str">
        <f>IF(F359&lt;&gt;"",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9" s="309" t="str">
        <f>IF(Tabla1[[#This Row],[Fecha Inicio grupo]]="","",IFERROR(VLOOKUP(Tabla1[[#This Row],[Mes de Alta como miembro]],Parámetros!$AM$2:$AN$16,2,0),"01/01/1900"))</f>
        <v/>
      </c>
    </row>
    <row r="360" spans="1:63" ht="14.45" hidden="1">
      <c r="A360" s="69">
        <v>357</v>
      </c>
      <c r="B360" s="30"/>
      <c r="C360" s="35"/>
      <c r="D360" s="43"/>
      <c r="E360" s="65"/>
      <c r="F360" s="46"/>
      <c r="G360" s="46"/>
      <c r="H360" s="163"/>
      <c r="I360" s="43"/>
      <c r="J360" s="29"/>
      <c r="K360" s="70"/>
      <c r="L360" s="69"/>
      <c r="M360" s="47"/>
      <c r="N360" s="238" t="str">
        <f ca="1">IF(Tabla1[[#This Row],[Fecha de nac]]="","",IF(Tabla1[[#This Row],[Fecha Finalización]] &gt;=TODAY(), DATEDIF(Tabla1[[#This Row],[Fecha de nac]],TODAY(),"y"), ROUNDDOWN((Tabla1[[#This Row],[Fecha Finalización]] -Tabla1[[#This Row],[Fecha de nac]])/365,0)))</f>
        <v/>
      </c>
      <c r="O360" s="169"/>
      <c r="P360" s="35"/>
      <c r="Q360" s="68"/>
      <c r="R360" s="68"/>
      <c r="S360" s="68"/>
      <c r="T360" s="68"/>
      <c r="U360" s="243" t="str">
        <f>IF(F360="","",Tabla1[[#This Row],[Fecha Inicio grupo]]+3*7-7)</f>
        <v/>
      </c>
      <c r="V360" s="244" t="str">
        <f>IF(F360="","",EDATE(Tabla1[[#This Row],[Fecha Inicio grupo]],3))</f>
        <v/>
      </c>
      <c r="W360" s="30"/>
      <c r="X360" s="30"/>
      <c r="Y360" s="76"/>
      <c r="Z360" s="76"/>
      <c r="AA360" s="76"/>
      <c r="AB360" s="76"/>
      <c r="AC360" s="76"/>
      <c r="AD360" s="76"/>
      <c r="AE360" s="76"/>
      <c r="AF360" s="76"/>
      <c r="AG360" s="76"/>
      <c r="AH360" s="76"/>
      <c r="AI360" s="76"/>
      <c r="AJ360" s="76"/>
      <c r="AK360" s="76"/>
      <c r="AL360" s="76"/>
      <c r="AM360" s="76"/>
      <c r="AN360" s="76"/>
      <c r="AO360" s="144"/>
      <c r="AP360" s="246" t="str">
        <f>IF(F360="","",IFERROR(VLOOKUP(SUBSTITUTE(SUBSTITUTE(Tabla1[[#This Row],[Uso Sistemas]],"T","P"),"N","F"),Parámetros!$M$2:$N$17,2,0),"Completar hasta 3ra sem. para evaluar a Probacionista"))</f>
        <v/>
      </c>
      <c r="AQ360" s="40"/>
      <c r="AR360" s="40"/>
      <c r="AS360" s="40"/>
      <c r="AT360" s="29"/>
      <c r="AU360" s="56"/>
      <c r="AV360" s="56"/>
      <c r="AW360" s="56"/>
      <c r="AX360" s="248" t="str">
        <f>IF(V360="","",EOMONTH(EDATE(Tabla1[[#This Row],[Fecha Finalización]],2),0))</f>
        <v/>
      </c>
      <c r="AY360" s="40"/>
      <c r="AZ360" s="249" t="str">
        <f>IF(V360="","",EOMONTH(EDATE(Tabla1[[#This Row],[Fecha Finalización]],3),0))</f>
        <v/>
      </c>
      <c r="BA360" s="40"/>
      <c r="BB360" s="40"/>
      <c r="BC360" s="235"/>
      <c r="BD360" s="233" t="str">
        <f>IF(F360="","",Tabla1[[#This Row],[sem 01]]&amp;Tabla1[[#This Row],[sem 02]]&amp;Tabla1[[#This Row],[sem 03]])</f>
        <v/>
      </c>
      <c r="BE360" s="234" t="str">
        <f>IF(TRIM(F360)="","",$B$1&amp;"-"&amp;SUBSTITUTE(Tabla1[[#This Row],[Mes Inscrito]]," ","")&amp;"-"&amp;SUBSTITUTE(Tabla1[[#This Row],[Dia de clases Inscrito]]," ","")&amp;"-"&amp;SUBSTITUTE(Tabla1[[#This Row],[Horario Inscrito]]," ","")&amp;"-"&amp;Tabla1[[#This Row],[Fecha Inicio grupo]])</f>
        <v/>
      </c>
      <c r="BF360" s="251" t="str">
        <f>IF(F360="","",Tabla1[[#This Row],[Curso]])</f>
        <v/>
      </c>
      <c r="BG360" s="252" t="str">
        <f>+IF(TRIM(F360)="","",$B$1&amp;"-"&amp;TRIM(Tabla1[[#This Row],[Mes Inscrito]])&amp;"-"&amp;TRIM(Tabla1[[#This Row],[Dia de clases Inscrito]])&amp;"-"&amp;TRIM(Tabla1[[#This Row],[Horario Inscrito]])&amp;"-"&amp;TRIM(Tabla1[[#This Row],[Fecha Inicio grupo]])&amp;"-"&amp;TRIM(Tabla1[[#This Row],[Tipo Incrito]]))</f>
        <v/>
      </c>
      <c r="BH360" s="308" t="str">
        <f>IF(F360="","",OR(IFERROR(SEARCH("CG",Tabla1[[#This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0" s="309" t="str">
        <f>IF(F360&lt;&gt;"",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0" s="309" t="str">
        <f>IF(F360&lt;&gt;"",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0" s="309" t="str">
        <f>IF(Tabla1[[#This Row],[Fecha Inicio grupo]]="","",IFERROR(VLOOKUP(Tabla1[[#This Row],[Mes de Alta como miembro]],Parámetros!$AM$2:$AN$16,2,0),"01/01/1900"))</f>
        <v/>
      </c>
    </row>
    <row r="361" spans="1:63" ht="14.45" hidden="1">
      <c r="A361" s="69">
        <v>358</v>
      </c>
      <c r="B361" s="30"/>
      <c r="C361" s="35"/>
      <c r="D361" s="43"/>
      <c r="E361" s="65"/>
      <c r="F361" s="46"/>
      <c r="G361" s="46"/>
      <c r="H361" s="163"/>
      <c r="I361" s="43"/>
      <c r="J361" s="29"/>
      <c r="K361" s="70"/>
      <c r="L361" s="69"/>
      <c r="M361" s="47"/>
      <c r="N361" s="238" t="str">
        <f ca="1">IF(Tabla1[[#This Row],[Fecha de nac]]="","",IF(Tabla1[[#This Row],[Fecha Finalización]] &gt;=TODAY(), DATEDIF(Tabla1[[#This Row],[Fecha de nac]],TODAY(),"y"), ROUNDDOWN((Tabla1[[#This Row],[Fecha Finalización]] -Tabla1[[#This Row],[Fecha de nac]])/365,0)))</f>
        <v/>
      </c>
      <c r="O361" s="169"/>
      <c r="P361" s="35"/>
      <c r="Q361" s="68"/>
      <c r="R361" s="68"/>
      <c r="S361" s="68"/>
      <c r="T361" s="68"/>
      <c r="U361" s="243" t="str">
        <f>IF(F361="","",Tabla1[[#This Row],[Fecha Inicio grupo]]+3*7-7)</f>
        <v/>
      </c>
      <c r="V361" s="244" t="str">
        <f>IF(F361="","",EDATE(Tabla1[[#This Row],[Fecha Inicio grupo]],3))</f>
        <v/>
      </c>
      <c r="W361" s="30"/>
      <c r="X361" s="30"/>
      <c r="Y361" s="76"/>
      <c r="Z361" s="76"/>
      <c r="AA361" s="76"/>
      <c r="AB361" s="76"/>
      <c r="AC361" s="76"/>
      <c r="AD361" s="76"/>
      <c r="AE361" s="76"/>
      <c r="AF361" s="76"/>
      <c r="AG361" s="76"/>
      <c r="AH361" s="76"/>
      <c r="AI361" s="76"/>
      <c r="AJ361" s="76"/>
      <c r="AK361" s="76"/>
      <c r="AL361" s="76"/>
      <c r="AM361" s="76"/>
      <c r="AN361" s="76"/>
      <c r="AO361" s="144"/>
      <c r="AP361" s="246" t="str">
        <f>IF(F361="","",IFERROR(VLOOKUP(SUBSTITUTE(SUBSTITUTE(Tabla1[[#This Row],[Uso Sistemas]],"T","P"),"N","F"),Parámetros!$M$2:$N$17,2,0),"Completar hasta 3ra sem. para evaluar a Probacionista"))</f>
        <v/>
      </c>
      <c r="AQ361" s="40"/>
      <c r="AR361" s="40"/>
      <c r="AS361" s="40"/>
      <c r="AT361" s="29"/>
      <c r="AU361" s="56"/>
      <c r="AV361" s="56"/>
      <c r="AW361" s="56"/>
      <c r="AX361" s="248" t="str">
        <f>IF(V361="","",EOMONTH(EDATE(Tabla1[[#This Row],[Fecha Finalización]],2),0))</f>
        <v/>
      </c>
      <c r="AY361" s="40"/>
      <c r="AZ361" s="249" t="str">
        <f>IF(V361="","",EOMONTH(EDATE(Tabla1[[#This Row],[Fecha Finalización]],3),0))</f>
        <v/>
      </c>
      <c r="BA361" s="40"/>
      <c r="BB361" s="40"/>
      <c r="BC361" s="235"/>
      <c r="BD361" s="233" t="str">
        <f>IF(F361="","",Tabla1[[#This Row],[sem 01]]&amp;Tabla1[[#This Row],[sem 02]]&amp;Tabla1[[#This Row],[sem 03]])</f>
        <v/>
      </c>
      <c r="BE361" s="234" t="str">
        <f>IF(TRIM(F361)="","",$B$1&amp;"-"&amp;SUBSTITUTE(Tabla1[[#This Row],[Mes Inscrito]]," ","")&amp;"-"&amp;SUBSTITUTE(Tabla1[[#This Row],[Dia de clases Inscrito]]," ","")&amp;"-"&amp;SUBSTITUTE(Tabla1[[#This Row],[Horario Inscrito]]," ","")&amp;"-"&amp;Tabla1[[#This Row],[Fecha Inicio grupo]])</f>
        <v/>
      </c>
      <c r="BF361" s="251" t="str">
        <f>IF(F361="","",Tabla1[[#This Row],[Curso]])</f>
        <v/>
      </c>
      <c r="BG361" s="252" t="str">
        <f>+IF(TRIM(F361)="","",$B$1&amp;"-"&amp;TRIM(Tabla1[[#This Row],[Mes Inscrito]])&amp;"-"&amp;TRIM(Tabla1[[#This Row],[Dia de clases Inscrito]])&amp;"-"&amp;TRIM(Tabla1[[#This Row],[Horario Inscrito]])&amp;"-"&amp;TRIM(Tabla1[[#This Row],[Fecha Inicio grupo]])&amp;"-"&amp;TRIM(Tabla1[[#This Row],[Tipo Incrito]]))</f>
        <v/>
      </c>
      <c r="BH361" s="308" t="str">
        <f>IF(F361="","",OR(IFERROR(SEARCH("CG",Tabla1[[#This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1" s="309" t="str">
        <f>IF(F361&lt;&gt;"",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1" s="309" t="str">
        <f>IF(F361&lt;&gt;"",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1" s="309" t="str">
        <f>IF(Tabla1[[#This Row],[Fecha Inicio grupo]]="","",IFERROR(VLOOKUP(Tabla1[[#This Row],[Mes de Alta como miembro]],Parámetros!$AM$2:$AN$16,2,0),"01/01/1900"))</f>
        <v/>
      </c>
    </row>
    <row r="362" spans="1:63" ht="14.45" hidden="1">
      <c r="A362" s="69">
        <v>359</v>
      </c>
      <c r="B362" s="30"/>
      <c r="C362" s="35"/>
      <c r="D362" s="43"/>
      <c r="E362" s="65"/>
      <c r="F362" s="46"/>
      <c r="G362" s="46"/>
      <c r="H362" s="163"/>
      <c r="I362" s="43"/>
      <c r="J362" s="29"/>
      <c r="K362" s="70"/>
      <c r="L362" s="69"/>
      <c r="M362" s="47"/>
      <c r="N362" s="238" t="str">
        <f ca="1">IF(Tabla1[[#This Row],[Fecha de nac]]="","",IF(Tabla1[[#This Row],[Fecha Finalización]] &gt;=TODAY(), DATEDIF(Tabla1[[#This Row],[Fecha de nac]],TODAY(),"y"), ROUNDDOWN((Tabla1[[#This Row],[Fecha Finalización]] -Tabla1[[#This Row],[Fecha de nac]])/365,0)))</f>
        <v/>
      </c>
      <c r="O362" s="169"/>
      <c r="P362" s="35"/>
      <c r="Q362" s="68"/>
      <c r="R362" s="68"/>
      <c r="S362" s="68"/>
      <c r="T362" s="68"/>
      <c r="U362" s="243" t="str">
        <f>IF(F362="","",Tabla1[[#This Row],[Fecha Inicio grupo]]+3*7-7)</f>
        <v/>
      </c>
      <c r="V362" s="244" t="str">
        <f>IF(F362="","",EDATE(Tabla1[[#This Row],[Fecha Inicio grupo]],3))</f>
        <v/>
      </c>
      <c r="W362" s="30"/>
      <c r="X362" s="30"/>
      <c r="Y362" s="76"/>
      <c r="Z362" s="76"/>
      <c r="AA362" s="76"/>
      <c r="AB362" s="76"/>
      <c r="AC362" s="76"/>
      <c r="AD362" s="76"/>
      <c r="AE362" s="76"/>
      <c r="AF362" s="76"/>
      <c r="AG362" s="76"/>
      <c r="AH362" s="76"/>
      <c r="AI362" s="76"/>
      <c r="AJ362" s="76"/>
      <c r="AK362" s="76"/>
      <c r="AL362" s="76"/>
      <c r="AM362" s="76"/>
      <c r="AN362" s="76"/>
      <c r="AO362" s="144"/>
      <c r="AP362" s="246" t="str">
        <f>IF(F362="","",IFERROR(VLOOKUP(SUBSTITUTE(SUBSTITUTE(Tabla1[[#This Row],[Uso Sistemas]],"T","P"),"N","F"),Parámetros!$M$2:$N$17,2,0),"Completar hasta 3ra sem. para evaluar a Probacionista"))</f>
        <v/>
      </c>
      <c r="AQ362" s="40"/>
      <c r="AR362" s="40"/>
      <c r="AS362" s="40"/>
      <c r="AT362" s="29"/>
      <c r="AU362" s="56"/>
      <c r="AV362" s="56"/>
      <c r="AW362" s="56"/>
      <c r="AX362" s="248" t="str">
        <f>IF(V362="","",EOMONTH(EDATE(Tabla1[[#This Row],[Fecha Finalización]],2),0))</f>
        <v/>
      </c>
      <c r="AY362" s="40"/>
      <c r="AZ362" s="249" t="str">
        <f>IF(V362="","",EOMONTH(EDATE(Tabla1[[#This Row],[Fecha Finalización]],3),0))</f>
        <v/>
      </c>
      <c r="BA362" s="40"/>
      <c r="BB362" s="40"/>
      <c r="BC362" s="235"/>
      <c r="BD362" s="233" t="str">
        <f>IF(F362="","",Tabla1[[#This Row],[sem 01]]&amp;Tabla1[[#This Row],[sem 02]]&amp;Tabla1[[#This Row],[sem 03]])</f>
        <v/>
      </c>
      <c r="BE362" s="234" t="str">
        <f>IF(TRIM(F362)="","",$B$1&amp;"-"&amp;SUBSTITUTE(Tabla1[[#This Row],[Mes Inscrito]]," ","")&amp;"-"&amp;SUBSTITUTE(Tabla1[[#This Row],[Dia de clases Inscrito]]," ","")&amp;"-"&amp;SUBSTITUTE(Tabla1[[#This Row],[Horario Inscrito]]," ","")&amp;"-"&amp;Tabla1[[#This Row],[Fecha Inicio grupo]])</f>
        <v/>
      </c>
      <c r="BF362" s="251" t="str">
        <f>IF(F362="","",Tabla1[[#This Row],[Curso]])</f>
        <v/>
      </c>
      <c r="BG362" s="252" t="str">
        <f>+IF(TRIM(F362)="","",$B$1&amp;"-"&amp;TRIM(Tabla1[[#This Row],[Mes Inscrito]])&amp;"-"&amp;TRIM(Tabla1[[#This Row],[Dia de clases Inscrito]])&amp;"-"&amp;TRIM(Tabla1[[#This Row],[Horario Inscrito]])&amp;"-"&amp;TRIM(Tabla1[[#This Row],[Fecha Inicio grupo]])&amp;"-"&amp;TRIM(Tabla1[[#This Row],[Tipo Incrito]]))</f>
        <v/>
      </c>
      <c r="BH362" s="308" t="str">
        <f>IF(F362="","",OR(IFERROR(SEARCH("CG",Tabla1[[#This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2" s="309" t="str">
        <f>IF(F362&lt;&gt;"",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2" s="309" t="str">
        <f>IF(F362&lt;&gt;"",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2" s="309" t="str">
        <f>IF(Tabla1[[#This Row],[Fecha Inicio grupo]]="","",IFERROR(VLOOKUP(Tabla1[[#This Row],[Mes de Alta como miembro]],Parámetros!$AM$2:$AN$16,2,0),"01/01/1900"))</f>
        <v/>
      </c>
    </row>
    <row r="363" spans="1:63" ht="14.45" hidden="1">
      <c r="A363" s="69">
        <v>360</v>
      </c>
      <c r="B363" s="30"/>
      <c r="C363" s="35"/>
      <c r="D363" s="43"/>
      <c r="E363" s="65"/>
      <c r="F363" s="46"/>
      <c r="G363" s="46"/>
      <c r="H363" s="163"/>
      <c r="I363" s="43"/>
      <c r="J363" s="29"/>
      <c r="K363" s="70"/>
      <c r="L363" s="69"/>
      <c r="M363" s="47"/>
      <c r="N363" s="238" t="str">
        <f ca="1">IF(Tabla1[[#This Row],[Fecha de nac]]="","",IF(Tabla1[[#This Row],[Fecha Finalización]] &gt;=TODAY(), DATEDIF(Tabla1[[#This Row],[Fecha de nac]],TODAY(),"y"), ROUNDDOWN((Tabla1[[#This Row],[Fecha Finalización]] -Tabla1[[#This Row],[Fecha de nac]])/365,0)))</f>
        <v/>
      </c>
      <c r="O363" s="169"/>
      <c r="P363" s="35"/>
      <c r="Q363" s="68"/>
      <c r="R363" s="68"/>
      <c r="S363" s="68"/>
      <c r="T363" s="68"/>
      <c r="U363" s="243" t="str">
        <f>IF(F363="","",Tabla1[[#This Row],[Fecha Inicio grupo]]+3*7-7)</f>
        <v/>
      </c>
      <c r="V363" s="244" t="str">
        <f>IF(F363="","",EDATE(Tabla1[[#This Row],[Fecha Inicio grupo]],3))</f>
        <v/>
      </c>
      <c r="W363" s="30"/>
      <c r="X363" s="30"/>
      <c r="Y363" s="76"/>
      <c r="Z363" s="76"/>
      <c r="AA363" s="76"/>
      <c r="AB363" s="76"/>
      <c r="AC363" s="76"/>
      <c r="AD363" s="76"/>
      <c r="AE363" s="76"/>
      <c r="AF363" s="76"/>
      <c r="AG363" s="76"/>
      <c r="AH363" s="76"/>
      <c r="AI363" s="76"/>
      <c r="AJ363" s="76"/>
      <c r="AK363" s="76"/>
      <c r="AL363" s="76"/>
      <c r="AM363" s="76"/>
      <c r="AN363" s="76"/>
      <c r="AO363" s="144"/>
      <c r="AP363" s="246" t="str">
        <f>IF(F363="","",IFERROR(VLOOKUP(SUBSTITUTE(SUBSTITUTE(Tabla1[[#This Row],[Uso Sistemas]],"T","P"),"N","F"),Parámetros!$M$2:$N$17,2,0),"Completar hasta 3ra sem. para evaluar a Probacionista"))</f>
        <v/>
      </c>
      <c r="AQ363" s="40"/>
      <c r="AR363" s="40"/>
      <c r="AS363" s="40"/>
      <c r="AT363" s="29"/>
      <c r="AU363" s="56"/>
      <c r="AV363" s="56"/>
      <c r="AW363" s="56"/>
      <c r="AX363" s="248" t="str">
        <f>IF(V363="","",EOMONTH(EDATE(Tabla1[[#This Row],[Fecha Finalización]],2),0))</f>
        <v/>
      </c>
      <c r="AY363" s="40"/>
      <c r="AZ363" s="249" t="str">
        <f>IF(V363="","",EOMONTH(EDATE(Tabla1[[#This Row],[Fecha Finalización]],3),0))</f>
        <v/>
      </c>
      <c r="BA363" s="40"/>
      <c r="BB363" s="40"/>
      <c r="BC363" s="235"/>
      <c r="BD363" s="233" t="str">
        <f>IF(F363="","",Tabla1[[#This Row],[sem 01]]&amp;Tabla1[[#This Row],[sem 02]]&amp;Tabla1[[#This Row],[sem 03]])</f>
        <v/>
      </c>
      <c r="BE363" s="234" t="str">
        <f>IF(TRIM(F363)="","",$B$1&amp;"-"&amp;SUBSTITUTE(Tabla1[[#This Row],[Mes Inscrito]]," ","")&amp;"-"&amp;SUBSTITUTE(Tabla1[[#This Row],[Dia de clases Inscrito]]," ","")&amp;"-"&amp;SUBSTITUTE(Tabla1[[#This Row],[Horario Inscrito]]," ","")&amp;"-"&amp;Tabla1[[#This Row],[Fecha Inicio grupo]])</f>
        <v/>
      </c>
      <c r="BF363" s="251" t="str">
        <f>IF(F363="","",Tabla1[[#This Row],[Curso]])</f>
        <v/>
      </c>
      <c r="BG363" s="252" t="str">
        <f>+IF(TRIM(F363)="","",$B$1&amp;"-"&amp;TRIM(Tabla1[[#This Row],[Mes Inscrito]])&amp;"-"&amp;TRIM(Tabla1[[#This Row],[Dia de clases Inscrito]])&amp;"-"&amp;TRIM(Tabla1[[#This Row],[Horario Inscrito]])&amp;"-"&amp;TRIM(Tabla1[[#This Row],[Fecha Inicio grupo]])&amp;"-"&amp;TRIM(Tabla1[[#This Row],[Tipo Incrito]]))</f>
        <v/>
      </c>
      <c r="BH363" s="308" t="str">
        <f>IF(F363="","",OR(IFERROR(SEARCH("CG",Tabla1[[#This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3" s="309" t="str">
        <f>IF(F363&lt;&gt;"",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3" s="309" t="str">
        <f>IF(F363&lt;&gt;"",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3" s="309" t="str">
        <f>IF(Tabla1[[#This Row],[Fecha Inicio grupo]]="","",IFERROR(VLOOKUP(Tabla1[[#This Row],[Mes de Alta como miembro]],Parámetros!$AM$2:$AN$16,2,0),"01/01/1900"))</f>
        <v/>
      </c>
    </row>
    <row r="364" spans="1:63" ht="14.45" hidden="1">
      <c r="A364" s="69">
        <v>361</v>
      </c>
      <c r="B364" s="30"/>
      <c r="C364" s="35"/>
      <c r="D364" s="43"/>
      <c r="E364" s="65"/>
      <c r="F364" s="46"/>
      <c r="G364" s="46"/>
      <c r="H364" s="163"/>
      <c r="I364" s="43"/>
      <c r="J364" s="29"/>
      <c r="K364" s="70"/>
      <c r="L364" s="69"/>
      <c r="M364" s="47"/>
      <c r="N364" s="238" t="str">
        <f ca="1">IF(Tabla1[[#This Row],[Fecha de nac]]="","",IF(Tabla1[[#This Row],[Fecha Finalización]] &gt;=TODAY(), DATEDIF(Tabla1[[#This Row],[Fecha de nac]],TODAY(),"y"), ROUNDDOWN((Tabla1[[#This Row],[Fecha Finalización]] -Tabla1[[#This Row],[Fecha de nac]])/365,0)))</f>
        <v/>
      </c>
      <c r="O364" s="169"/>
      <c r="P364" s="35"/>
      <c r="Q364" s="68"/>
      <c r="R364" s="68"/>
      <c r="S364" s="68"/>
      <c r="T364" s="68"/>
      <c r="U364" s="243" t="str">
        <f>IF(F364="","",Tabla1[[#This Row],[Fecha Inicio grupo]]+3*7-7)</f>
        <v/>
      </c>
      <c r="V364" s="244" t="str">
        <f>IF(F364="","",EDATE(Tabla1[[#This Row],[Fecha Inicio grupo]],3))</f>
        <v/>
      </c>
      <c r="W364" s="30"/>
      <c r="X364" s="30"/>
      <c r="Y364" s="76"/>
      <c r="Z364" s="76"/>
      <c r="AA364" s="76"/>
      <c r="AB364" s="76"/>
      <c r="AC364" s="76"/>
      <c r="AD364" s="76"/>
      <c r="AE364" s="76"/>
      <c r="AF364" s="76"/>
      <c r="AG364" s="76"/>
      <c r="AH364" s="76"/>
      <c r="AI364" s="76"/>
      <c r="AJ364" s="76"/>
      <c r="AK364" s="76"/>
      <c r="AL364" s="76"/>
      <c r="AM364" s="76"/>
      <c r="AN364" s="76"/>
      <c r="AO364" s="144"/>
      <c r="AP364" s="246" t="str">
        <f>IF(F364="","",IFERROR(VLOOKUP(SUBSTITUTE(SUBSTITUTE(Tabla1[[#This Row],[Uso Sistemas]],"T","P"),"N","F"),Parámetros!$M$2:$N$17,2,0),"Completar hasta 3ra sem. para evaluar a Probacionista"))</f>
        <v/>
      </c>
      <c r="AQ364" s="40"/>
      <c r="AR364" s="40"/>
      <c r="AS364" s="40"/>
      <c r="AT364" s="29"/>
      <c r="AU364" s="56"/>
      <c r="AV364" s="56"/>
      <c r="AW364" s="56"/>
      <c r="AX364" s="248" t="str">
        <f>IF(V364="","",EOMONTH(EDATE(Tabla1[[#This Row],[Fecha Finalización]],2),0))</f>
        <v/>
      </c>
      <c r="AY364" s="40"/>
      <c r="AZ364" s="249" t="str">
        <f>IF(V364="","",EOMONTH(EDATE(Tabla1[[#This Row],[Fecha Finalización]],3),0))</f>
        <v/>
      </c>
      <c r="BA364" s="40"/>
      <c r="BB364" s="40"/>
      <c r="BC364" s="235"/>
      <c r="BD364" s="233" t="str">
        <f>IF(F364="","",Tabla1[[#This Row],[sem 01]]&amp;Tabla1[[#This Row],[sem 02]]&amp;Tabla1[[#This Row],[sem 03]])</f>
        <v/>
      </c>
      <c r="BE364" s="234" t="str">
        <f>IF(TRIM(F364)="","",$B$1&amp;"-"&amp;SUBSTITUTE(Tabla1[[#This Row],[Mes Inscrito]]," ","")&amp;"-"&amp;SUBSTITUTE(Tabla1[[#This Row],[Dia de clases Inscrito]]," ","")&amp;"-"&amp;SUBSTITUTE(Tabla1[[#This Row],[Horario Inscrito]]," ","")&amp;"-"&amp;Tabla1[[#This Row],[Fecha Inicio grupo]])</f>
        <v/>
      </c>
      <c r="BF364" s="251" t="str">
        <f>IF(F364="","",Tabla1[[#This Row],[Curso]])</f>
        <v/>
      </c>
      <c r="BG364" s="252" t="str">
        <f>+IF(TRIM(F364)="","",$B$1&amp;"-"&amp;TRIM(Tabla1[[#This Row],[Mes Inscrito]])&amp;"-"&amp;TRIM(Tabla1[[#This Row],[Dia de clases Inscrito]])&amp;"-"&amp;TRIM(Tabla1[[#This Row],[Horario Inscrito]])&amp;"-"&amp;TRIM(Tabla1[[#This Row],[Fecha Inicio grupo]])&amp;"-"&amp;TRIM(Tabla1[[#This Row],[Tipo Incrito]]))</f>
        <v/>
      </c>
      <c r="BH364" s="308" t="str">
        <f>IF(F364="","",OR(IFERROR(SEARCH("CG",Tabla1[[#This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4" s="309" t="str">
        <f>IF(F364&lt;&gt;"",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4" s="309" t="str">
        <f>IF(F364&lt;&gt;"",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4" s="309" t="str">
        <f>IF(Tabla1[[#This Row],[Fecha Inicio grupo]]="","",IFERROR(VLOOKUP(Tabla1[[#This Row],[Mes de Alta como miembro]],Parámetros!$AM$2:$AN$16,2,0),"01/01/1900"))</f>
        <v/>
      </c>
    </row>
    <row r="365" spans="1:63" ht="14.45" hidden="1">
      <c r="A365" s="69">
        <v>362</v>
      </c>
      <c r="B365" s="30"/>
      <c r="C365" s="35"/>
      <c r="D365" s="43"/>
      <c r="E365" s="65"/>
      <c r="F365" s="46"/>
      <c r="G365" s="46"/>
      <c r="H365" s="163"/>
      <c r="I365" s="43"/>
      <c r="J365" s="29"/>
      <c r="K365" s="70"/>
      <c r="L365" s="69"/>
      <c r="M365" s="47"/>
      <c r="N365" s="238" t="str">
        <f ca="1">IF(Tabla1[[#This Row],[Fecha de nac]]="","",IF(Tabla1[[#This Row],[Fecha Finalización]] &gt;=TODAY(), DATEDIF(Tabla1[[#This Row],[Fecha de nac]],TODAY(),"y"), ROUNDDOWN((Tabla1[[#This Row],[Fecha Finalización]] -Tabla1[[#This Row],[Fecha de nac]])/365,0)))</f>
        <v/>
      </c>
      <c r="O365" s="169"/>
      <c r="P365" s="35"/>
      <c r="Q365" s="68"/>
      <c r="R365" s="68"/>
      <c r="S365" s="68"/>
      <c r="T365" s="68"/>
      <c r="U365" s="243" t="str">
        <f>IF(F365="","",Tabla1[[#This Row],[Fecha Inicio grupo]]+3*7-7)</f>
        <v/>
      </c>
      <c r="V365" s="244" t="str">
        <f>IF(F365="","",EDATE(Tabla1[[#This Row],[Fecha Inicio grupo]],3))</f>
        <v/>
      </c>
      <c r="W365" s="30"/>
      <c r="X365" s="30"/>
      <c r="Y365" s="76"/>
      <c r="Z365" s="76"/>
      <c r="AA365" s="76"/>
      <c r="AB365" s="76"/>
      <c r="AC365" s="76"/>
      <c r="AD365" s="76"/>
      <c r="AE365" s="76"/>
      <c r="AF365" s="76"/>
      <c r="AG365" s="76"/>
      <c r="AH365" s="76"/>
      <c r="AI365" s="76"/>
      <c r="AJ365" s="76"/>
      <c r="AK365" s="76"/>
      <c r="AL365" s="76"/>
      <c r="AM365" s="76"/>
      <c r="AN365" s="76"/>
      <c r="AO365" s="144"/>
      <c r="AP365" s="246" t="str">
        <f>IF(F365="","",IFERROR(VLOOKUP(SUBSTITUTE(SUBSTITUTE(Tabla1[[#This Row],[Uso Sistemas]],"T","P"),"N","F"),Parámetros!$M$2:$N$17,2,0),"Completar hasta 3ra sem. para evaluar a Probacionista"))</f>
        <v/>
      </c>
      <c r="AQ365" s="40"/>
      <c r="AR365" s="40"/>
      <c r="AS365" s="40"/>
      <c r="AT365" s="29"/>
      <c r="AU365" s="56"/>
      <c r="AV365" s="56"/>
      <c r="AW365" s="56"/>
      <c r="AX365" s="248" t="str">
        <f>IF(V365="","",EOMONTH(EDATE(Tabla1[[#This Row],[Fecha Finalización]],2),0))</f>
        <v/>
      </c>
      <c r="AY365" s="40"/>
      <c r="AZ365" s="249" t="str">
        <f>IF(V365="","",EOMONTH(EDATE(Tabla1[[#This Row],[Fecha Finalización]],3),0))</f>
        <v/>
      </c>
      <c r="BA365" s="40"/>
      <c r="BB365" s="40"/>
      <c r="BC365" s="235"/>
      <c r="BD365" s="233" t="str">
        <f>IF(F365="","",Tabla1[[#This Row],[sem 01]]&amp;Tabla1[[#This Row],[sem 02]]&amp;Tabla1[[#This Row],[sem 03]])</f>
        <v/>
      </c>
      <c r="BE365" s="234" t="str">
        <f>IF(TRIM(F365)="","",$B$1&amp;"-"&amp;SUBSTITUTE(Tabla1[[#This Row],[Mes Inscrito]]," ","")&amp;"-"&amp;SUBSTITUTE(Tabla1[[#This Row],[Dia de clases Inscrito]]," ","")&amp;"-"&amp;SUBSTITUTE(Tabla1[[#This Row],[Horario Inscrito]]," ","")&amp;"-"&amp;Tabla1[[#This Row],[Fecha Inicio grupo]])</f>
        <v/>
      </c>
      <c r="BF365" s="251" t="str">
        <f>IF(F365="","",Tabla1[[#This Row],[Curso]])</f>
        <v/>
      </c>
      <c r="BG365" s="252" t="str">
        <f>+IF(TRIM(F365)="","",$B$1&amp;"-"&amp;TRIM(Tabla1[[#This Row],[Mes Inscrito]])&amp;"-"&amp;TRIM(Tabla1[[#This Row],[Dia de clases Inscrito]])&amp;"-"&amp;TRIM(Tabla1[[#This Row],[Horario Inscrito]])&amp;"-"&amp;TRIM(Tabla1[[#This Row],[Fecha Inicio grupo]])&amp;"-"&amp;TRIM(Tabla1[[#This Row],[Tipo Incrito]]))</f>
        <v/>
      </c>
      <c r="BH365" s="308" t="str">
        <f>IF(F365="","",OR(IFERROR(SEARCH("CG",Tabla1[[#This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5" s="309" t="str">
        <f>IF(F365&lt;&gt;"",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5" s="309" t="str">
        <f>IF(F365&lt;&gt;"",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5" s="309" t="str">
        <f>IF(Tabla1[[#This Row],[Fecha Inicio grupo]]="","",IFERROR(VLOOKUP(Tabla1[[#This Row],[Mes de Alta como miembro]],Parámetros!$AM$2:$AN$16,2,0),"01/01/1900"))</f>
        <v/>
      </c>
    </row>
    <row r="366" spans="1:63" ht="14.45" hidden="1">
      <c r="A366" s="69">
        <v>363</v>
      </c>
      <c r="B366" s="30"/>
      <c r="C366" s="35"/>
      <c r="D366" s="43"/>
      <c r="E366" s="65"/>
      <c r="F366" s="46"/>
      <c r="G366" s="46"/>
      <c r="H366" s="163"/>
      <c r="I366" s="43"/>
      <c r="J366" s="29"/>
      <c r="K366" s="70"/>
      <c r="L366" s="69"/>
      <c r="M366" s="47"/>
      <c r="N366" s="238" t="str">
        <f ca="1">IF(Tabla1[[#This Row],[Fecha de nac]]="","",IF(Tabla1[[#This Row],[Fecha Finalización]] &gt;=TODAY(), DATEDIF(Tabla1[[#This Row],[Fecha de nac]],TODAY(),"y"), ROUNDDOWN((Tabla1[[#This Row],[Fecha Finalización]] -Tabla1[[#This Row],[Fecha de nac]])/365,0)))</f>
        <v/>
      </c>
      <c r="O366" s="169"/>
      <c r="P366" s="35"/>
      <c r="Q366" s="68"/>
      <c r="R366" s="68"/>
      <c r="S366" s="68"/>
      <c r="T366" s="68"/>
      <c r="U366" s="243" t="str">
        <f>IF(F366="","",Tabla1[[#This Row],[Fecha Inicio grupo]]+3*7-7)</f>
        <v/>
      </c>
      <c r="V366" s="244" t="str">
        <f>IF(F366="","",EDATE(Tabla1[[#This Row],[Fecha Inicio grupo]],3))</f>
        <v/>
      </c>
      <c r="W366" s="30"/>
      <c r="X366" s="30"/>
      <c r="Y366" s="76"/>
      <c r="Z366" s="76"/>
      <c r="AA366" s="76"/>
      <c r="AB366" s="76"/>
      <c r="AC366" s="76"/>
      <c r="AD366" s="76"/>
      <c r="AE366" s="76"/>
      <c r="AF366" s="76"/>
      <c r="AG366" s="76"/>
      <c r="AH366" s="76"/>
      <c r="AI366" s="76"/>
      <c r="AJ366" s="76"/>
      <c r="AK366" s="76"/>
      <c r="AL366" s="76"/>
      <c r="AM366" s="76"/>
      <c r="AN366" s="76"/>
      <c r="AO366" s="144"/>
      <c r="AP366" s="246" t="str">
        <f>IF(F366="","",IFERROR(VLOOKUP(SUBSTITUTE(SUBSTITUTE(Tabla1[[#This Row],[Uso Sistemas]],"T","P"),"N","F"),Parámetros!$M$2:$N$17,2,0),"Completar hasta 3ra sem. para evaluar a Probacionista"))</f>
        <v/>
      </c>
      <c r="AQ366" s="40"/>
      <c r="AR366" s="40"/>
      <c r="AS366" s="40"/>
      <c r="AT366" s="29"/>
      <c r="AU366" s="56"/>
      <c r="AV366" s="56"/>
      <c r="AW366" s="56"/>
      <c r="AX366" s="248" t="str">
        <f>IF(V366="","",EOMONTH(EDATE(Tabla1[[#This Row],[Fecha Finalización]],2),0))</f>
        <v/>
      </c>
      <c r="AY366" s="40"/>
      <c r="AZ366" s="249" t="str">
        <f>IF(V366="","",EOMONTH(EDATE(Tabla1[[#This Row],[Fecha Finalización]],3),0))</f>
        <v/>
      </c>
      <c r="BA366" s="40"/>
      <c r="BB366" s="40"/>
      <c r="BC366" s="235"/>
      <c r="BD366" s="233" t="str">
        <f>IF(F366="","",Tabla1[[#This Row],[sem 01]]&amp;Tabla1[[#This Row],[sem 02]]&amp;Tabla1[[#This Row],[sem 03]])</f>
        <v/>
      </c>
      <c r="BE366" s="234" t="str">
        <f>IF(TRIM(F366)="","",$B$1&amp;"-"&amp;SUBSTITUTE(Tabla1[[#This Row],[Mes Inscrito]]," ","")&amp;"-"&amp;SUBSTITUTE(Tabla1[[#This Row],[Dia de clases Inscrito]]," ","")&amp;"-"&amp;SUBSTITUTE(Tabla1[[#This Row],[Horario Inscrito]]," ","")&amp;"-"&amp;Tabla1[[#This Row],[Fecha Inicio grupo]])</f>
        <v/>
      </c>
      <c r="BF366" s="251" t="str">
        <f>IF(F366="","",Tabla1[[#This Row],[Curso]])</f>
        <v/>
      </c>
      <c r="BG366" s="252" t="str">
        <f>+IF(TRIM(F366)="","",$B$1&amp;"-"&amp;TRIM(Tabla1[[#This Row],[Mes Inscrito]])&amp;"-"&amp;TRIM(Tabla1[[#This Row],[Dia de clases Inscrito]])&amp;"-"&amp;TRIM(Tabla1[[#This Row],[Horario Inscrito]])&amp;"-"&amp;TRIM(Tabla1[[#This Row],[Fecha Inicio grupo]])&amp;"-"&amp;TRIM(Tabla1[[#This Row],[Tipo Incrito]]))</f>
        <v/>
      </c>
      <c r="BH366" s="308" t="str">
        <f>IF(F366="","",OR(IFERROR(SEARCH("CG",Tabla1[[#This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6" s="309" t="str">
        <f>IF(F366&lt;&gt;"",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6" s="309" t="str">
        <f>IF(F366&lt;&gt;"",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6" s="309" t="str">
        <f>IF(Tabla1[[#This Row],[Fecha Inicio grupo]]="","",IFERROR(VLOOKUP(Tabla1[[#This Row],[Mes de Alta como miembro]],Parámetros!$AM$2:$AN$16,2,0),"01/01/1900"))</f>
        <v/>
      </c>
    </row>
    <row r="367" spans="1:63" ht="14.45" hidden="1">
      <c r="A367" s="69">
        <v>364</v>
      </c>
      <c r="B367" s="30"/>
      <c r="C367" s="35"/>
      <c r="D367" s="43"/>
      <c r="E367" s="65"/>
      <c r="F367" s="46"/>
      <c r="G367" s="46"/>
      <c r="H367" s="163"/>
      <c r="I367" s="43"/>
      <c r="J367" s="29"/>
      <c r="K367" s="70"/>
      <c r="L367" s="69"/>
      <c r="M367" s="47"/>
      <c r="N367" s="238" t="str">
        <f ca="1">IF(Tabla1[[#This Row],[Fecha de nac]]="","",IF(Tabla1[[#This Row],[Fecha Finalización]] &gt;=TODAY(), DATEDIF(Tabla1[[#This Row],[Fecha de nac]],TODAY(),"y"), ROUNDDOWN((Tabla1[[#This Row],[Fecha Finalización]] -Tabla1[[#This Row],[Fecha de nac]])/365,0)))</f>
        <v/>
      </c>
      <c r="O367" s="169"/>
      <c r="P367" s="35"/>
      <c r="Q367" s="68"/>
      <c r="R367" s="68"/>
      <c r="S367" s="68"/>
      <c r="T367" s="68"/>
      <c r="U367" s="243" t="str">
        <f>IF(F367="","",Tabla1[[#This Row],[Fecha Inicio grupo]]+3*7-7)</f>
        <v/>
      </c>
      <c r="V367" s="244" t="str">
        <f>IF(F367="","",EDATE(Tabla1[[#This Row],[Fecha Inicio grupo]],3))</f>
        <v/>
      </c>
      <c r="W367" s="30"/>
      <c r="X367" s="30"/>
      <c r="Y367" s="76"/>
      <c r="Z367" s="76"/>
      <c r="AA367" s="76"/>
      <c r="AB367" s="76"/>
      <c r="AC367" s="76"/>
      <c r="AD367" s="76"/>
      <c r="AE367" s="76"/>
      <c r="AF367" s="76"/>
      <c r="AG367" s="76"/>
      <c r="AH367" s="76"/>
      <c r="AI367" s="76"/>
      <c r="AJ367" s="76"/>
      <c r="AK367" s="76"/>
      <c r="AL367" s="76"/>
      <c r="AM367" s="76"/>
      <c r="AN367" s="76"/>
      <c r="AO367" s="144"/>
      <c r="AP367" s="246" t="str">
        <f>IF(F367="","",IFERROR(VLOOKUP(SUBSTITUTE(SUBSTITUTE(Tabla1[[#This Row],[Uso Sistemas]],"T","P"),"N","F"),Parámetros!$M$2:$N$17,2,0),"Completar hasta 3ra sem. para evaluar a Probacionista"))</f>
        <v/>
      </c>
      <c r="AQ367" s="40"/>
      <c r="AR367" s="40"/>
      <c r="AS367" s="40"/>
      <c r="AT367" s="29"/>
      <c r="AU367" s="56"/>
      <c r="AV367" s="56"/>
      <c r="AW367" s="56"/>
      <c r="AX367" s="248" t="str">
        <f>IF(V367="","",EOMONTH(EDATE(Tabla1[[#This Row],[Fecha Finalización]],2),0))</f>
        <v/>
      </c>
      <c r="AY367" s="40"/>
      <c r="AZ367" s="249" t="str">
        <f>IF(V367="","",EOMONTH(EDATE(Tabla1[[#This Row],[Fecha Finalización]],3),0))</f>
        <v/>
      </c>
      <c r="BA367" s="40"/>
      <c r="BB367" s="40"/>
      <c r="BC367" s="235"/>
      <c r="BD367" s="233" t="str">
        <f>IF(F367="","",Tabla1[[#This Row],[sem 01]]&amp;Tabla1[[#This Row],[sem 02]]&amp;Tabla1[[#This Row],[sem 03]])</f>
        <v/>
      </c>
      <c r="BE367" s="234" t="str">
        <f>IF(TRIM(F367)="","",$B$1&amp;"-"&amp;SUBSTITUTE(Tabla1[[#This Row],[Mes Inscrito]]," ","")&amp;"-"&amp;SUBSTITUTE(Tabla1[[#This Row],[Dia de clases Inscrito]]," ","")&amp;"-"&amp;SUBSTITUTE(Tabla1[[#This Row],[Horario Inscrito]]," ","")&amp;"-"&amp;Tabla1[[#This Row],[Fecha Inicio grupo]])</f>
        <v/>
      </c>
      <c r="BF367" s="251" t="str">
        <f>IF(F367="","",Tabla1[[#This Row],[Curso]])</f>
        <v/>
      </c>
      <c r="BG367" s="252" t="str">
        <f>+IF(TRIM(F367)="","",$B$1&amp;"-"&amp;TRIM(Tabla1[[#This Row],[Mes Inscrito]])&amp;"-"&amp;TRIM(Tabla1[[#This Row],[Dia de clases Inscrito]])&amp;"-"&amp;TRIM(Tabla1[[#This Row],[Horario Inscrito]])&amp;"-"&amp;TRIM(Tabla1[[#This Row],[Fecha Inicio grupo]])&amp;"-"&amp;TRIM(Tabla1[[#This Row],[Tipo Incrito]]))</f>
        <v/>
      </c>
      <c r="BH367" s="308" t="str">
        <f>IF(F367="","",OR(IFERROR(SEARCH("CG",Tabla1[[#This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7" s="309" t="str">
        <f>IF(F367&lt;&gt;"",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7" s="309" t="str">
        <f>IF(F367&lt;&gt;"",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7" s="309" t="str">
        <f>IF(Tabla1[[#This Row],[Fecha Inicio grupo]]="","",IFERROR(VLOOKUP(Tabla1[[#This Row],[Mes de Alta como miembro]],Parámetros!$AM$2:$AN$16,2,0),"01/01/1900"))</f>
        <v/>
      </c>
    </row>
    <row r="368" spans="1:63" ht="14.45" hidden="1">
      <c r="A368" s="69">
        <v>365</v>
      </c>
      <c r="B368" s="30"/>
      <c r="C368" s="35"/>
      <c r="D368" s="43"/>
      <c r="E368" s="65"/>
      <c r="F368" s="46"/>
      <c r="G368" s="46"/>
      <c r="H368" s="163"/>
      <c r="I368" s="43"/>
      <c r="J368" s="29"/>
      <c r="K368" s="70"/>
      <c r="L368" s="69"/>
      <c r="M368" s="47"/>
      <c r="N368" s="238" t="str">
        <f ca="1">IF(Tabla1[[#This Row],[Fecha de nac]]="","",IF(Tabla1[[#This Row],[Fecha Finalización]] &gt;=TODAY(), DATEDIF(Tabla1[[#This Row],[Fecha de nac]],TODAY(),"y"), ROUNDDOWN((Tabla1[[#This Row],[Fecha Finalización]] -Tabla1[[#This Row],[Fecha de nac]])/365,0)))</f>
        <v/>
      </c>
      <c r="O368" s="169"/>
      <c r="P368" s="35"/>
      <c r="Q368" s="68"/>
      <c r="R368" s="68"/>
      <c r="S368" s="68"/>
      <c r="T368" s="68"/>
      <c r="U368" s="243" t="str">
        <f>IF(F368="","",Tabla1[[#This Row],[Fecha Inicio grupo]]+3*7-7)</f>
        <v/>
      </c>
      <c r="V368" s="244" t="str">
        <f>IF(F368="","",EDATE(Tabla1[[#This Row],[Fecha Inicio grupo]],3))</f>
        <v/>
      </c>
      <c r="W368" s="30"/>
      <c r="X368" s="30"/>
      <c r="Y368" s="76"/>
      <c r="Z368" s="76"/>
      <c r="AA368" s="76"/>
      <c r="AB368" s="76"/>
      <c r="AC368" s="76"/>
      <c r="AD368" s="76"/>
      <c r="AE368" s="76"/>
      <c r="AF368" s="76"/>
      <c r="AG368" s="76"/>
      <c r="AH368" s="76"/>
      <c r="AI368" s="76"/>
      <c r="AJ368" s="76"/>
      <c r="AK368" s="76"/>
      <c r="AL368" s="76"/>
      <c r="AM368" s="76"/>
      <c r="AN368" s="76"/>
      <c r="AO368" s="144"/>
      <c r="AP368" s="246" t="str">
        <f>IF(F368="","",IFERROR(VLOOKUP(SUBSTITUTE(SUBSTITUTE(Tabla1[[#This Row],[Uso Sistemas]],"T","P"),"N","F"),Parámetros!$M$2:$N$17,2,0),"Completar hasta 3ra sem. para evaluar a Probacionista"))</f>
        <v/>
      </c>
      <c r="AQ368" s="40"/>
      <c r="AR368" s="40"/>
      <c r="AS368" s="40"/>
      <c r="AT368" s="29"/>
      <c r="AU368" s="56"/>
      <c r="AV368" s="56"/>
      <c r="AW368" s="56"/>
      <c r="AX368" s="248" t="str">
        <f>IF(V368="","",EOMONTH(EDATE(Tabla1[[#This Row],[Fecha Finalización]],2),0))</f>
        <v/>
      </c>
      <c r="AY368" s="40"/>
      <c r="AZ368" s="249" t="str">
        <f>IF(V368="","",EOMONTH(EDATE(Tabla1[[#This Row],[Fecha Finalización]],3),0))</f>
        <v/>
      </c>
      <c r="BA368" s="40"/>
      <c r="BB368" s="40"/>
      <c r="BC368" s="235"/>
      <c r="BD368" s="233" t="str">
        <f>IF(F368="","",Tabla1[[#This Row],[sem 01]]&amp;Tabla1[[#This Row],[sem 02]]&amp;Tabla1[[#This Row],[sem 03]])</f>
        <v/>
      </c>
      <c r="BE368" s="234" t="str">
        <f>IF(TRIM(F368)="","",$B$1&amp;"-"&amp;SUBSTITUTE(Tabla1[[#This Row],[Mes Inscrito]]," ","")&amp;"-"&amp;SUBSTITUTE(Tabla1[[#This Row],[Dia de clases Inscrito]]," ","")&amp;"-"&amp;SUBSTITUTE(Tabla1[[#This Row],[Horario Inscrito]]," ","")&amp;"-"&amp;Tabla1[[#This Row],[Fecha Inicio grupo]])</f>
        <v/>
      </c>
      <c r="BF368" s="251" t="str">
        <f>IF(F368="","",Tabla1[[#This Row],[Curso]])</f>
        <v/>
      </c>
      <c r="BG368" s="252" t="str">
        <f>+IF(TRIM(F368)="","",$B$1&amp;"-"&amp;TRIM(Tabla1[[#This Row],[Mes Inscrito]])&amp;"-"&amp;TRIM(Tabla1[[#This Row],[Dia de clases Inscrito]])&amp;"-"&amp;TRIM(Tabla1[[#This Row],[Horario Inscrito]])&amp;"-"&amp;TRIM(Tabla1[[#This Row],[Fecha Inicio grupo]])&amp;"-"&amp;TRIM(Tabla1[[#This Row],[Tipo Incrito]]))</f>
        <v/>
      </c>
      <c r="BH368" s="308" t="str">
        <f>IF(F368="","",OR(IFERROR(SEARCH("CG",Tabla1[[#This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8" s="309" t="str">
        <f>IF(F368&lt;&gt;"",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8" s="309" t="str">
        <f>IF(F368&lt;&gt;"",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8" s="309" t="str">
        <f>IF(Tabla1[[#This Row],[Fecha Inicio grupo]]="","",IFERROR(VLOOKUP(Tabla1[[#This Row],[Mes de Alta como miembro]],Parámetros!$AM$2:$AN$16,2,0),"01/01/1900"))</f>
        <v/>
      </c>
    </row>
    <row r="369" spans="1:63" ht="14.45" hidden="1">
      <c r="A369" s="69">
        <v>366</v>
      </c>
      <c r="B369" s="30"/>
      <c r="C369" s="35"/>
      <c r="D369" s="43"/>
      <c r="E369" s="65"/>
      <c r="F369" s="46"/>
      <c r="G369" s="46"/>
      <c r="H369" s="163"/>
      <c r="I369" s="43"/>
      <c r="J369" s="29"/>
      <c r="K369" s="70"/>
      <c r="L369" s="69"/>
      <c r="M369" s="47"/>
      <c r="N369" s="238" t="str">
        <f ca="1">IF(Tabla1[[#This Row],[Fecha de nac]]="","",IF(Tabla1[[#This Row],[Fecha Finalización]] &gt;=TODAY(), DATEDIF(Tabla1[[#This Row],[Fecha de nac]],TODAY(),"y"), ROUNDDOWN((Tabla1[[#This Row],[Fecha Finalización]] -Tabla1[[#This Row],[Fecha de nac]])/365,0)))</f>
        <v/>
      </c>
      <c r="O369" s="169"/>
      <c r="P369" s="35"/>
      <c r="Q369" s="68"/>
      <c r="R369" s="68"/>
      <c r="S369" s="68"/>
      <c r="T369" s="68"/>
      <c r="U369" s="243" t="str">
        <f>IF(F369="","",Tabla1[[#This Row],[Fecha Inicio grupo]]+3*7-7)</f>
        <v/>
      </c>
      <c r="V369" s="244" t="str">
        <f>IF(F369="","",EDATE(Tabla1[[#This Row],[Fecha Inicio grupo]],3))</f>
        <v/>
      </c>
      <c r="W369" s="30"/>
      <c r="X369" s="30"/>
      <c r="Y369" s="76"/>
      <c r="Z369" s="76"/>
      <c r="AA369" s="76"/>
      <c r="AB369" s="76"/>
      <c r="AC369" s="76"/>
      <c r="AD369" s="76"/>
      <c r="AE369" s="76"/>
      <c r="AF369" s="76"/>
      <c r="AG369" s="76"/>
      <c r="AH369" s="76"/>
      <c r="AI369" s="76"/>
      <c r="AJ369" s="76"/>
      <c r="AK369" s="76"/>
      <c r="AL369" s="76"/>
      <c r="AM369" s="76"/>
      <c r="AN369" s="76"/>
      <c r="AO369" s="144"/>
      <c r="AP369" s="246" t="str">
        <f>IF(F369="","",IFERROR(VLOOKUP(SUBSTITUTE(SUBSTITUTE(Tabla1[[#This Row],[Uso Sistemas]],"T","P"),"N","F"),Parámetros!$M$2:$N$17,2,0),"Completar hasta 3ra sem. para evaluar a Probacionista"))</f>
        <v/>
      </c>
      <c r="AQ369" s="40"/>
      <c r="AR369" s="40"/>
      <c r="AS369" s="40"/>
      <c r="AT369" s="29"/>
      <c r="AU369" s="56"/>
      <c r="AV369" s="56"/>
      <c r="AW369" s="56"/>
      <c r="AX369" s="248" t="str">
        <f>IF(V369="","",EOMONTH(EDATE(Tabla1[[#This Row],[Fecha Finalización]],2),0))</f>
        <v/>
      </c>
      <c r="AY369" s="40"/>
      <c r="AZ369" s="249" t="str">
        <f>IF(V369="","",EOMONTH(EDATE(Tabla1[[#This Row],[Fecha Finalización]],3),0))</f>
        <v/>
      </c>
      <c r="BA369" s="40"/>
      <c r="BB369" s="40"/>
      <c r="BC369" s="235"/>
      <c r="BD369" s="233" t="str">
        <f>IF(F369="","",Tabla1[[#This Row],[sem 01]]&amp;Tabla1[[#This Row],[sem 02]]&amp;Tabla1[[#This Row],[sem 03]])</f>
        <v/>
      </c>
      <c r="BE369" s="234" t="str">
        <f>IF(TRIM(F369)="","",$B$1&amp;"-"&amp;SUBSTITUTE(Tabla1[[#This Row],[Mes Inscrito]]," ","")&amp;"-"&amp;SUBSTITUTE(Tabla1[[#This Row],[Dia de clases Inscrito]]," ","")&amp;"-"&amp;SUBSTITUTE(Tabla1[[#This Row],[Horario Inscrito]]," ","")&amp;"-"&amp;Tabla1[[#This Row],[Fecha Inicio grupo]])</f>
        <v/>
      </c>
      <c r="BF369" s="251" t="str">
        <f>IF(F369="","",Tabla1[[#This Row],[Curso]])</f>
        <v/>
      </c>
      <c r="BG369" s="252" t="str">
        <f>+IF(TRIM(F369)="","",$B$1&amp;"-"&amp;TRIM(Tabla1[[#This Row],[Mes Inscrito]])&amp;"-"&amp;TRIM(Tabla1[[#This Row],[Dia de clases Inscrito]])&amp;"-"&amp;TRIM(Tabla1[[#This Row],[Horario Inscrito]])&amp;"-"&amp;TRIM(Tabla1[[#This Row],[Fecha Inicio grupo]])&amp;"-"&amp;TRIM(Tabla1[[#This Row],[Tipo Incrito]]))</f>
        <v/>
      </c>
      <c r="BH369" s="308" t="str">
        <f>IF(F369="","",OR(IFERROR(SEARCH("CG",Tabla1[[#This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9" s="309" t="str">
        <f>IF(F369&lt;&gt;"",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9" s="309" t="str">
        <f>IF(F369&lt;&gt;"",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9" s="309" t="str">
        <f>IF(Tabla1[[#This Row],[Fecha Inicio grupo]]="","",IFERROR(VLOOKUP(Tabla1[[#This Row],[Mes de Alta como miembro]],Parámetros!$AM$2:$AN$16,2,0),"01/01/1900"))</f>
        <v/>
      </c>
    </row>
    <row r="370" spans="1:63" ht="14.45" hidden="1">
      <c r="A370" s="69">
        <v>367</v>
      </c>
      <c r="B370" s="30"/>
      <c r="C370" s="35"/>
      <c r="D370" s="43"/>
      <c r="E370" s="65"/>
      <c r="F370" s="46"/>
      <c r="G370" s="46"/>
      <c r="H370" s="163"/>
      <c r="I370" s="43"/>
      <c r="J370" s="29"/>
      <c r="K370" s="70"/>
      <c r="L370" s="69"/>
      <c r="M370" s="47"/>
      <c r="N370" s="238" t="str">
        <f ca="1">IF(Tabla1[[#This Row],[Fecha de nac]]="","",IF(Tabla1[[#This Row],[Fecha Finalización]] &gt;=TODAY(), DATEDIF(Tabla1[[#This Row],[Fecha de nac]],TODAY(),"y"), ROUNDDOWN((Tabla1[[#This Row],[Fecha Finalización]] -Tabla1[[#This Row],[Fecha de nac]])/365,0)))</f>
        <v/>
      </c>
      <c r="O370" s="169"/>
      <c r="P370" s="35"/>
      <c r="Q370" s="68"/>
      <c r="R370" s="68"/>
      <c r="S370" s="68"/>
      <c r="T370" s="68"/>
      <c r="U370" s="243" t="str">
        <f>IF(F370="","",Tabla1[[#This Row],[Fecha Inicio grupo]]+3*7-7)</f>
        <v/>
      </c>
      <c r="V370" s="244" t="str">
        <f>IF(F370="","",EDATE(Tabla1[[#This Row],[Fecha Inicio grupo]],3))</f>
        <v/>
      </c>
      <c r="W370" s="30"/>
      <c r="X370" s="30"/>
      <c r="Y370" s="76"/>
      <c r="Z370" s="76"/>
      <c r="AA370" s="76"/>
      <c r="AB370" s="76"/>
      <c r="AC370" s="76"/>
      <c r="AD370" s="76"/>
      <c r="AE370" s="76"/>
      <c r="AF370" s="76"/>
      <c r="AG370" s="76"/>
      <c r="AH370" s="76"/>
      <c r="AI370" s="76"/>
      <c r="AJ370" s="76"/>
      <c r="AK370" s="76"/>
      <c r="AL370" s="76"/>
      <c r="AM370" s="76"/>
      <c r="AN370" s="76"/>
      <c r="AO370" s="144"/>
      <c r="AP370" s="246" t="str">
        <f>IF(F370="","",IFERROR(VLOOKUP(SUBSTITUTE(SUBSTITUTE(Tabla1[[#This Row],[Uso Sistemas]],"T","P"),"N","F"),Parámetros!$M$2:$N$17,2,0),"Completar hasta 3ra sem. para evaluar a Probacionista"))</f>
        <v/>
      </c>
      <c r="AQ370" s="40"/>
      <c r="AR370" s="40"/>
      <c r="AS370" s="40"/>
      <c r="AT370" s="29"/>
      <c r="AU370" s="56"/>
      <c r="AV370" s="56"/>
      <c r="AW370" s="56"/>
      <c r="AX370" s="248" t="str">
        <f>IF(V370="","",EOMONTH(EDATE(Tabla1[[#This Row],[Fecha Finalización]],2),0))</f>
        <v/>
      </c>
      <c r="AY370" s="40"/>
      <c r="AZ370" s="249" t="str">
        <f>IF(V370="","",EOMONTH(EDATE(Tabla1[[#This Row],[Fecha Finalización]],3),0))</f>
        <v/>
      </c>
      <c r="BA370" s="40"/>
      <c r="BB370" s="40"/>
      <c r="BC370" s="235"/>
      <c r="BD370" s="233" t="str">
        <f>IF(F370="","",Tabla1[[#This Row],[sem 01]]&amp;Tabla1[[#This Row],[sem 02]]&amp;Tabla1[[#This Row],[sem 03]])</f>
        <v/>
      </c>
      <c r="BE370" s="234" t="str">
        <f>IF(TRIM(F370)="","",$B$1&amp;"-"&amp;SUBSTITUTE(Tabla1[[#This Row],[Mes Inscrito]]," ","")&amp;"-"&amp;SUBSTITUTE(Tabla1[[#This Row],[Dia de clases Inscrito]]," ","")&amp;"-"&amp;SUBSTITUTE(Tabla1[[#This Row],[Horario Inscrito]]," ","")&amp;"-"&amp;Tabla1[[#This Row],[Fecha Inicio grupo]])</f>
        <v/>
      </c>
      <c r="BF370" s="251" t="str">
        <f>IF(F370="","",Tabla1[[#This Row],[Curso]])</f>
        <v/>
      </c>
      <c r="BG370" s="252" t="str">
        <f>+IF(TRIM(F370)="","",$B$1&amp;"-"&amp;TRIM(Tabla1[[#This Row],[Mes Inscrito]])&amp;"-"&amp;TRIM(Tabla1[[#This Row],[Dia de clases Inscrito]])&amp;"-"&amp;TRIM(Tabla1[[#This Row],[Horario Inscrito]])&amp;"-"&amp;TRIM(Tabla1[[#This Row],[Fecha Inicio grupo]])&amp;"-"&amp;TRIM(Tabla1[[#This Row],[Tipo Incrito]]))</f>
        <v/>
      </c>
      <c r="BH370" s="308" t="str">
        <f>IF(F370="","",OR(IFERROR(SEARCH("CG",Tabla1[[#This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0" s="309" t="str">
        <f>IF(F370&lt;&gt;"",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0" s="309" t="str">
        <f>IF(F370&lt;&gt;"",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0" s="309" t="str">
        <f>IF(Tabla1[[#This Row],[Fecha Inicio grupo]]="","",IFERROR(VLOOKUP(Tabla1[[#This Row],[Mes de Alta como miembro]],Parámetros!$AM$2:$AN$16,2,0),"01/01/1900"))</f>
        <v/>
      </c>
    </row>
    <row r="371" spans="1:63" ht="14.45" hidden="1">
      <c r="A371" s="69">
        <v>368</v>
      </c>
      <c r="B371" s="30"/>
      <c r="C371" s="35"/>
      <c r="D371" s="43"/>
      <c r="E371" s="65"/>
      <c r="F371" s="46"/>
      <c r="G371" s="46"/>
      <c r="H371" s="163"/>
      <c r="I371" s="43"/>
      <c r="J371" s="29"/>
      <c r="K371" s="70"/>
      <c r="L371" s="69"/>
      <c r="M371" s="47"/>
      <c r="N371" s="238" t="str">
        <f ca="1">IF(Tabla1[[#This Row],[Fecha de nac]]="","",IF(Tabla1[[#This Row],[Fecha Finalización]] &gt;=TODAY(), DATEDIF(Tabla1[[#This Row],[Fecha de nac]],TODAY(),"y"), ROUNDDOWN((Tabla1[[#This Row],[Fecha Finalización]] -Tabla1[[#This Row],[Fecha de nac]])/365,0)))</f>
        <v/>
      </c>
      <c r="O371" s="169"/>
      <c r="P371" s="35"/>
      <c r="Q371" s="68"/>
      <c r="R371" s="68"/>
      <c r="S371" s="68"/>
      <c r="T371" s="68"/>
      <c r="U371" s="243" t="str">
        <f>IF(F371="","",Tabla1[[#This Row],[Fecha Inicio grupo]]+3*7-7)</f>
        <v/>
      </c>
      <c r="V371" s="244" t="str">
        <f>IF(F371="","",EDATE(Tabla1[[#This Row],[Fecha Inicio grupo]],3))</f>
        <v/>
      </c>
      <c r="W371" s="30"/>
      <c r="X371" s="30"/>
      <c r="Y371" s="76"/>
      <c r="Z371" s="76"/>
      <c r="AA371" s="76"/>
      <c r="AB371" s="76"/>
      <c r="AC371" s="76"/>
      <c r="AD371" s="76"/>
      <c r="AE371" s="76"/>
      <c r="AF371" s="76"/>
      <c r="AG371" s="76"/>
      <c r="AH371" s="76"/>
      <c r="AI371" s="76"/>
      <c r="AJ371" s="76"/>
      <c r="AK371" s="76"/>
      <c r="AL371" s="76"/>
      <c r="AM371" s="76"/>
      <c r="AN371" s="76"/>
      <c r="AO371" s="144"/>
      <c r="AP371" s="246" t="str">
        <f>IF(F371="","",IFERROR(VLOOKUP(SUBSTITUTE(SUBSTITUTE(Tabla1[[#This Row],[Uso Sistemas]],"T","P"),"N","F"),Parámetros!$M$2:$N$17,2,0),"Completar hasta 3ra sem. para evaluar a Probacionista"))</f>
        <v/>
      </c>
      <c r="AQ371" s="40"/>
      <c r="AR371" s="40"/>
      <c r="AS371" s="40"/>
      <c r="AT371" s="29"/>
      <c r="AU371" s="56"/>
      <c r="AV371" s="56"/>
      <c r="AW371" s="56"/>
      <c r="AX371" s="248" t="str">
        <f>IF(V371="","",EOMONTH(EDATE(Tabla1[[#This Row],[Fecha Finalización]],2),0))</f>
        <v/>
      </c>
      <c r="AY371" s="40"/>
      <c r="AZ371" s="249" t="str">
        <f>IF(V371="","",EOMONTH(EDATE(Tabla1[[#This Row],[Fecha Finalización]],3),0))</f>
        <v/>
      </c>
      <c r="BA371" s="40"/>
      <c r="BB371" s="40"/>
      <c r="BC371" s="235"/>
      <c r="BD371" s="233" t="str">
        <f>IF(F371="","",Tabla1[[#This Row],[sem 01]]&amp;Tabla1[[#This Row],[sem 02]]&amp;Tabla1[[#This Row],[sem 03]])</f>
        <v/>
      </c>
      <c r="BE371" s="234" t="str">
        <f>IF(TRIM(F371)="","",$B$1&amp;"-"&amp;SUBSTITUTE(Tabla1[[#This Row],[Mes Inscrito]]," ","")&amp;"-"&amp;SUBSTITUTE(Tabla1[[#This Row],[Dia de clases Inscrito]]," ","")&amp;"-"&amp;SUBSTITUTE(Tabla1[[#This Row],[Horario Inscrito]]," ","")&amp;"-"&amp;Tabla1[[#This Row],[Fecha Inicio grupo]])</f>
        <v/>
      </c>
      <c r="BF371" s="251" t="str">
        <f>IF(F371="","",Tabla1[[#This Row],[Curso]])</f>
        <v/>
      </c>
      <c r="BG371" s="252" t="str">
        <f>+IF(TRIM(F371)="","",$B$1&amp;"-"&amp;TRIM(Tabla1[[#This Row],[Mes Inscrito]])&amp;"-"&amp;TRIM(Tabla1[[#This Row],[Dia de clases Inscrito]])&amp;"-"&amp;TRIM(Tabla1[[#This Row],[Horario Inscrito]])&amp;"-"&amp;TRIM(Tabla1[[#This Row],[Fecha Inicio grupo]])&amp;"-"&amp;TRIM(Tabla1[[#This Row],[Tipo Incrito]]))</f>
        <v/>
      </c>
      <c r="BH371" s="308" t="str">
        <f>IF(F371="","",OR(IFERROR(SEARCH("CG",Tabla1[[#This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1" s="309" t="str">
        <f>IF(F371&lt;&gt;"",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1" s="309" t="str">
        <f>IF(F371&lt;&gt;"",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1" s="309" t="str">
        <f>IF(Tabla1[[#This Row],[Fecha Inicio grupo]]="","",IFERROR(VLOOKUP(Tabla1[[#This Row],[Mes de Alta como miembro]],Parámetros!$AM$2:$AN$16,2,0),"01/01/1900"))</f>
        <v/>
      </c>
    </row>
    <row r="372" spans="1:63" ht="14.45" hidden="1">
      <c r="A372" s="69">
        <v>369</v>
      </c>
      <c r="B372" s="30"/>
      <c r="C372" s="35"/>
      <c r="D372" s="43"/>
      <c r="E372" s="65"/>
      <c r="F372" s="46"/>
      <c r="G372" s="46"/>
      <c r="H372" s="163"/>
      <c r="I372" s="43"/>
      <c r="J372" s="29"/>
      <c r="K372" s="70"/>
      <c r="L372" s="69"/>
      <c r="M372" s="47"/>
      <c r="N372" s="238" t="str">
        <f ca="1">IF(Tabla1[[#This Row],[Fecha de nac]]="","",IF(Tabla1[[#This Row],[Fecha Finalización]] &gt;=TODAY(), DATEDIF(Tabla1[[#This Row],[Fecha de nac]],TODAY(),"y"), ROUNDDOWN((Tabla1[[#This Row],[Fecha Finalización]] -Tabla1[[#This Row],[Fecha de nac]])/365,0)))</f>
        <v/>
      </c>
      <c r="O372" s="169"/>
      <c r="P372" s="35"/>
      <c r="Q372" s="68"/>
      <c r="R372" s="68"/>
      <c r="S372" s="68"/>
      <c r="T372" s="68"/>
      <c r="U372" s="243" t="str">
        <f>IF(F372="","",Tabla1[[#This Row],[Fecha Inicio grupo]]+3*7-7)</f>
        <v/>
      </c>
      <c r="V372" s="244" t="str">
        <f>IF(F372="","",EDATE(Tabla1[[#This Row],[Fecha Inicio grupo]],3))</f>
        <v/>
      </c>
      <c r="W372" s="30"/>
      <c r="X372" s="30"/>
      <c r="Y372" s="76"/>
      <c r="Z372" s="76"/>
      <c r="AA372" s="76"/>
      <c r="AB372" s="76"/>
      <c r="AC372" s="76"/>
      <c r="AD372" s="76"/>
      <c r="AE372" s="76"/>
      <c r="AF372" s="76"/>
      <c r="AG372" s="76"/>
      <c r="AH372" s="76"/>
      <c r="AI372" s="76"/>
      <c r="AJ372" s="76"/>
      <c r="AK372" s="76"/>
      <c r="AL372" s="76"/>
      <c r="AM372" s="76"/>
      <c r="AN372" s="76"/>
      <c r="AO372" s="144"/>
      <c r="AP372" s="246" t="str">
        <f>IF(F372="","",IFERROR(VLOOKUP(SUBSTITUTE(SUBSTITUTE(Tabla1[[#This Row],[Uso Sistemas]],"T","P"),"N","F"),Parámetros!$M$2:$N$17,2,0),"Completar hasta 3ra sem. para evaluar a Probacionista"))</f>
        <v/>
      </c>
      <c r="AQ372" s="40"/>
      <c r="AR372" s="40"/>
      <c r="AS372" s="40"/>
      <c r="AT372" s="29"/>
      <c r="AU372" s="56"/>
      <c r="AV372" s="56"/>
      <c r="AW372" s="56"/>
      <c r="AX372" s="248" t="str">
        <f>IF(V372="","",EOMONTH(EDATE(Tabla1[[#This Row],[Fecha Finalización]],2),0))</f>
        <v/>
      </c>
      <c r="AY372" s="40"/>
      <c r="AZ372" s="249" t="str">
        <f>IF(V372="","",EOMONTH(EDATE(Tabla1[[#This Row],[Fecha Finalización]],3),0))</f>
        <v/>
      </c>
      <c r="BA372" s="40"/>
      <c r="BB372" s="40"/>
      <c r="BC372" s="235"/>
      <c r="BD372" s="233" t="str">
        <f>IF(F372="","",Tabla1[[#This Row],[sem 01]]&amp;Tabla1[[#This Row],[sem 02]]&amp;Tabla1[[#This Row],[sem 03]])</f>
        <v/>
      </c>
      <c r="BE372" s="234" t="str">
        <f>IF(TRIM(F372)="","",$B$1&amp;"-"&amp;SUBSTITUTE(Tabla1[[#This Row],[Mes Inscrito]]," ","")&amp;"-"&amp;SUBSTITUTE(Tabla1[[#This Row],[Dia de clases Inscrito]]," ","")&amp;"-"&amp;SUBSTITUTE(Tabla1[[#This Row],[Horario Inscrito]]," ","")&amp;"-"&amp;Tabla1[[#This Row],[Fecha Inicio grupo]])</f>
        <v/>
      </c>
      <c r="BF372" s="251" t="str">
        <f>IF(F372="","",Tabla1[[#This Row],[Curso]])</f>
        <v/>
      </c>
      <c r="BG372" s="252" t="str">
        <f>+IF(TRIM(F372)="","",$B$1&amp;"-"&amp;TRIM(Tabla1[[#This Row],[Mes Inscrito]])&amp;"-"&amp;TRIM(Tabla1[[#This Row],[Dia de clases Inscrito]])&amp;"-"&amp;TRIM(Tabla1[[#This Row],[Horario Inscrito]])&amp;"-"&amp;TRIM(Tabla1[[#This Row],[Fecha Inicio grupo]])&amp;"-"&amp;TRIM(Tabla1[[#This Row],[Tipo Incrito]]))</f>
        <v/>
      </c>
      <c r="BH372" s="308" t="str">
        <f>IF(F372="","",OR(IFERROR(SEARCH("CG",Tabla1[[#This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2" s="309" t="str">
        <f>IF(F372&lt;&gt;"",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2" s="309" t="str">
        <f>IF(F372&lt;&gt;"",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2" s="309" t="str">
        <f>IF(Tabla1[[#This Row],[Fecha Inicio grupo]]="","",IFERROR(VLOOKUP(Tabla1[[#This Row],[Mes de Alta como miembro]],Parámetros!$AM$2:$AN$16,2,0),"01/01/1900"))</f>
        <v/>
      </c>
    </row>
    <row r="373" spans="1:63" ht="14.45" hidden="1">
      <c r="A373" s="69">
        <v>370</v>
      </c>
      <c r="B373" s="30"/>
      <c r="C373" s="35"/>
      <c r="D373" s="43"/>
      <c r="E373" s="65"/>
      <c r="F373" s="46"/>
      <c r="G373" s="46"/>
      <c r="H373" s="163"/>
      <c r="I373" s="43"/>
      <c r="J373" s="29"/>
      <c r="K373" s="70"/>
      <c r="L373" s="69"/>
      <c r="M373" s="47"/>
      <c r="N373" s="238" t="str">
        <f ca="1">IF(Tabla1[[#This Row],[Fecha de nac]]="","",IF(Tabla1[[#This Row],[Fecha Finalización]] &gt;=TODAY(), DATEDIF(Tabla1[[#This Row],[Fecha de nac]],TODAY(),"y"), ROUNDDOWN((Tabla1[[#This Row],[Fecha Finalización]] -Tabla1[[#This Row],[Fecha de nac]])/365,0)))</f>
        <v/>
      </c>
      <c r="O373" s="169"/>
      <c r="P373" s="35"/>
      <c r="Q373" s="68"/>
      <c r="R373" s="68"/>
      <c r="S373" s="68"/>
      <c r="T373" s="68"/>
      <c r="U373" s="243" t="str">
        <f>IF(F373="","",Tabla1[[#This Row],[Fecha Inicio grupo]]+3*7-7)</f>
        <v/>
      </c>
      <c r="V373" s="244" t="str">
        <f>IF(F373="","",EDATE(Tabla1[[#This Row],[Fecha Inicio grupo]],3))</f>
        <v/>
      </c>
      <c r="W373" s="30"/>
      <c r="X373" s="30"/>
      <c r="Y373" s="76"/>
      <c r="Z373" s="76"/>
      <c r="AA373" s="76"/>
      <c r="AB373" s="76"/>
      <c r="AC373" s="76"/>
      <c r="AD373" s="76"/>
      <c r="AE373" s="76"/>
      <c r="AF373" s="76"/>
      <c r="AG373" s="76"/>
      <c r="AH373" s="76"/>
      <c r="AI373" s="76"/>
      <c r="AJ373" s="76"/>
      <c r="AK373" s="76"/>
      <c r="AL373" s="76"/>
      <c r="AM373" s="76"/>
      <c r="AN373" s="76"/>
      <c r="AO373" s="144"/>
      <c r="AP373" s="246" t="str">
        <f>IF(F373="","",IFERROR(VLOOKUP(SUBSTITUTE(SUBSTITUTE(Tabla1[[#This Row],[Uso Sistemas]],"T","P"),"N","F"),Parámetros!$M$2:$N$17,2,0),"Completar hasta 3ra sem. para evaluar a Probacionista"))</f>
        <v/>
      </c>
      <c r="AQ373" s="40"/>
      <c r="AR373" s="40"/>
      <c r="AS373" s="40"/>
      <c r="AT373" s="29"/>
      <c r="AU373" s="56"/>
      <c r="AV373" s="56"/>
      <c r="AW373" s="56"/>
      <c r="AX373" s="248" t="str">
        <f>IF(V373="","",EOMONTH(EDATE(Tabla1[[#This Row],[Fecha Finalización]],2),0))</f>
        <v/>
      </c>
      <c r="AY373" s="40"/>
      <c r="AZ373" s="249" t="str">
        <f>IF(V373="","",EOMONTH(EDATE(Tabla1[[#This Row],[Fecha Finalización]],3),0))</f>
        <v/>
      </c>
      <c r="BA373" s="40"/>
      <c r="BB373" s="40"/>
      <c r="BC373" s="235"/>
      <c r="BD373" s="233" t="str">
        <f>IF(F373="","",Tabla1[[#This Row],[sem 01]]&amp;Tabla1[[#This Row],[sem 02]]&amp;Tabla1[[#This Row],[sem 03]])</f>
        <v/>
      </c>
      <c r="BE373" s="234" t="str">
        <f>IF(TRIM(F373)="","",$B$1&amp;"-"&amp;SUBSTITUTE(Tabla1[[#This Row],[Mes Inscrito]]," ","")&amp;"-"&amp;SUBSTITUTE(Tabla1[[#This Row],[Dia de clases Inscrito]]," ","")&amp;"-"&amp;SUBSTITUTE(Tabla1[[#This Row],[Horario Inscrito]]," ","")&amp;"-"&amp;Tabla1[[#This Row],[Fecha Inicio grupo]])</f>
        <v/>
      </c>
      <c r="BF373" s="251" t="str">
        <f>IF(F373="","",Tabla1[[#This Row],[Curso]])</f>
        <v/>
      </c>
      <c r="BG373" s="252" t="str">
        <f>+IF(TRIM(F373)="","",$B$1&amp;"-"&amp;TRIM(Tabla1[[#This Row],[Mes Inscrito]])&amp;"-"&amp;TRIM(Tabla1[[#This Row],[Dia de clases Inscrito]])&amp;"-"&amp;TRIM(Tabla1[[#This Row],[Horario Inscrito]])&amp;"-"&amp;TRIM(Tabla1[[#This Row],[Fecha Inicio grupo]])&amp;"-"&amp;TRIM(Tabla1[[#This Row],[Tipo Incrito]]))</f>
        <v/>
      </c>
      <c r="BH373" s="308" t="str">
        <f>IF(F373="","",OR(IFERROR(SEARCH("CG",Tabla1[[#This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3" s="309" t="str">
        <f>IF(F373&lt;&gt;"",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3" s="309" t="str">
        <f>IF(F373&lt;&gt;"",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3" s="309" t="str">
        <f>IF(Tabla1[[#This Row],[Fecha Inicio grupo]]="","",IFERROR(VLOOKUP(Tabla1[[#This Row],[Mes de Alta como miembro]],Parámetros!$AM$2:$AN$16,2,0),"01/01/1900"))</f>
        <v/>
      </c>
    </row>
    <row r="374" spans="1:63" ht="14.45" hidden="1">
      <c r="A374" s="69">
        <v>371</v>
      </c>
      <c r="B374" s="30"/>
      <c r="C374" s="35"/>
      <c r="D374" s="43"/>
      <c r="E374" s="65"/>
      <c r="F374" s="46"/>
      <c r="G374" s="46"/>
      <c r="H374" s="163"/>
      <c r="I374" s="43"/>
      <c r="J374" s="29"/>
      <c r="K374" s="70"/>
      <c r="L374" s="69"/>
      <c r="M374" s="47"/>
      <c r="N374" s="238" t="str">
        <f ca="1">IF(Tabla1[[#This Row],[Fecha de nac]]="","",IF(Tabla1[[#This Row],[Fecha Finalización]] &gt;=TODAY(), DATEDIF(Tabla1[[#This Row],[Fecha de nac]],TODAY(),"y"), ROUNDDOWN((Tabla1[[#This Row],[Fecha Finalización]] -Tabla1[[#This Row],[Fecha de nac]])/365,0)))</f>
        <v/>
      </c>
      <c r="O374" s="169"/>
      <c r="P374" s="35"/>
      <c r="Q374" s="68"/>
      <c r="R374" s="68"/>
      <c r="S374" s="68"/>
      <c r="T374" s="68"/>
      <c r="U374" s="243" t="str">
        <f>IF(F374="","",Tabla1[[#This Row],[Fecha Inicio grupo]]+3*7-7)</f>
        <v/>
      </c>
      <c r="V374" s="244" t="str">
        <f>IF(F374="","",EDATE(Tabla1[[#This Row],[Fecha Inicio grupo]],3))</f>
        <v/>
      </c>
      <c r="W374" s="30"/>
      <c r="X374" s="30"/>
      <c r="Y374" s="76"/>
      <c r="Z374" s="76"/>
      <c r="AA374" s="76"/>
      <c r="AB374" s="76"/>
      <c r="AC374" s="76"/>
      <c r="AD374" s="76"/>
      <c r="AE374" s="76"/>
      <c r="AF374" s="76"/>
      <c r="AG374" s="76"/>
      <c r="AH374" s="76"/>
      <c r="AI374" s="76"/>
      <c r="AJ374" s="76"/>
      <c r="AK374" s="76"/>
      <c r="AL374" s="76"/>
      <c r="AM374" s="76"/>
      <c r="AN374" s="76"/>
      <c r="AO374" s="144"/>
      <c r="AP374" s="246" t="str">
        <f>IF(F374="","",IFERROR(VLOOKUP(SUBSTITUTE(SUBSTITUTE(Tabla1[[#This Row],[Uso Sistemas]],"T","P"),"N","F"),Parámetros!$M$2:$N$17,2,0),"Completar hasta 3ra sem. para evaluar a Probacionista"))</f>
        <v/>
      </c>
      <c r="AQ374" s="40"/>
      <c r="AR374" s="40"/>
      <c r="AS374" s="40"/>
      <c r="AT374" s="29"/>
      <c r="AU374" s="56"/>
      <c r="AV374" s="56"/>
      <c r="AW374" s="56"/>
      <c r="AX374" s="248" t="str">
        <f>IF(V374="","",EOMONTH(EDATE(Tabla1[[#This Row],[Fecha Finalización]],2),0))</f>
        <v/>
      </c>
      <c r="AY374" s="40"/>
      <c r="AZ374" s="249" t="str">
        <f>IF(V374="","",EOMONTH(EDATE(Tabla1[[#This Row],[Fecha Finalización]],3),0))</f>
        <v/>
      </c>
      <c r="BA374" s="40"/>
      <c r="BB374" s="40"/>
      <c r="BC374" s="235"/>
      <c r="BD374" s="233" t="str">
        <f>IF(F374="","",Tabla1[[#This Row],[sem 01]]&amp;Tabla1[[#This Row],[sem 02]]&amp;Tabla1[[#This Row],[sem 03]])</f>
        <v/>
      </c>
      <c r="BE374" s="234" t="str">
        <f>IF(TRIM(F374)="","",$B$1&amp;"-"&amp;SUBSTITUTE(Tabla1[[#This Row],[Mes Inscrito]]," ","")&amp;"-"&amp;SUBSTITUTE(Tabla1[[#This Row],[Dia de clases Inscrito]]," ","")&amp;"-"&amp;SUBSTITUTE(Tabla1[[#This Row],[Horario Inscrito]]," ","")&amp;"-"&amp;Tabla1[[#This Row],[Fecha Inicio grupo]])</f>
        <v/>
      </c>
      <c r="BF374" s="251" t="str">
        <f>IF(F374="","",Tabla1[[#This Row],[Curso]])</f>
        <v/>
      </c>
      <c r="BG374" s="252" t="str">
        <f>+IF(TRIM(F374)="","",$B$1&amp;"-"&amp;TRIM(Tabla1[[#This Row],[Mes Inscrito]])&amp;"-"&amp;TRIM(Tabla1[[#This Row],[Dia de clases Inscrito]])&amp;"-"&amp;TRIM(Tabla1[[#This Row],[Horario Inscrito]])&amp;"-"&amp;TRIM(Tabla1[[#This Row],[Fecha Inicio grupo]])&amp;"-"&amp;TRIM(Tabla1[[#This Row],[Tipo Incrito]]))</f>
        <v/>
      </c>
      <c r="BH374" s="308" t="str">
        <f>IF(F374="","",OR(IFERROR(SEARCH("CG",Tabla1[[#This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4" s="309" t="str">
        <f>IF(F374&lt;&gt;"",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4" s="309" t="str">
        <f>IF(F374&lt;&gt;"",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4" s="309" t="str">
        <f>IF(Tabla1[[#This Row],[Fecha Inicio grupo]]="","",IFERROR(VLOOKUP(Tabla1[[#This Row],[Mes de Alta como miembro]],Parámetros!$AM$2:$AN$16,2,0),"01/01/1900"))</f>
        <v/>
      </c>
    </row>
    <row r="375" spans="1:63" ht="14.45" hidden="1">
      <c r="A375" s="69">
        <v>372</v>
      </c>
      <c r="B375" s="30"/>
      <c r="C375" s="35"/>
      <c r="D375" s="43"/>
      <c r="E375" s="65"/>
      <c r="F375" s="46"/>
      <c r="G375" s="46"/>
      <c r="H375" s="163"/>
      <c r="I375" s="43"/>
      <c r="J375" s="29"/>
      <c r="K375" s="70"/>
      <c r="L375" s="69"/>
      <c r="M375" s="47"/>
      <c r="N375" s="238" t="str">
        <f ca="1">IF(Tabla1[[#This Row],[Fecha de nac]]="","",IF(Tabla1[[#This Row],[Fecha Finalización]] &gt;=TODAY(), DATEDIF(Tabla1[[#This Row],[Fecha de nac]],TODAY(),"y"), ROUNDDOWN((Tabla1[[#This Row],[Fecha Finalización]] -Tabla1[[#This Row],[Fecha de nac]])/365,0)))</f>
        <v/>
      </c>
      <c r="O375" s="169"/>
      <c r="P375" s="35"/>
      <c r="Q375" s="68"/>
      <c r="R375" s="68"/>
      <c r="S375" s="68"/>
      <c r="T375" s="68"/>
      <c r="U375" s="243" t="str">
        <f>IF(F375="","",Tabla1[[#This Row],[Fecha Inicio grupo]]+3*7-7)</f>
        <v/>
      </c>
      <c r="V375" s="244" t="str">
        <f>IF(F375="","",EDATE(Tabla1[[#This Row],[Fecha Inicio grupo]],3))</f>
        <v/>
      </c>
      <c r="W375" s="30"/>
      <c r="X375" s="30"/>
      <c r="Y375" s="76"/>
      <c r="Z375" s="76"/>
      <c r="AA375" s="76"/>
      <c r="AB375" s="76"/>
      <c r="AC375" s="76"/>
      <c r="AD375" s="76"/>
      <c r="AE375" s="76"/>
      <c r="AF375" s="76"/>
      <c r="AG375" s="76"/>
      <c r="AH375" s="76"/>
      <c r="AI375" s="76"/>
      <c r="AJ375" s="76"/>
      <c r="AK375" s="76"/>
      <c r="AL375" s="76"/>
      <c r="AM375" s="76"/>
      <c r="AN375" s="76"/>
      <c r="AO375" s="144"/>
      <c r="AP375" s="246" t="str">
        <f>IF(F375="","",IFERROR(VLOOKUP(SUBSTITUTE(SUBSTITUTE(Tabla1[[#This Row],[Uso Sistemas]],"T","P"),"N","F"),Parámetros!$M$2:$N$17,2,0),"Completar hasta 3ra sem. para evaluar a Probacionista"))</f>
        <v/>
      </c>
      <c r="AQ375" s="40"/>
      <c r="AR375" s="40"/>
      <c r="AS375" s="40"/>
      <c r="AT375" s="29"/>
      <c r="AU375" s="56"/>
      <c r="AV375" s="56"/>
      <c r="AW375" s="56"/>
      <c r="AX375" s="248" t="str">
        <f>IF(V375="","",EOMONTH(EDATE(Tabla1[[#This Row],[Fecha Finalización]],2),0))</f>
        <v/>
      </c>
      <c r="AY375" s="40"/>
      <c r="AZ375" s="249" t="str">
        <f>IF(V375="","",EOMONTH(EDATE(Tabla1[[#This Row],[Fecha Finalización]],3),0))</f>
        <v/>
      </c>
      <c r="BA375" s="40"/>
      <c r="BB375" s="40"/>
      <c r="BC375" s="235"/>
      <c r="BD375" s="233" t="str">
        <f>IF(F375="","",Tabla1[[#This Row],[sem 01]]&amp;Tabla1[[#This Row],[sem 02]]&amp;Tabla1[[#This Row],[sem 03]])</f>
        <v/>
      </c>
      <c r="BE375" s="234" t="str">
        <f>IF(TRIM(F375)="","",$B$1&amp;"-"&amp;SUBSTITUTE(Tabla1[[#This Row],[Mes Inscrito]]," ","")&amp;"-"&amp;SUBSTITUTE(Tabla1[[#This Row],[Dia de clases Inscrito]]," ","")&amp;"-"&amp;SUBSTITUTE(Tabla1[[#This Row],[Horario Inscrito]]," ","")&amp;"-"&amp;Tabla1[[#This Row],[Fecha Inicio grupo]])</f>
        <v/>
      </c>
      <c r="BF375" s="251" t="str">
        <f>IF(F375="","",Tabla1[[#This Row],[Curso]])</f>
        <v/>
      </c>
      <c r="BG375" s="252" t="str">
        <f>+IF(TRIM(F375)="","",$B$1&amp;"-"&amp;TRIM(Tabla1[[#This Row],[Mes Inscrito]])&amp;"-"&amp;TRIM(Tabla1[[#This Row],[Dia de clases Inscrito]])&amp;"-"&amp;TRIM(Tabla1[[#This Row],[Horario Inscrito]])&amp;"-"&amp;TRIM(Tabla1[[#This Row],[Fecha Inicio grupo]])&amp;"-"&amp;TRIM(Tabla1[[#This Row],[Tipo Incrito]]))</f>
        <v/>
      </c>
      <c r="BH375" s="308" t="str">
        <f>IF(F375="","",OR(IFERROR(SEARCH("CG",Tabla1[[#This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5" s="309" t="str">
        <f>IF(F375&lt;&gt;"",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5" s="309" t="str">
        <f>IF(F375&lt;&gt;"",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5" s="309" t="str">
        <f>IF(Tabla1[[#This Row],[Fecha Inicio grupo]]="","",IFERROR(VLOOKUP(Tabla1[[#This Row],[Mes de Alta como miembro]],Parámetros!$AM$2:$AN$16,2,0),"01/01/1900"))</f>
        <v/>
      </c>
    </row>
    <row r="376" spans="1:63" ht="14.45" hidden="1">
      <c r="A376" s="69">
        <v>373</v>
      </c>
      <c r="B376" s="30"/>
      <c r="C376" s="35"/>
      <c r="D376" s="43"/>
      <c r="E376" s="65"/>
      <c r="F376" s="46"/>
      <c r="G376" s="46"/>
      <c r="H376" s="163"/>
      <c r="I376" s="43"/>
      <c r="J376" s="29"/>
      <c r="K376" s="70"/>
      <c r="L376" s="69"/>
      <c r="M376" s="47"/>
      <c r="N376" s="238" t="str">
        <f ca="1">IF(Tabla1[[#This Row],[Fecha de nac]]="","",IF(Tabla1[[#This Row],[Fecha Finalización]] &gt;=TODAY(), DATEDIF(Tabla1[[#This Row],[Fecha de nac]],TODAY(),"y"), ROUNDDOWN((Tabla1[[#This Row],[Fecha Finalización]] -Tabla1[[#This Row],[Fecha de nac]])/365,0)))</f>
        <v/>
      </c>
      <c r="O376" s="169"/>
      <c r="P376" s="35"/>
      <c r="Q376" s="68"/>
      <c r="R376" s="68"/>
      <c r="S376" s="68"/>
      <c r="T376" s="68"/>
      <c r="U376" s="243" t="str">
        <f>IF(F376="","",Tabla1[[#This Row],[Fecha Inicio grupo]]+3*7-7)</f>
        <v/>
      </c>
      <c r="V376" s="244" t="str">
        <f>IF(F376="","",EDATE(Tabla1[[#This Row],[Fecha Inicio grupo]],3))</f>
        <v/>
      </c>
      <c r="W376" s="30"/>
      <c r="X376" s="30"/>
      <c r="Y376" s="76"/>
      <c r="Z376" s="76"/>
      <c r="AA376" s="76"/>
      <c r="AB376" s="76"/>
      <c r="AC376" s="76"/>
      <c r="AD376" s="76"/>
      <c r="AE376" s="76"/>
      <c r="AF376" s="76"/>
      <c r="AG376" s="76"/>
      <c r="AH376" s="76"/>
      <c r="AI376" s="76"/>
      <c r="AJ376" s="76"/>
      <c r="AK376" s="76"/>
      <c r="AL376" s="76"/>
      <c r="AM376" s="76"/>
      <c r="AN376" s="76"/>
      <c r="AO376" s="144"/>
      <c r="AP376" s="246" t="str">
        <f>IF(F376="","",IFERROR(VLOOKUP(SUBSTITUTE(SUBSTITUTE(Tabla1[[#This Row],[Uso Sistemas]],"T","P"),"N","F"),Parámetros!$M$2:$N$17,2,0),"Completar hasta 3ra sem. para evaluar a Probacionista"))</f>
        <v/>
      </c>
      <c r="AQ376" s="40"/>
      <c r="AR376" s="40"/>
      <c r="AS376" s="40"/>
      <c r="AT376" s="29"/>
      <c r="AU376" s="56"/>
      <c r="AV376" s="56"/>
      <c r="AW376" s="56"/>
      <c r="AX376" s="248" t="str">
        <f>IF(V376="","",EOMONTH(EDATE(Tabla1[[#This Row],[Fecha Finalización]],2),0))</f>
        <v/>
      </c>
      <c r="AY376" s="40"/>
      <c r="AZ376" s="249" t="str">
        <f>IF(V376="","",EOMONTH(EDATE(Tabla1[[#This Row],[Fecha Finalización]],3),0))</f>
        <v/>
      </c>
      <c r="BA376" s="40"/>
      <c r="BB376" s="40"/>
      <c r="BC376" s="235"/>
      <c r="BD376" s="233" t="str">
        <f>IF(F376="","",Tabla1[[#This Row],[sem 01]]&amp;Tabla1[[#This Row],[sem 02]]&amp;Tabla1[[#This Row],[sem 03]])</f>
        <v/>
      </c>
      <c r="BE376" s="234" t="str">
        <f>IF(TRIM(F376)="","",$B$1&amp;"-"&amp;SUBSTITUTE(Tabla1[[#This Row],[Mes Inscrito]]," ","")&amp;"-"&amp;SUBSTITUTE(Tabla1[[#This Row],[Dia de clases Inscrito]]," ","")&amp;"-"&amp;SUBSTITUTE(Tabla1[[#This Row],[Horario Inscrito]]," ","")&amp;"-"&amp;Tabla1[[#This Row],[Fecha Inicio grupo]])</f>
        <v/>
      </c>
      <c r="BF376" s="251" t="str">
        <f>IF(F376="","",Tabla1[[#This Row],[Curso]])</f>
        <v/>
      </c>
      <c r="BG376" s="252" t="str">
        <f>+IF(TRIM(F376)="","",$B$1&amp;"-"&amp;TRIM(Tabla1[[#This Row],[Mes Inscrito]])&amp;"-"&amp;TRIM(Tabla1[[#This Row],[Dia de clases Inscrito]])&amp;"-"&amp;TRIM(Tabla1[[#This Row],[Horario Inscrito]])&amp;"-"&amp;TRIM(Tabla1[[#This Row],[Fecha Inicio grupo]])&amp;"-"&amp;TRIM(Tabla1[[#This Row],[Tipo Incrito]]))</f>
        <v/>
      </c>
      <c r="BH376" s="308" t="str">
        <f>IF(F376="","",OR(IFERROR(SEARCH("CG",Tabla1[[#This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6" s="309" t="str">
        <f>IF(F376&lt;&gt;"",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6" s="309" t="str">
        <f>IF(F376&lt;&gt;"",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6" s="309" t="str">
        <f>IF(Tabla1[[#This Row],[Fecha Inicio grupo]]="","",IFERROR(VLOOKUP(Tabla1[[#This Row],[Mes de Alta como miembro]],Parámetros!$AM$2:$AN$16,2,0),"01/01/1900"))</f>
        <v/>
      </c>
    </row>
    <row r="377" spans="1:63" ht="14.45" hidden="1">
      <c r="A377" s="69">
        <v>374</v>
      </c>
      <c r="B377" s="30"/>
      <c r="C377" s="35"/>
      <c r="D377" s="43"/>
      <c r="E377" s="65"/>
      <c r="F377" s="46"/>
      <c r="G377" s="46"/>
      <c r="H377" s="163"/>
      <c r="I377" s="43"/>
      <c r="J377" s="29"/>
      <c r="K377" s="70"/>
      <c r="L377" s="69"/>
      <c r="M377" s="47"/>
      <c r="N377" s="238" t="str">
        <f ca="1">IF(Tabla1[[#This Row],[Fecha de nac]]="","",IF(Tabla1[[#This Row],[Fecha Finalización]] &gt;=TODAY(), DATEDIF(Tabla1[[#This Row],[Fecha de nac]],TODAY(),"y"), ROUNDDOWN((Tabla1[[#This Row],[Fecha Finalización]] -Tabla1[[#This Row],[Fecha de nac]])/365,0)))</f>
        <v/>
      </c>
      <c r="O377" s="169"/>
      <c r="P377" s="35"/>
      <c r="Q377" s="68"/>
      <c r="R377" s="68"/>
      <c r="S377" s="68"/>
      <c r="T377" s="68"/>
      <c r="U377" s="243" t="str">
        <f>IF(F377="","",Tabla1[[#This Row],[Fecha Inicio grupo]]+3*7-7)</f>
        <v/>
      </c>
      <c r="V377" s="244" t="str">
        <f>IF(F377="","",EDATE(Tabla1[[#This Row],[Fecha Inicio grupo]],3))</f>
        <v/>
      </c>
      <c r="W377" s="30"/>
      <c r="X377" s="30"/>
      <c r="Y377" s="76"/>
      <c r="Z377" s="76"/>
      <c r="AA377" s="76"/>
      <c r="AB377" s="76"/>
      <c r="AC377" s="76"/>
      <c r="AD377" s="76"/>
      <c r="AE377" s="76"/>
      <c r="AF377" s="76"/>
      <c r="AG377" s="76"/>
      <c r="AH377" s="76"/>
      <c r="AI377" s="76"/>
      <c r="AJ377" s="76"/>
      <c r="AK377" s="76"/>
      <c r="AL377" s="76"/>
      <c r="AM377" s="76"/>
      <c r="AN377" s="76"/>
      <c r="AO377" s="144"/>
      <c r="AP377" s="246" t="str">
        <f>IF(F377="","",IFERROR(VLOOKUP(SUBSTITUTE(SUBSTITUTE(Tabla1[[#This Row],[Uso Sistemas]],"T","P"),"N","F"),Parámetros!$M$2:$N$17,2,0),"Completar hasta 3ra sem. para evaluar a Probacionista"))</f>
        <v/>
      </c>
      <c r="AQ377" s="40"/>
      <c r="AR377" s="40"/>
      <c r="AS377" s="40"/>
      <c r="AT377" s="29"/>
      <c r="AU377" s="56"/>
      <c r="AV377" s="56"/>
      <c r="AW377" s="56"/>
      <c r="AX377" s="248" t="str">
        <f>IF(V377="","",EOMONTH(EDATE(Tabla1[[#This Row],[Fecha Finalización]],2),0))</f>
        <v/>
      </c>
      <c r="AY377" s="40"/>
      <c r="AZ377" s="249" t="str">
        <f>IF(V377="","",EOMONTH(EDATE(Tabla1[[#This Row],[Fecha Finalización]],3),0))</f>
        <v/>
      </c>
      <c r="BA377" s="40"/>
      <c r="BB377" s="40"/>
      <c r="BC377" s="235"/>
      <c r="BD377" s="233" t="str">
        <f>IF(F377="","",Tabla1[[#This Row],[sem 01]]&amp;Tabla1[[#This Row],[sem 02]]&amp;Tabla1[[#This Row],[sem 03]])</f>
        <v/>
      </c>
      <c r="BE377" s="234" t="str">
        <f>IF(TRIM(F377)="","",$B$1&amp;"-"&amp;SUBSTITUTE(Tabla1[[#This Row],[Mes Inscrito]]," ","")&amp;"-"&amp;SUBSTITUTE(Tabla1[[#This Row],[Dia de clases Inscrito]]," ","")&amp;"-"&amp;SUBSTITUTE(Tabla1[[#This Row],[Horario Inscrito]]," ","")&amp;"-"&amp;Tabla1[[#This Row],[Fecha Inicio grupo]])</f>
        <v/>
      </c>
      <c r="BF377" s="251" t="str">
        <f>IF(F377="","",Tabla1[[#This Row],[Curso]])</f>
        <v/>
      </c>
      <c r="BG377" s="252" t="str">
        <f>+IF(TRIM(F377)="","",$B$1&amp;"-"&amp;TRIM(Tabla1[[#This Row],[Mes Inscrito]])&amp;"-"&amp;TRIM(Tabla1[[#This Row],[Dia de clases Inscrito]])&amp;"-"&amp;TRIM(Tabla1[[#This Row],[Horario Inscrito]])&amp;"-"&amp;TRIM(Tabla1[[#This Row],[Fecha Inicio grupo]])&amp;"-"&amp;TRIM(Tabla1[[#This Row],[Tipo Incrito]]))</f>
        <v/>
      </c>
      <c r="BH377" s="308" t="str">
        <f>IF(F377="","",OR(IFERROR(SEARCH("CG",Tabla1[[#This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7" s="309" t="str">
        <f>IF(F377&lt;&gt;"",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7" s="309" t="str">
        <f>IF(F377&lt;&gt;"",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7" s="309" t="str">
        <f>IF(Tabla1[[#This Row],[Fecha Inicio grupo]]="","",IFERROR(VLOOKUP(Tabla1[[#This Row],[Mes de Alta como miembro]],Parámetros!$AM$2:$AN$16,2,0),"01/01/1900"))</f>
        <v/>
      </c>
    </row>
    <row r="378" spans="1:63" ht="14.45" hidden="1">
      <c r="A378" s="69">
        <v>375</v>
      </c>
      <c r="B378" s="30"/>
      <c r="C378" s="35"/>
      <c r="D378" s="43"/>
      <c r="E378" s="65"/>
      <c r="F378" s="46"/>
      <c r="G378" s="46"/>
      <c r="H378" s="163"/>
      <c r="I378" s="43"/>
      <c r="J378" s="29"/>
      <c r="K378" s="70"/>
      <c r="L378" s="69"/>
      <c r="M378" s="47"/>
      <c r="N378" s="238" t="str">
        <f ca="1">IF(Tabla1[[#This Row],[Fecha de nac]]="","",IF(Tabla1[[#This Row],[Fecha Finalización]] &gt;=TODAY(), DATEDIF(Tabla1[[#This Row],[Fecha de nac]],TODAY(),"y"), ROUNDDOWN((Tabla1[[#This Row],[Fecha Finalización]] -Tabla1[[#This Row],[Fecha de nac]])/365,0)))</f>
        <v/>
      </c>
      <c r="O378" s="169"/>
      <c r="P378" s="35"/>
      <c r="Q378" s="68"/>
      <c r="R378" s="68"/>
      <c r="S378" s="68"/>
      <c r="T378" s="68"/>
      <c r="U378" s="243" t="str">
        <f>IF(F378="","",Tabla1[[#This Row],[Fecha Inicio grupo]]+3*7-7)</f>
        <v/>
      </c>
      <c r="V378" s="244" t="str">
        <f>IF(F378="","",EDATE(Tabla1[[#This Row],[Fecha Inicio grupo]],3))</f>
        <v/>
      </c>
      <c r="W378" s="30"/>
      <c r="X378" s="30"/>
      <c r="Y378" s="76"/>
      <c r="Z378" s="76"/>
      <c r="AA378" s="76"/>
      <c r="AB378" s="76"/>
      <c r="AC378" s="76"/>
      <c r="AD378" s="76"/>
      <c r="AE378" s="76"/>
      <c r="AF378" s="76"/>
      <c r="AG378" s="76"/>
      <c r="AH378" s="76"/>
      <c r="AI378" s="76"/>
      <c r="AJ378" s="76"/>
      <c r="AK378" s="76"/>
      <c r="AL378" s="76"/>
      <c r="AM378" s="76"/>
      <c r="AN378" s="76"/>
      <c r="AO378" s="144"/>
      <c r="AP378" s="246" t="str">
        <f>IF(F378="","",IFERROR(VLOOKUP(SUBSTITUTE(SUBSTITUTE(Tabla1[[#This Row],[Uso Sistemas]],"T","P"),"N","F"),Parámetros!$M$2:$N$17,2,0),"Completar hasta 3ra sem. para evaluar a Probacionista"))</f>
        <v/>
      </c>
      <c r="AQ378" s="40"/>
      <c r="AR378" s="40"/>
      <c r="AS378" s="40"/>
      <c r="AT378" s="29"/>
      <c r="AU378" s="56"/>
      <c r="AV378" s="56"/>
      <c r="AW378" s="56"/>
      <c r="AX378" s="248" t="str">
        <f>IF(V378="","",EOMONTH(EDATE(Tabla1[[#This Row],[Fecha Finalización]],2),0))</f>
        <v/>
      </c>
      <c r="AY378" s="40"/>
      <c r="AZ378" s="249" t="str">
        <f>IF(V378="","",EOMONTH(EDATE(Tabla1[[#This Row],[Fecha Finalización]],3),0))</f>
        <v/>
      </c>
      <c r="BA378" s="40"/>
      <c r="BB378" s="40"/>
      <c r="BC378" s="235"/>
      <c r="BD378" s="233" t="str">
        <f>IF(F378="","",Tabla1[[#This Row],[sem 01]]&amp;Tabla1[[#This Row],[sem 02]]&amp;Tabla1[[#This Row],[sem 03]])</f>
        <v/>
      </c>
      <c r="BE378" s="234" t="str">
        <f>IF(TRIM(F378)="","",$B$1&amp;"-"&amp;SUBSTITUTE(Tabla1[[#This Row],[Mes Inscrito]]," ","")&amp;"-"&amp;SUBSTITUTE(Tabla1[[#This Row],[Dia de clases Inscrito]]," ","")&amp;"-"&amp;SUBSTITUTE(Tabla1[[#This Row],[Horario Inscrito]]," ","")&amp;"-"&amp;Tabla1[[#This Row],[Fecha Inicio grupo]])</f>
        <v/>
      </c>
      <c r="BF378" s="251" t="str">
        <f>IF(F378="","",Tabla1[[#This Row],[Curso]])</f>
        <v/>
      </c>
      <c r="BG378" s="252" t="str">
        <f>+IF(TRIM(F378)="","",$B$1&amp;"-"&amp;TRIM(Tabla1[[#This Row],[Mes Inscrito]])&amp;"-"&amp;TRIM(Tabla1[[#This Row],[Dia de clases Inscrito]])&amp;"-"&amp;TRIM(Tabla1[[#This Row],[Horario Inscrito]])&amp;"-"&amp;TRIM(Tabla1[[#This Row],[Fecha Inicio grupo]])&amp;"-"&amp;TRIM(Tabla1[[#This Row],[Tipo Incrito]]))</f>
        <v/>
      </c>
      <c r="BH378" s="308" t="str">
        <f>IF(F378="","",OR(IFERROR(SEARCH("CG",Tabla1[[#This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8" s="309" t="str">
        <f>IF(F378&lt;&gt;"",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8" s="309" t="str">
        <f>IF(F378&lt;&gt;"",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8" s="309" t="str">
        <f>IF(Tabla1[[#This Row],[Fecha Inicio grupo]]="","",IFERROR(VLOOKUP(Tabla1[[#This Row],[Mes de Alta como miembro]],Parámetros!$AM$2:$AN$16,2,0),"01/01/1900"))</f>
        <v/>
      </c>
    </row>
    <row r="379" spans="1:63" ht="14.45" hidden="1">
      <c r="A379" s="69">
        <v>376</v>
      </c>
      <c r="B379" s="30"/>
      <c r="C379" s="35"/>
      <c r="D379" s="43"/>
      <c r="E379" s="65"/>
      <c r="F379" s="46"/>
      <c r="G379" s="46"/>
      <c r="H379" s="163"/>
      <c r="I379" s="43"/>
      <c r="J379" s="29"/>
      <c r="K379" s="70"/>
      <c r="L379" s="69"/>
      <c r="M379" s="47"/>
      <c r="N379" s="238" t="str">
        <f ca="1">IF(Tabla1[[#This Row],[Fecha de nac]]="","",IF(Tabla1[[#This Row],[Fecha Finalización]] &gt;=TODAY(), DATEDIF(Tabla1[[#This Row],[Fecha de nac]],TODAY(),"y"), ROUNDDOWN((Tabla1[[#This Row],[Fecha Finalización]] -Tabla1[[#This Row],[Fecha de nac]])/365,0)))</f>
        <v/>
      </c>
      <c r="O379" s="169"/>
      <c r="P379" s="35"/>
      <c r="Q379" s="68"/>
      <c r="R379" s="68"/>
      <c r="S379" s="68"/>
      <c r="T379" s="68"/>
      <c r="U379" s="243" t="str">
        <f>IF(F379="","",Tabla1[[#This Row],[Fecha Inicio grupo]]+3*7-7)</f>
        <v/>
      </c>
      <c r="V379" s="244" t="str">
        <f>IF(F379="","",EDATE(Tabla1[[#This Row],[Fecha Inicio grupo]],3))</f>
        <v/>
      </c>
      <c r="W379" s="30"/>
      <c r="X379" s="30"/>
      <c r="Y379" s="76"/>
      <c r="Z379" s="76"/>
      <c r="AA379" s="76"/>
      <c r="AB379" s="76"/>
      <c r="AC379" s="76"/>
      <c r="AD379" s="76"/>
      <c r="AE379" s="76"/>
      <c r="AF379" s="76"/>
      <c r="AG379" s="76"/>
      <c r="AH379" s="76"/>
      <c r="AI379" s="76"/>
      <c r="AJ379" s="76"/>
      <c r="AK379" s="76"/>
      <c r="AL379" s="76"/>
      <c r="AM379" s="76"/>
      <c r="AN379" s="76"/>
      <c r="AO379" s="144"/>
      <c r="AP379" s="246" t="str">
        <f>IF(F379="","",IFERROR(VLOOKUP(SUBSTITUTE(SUBSTITUTE(Tabla1[[#This Row],[Uso Sistemas]],"T","P"),"N","F"),Parámetros!$M$2:$N$17,2,0),"Completar hasta 3ra sem. para evaluar a Probacionista"))</f>
        <v/>
      </c>
      <c r="AQ379" s="40"/>
      <c r="AR379" s="40"/>
      <c r="AS379" s="40"/>
      <c r="AT379" s="29"/>
      <c r="AU379" s="56"/>
      <c r="AV379" s="56"/>
      <c r="AW379" s="56"/>
      <c r="AX379" s="248" t="str">
        <f>IF(V379="","",EOMONTH(EDATE(Tabla1[[#This Row],[Fecha Finalización]],2),0))</f>
        <v/>
      </c>
      <c r="AY379" s="40"/>
      <c r="AZ379" s="249" t="str">
        <f>IF(V379="","",EOMONTH(EDATE(Tabla1[[#This Row],[Fecha Finalización]],3),0))</f>
        <v/>
      </c>
      <c r="BA379" s="40"/>
      <c r="BB379" s="40"/>
      <c r="BC379" s="235"/>
      <c r="BD379" s="233" t="str">
        <f>IF(F379="","",Tabla1[[#This Row],[sem 01]]&amp;Tabla1[[#This Row],[sem 02]]&amp;Tabla1[[#This Row],[sem 03]])</f>
        <v/>
      </c>
      <c r="BE379" s="234" t="str">
        <f>IF(TRIM(F379)="","",$B$1&amp;"-"&amp;SUBSTITUTE(Tabla1[[#This Row],[Mes Inscrito]]," ","")&amp;"-"&amp;SUBSTITUTE(Tabla1[[#This Row],[Dia de clases Inscrito]]," ","")&amp;"-"&amp;SUBSTITUTE(Tabla1[[#This Row],[Horario Inscrito]]," ","")&amp;"-"&amp;Tabla1[[#This Row],[Fecha Inicio grupo]])</f>
        <v/>
      </c>
      <c r="BF379" s="251" t="str">
        <f>IF(F379="","",Tabla1[[#This Row],[Curso]])</f>
        <v/>
      </c>
      <c r="BG379" s="252" t="str">
        <f>+IF(TRIM(F379)="","",$B$1&amp;"-"&amp;TRIM(Tabla1[[#This Row],[Mes Inscrito]])&amp;"-"&amp;TRIM(Tabla1[[#This Row],[Dia de clases Inscrito]])&amp;"-"&amp;TRIM(Tabla1[[#This Row],[Horario Inscrito]])&amp;"-"&amp;TRIM(Tabla1[[#This Row],[Fecha Inicio grupo]])&amp;"-"&amp;TRIM(Tabla1[[#This Row],[Tipo Incrito]]))</f>
        <v/>
      </c>
      <c r="BH379" s="308" t="str">
        <f>IF(F379="","",OR(IFERROR(SEARCH("CG",Tabla1[[#This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9" s="309" t="str">
        <f>IF(F379&lt;&gt;"",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9" s="309" t="str">
        <f>IF(F379&lt;&gt;"",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9" s="309" t="str">
        <f>IF(Tabla1[[#This Row],[Fecha Inicio grupo]]="","",IFERROR(VLOOKUP(Tabla1[[#This Row],[Mes de Alta como miembro]],Parámetros!$AM$2:$AN$16,2,0),"01/01/1900"))</f>
        <v/>
      </c>
    </row>
    <row r="380" spans="1:63" ht="14.45" hidden="1">
      <c r="A380" s="69">
        <v>377</v>
      </c>
      <c r="B380" s="30"/>
      <c r="C380" s="35"/>
      <c r="D380" s="43"/>
      <c r="E380" s="65"/>
      <c r="F380" s="46"/>
      <c r="G380" s="46"/>
      <c r="H380" s="163"/>
      <c r="I380" s="43"/>
      <c r="J380" s="29"/>
      <c r="K380" s="70"/>
      <c r="L380" s="69"/>
      <c r="M380" s="47"/>
      <c r="N380" s="238" t="str">
        <f ca="1">IF(Tabla1[[#This Row],[Fecha de nac]]="","",IF(Tabla1[[#This Row],[Fecha Finalización]] &gt;=TODAY(), DATEDIF(Tabla1[[#This Row],[Fecha de nac]],TODAY(),"y"), ROUNDDOWN((Tabla1[[#This Row],[Fecha Finalización]] -Tabla1[[#This Row],[Fecha de nac]])/365,0)))</f>
        <v/>
      </c>
      <c r="O380" s="169"/>
      <c r="P380" s="35"/>
      <c r="Q380" s="68"/>
      <c r="R380" s="68"/>
      <c r="S380" s="68"/>
      <c r="T380" s="68"/>
      <c r="U380" s="243" t="str">
        <f>IF(F380="","",Tabla1[[#This Row],[Fecha Inicio grupo]]+3*7-7)</f>
        <v/>
      </c>
      <c r="V380" s="244" t="str">
        <f>IF(F380="","",EDATE(Tabla1[[#This Row],[Fecha Inicio grupo]],3))</f>
        <v/>
      </c>
      <c r="W380" s="30"/>
      <c r="X380" s="30"/>
      <c r="Y380" s="76"/>
      <c r="Z380" s="76"/>
      <c r="AA380" s="76"/>
      <c r="AB380" s="76"/>
      <c r="AC380" s="76"/>
      <c r="AD380" s="76"/>
      <c r="AE380" s="76"/>
      <c r="AF380" s="76"/>
      <c r="AG380" s="76"/>
      <c r="AH380" s="76"/>
      <c r="AI380" s="76"/>
      <c r="AJ380" s="76"/>
      <c r="AK380" s="76"/>
      <c r="AL380" s="76"/>
      <c r="AM380" s="76"/>
      <c r="AN380" s="76"/>
      <c r="AO380" s="144"/>
      <c r="AP380" s="246" t="str">
        <f>IF(F380="","",IFERROR(VLOOKUP(SUBSTITUTE(SUBSTITUTE(Tabla1[[#This Row],[Uso Sistemas]],"T","P"),"N","F"),Parámetros!$M$2:$N$17,2,0),"Completar hasta 3ra sem. para evaluar a Probacionista"))</f>
        <v/>
      </c>
      <c r="AQ380" s="40"/>
      <c r="AR380" s="40"/>
      <c r="AS380" s="40"/>
      <c r="AT380" s="29"/>
      <c r="AU380" s="56"/>
      <c r="AV380" s="56"/>
      <c r="AW380" s="56"/>
      <c r="AX380" s="248" t="str">
        <f>IF(V380="","",EOMONTH(EDATE(Tabla1[[#This Row],[Fecha Finalización]],2),0))</f>
        <v/>
      </c>
      <c r="AY380" s="40"/>
      <c r="AZ380" s="249" t="str">
        <f>IF(V380="","",EOMONTH(EDATE(Tabla1[[#This Row],[Fecha Finalización]],3),0))</f>
        <v/>
      </c>
      <c r="BA380" s="40"/>
      <c r="BB380" s="40"/>
      <c r="BC380" s="235"/>
      <c r="BD380" s="233" t="str">
        <f>IF(F380="","",Tabla1[[#This Row],[sem 01]]&amp;Tabla1[[#This Row],[sem 02]]&amp;Tabla1[[#This Row],[sem 03]])</f>
        <v/>
      </c>
      <c r="BE380" s="234" t="str">
        <f>IF(TRIM(F380)="","",$B$1&amp;"-"&amp;SUBSTITUTE(Tabla1[[#This Row],[Mes Inscrito]]," ","")&amp;"-"&amp;SUBSTITUTE(Tabla1[[#This Row],[Dia de clases Inscrito]]," ","")&amp;"-"&amp;SUBSTITUTE(Tabla1[[#This Row],[Horario Inscrito]]," ","")&amp;"-"&amp;Tabla1[[#This Row],[Fecha Inicio grupo]])</f>
        <v/>
      </c>
      <c r="BF380" s="251" t="str">
        <f>IF(F380="","",Tabla1[[#This Row],[Curso]])</f>
        <v/>
      </c>
      <c r="BG380" s="252" t="str">
        <f>+IF(TRIM(F380)="","",$B$1&amp;"-"&amp;TRIM(Tabla1[[#This Row],[Mes Inscrito]])&amp;"-"&amp;TRIM(Tabla1[[#This Row],[Dia de clases Inscrito]])&amp;"-"&amp;TRIM(Tabla1[[#This Row],[Horario Inscrito]])&amp;"-"&amp;TRIM(Tabla1[[#This Row],[Fecha Inicio grupo]])&amp;"-"&amp;TRIM(Tabla1[[#This Row],[Tipo Incrito]]))</f>
        <v/>
      </c>
      <c r="BH380" s="308" t="str">
        <f>IF(F380="","",OR(IFERROR(SEARCH("CG",Tabla1[[#This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0" s="309" t="str">
        <f>IF(F380&lt;&gt;"",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0" s="309" t="str">
        <f>IF(F380&lt;&gt;"",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0" s="309" t="str">
        <f>IF(Tabla1[[#This Row],[Fecha Inicio grupo]]="","",IFERROR(VLOOKUP(Tabla1[[#This Row],[Mes de Alta como miembro]],Parámetros!$AM$2:$AN$16,2,0),"01/01/1900"))</f>
        <v/>
      </c>
    </row>
    <row r="381" spans="1:63" ht="14.45" hidden="1">
      <c r="A381" s="69">
        <v>378</v>
      </c>
      <c r="B381" s="30"/>
      <c r="C381" s="35"/>
      <c r="D381" s="43"/>
      <c r="E381" s="65"/>
      <c r="F381" s="46"/>
      <c r="G381" s="46"/>
      <c r="H381" s="163"/>
      <c r="I381" s="43"/>
      <c r="J381" s="29"/>
      <c r="K381" s="70"/>
      <c r="L381" s="69"/>
      <c r="M381" s="47"/>
      <c r="N381" s="238" t="str">
        <f ca="1">IF(Tabla1[[#This Row],[Fecha de nac]]="","",IF(Tabla1[[#This Row],[Fecha Finalización]] &gt;=TODAY(), DATEDIF(Tabla1[[#This Row],[Fecha de nac]],TODAY(),"y"), ROUNDDOWN((Tabla1[[#This Row],[Fecha Finalización]] -Tabla1[[#This Row],[Fecha de nac]])/365,0)))</f>
        <v/>
      </c>
      <c r="O381" s="169"/>
      <c r="P381" s="35"/>
      <c r="Q381" s="68"/>
      <c r="R381" s="68"/>
      <c r="S381" s="68"/>
      <c r="T381" s="68"/>
      <c r="U381" s="243" t="str">
        <f>IF(F381="","",Tabla1[[#This Row],[Fecha Inicio grupo]]+3*7-7)</f>
        <v/>
      </c>
      <c r="V381" s="244" t="str">
        <f>IF(F381="","",EDATE(Tabla1[[#This Row],[Fecha Inicio grupo]],3))</f>
        <v/>
      </c>
      <c r="W381" s="30"/>
      <c r="X381" s="30"/>
      <c r="Y381" s="76"/>
      <c r="Z381" s="76"/>
      <c r="AA381" s="76"/>
      <c r="AB381" s="76"/>
      <c r="AC381" s="76"/>
      <c r="AD381" s="76"/>
      <c r="AE381" s="76"/>
      <c r="AF381" s="76"/>
      <c r="AG381" s="76"/>
      <c r="AH381" s="76"/>
      <c r="AI381" s="76"/>
      <c r="AJ381" s="76"/>
      <c r="AK381" s="76"/>
      <c r="AL381" s="76"/>
      <c r="AM381" s="76"/>
      <c r="AN381" s="76"/>
      <c r="AO381" s="144"/>
      <c r="AP381" s="246" t="str">
        <f>IF(F381="","",IFERROR(VLOOKUP(SUBSTITUTE(SUBSTITUTE(Tabla1[[#This Row],[Uso Sistemas]],"T","P"),"N","F"),Parámetros!$M$2:$N$17,2,0),"Completar hasta 3ra sem. para evaluar a Probacionista"))</f>
        <v/>
      </c>
      <c r="AQ381" s="40"/>
      <c r="AR381" s="40"/>
      <c r="AS381" s="40"/>
      <c r="AT381" s="29"/>
      <c r="AU381" s="56"/>
      <c r="AV381" s="56"/>
      <c r="AW381" s="56"/>
      <c r="AX381" s="248" t="str">
        <f>IF(V381="","",EOMONTH(EDATE(Tabla1[[#This Row],[Fecha Finalización]],2),0))</f>
        <v/>
      </c>
      <c r="AY381" s="40"/>
      <c r="AZ381" s="249" t="str">
        <f>IF(V381="","",EOMONTH(EDATE(Tabla1[[#This Row],[Fecha Finalización]],3),0))</f>
        <v/>
      </c>
      <c r="BA381" s="40"/>
      <c r="BB381" s="40"/>
      <c r="BC381" s="235"/>
      <c r="BD381" s="233" t="str">
        <f>IF(F381="","",Tabla1[[#This Row],[sem 01]]&amp;Tabla1[[#This Row],[sem 02]]&amp;Tabla1[[#This Row],[sem 03]])</f>
        <v/>
      </c>
      <c r="BE381" s="234" t="str">
        <f>IF(TRIM(F381)="","",$B$1&amp;"-"&amp;SUBSTITUTE(Tabla1[[#This Row],[Mes Inscrito]]," ","")&amp;"-"&amp;SUBSTITUTE(Tabla1[[#This Row],[Dia de clases Inscrito]]," ","")&amp;"-"&amp;SUBSTITUTE(Tabla1[[#This Row],[Horario Inscrito]]," ","")&amp;"-"&amp;Tabla1[[#This Row],[Fecha Inicio grupo]])</f>
        <v/>
      </c>
      <c r="BF381" s="251" t="str">
        <f>IF(F381="","",Tabla1[[#This Row],[Curso]])</f>
        <v/>
      </c>
      <c r="BG381" s="252" t="str">
        <f>+IF(TRIM(F381)="","",$B$1&amp;"-"&amp;TRIM(Tabla1[[#This Row],[Mes Inscrito]])&amp;"-"&amp;TRIM(Tabla1[[#This Row],[Dia de clases Inscrito]])&amp;"-"&amp;TRIM(Tabla1[[#This Row],[Horario Inscrito]])&amp;"-"&amp;TRIM(Tabla1[[#This Row],[Fecha Inicio grupo]])&amp;"-"&amp;TRIM(Tabla1[[#This Row],[Tipo Incrito]]))</f>
        <v/>
      </c>
      <c r="BH381" s="308" t="str">
        <f>IF(F381="","",OR(IFERROR(SEARCH("CG",Tabla1[[#This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1" s="309" t="str">
        <f>IF(F381&lt;&gt;"",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1" s="309" t="str">
        <f>IF(F381&lt;&gt;"",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1" s="309" t="str">
        <f>IF(Tabla1[[#This Row],[Fecha Inicio grupo]]="","",IFERROR(VLOOKUP(Tabla1[[#This Row],[Mes de Alta como miembro]],Parámetros!$AM$2:$AN$16,2,0),"01/01/1900"))</f>
        <v/>
      </c>
    </row>
    <row r="382" spans="1:63" ht="14.45" hidden="1">
      <c r="A382" s="69">
        <v>379</v>
      </c>
      <c r="B382" s="30"/>
      <c r="C382" s="35"/>
      <c r="D382" s="43"/>
      <c r="E382" s="65"/>
      <c r="F382" s="46"/>
      <c r="G382" s="46"/>
      <c r="H382" s="163"/>
      <c r="I382" s="43"/>
      <c r="J382" s="29"/>
      <c r="K382" s="70"/>
      <c r="L382" s="69"/>
      <c r="M382" s="47"/>
      <c r="N382" s="238" t="str">
        <f ca="1">IF(Tabla1[[#This Row],[Fecha de nac]]="","",IF(Tabla1[[#This Row],[Fecha Finalización]] &gt;=TODAY(), DATEDIF(Tabla1[[#This Row],[Fecha de nac]],TODAY(),"y"), ROUNDDOWN((Tabla1[[#This Row],[Fecha Finalización]] -Tabla1[[#This Row],[Fecha de nac]])/365,0)))</f>
        <v/>
      </c>
      <c r="O382" s="169"/>
      <c r="P382" s="35"/>
      <c r="Q382" s="68"/>
      <c r="R382" s="68"/>
      <c r="S382" s="68"/>
      <c r="T382" s="68"/>
      <c r="U382" s="243" t="str">
        <f>IF(F382="","",Tabla1[[#This Row],[Fecha Inicio grupo]]+3*7-7)</f>
        <v/>
      </c>
      <c r="V382" s="244" t="str">
        <f>IF(F382="","",EDATE(Tabla1[[#This Row],[Fecha Inicio grupo]],3))</f>
        <v/>
      </c>
      <c r="W382" s="30"/>
      <c r="X382" s="30"/>
      <c r="Y382" s="76"/>
      <c r="Z382" s="76"/>
      <c r="AA382" s="76"/>
      <c r="AB382" s="76"/>
      <c r="AC382" s="76"/>
      <c r="AD382" s="76"/>
      <c r="AE382" s="76"/>
      <c r="AF382" s="76"/>
      <c r="AG382" s="76"/>
      <c r="AH382" s="76"/>
      <c r="AI382" s="76"/>
      <c r="AJ382" s="76"/>
      <c r="AK382" s="76"/>
      <c r="AL382" s="76"/>
      <c r="AM382" s="76"/>
      <c r="AN382" s="76"/>
      <c r="AO382" s="144"/>
      <c r="AP382" s="246" t="str">
        <f>IF(F382="","",IFERROR(VLOOKUP(SUBSTITUTE(SUBSTITUTE(Tabla1[[#This Row],[Uso Sistemas]],"T","P"),"N","F"),Parámetros!$M$2:$N$17,2,0),"Completar hasta 3ra sem. para evaluar a Probacionista"))</f>
        <v/>
      </c>
      <c r="AQ382" s="40"/>
      <c r="AR382" s="40"/>
      <c r="AS382" s="40"/>
      <c r="AT382" s="29"/>
      <c r="AU382" s="56"/>
      <c r="AV382" s="56"/>
      <c r="AW382" s="56"/>
      <c r="AX382" s="248" t="str">
        <f>IF(V382="","",EOMONTH(EDATE(Tabla1[[#This Row],[Fecha Finalización]],2),0))</f>
        <v/>
      </c>
      <c r="AY382" s="40"/>
      <c r="AZ382" s="249" t="str">
        <f>IF(V382="","",EOMONTH(EDATE(Tabla1[[#This Row],[Fecha Finalización]],3),0))</f>
        <v/>
      </c>
      <c r="BA382" s="40"/>
      <c r="BB382" s="40"/>
      <c r="BC382" s="235"/>
      <c r="BD382" s="233" t="str">
        <f>IF(F382="","",Tabla1[[#This Row],[sem 01]]&amp;Tabla1[[#This Row],[sem 02]]&amp;Tabla1[[#This Row],[sem 03]])</f>
        <v/>
      </c>
      <c r="BE382" s="234" t="str">
        <f>IF(TRIM(F382)="","",$B$1&amp;"-"&amp;SUBSTITUTE(Tabla1[[#This Row],[Mes Inscrito]]," ","")&amp;"-"&amp;SUBSTITUTE(Tabla1[[#This Row],[Dia de clases Inscrito]]," ","")&amp;"-"&amp;SUBSTITUTE(Tabla1[[#This Row],[Horario Inscrito]]," ","")&amp;"-"&amp;Tabla1[[#This Row],[Fecha Inicio grupo]])</f>
        <v/>
      </c>
      <c r="BF382" s="251" t="str">
        <f>IF(F382="","",Tabla1[[#This Row],[Curso]])</f>
        <v/>
      </c>
      <c r="BG382" s="252" t="str">
        <f>+IF(TRIM(F382)="","",$B$1&amp;"-"&amp;TRIM(Tabla1[[#This Row],[Mes Inscrito]])&amp;"-"&amp;TRIM(Tabla1[[#This Row],[Dia de clases Inscrito]])&amp;"-"&amp;TRIM(Tabla1[[#This Row],[Horario Inscrito]])&amp;"-"&amp;TRIM(Tabla1[[#This Row],[Fecha Inicio grupo]])&amp;"-"&amp;TRIM(Tabla1[[#This Row],[Tipo Incrito]]))</f>
        <v/>
      </c>
      <c r="BH382" s="308" t="str">
        <f>IF(F382="","",OR(IFERROR(SEARCH("CG",Tabla1[[#This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2" s="309" t="str">
        <f>IF(F382&lt;&gt;"",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2" s="309" t="str">
        <f>IF(F382&lt;&gt;"",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2" s="309" t="str">
        <f>IF(Tabla1[[#This Row],[Fecha Inicio grupo]]="","",IFERROR(VLOOKUP(Tabla1[[#This Row],[Mes de Alta como miembro]],Parámetros!$AM$2:$AN$16,2,0),"01/01/1900"))</f>
        <v/>
      </c>
    </row>
    <row r="383" spans="1:63" ht="14.45" hidden="1">
      <c r="A383" s="69">
        <v>380</v>
      </c>
      <c r="B383" s="30"/>
      <c r="C383" s="35"/>
      <c r="D383" s="43"/>
      <c r="E383" s="65"/>
      <c r="F383" s="46"/>
      <c r="G383" s="46"/>
      <c r="H383" s="163"/>
      <c r="I383" s="43"/>
      <c r="J383" s="29"/>
      <c r="K383" s="70"/>
      <c r="L383" s="69"/>
      <c r="M383" s="47"/>
      <c r="N383" s="238" t="str">
        <f ca="1">IF(Tabla1[[#This Row],[Fecha de nac]]="","",IF(Tabla1[[#This Row],[Fecha Finalización]] &gt;=TODAY(), DATEDIF(Tabla1[[#This Row],[Fecha de nac]],TODAY(),"y"), ROUNDDOWN((Tabla1[[#This Row],[Fecha Finalización]] -Tabla1[[#This Row],[Fecha de nac]])/365,0)))</f>
        <v/>
      </c>
      <c r="O383" s="169"/>
      <c r="P383" s="35"/>
      <c r="Q383" s="68"/>
      <c r="R383" s="68"/>
      <c r="S383" s="68"/>
      <c r="T383" s="68"/>
      <c r="U383" s="243" t="str">
        <f>IF(F383="","",Tabla1[[#This Row],[Fecha Inicio grupo]]+3*7-7)</f>
        <v/>
      </c>
      <c r="V383" s="244" t="str">
        <f>IF(F383="","",EDATE(Tabla1[[#This Row],[Fecha Inicio grupo]],3))</f>
        <v/>
      </c>
      <c r="W383" s="30"/>
      <c r="X383" s="30"/>
      <c r="Y383" s="76"/>
      <c r="Z383" s="76"/>
      <c r="AA383" s="76"/>
      <c r="AB383" s="76"/>
      <c r="AC383" s="76"/>
      <c r="AD383" s="76"/>
      <c r="AE383" s="76"/>
      <c r="AF383" s="76"/>
      <c r="AG383" s="76"/>
      <c r="AH383" s="76"/>
      <c r="AI383" s="76"/>
      <c r="AJ383" s="76"/>
      <c r="AK383" s="76"/>
      <c r="AL383" s="76"/>
      <c r="AM383" s="76"/>
      <c r="AN383" s="76"/>
      <c r="AO383" s="144"/>
      <c r="AP383" s="246" t="str">
        <f>IF(F383="","",IFERROR(VLOOKUP(SUBSTITUTE(SUBSTITUTE(Tabla1[[#This Row],[Uso Sistemas]],"T","P"),"N","F"),Parámetros!$M$2:$N$17,2,0),"Completar hasta 3ra sem. para evaluar a Probacionista"))</f>
        <v/>
      </c>
      <c r="AQ383" s="40"/>
      <c r="AR383" s="40"/>
      <c r="AS383" s="40"/>
      <c r="AT383" s="29"/>
      <c r="AU383" s="56"/>
      <c r="AV383" s="56"/>
      <c r="AW383" s="56"/>
      <c r="AX383" s="248" t="str">
        <f>IF(V383="","",EOMONTH(EDATE(Tabla1[[#This Row],[Fecha Finalización]],2),0))</f>
        <v/>
      </c>
      <c r="AY383" s="40"/>
      <c r="AZ383" s="249" t="str">
        <f>IF(V383="","",EOMONTH(EDATE(Tabla1[[#This Row],[Fecha Finalización]],3),0))</f>
        <v/>
      </c>
      <c r="BA383" s="40"/>
      <c r="BB383" s="40"/>
      <c r="BC383" s="235"/>
      <c r="BD383" s="233" t="str">
        <f>IF(F383="","",Tabla1[[#This Row],[sem 01]]&amp;Tabla1[[#This Row],[sem 02]]&amp;Tabla1[[#This Row],[sem 03]])</f>
        <v/>
      </c>
      <c r="BE383" s="234" t="str">
        <f>IF(TRIM(F383)="","",$B$1&amp;"-"&amp;SUBSTITUTE(Tabla1[[#This Row],[Mes Inscrito]]," ","")&amp;"-"&amp;SUBSTITUTE(Tabla1[[#This Row],[Dia de clases Inscrito]]," ","")&amp;"-"&amp;SUBSTITUTE(Tabla1[[#This Row],[Horario Inscrito]]," ","")&amp;"-"&amp;Tabla1[[#This Row],[Fecha Inicio grupo]])</f>
        <v/>
      </c>
      <c r="BF383" s="251" t="str">
        <f>IF(F383="","",Tabla1[[#This Row],[Curso]])</f>
        <v/>
      </c>
      <c r="BG383" s="252" t="str">
        <f>+IF(TRIM(F383)="","",$B$1&amp;"-"&amp;TRIM(Tabla1[[#This Row],[Mes Inscrito]])&amp;"-"&amp;TRIM(Tabla1[[#This Row],[Dia de clases Inscrito]])&amp;"-"&amp;TRIM(Tabla1[[#This Row],[Horario Inscrito]])&amp;"-"&amp;TRIM(Tabla1[[#This Row],[Fecha Inicio grupo]])&amp;"-"&amp;TRIM(Tabla1[[#This Row],[Tipo Incrito]]))</f>
        <v/>
      </c>
      <c r="BH383" s="308" t="str">
        <f>IF(F383="","",OR(IFERROR(SEARCH("CG",Tabla1[[#This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3" s="309" t="str">
        <f>IF(F383&lt;&gt;"",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3" s="309" t="str">
        <f>IF(F383&lt;&gt;"",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3" s="309" t="str">
        <f>IF(Tabla1[[#This Row],[Fecha Inicio grupo]]="","",IFERROR(VLOOKUP(Tabla1[[#This Row],[Mes de Alta como miembro]],Parámetros!$AM$2:$AN$16,2,0),"01/01/1900"))</f>
        <v/>
      </c>
    </row>
    <row r="384" spans="1:63" ht="14.45" hidden="1">
      <c r="A384" s="69">
        <v>381</v>
      </c>
      <c r="B384" s="30"/>
      <c r="C384" s="35"/>
      <c r="D384" s="43"/>
      <c r="E384" s="65"/>
      <c r="F384" s="46"/>
      <c r="G384" s="46"/>
      <c r="H384" s="163"/>
      <c r="I384" s="43"/>
      <c r="J384" s="29"/>
      <c r="K384" s="70"/>
      <c r="L384" s="69"/>
      <c r="M384" s="47"/>
      <c r="N384" s="238" t="str">
        <f ca="1">IF(Tabla1[[#This Row],[Fecha de nac]]="","",IF(Tabla1[[#This Row],[Fecha Finalización]] &gt;=TODAY(), DATEDIF(Tabla1[[#This Row],[Fecha de nac]],TODAY(),"y"), ROUNDDOWN((Tabla1[[#This Row],[Fecha Finalización]] -Tabla1[[#This Row],[Fecha de nac]])/365,0)))</f>
        <v/>
      </c>
      <c r="O384" s="169"/>
      <c r="P384" s="35"/>
      <c r="Q384" s="68"/>
      <c r="R384" s="68"/>
      <c r="S384" s="68"/>
      <c r="T384" s="68"/>
      <c r="U384" s="243" t="str">
        <f>IF(F384="","",Tabla1[[#This Row],[Fecha Inicio grupo]]+3*7-7)</f>
        <v/>
      </c>
      <c r="V384" s="244" t="str">
        <f>IF(F384="","",EDATE(Tabla1[[#This Row],[Fecha Inicio grupo]],3))</f>
        <v/>
      </c>
      <c r="W384" s="30"/>
      <c r="X384" s="30"/>
      <c r="Y384" s="76"/>
      <c r="Z384" s="76"/>
      <c r="AA384" s="76"/>
      <c r="AB384" s="76"/>
      <c r="AC384" s="76"/>
      <c r="AD384" s="76"/>
      <c r="AE384" s="76"/>
      <c r="AF384" s="76"/>
      <c r="AG384" s="76"/>
      <c r="AH384" s="76"/>
      <c r="AI384" s="76"/>
      <c r="AJ384" s="76"/>
      <c r="AK384" s="76"/>
      <c r="AL384" s="76"/>
      <c r="AM384" s="76"/>
      <c r="AN384" s="76"/>
      <c r="AO384" s="144"/>
      <c r="AP384" s="246" t="str">
        <f>IF(F384="","",IFERROR(VLOOKUP(SUBSTITUTE(SUBSTITUTE(Tabla1[[#This Row],[Uso Sistemas]],"T","P"),"N","F"),Parámetros!$M$2:$N$17,2,0),"Completar hasta 3ra sem. para evaluar a Probacionista"))</f>
        <v/>
      </c>
      <c r="AQ384" s="40"/>
      <c r="AR384" s="40"/>
      <c r="AS384" s="40"/>
      <c r="AT384" s="29"/>
      <c r="AU384" s="56"/>
      <c r="AV384" s="56"/>
      <c r="AW384" s="56"/>
      <c r="AX384" s="248" t="str">
        <f>IF(V384="","",EOMONTH(EDATE(Tabla1[[#This Row],[Fecha Finalización]],2),0))</f>
        <v/>
      </c>
      <c r="AY384" s="40"/>
      <c r="AZ384" s="249" t="str">
        <f>IF(V384="","",EOMONTH(EDATE(Tabla1[[#This Row],[Fecha Finalización]],3),0))</f>
        <v/>
      </c>
      <c r="BA384" s="40"/>
      <c r="BB384" s="40"/>
      <c r="BC384" s="235"/>
      <c r="BD384" s="233" t="str">
        <f>IF(F384="","",Tabla1[[#This Row],[sem 01]]&amp;Tabla1[[#This Row],[sem 02]]&amp;Tabla1[[#This Row],[sem 03]])</f>
        <v/>
      </c>
      <c r="BE384" s="234" t="str">
        <f>IF(TRIM(F384)="","",$B$1&amp;"-"&amp;SUBSTITUTE(Tabla1[[#This Row],[Mes Inscrito]]," ","")&amp;"-"&amp;SUBSTITUTE(Tabla1[[#This Row],[Dia de clases Inscrito]]," ","")&amp;"-"&amp;SUBSTITUTE(Tabla1[[#This Row],[Horario Inscrito]]," ","")&amp;"-"&amp;Tabla1[[#This Row],[Fecha Inicio grupo]])</f>
        <v/>
      </c>
      <c r="BF384" s="251" t="str">
        <f>IF(F384="","",Tabla1[[#This Row],[Curso]])</f>
        <v/>
      </c>
      <c r="BG384" s="252" t="str">
        <f>+IF(TRIM(F384)="","",$B$1&amp;"-"&amp;TRIM(Tabla1[[#This Row],[Mes Inscrito]])&amp;"-"&amp;TRIM(Tabla1[[#This Row],[Dia de clases Inscrito]])&amp;"-"&amp;TRIM(Tabla1[[#This Row],[Horario Inscrito]])&amp;"-"&amp;TRIM(Tabla1[[#This Row],[Fecha Inicio grupo]])&amp;"-"&amp;TRIM(Tabla1[[#This Row],[Tipo Incrito]]))</f>
        <v/>
      </c>
      <c r="BH384" s="308" t="str">
        <f>IF(F384="","",OR(IFERROR(SEARCH("CG",Tabla1[[#This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4" s="309" t="str">
        <f>IF(F384&lt;&gt;"",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4" s="309" t="str">
        <f>IF(F384&lt;&gt;"",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4" s="309" t="str">
        <f>IF(Tabla1[[#This Row],[Fecha Inicio grupo]]="","",IFERROR(VLOOKUP(Tabla1[[#This Row],[Mes de Alta como miembro]],Parámetros!$AM$2:$AN$16,2,0),"01/01/1900"))</f>
        <v/>
      </c>
    </row>
    <row r="385" spans="1:63" ht="14.45" hidden="1">
      <c r="A385" s="69">
        <v>382</v>
      </c>
      <c r="B385" s="30"/>
      <c r="C385" s="35"/>
      <c r="D385" s="43"/>
      <c r="E385" s="65"/>
      <c r="F385" s="46"/>
      <c r="G385" s="46"/>
      <c r="H385" s="163"/>
      <c r="I385" s="43"/>
      <c r="J385" s="29"/>
      <c r="K385" s="70"/>
      <c r="L385" s="69"/>
      <c r="M385" s="47"/>
      <c r="N385" s="238" t="str">
        <f ca="1">IF(Tabla1[[#This Row],[Fecha de nac]]="","",IF(Tabla1[[#This Row],[Fecha Finalización]] &gt;=TODAY(), DATEDIF(Tabla1[[#This Row],[Fecha de nac]],TODAY(),"y"), ROUNDDOWN((Tabla1[[#This Row],[Fecha Finalización]] -Tabla1[[#This Row],[Fecha de nac]])/365,0)))</f>
        <v/>
      </c>
      <c r="O385" s="169"/>
      <c r="P385" s="35"/>
      <c r="Q385" s="68"/>
      <c r="R385" s="68"/>
      <c r="S385" s="68"/>
      <c r="T385" s="68"/>
      <c r="U385" s="243" t="str">
        <f>IF(F385="","",Tabla1[[#This Row],[Fecha Inicio grupo]]+3*7-7)</f>
        <v/>
      </c>
      <c r="V385" s="244" t="str">
        <f>IF(F385="","",EDATE(Tabla1[[#This Row],[Fecha Inicio grupo]],3))</f>
        <v/>
      </c>
      <c r="W385" s="30"/>
      <c r="X385" s="30"/>
      <c r="Y385" s="76"/>
      <c r="Z385" s="76"/>
      <c r="AA385" s="76"/>
      <c r="AB385" s="76"/>
      <c r="AC385" s="76"/>
      <c r="AD385" s="76"/>
      <c r="AE385" s="76"/>
      <c r="AF385" s="76"/>
      <c r="AG385" s="76"/>
      <c r="AH385" s="76"/>
      <c r="AI385" s="76"/>
      <c r="AJ385" s="76"/>
      <c r="AK385" s="76"/>
      <c r="AL385" s="76"/>
      <c r="AM385" s="76"/>
      <c r="AN385" s="76"/>
      <c r="AO385" s="144"/>
      <c r="AP385" s="246" t="str">
        <f>IF(F385="","",IFERROR(VLOOKUP(SUBSTITUTE(SUBSTITUTE(Tabla1[[#This Row],[Uso Sistemas]],"T","P"),"N","F"),Parámetros!$M$2:$N$17,2,0),"Completar hasta 3ra sem. para evaluar a Probacionista"))</f>
        <v/>
      </c>
      <c r="AQ385" s="40"/>
      <c r="AR385" s="40"/>
      <c r="AS385" s="40"/>
      <c r="AT385" s="29"/>
      <c r="AU385" s="56"/>
      <c r="AV385" s="56"/>
      <c r="AW385" s="56"/>
      <c r="AX385" s="248" t="str">
        <f>IF(V385="","",EOMONTH(EDATE(Tabla1[[#This Row],[Fecha Finalización]],2),0))</f>
        <v/>
      </c>
      <c r="AY385" s="40"/>
      <c r="AZ385" s="249" t="str">
        <f>IF(V385="","",EOMONTH(EDATE(Tabla1[[#This Row],[Fecha Finalización]],3),0))</f>
        <v/>
      </c>
      <c r="BA385" s="40"/>
      <c r="BB385" s="40"/>
      <c r="BC385" s="235"/>
      <c r="BD385" s="233" t="str">
        <f>IF(F385="","",Tabla1[[#This Row],[sem 01]]&amp;Tabla1[[#This Row],[sem 02]]&amp;Tabla1[[#This Row],[sem 03]])</f>
        <v/>
      </c>
      <c r="BE385" s="234" t="str">
        <f>IF(TRIM(F385)="","",$B$1&amp;"-"&amp;SUBSTITUTE(Tabla1[[#This Row],[Mes Inscrito]]," ","")&amp;"-"&amp;SUBSTITUTE(Tabla1[[#This Row],[Dia de clases Inscrito]]," ","")&amp;"-"&amp;SUBSTITUTE(Tabla1[[#This Row],[Horario Inscrito]]," ","")&amp;"-"&amp;Tabla1[[#This Row],[Fecha Inicio grupo]])</f>
        <v/>
      </c>
      <c r="BF385" s="251" t="str">
        <f>IF(F385="","",Tabla1[[#This Row],[Curso]])</f>
        <v/>
      </c>
      <c r="BG385" s="252" t="str">
        <f>+IF(TRIM(F385)="","",$B$1&amp;"-"&amp;TRIM(Tabla1[[#This Row],[Mes Inscrito]])&amp;"-"&amp;TRIM(Tabla1[[#This Row],[Dia de clases Inscrito]])&amp;"-"&amp;TRIM(Tabla1[[#This Row],[Horario Inscrito]])&amp;"-"&amp;TRIM(Tabla1[[#This Row],[Fecha Inicio grupo]])&amp;"-"&amp;TRIM(Tabla1[[#This Row],[Tipo Incrito]]))</f>
        <v/>
      </c>
      <c r="BH385" s="308" t="str">
        <f>IF(F385="","",OR(IFERROR(SEARCH("CG",Tabla1[[#This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5" s="309" t="str">
        <f>IF(F385&lt;&gt;"",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5" s="309" t="str">
        <f>IF(F385&lt;&gt;"",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5" s="309" t="str">
        <f>IF(Tabla1[[#This Row],[Fecha Inicio grupo]]="","",IFERROR(VLOOKUP(Tabla1[[#This Row],[Mes de Alta como miembro]],Parámetros!$AM$2:$AN$16,2,0),"01/01/1900"))</f>
        <v/>
      </c>
    </row>
    <row r="386" spans="1:63" ht="14.45" hidden="1">
      <c r="A386" s="69">
        <v>383</v>
      </c>
      <c r="B386" s="30"/>
      <c r="C386" s="35"/>
      <c r="D386" s="43"/>
      <c r="E386" s="65"/>
      <c r="F386" s="46"/>
      <c r="G386" s="46"/>
      <c r="H386" s="163"/>
      <c r="I386" s="43"/>
      <c r="J386" s="29"/>
      <c r="K386" s="70"/>
      <c r="L386" s="69"/>
      <c r="M386" s="47"/>
      <c r="N386" s="238" t="str">
        <f ca="1">IF(Tabla1[[#This Row],[Fecha de nac]]="","",IF(Tabla1[[#This Row],[Fecha Finalización]] &gt;=TODAY(), DATEDIF(Tabla1[[#This Row],[Fecha de nac]],TODAY(),"y"), ROUNDDOWN((Tabla1[[#This Row],[Fecha Finalización]] -Tabla1[[#This Row],[Fecha de nac]])/365,0)))</f>
        <v/>
      </c>
      <c r="O386" s="169"/>
      <c r="P386" s="35"/>
      <c r="Q386" s="68"/>
      <c r="R386" s="68"/>
      <c r="S386" s="68"/>
      <c r="T386" s="68"/>
      <c r="U386" s="243" t="str">
        <f>IF(F386="","",Tabla1[[#This Row],[Fecha Inicio grupo]]+3*7-7)</f>
        <v/>
      </c>
      <c r="V386" s="244" t="str">
        <f>IF(F386="","",EDATE(Tabla1[[#This Row],[Fecha Inicio grupo]],3))</f>
        <v/>
      </c>
      <c r="W386" s="30"/>
      <c r="X386" s="30"/>
      <c r="Y386" s="76"/>
      <c r="Z386" s="76"/>
      <c r="AA386" s="76"/>
      <c r="AB386" s="76"/>
      <c r="AC386" s="76"/>
      <c r="AD386" s="76"/>
      <c r="AE386" s="76"/>
      <c r="AF386" s="76"/>
      <c r="AG386" s="76"/>
      <c r="AH386" s="76"/>
      <c r="AI386" s="76"/>
      <c r="AJ386" s="76"/>
      <c r="AK386" s="76"/>
      <c r="AL386" s="76"/>
      <c r="AM386" s="76"/>
      <c r="AN386" s="76"/>
      <c r="AO386" s="144"/>
      <c r="AP386" s="246" t="str">
        <f>IF(F386="","",IFERROR(VLOOKUP(SUBSTITUTE(SUBSTITUTE(Tabla1[[#This Row],[Uso Sistemas]],"T","P"),"N","F"),Parámetros!$M$2:$N$17,2,0),"Completar hasta 3ra sem. para evaluar a Probacionista"))</f>
        <v/>
      </c>
      <c r="AQ386" s="40"/>
      <c r="AR386" s="40"/>
      <c r="AS386" s="40"/>
      <c r="AT386" s="29"/>
      <c r="AU386" s="56"/>
      <c r="AV386" s="56"/>
      <c r="AW386" s="56"/>
      <c r="AX386" s="248" t="str">
        <f>IF(V386="","",EOMONTH(EDATE(Tabla1[[#This Row],[Fecha Finalización]],2),0))</f>
        <v/>
      </c>
      <c r="AY386" s="40"/>
      <c r="AZ386" s="249" t="str">
        <f>IF(V386="","",EOMONTH(EDATE(Tabla1[[#This Row],[Fecha Finalización]],3),0))</f>
        <v/>
      </c>
      <c r="BA386" s="40"/>
      <c r="BB386" s="40"/>
      <c r="BC386" s="235"/>
      <c r="BD386" s="233" t="str">
        <f>IF(F386="","",Tabla1[[#This Row],[sem 01]]&amp;Tabla1[[#This Row],[sem 02]]&amp;Tabla1[[#This Row],[sem 03]])</f>
        <v/>
      </c>
      <c r="BE386" s="234" t="str">
        <f>IF(TRIM(F386)="","",$B$1&amp;"-"&amp;SUBSTITUTE(Tabla1[[#This Row],[Mes Inscrito]]," ","")&amp;"-"&amp;SUBSTITUTE(Tabla1[[#This Row],[Dia de clases Inscrito]]," ","")&amp;"-"&amp;SUBSTITUTE(Tabla1[[#This Row],[Horario Inscrito]]," ","")&amp;"-"&amp;Tabla1[[#This Row],[Fecha Inicio grupo]])</f>
        <v/>
      </c>
      <c r="BF386" s="251" t="str">
        <f>IF(F386="","",Tabla1[[#This Row],[Curso]])</f>
        <v/>
      </c>
      <c r="BG386" s="252" t="str">
        <f>+IF(TRIM(F386)="","",$B$1&amp;"-"&amp;TRIM(Tabla1[[#This Row],[Mes Inscrito]])&amp;"-"&amp;TRIM(Tabla1[[#This Row],[Dia de clases Inscrito]])&amp;"-"&amp;TRIM(Tabla1[[#This Row],[Horario Inscrito]])&amp;"-"&amp;TRIM(Tabla1[[#This Row],[Fecha Inicio grupo]])&amp;"-"&amp;TRIM(Tabla1[[#This Row],[Tipo Incrito]]))</f>
        <v/>
      </c>
      <c r="BH386" s="308" t="str">
        <f>IF(F386="","",OR(IFERROR(SEARCH("CG",Tabla1[[#This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6" s="309" t="str">
        <f>IF(F386&lt;&gt;"",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6" s="309" t="str">
        <f>IF(F386&lt;&gt;"",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6" s="309" t="str">
        <f>IF(Tabla1[[#This Row],[Fecha Inicio grupo]]="","",IFERROR(VLOOKUP(Tabla1[[#This Row],[Mes de Alta como miembro]],Parámetros!$AM$2:$AN$16,2,0),"01/01/1900"))</f>
        <v/>
      </c>
    </row>
    <row r="387" spans="1:63" ht="14.45" hidden="1">
      <c r="A387" s="69">
        <v>384</v>
      </c>
      <c r="B387" s="30"/>
      <c r="C387" s="35"/>
      <c r="D387" s="43"/>
      <c r="E387" s="65"/>
      <c r="F387" s="46"/>
      <c r="G387" s="46"/>
      <c r="H387" s="163"/>
      <c r="I387" s="43"/>
      <c r="J387" s="29"/>
      <c r="K387" s="70"/>
      <c r="L387" s="69"/>
      <c r="M387" s="47"/>
      <c r="N387" s="238" t="str">
        <f ca="1">IF(Tabla1[[#This Row],[Fecha de nac]]="","",IF(Tabla1[[#This Row],[Fecha Finalización]] &gt;=TODAY(), DATEDIF(Tabla1[[#This Row],[Fecha de nac]],TODAY(),"y"), ROUNDDOWN((Tabla1[[#This Row],[Fecha Finalización]] -Tabla1[[#This Row],[Fecha de nac]])/365,0)))</f>
        <v/>
      </c>
      <c r="O387" s="169"/>
      <c r="P387" s="35"/>
      <c r="Q387" s="68"/>
      <c r="R387" s="68"/>
      <c r="S387" s="68"/>
      <c r="T387" s="68"/>
      <c r="U387" s="243" t="str">
        <f>IF(F387="","",Tabla1[[#This Row],[Fecha Inicio grupo]]+3*7-7)</f>
        <v/>
      </c>
      <c r="V387" s="244" t="str">
        <f>IF(F387="","",EDATE(Tabla1[[#This Row],[Fecha Inicio grupo]],3))</f>
        <v/>
      </c>
      <c r="W387" s="30"/>
      <c r="X387" s="30"/>
      <c r="Y387" s="76"/>
      <c r="Z387" s="76"/>
      <c r="AA387" s="76"/>
      <c r="AB387" s="76"/>
      <c r="AC387" s="76"/>
      <c r="AD387" s="76"/>
      <c r="AE387" s="76"/>
      <c r="AF387" s="76"/>
      <c r="AG387" s="76"/>
      <c r="AH387" s="76"/>
      <c r="AI387" s="76"/>
      <c r="AJ387" s="76"/>
      <c r="AK387" s="76"/>
      <c r="AL387" s="76"/>
      <c r="AM387" s="76"/>
      <c r="AN387" s="76"/>
      <c r="AO387" s="144"/>
      <c r="AP387" s="246" t="str">
        <f>IF(F387="","",IFERROR(VLOOKUP(SUBSTITUTE(SUBSTITUTE(Tabla1[[#This Row],[Uso Sistemas]],"T","P"),"N","F"),Parámetros!$M$2:$N$17,2,0),"Completar hasta 3ra sem. para evaluar a Probacionista"))</f>
        <v/>
      </c>
      <c r="AQ387" s="40"/>
      <c r="AR387" s="40"/>
      <c r="AS387" s="40"/>
      <c r="AT387" s="29"/>
      <c r="AU387" s="56"/>
      <c r="AV387" s="56"/>
      <c r="AW387" s="56"/>
      <c r="AX387" s="248" t="str">
        <f>IF(V387="","",EOMONTH(EDATE(Tabla1[[#This Row],[Fecha Finalización]],2),0))</f>
        <v/>
      </c>
      <c r="AY387" s="40"/>
      <c r="AZ387" s="249" t="str">
        <f>IF(V387="","",EOMONTH(EDATE(Tabla1[[#This Row],[Fecha Finalización]],3),0))</f>
        <v/>
      </c>
      <c r="BA387" s="40"/>
      <c r="BB387" s="40"/>
      <c r="BC387" s="235"/>
      <c r="BD387" s="233" t="str">
        <f>IF(F387="","",Tabla1[[#This Row],[sem 01]]&amp;Tabla1[[#This Row],[sem 02]]&amp;Tabla1[[#This Row],[sem 03]])</f>
        <v/>
      </c>
      <c r="BE387" s="234" t="str">
        <f>IF(TRIM(F387)="","",$B$1&amp;"-"&amp;SUBSTITUTE(Tabla1[[#This Row],[Mes Inscrito]]," ","")&amp;"-"&amp;SUBSTITUTE(Tabla1[[#This Row],[Dia de clases Inscrito]]," ","")&amp;"-"&amp;SUBSTITUTE(Tabla1[[#This Row],[Horario Inscrito]]," ","")&amp;"-"&amp;Tabla1[[#This Row],[Fecha Inicio grupo]])</f>
        <v/>
      </c>
      <c r="BF387" s="251" t="str">
        <f>IF(F387="","",Tabla1[[#This Row],[Curso]])</f>
        <v/>
      </c>
      <c r="BG387" s="252" t="str">
        <f>+IF(TRIM(F387)="","",$B$1&amp;"-"&amp;TRIM(Tabla1[[#This Row],[Mes Inscrito]])&amp;"-"&amp;TRIM(Tabla1[[#This Row],[Dia de clases Inscrito]])&amp;"-"&amp;TRIM(Tabla1[[#This Row],[Horario Inscrito]])&amp;"-"&amp;TRIM(Tabla1[[#This Row],[Fecha Inicio grupo]])&amp;"-"&amp;TRIM(Tabla1[[#This Row],[Tipo Incrito]]))</f>
        <v/>
      </c>
      <c r="BH387" s="308" t="str">
        <f>IF(F387="","",OR(IFERROR(SEARCH("CG",Tabla1[[#This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7" s="309" t="str">
        <f>IF(F387&lt;&gt;"",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7" s="309" t="str">
        <f>IF(F387&lt;&gt;"",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7" s="309" t="str">
        <f>IF(Tabla1[[#This Row],[Fecha Inicio grupo]]="","",IFERROR(VLOOKUP(Tabla1[[#This Row],[Mes de Alta como miembro]],Parámetros!$AM$2:$AN$16,2,0),"01/01/1900"))</f>
        <v/>
      </c>
    </row>
    <row r="388" spans="1:63" ht="14.45" hidden="1">
      <c r="A388" s="69">
        <v>385</v>
      </c>
      <c r="B388" s="30"/>
      <c r="C388" s="35"/>
      <c r="D388" s="43"/>
      <c r="E388" s="65"/>
      <c r="F388" s="46"/>
      <c r="G388" s="46"/>
      <c r="H388" s="163"/>
      <c r="I388" s="43"/>
      <c r="J388" s="29"/>
      <c r="K388" s="70"/>
      <c r="L388" s="69"/>
      <c r="M388" s="47"/>
      <c r="N388" s="238" t="str">
        <f ca="1">IF(Tabla1[[#This Row],[Fecha de nac]]="","",IF(Tabla1[[#This Row],[Fecha Finalización]] &gt;=TODAY(), DATEDIF(Tabla1[[#This Row],[Fecha de nac]],TODAY(),"y"), ROUNDDOWN((Tabla1[[#This Row],[Fecha Finalización]] -Tabla1[[#This Row],[Fecha de nac]])/365,0)))</f>
        <v/>
      </c>
      <c r="O388" s="169"/>
      <c r="P388" s="35"/>
      <c r="Q388" s="68"/>
      <c r="R388" s="68"/>
      <c r="S388" s="68"/>
      <c r="T388" s="68"/>
      <c r="U388" s="243" t="str">
        <f>IF(F388="","",Tabla1[[#This Row],[Fecha Inicio grupo]]+3*7-7)</f>
        <v/>
      </c>
      <c r="V388" s="244" t="str">
        <f>IF(F388="","",EDATE(Tabla1[[#This Row],[Fecha Inicio grupo]],3))</f>
        <v/>
      </c>
      <c r="W388" s="30"/>
      <c r="X388" s="30"/>
      <c r="Y388" s="76"/>
      <c r="Z388" s="76"/>
      <c r="AA388" s="76"/>
      <c r="AB388" s="76"/>
      <c r="AC388" s="76"/>
      <c r="AD388" s="76"/>
      <c r="AE388" s="76"/>
      <c r="AF388" s="76"/>
      <c r="AG388" s="76"/>
      <c r="AH388" s="76"/>
      <c r="AI388" s="76"/>
      <c r="AJ388" s="76"/>
      <c r="AK388" s="76"/>
      <c r="AL388" s="76"/>
      <c r="AM388" s="76"/>
      <c r="AN388" s="76"/>
      <c r="AO388" s="144"/>
      <c r="AP388" s="246" t="str">
        <f>IF(F388="","",IFERROR(VLOOKUP(SUBSTITUTE(SUBSTITUTE(Tabla1[[#This Row],[Uso Sistemas]],"T","P"),"N","F"),Parámetros!$M$2:$N$17,2,0),"Completar hasta 3ra sem. para evaluar a Probacionista"))</f>
        <v/>
      </c>
      <c r="AQ388" s="40"/>
      <c r="AR388" s="40"/>
      <c r="AS388" s="40"/>
      <c r="AT388" s="29"/>
      <c r="AU388" s="56"/>
      <c r="AV388" s="56"/>
      <c r="AW388" s="56"/>
      <c r="AX388" s="248" t="str">
        <f>IF(V388="","",EOMONTH(EDATE(Tabla1[[#This Row],[Fecha Finalización]],2),0))</f>
        <v/>
      </c>
      <c r="AY388" s="40"/>
      <c r="AZ388" s="249" t="str">
        <f>IF(V388="","",EOMONTH(EDATE(Tabla1[[#This Row],[Fecha Finalización]],3),0))</f>
        <v/>
      </c>
      <c r="BA388" s="40"/>
      <c r="BB388" s="40"/>
      <c r="BC388" s="235"/>
      <c r="BD388" s="233" t="str">
        <f>IF(F388="","",Tabla1[[#This Row],[sem 01]]&amp;Tabla1[[#This Row],[sem 02]]&amp;Tabla1[[#This Row],[sem 03]])</f>
        <v/>
      </c>
      <c r="BE388" s="234" t="str">
        <f>IF(TRIM(F388)="","",$B$1&amp;"-"&amp;SUBSTITUTE(Tabla1[[#This Row],[Mes Inscrito]]," ","")&amp;"-"&amp;SUBSTITUTE(Tabla1[[#This Row],[Dia de clases Inscrito]]," ","")&amp;"-"&amp;SUBSTITUTE(Tabla1[[#This Row],[Horario Inscrito]]," ","")&amp;"-"&amp;Tabla1[[#This Row],[Fecha Inicio grupo]])</f>
        <v/>
      </c>
      <c r="BF388" s="251" t="str">
        <f>IF(F388="","",Tabla1[[#This Row],[Curso]])</f>
        <v/>
      </c>
      <c r="BG388" s="252" t="str">
        <f>+IF(TRIM(F388)="","",$B$1&amp;"-"&amp;TRIM(Tabla1[[#This Row],[Mes Inscrito]])&amp;"-"&amp;TRIM(Tabla1[[#This Row],[Dia de clases Inscrito]])&amp;"-"&amp;TRIM(Tabla1[[#This Row],[Horario Inscrito]])&amp;"-"&amp;TRIM(Tabla1[[#This Row],[Fecha Inicio grupo]])&amp;"-"&amp;TRIM(Tabla1[[#This Row],[Tipo Incrito]]))</f>
        <v/>
      </c>
      <c r="BH388" s="308" t="str">
        <f>IF(F388="","",OR(IFERROR(SEARCH("CG",Tabla1[[#This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8" s="309" t="str">
        <f>IF(F388&lt;&gt;"",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8" s="309" t="str">
        <f>IF(F388&lt;&gt;"",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8" s="309" t="str">
        <f>IF(Tabla1[[#This Row],[Fecha Inicio grupo]]="","",IFERROR(VLOOKUP(Tabla1[[#This Row],[Mes de Alta como miembro]],Parámetros!$AM$2:$AN$16,2,0),"01/01/1900"))</f>
        <v/>
      </c>
    </row>
    <row r="389" spans="1:63" ht="14.45" hidden="1">
      <c r="A389" s="69">
        <v>386</v>
      </c>
      <c r="B389" s="30"/>
      <c r="C389" s="35"/>
      <c r="D389" s="43"/>
      <c r="E389" s="65"/>
      <c r="F389" s="46"/>
      <c r="G389" s="46"/>
      <c r="H389" s="163"/>
      <c r="I389" s="43"/>
      <c r="J389" s="29"/>
      <c r="K389" s="70"/>
      <c r="L389" s="69"/>
      <c r="M389" s="47"/>
      <c r="N389" s="238" t="str">
        <f ca="1">IF(Tabla1[[#This Row],[Fecha de nac]]="","",IF(Tabla1[[#This Row],[Fecha Finalización]] &gt;=TODAY(), DATEDIF(Tabla1[[#This Row],[Fecha de nac]],TODAY(),"y"), ROUNDDOWN((Tabla1[[#This Row],[Fecha Finalización]] -Tabla1[[#This Row],[Fecha de nac]])/365,0)))</f>
        <v/>
      </c>
      <c r="O389" s="169"/>
      <c r="P389" s="35"/>
      <c r="Q389" s="68"/>
      <c r="R389" s="68"/>
      <c r="S389" s="68"/>
      <c r="T389" s="68"/>
      <c r="U389" s="243" t="str">
        <f>IF(F389="","",Tabla1[[#This Row],[Fecha Inicio grupo]]+3*7-7)</f>
        <v/>
      </c>
      <c r="V389" s="244" t="str">
        <f>IF(F389="","",EDATE(Tabla1[[#This Row],[Fecha Inicio grupo]],3))</f>
        <v/>
      </c>
      <c r="W389" s="30"/>
      <c r="X389" s="30"/>
      <c r="Y389" s="76"/>
      <c r="Z389" s="76"/>
      <c r="AA389" s="76"/>
      <c r="AB389" s="76"/>
      <c r="AC389" s="76"/>
      <c r="AD389" s="76"/>
      <c r="AE389" s="76"/>
      <c r="AF389" s="76"/>
      <c r="AG389" s="76"/>
      <c r="AH389" s="76"/>
      <c r="AI389" s="76"/>
      <c r="AJ389" s="76"/>
      <c r="AK389" s="76"/>
      <c r="AL389" s="76"/>
      <c r="AM389" s="76"/>
      <c r="AN389" s="76"/>
      <c r="AO389" s="144"/>
      <c r="AP389" s="246" t="str">
        <f>IF(F389="","",IFERROR(VLOOKUP(SUBSTITUTE(SUBSTITUTE(Tabla1[[#This Row],[Uso Sistemas]],"T","P"),"N","F"),Parámetros!$M$2:$N$17,2,0),"Completar hasta 3ra sem. para evaluar a Probacionista"))</f>
        <v/>
      </c>
      <c r="AQ389" s="40"/>
      <c r="AR389" s="40"/>
      <c r="AS389" s="40"/>
      <c r="AT389" s="29"/>
      <c r="AU389" s="56"/>
      <c r="AV389" s="56"/>
      <c r="AW389" s="56"/>
      <c r="AX389" s="248" t="str">
        <f>IF(V389="","",EOMONTH(EDATE(Tabla1[[#This Row],[Fecha Finalización]],2),0))</f>
        <v/>
      </c>
      <c r="AY389" s="40"/>
      <c r="AZ389" s="249" t="str">
        <f>IF(V389="","",EOMONTH(EDATE(Tabla1[[#This Row],[Fecha Finalización]],3),0))</f>
        <v/>
      </c>
      <c r="BA389" s="40"/>
      <c r="BB389" s="40"/>
      <c r="BC389" s="235"/>
      <c r="BD389" s="233" t="str">
        <f>IF(F389="","",Tabla1[[#This Row],[sem 01]]&amp;Tabla1[[#This Row],[sem 02]]&amp;Tabla1[[#This Row],[sem 03]])</f>
        <v/>
      </c>
      <c r="BE389" s="234" t="str">
        <f>IF(TRIM(F389)="","",$B$1&amp;"-"&amp;SUBSTITUTE(Tabla1[[#This Row],[Mes Inscrito]]," ","")&amp;"-"&amp;SUBSTITUTE(Tabla1[[#This Row],[Dia de clases Inscrito]]," ","")&amp;"-"&amp;SUBSTITUTE(Tabla1[[#This Row],[Horario Inscrito]]," ","")&amp;"-"&amp;Tabla1[[#This Row],[Fecha Inicio grupo]])</f>
        <v/>
      </c>
      <c r="BF389" s="251" t="str">
        <f>IF(F389="","",Tabla1[[#This Row],[Curso]])</f>
        <v/>
      </c>
      <c r="BG389" s="252" t="str">
        <f>+IF(TRIM(F389)="","",$B$1&amp;"-"&amp;TRIM(Tabla1[[#This Row],[Mes Inscrito]])&amp;"-"&amp;TRIM(Tabla1[[#This Row],[Dia de clases Inscrito]])&amp;"-"&amp;TRIM(Tabla1[[#This Row],[Horario Inscrito]])&amp;"-"&amp;TRIM(Tabla1[[#This Row],[Fecha Inicio grupo]])&amp;"-"&amp;TRIM(Tabla1[[#This Row],[Tipo Incrito]]))</f>
        <v/>
      </c>
      <c r="BH389" s="308" t="str">
        <f>IF(F389="","",OR(IFERROR(SEARCH("CG",Tabla1[[#This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9" s="309" t="str">
        <f>IF(F389&lt;&gt;"",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9" s="309" t="str">
        <f>IF(F389&lt;&gt;"",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9" s="309" t="str">
        <f>IF(Tabla1[[#This Row],[Fecha Inicio grupo]]="","",IFERROR(VLOOKUP(Tabla1[[#This Row],[Mes de Alta como miembro]],Parámetros!$AM$2:$AN$16,2,0),"01/01/1900"))</f>
        <v/>
      </c>
    </row>
    <row r="390" spans="1:63" ht="14.45" hidden="1">
      <c r="A390" s="69">
        <v>387</v>
      </c>
      <c r="B390" s="30"/>
      <c r="C390" s="35"/>
      <c r="D390" s="43"/>
      <c r="E390" s="65"/>
      <c r="F390" s="46"/>
      <c r="G390" s="46"/>
      <c r="H390" s="163"/>
      <c r="I390" s="43"/>
      <c r="J390" s="29"/>
      <c r="K390" s="70"/>
      <c r="L390" s="69"/>
      <c r="M390" s="47"/>
      <c r="N390" s="238" t="str">
        <f ca="1">IF(Tabla1[[#This Row],[Fecha de nac]]="","",IF(Tabla1[[#This Row],[Fecha Finalización]] &gt;=TODAY(), DATEDIF(Tabla1[[#This Row],[Fecha de nac]],TODAY(),"y"), ROUNDDOWN((Tabla1[[#This Row],[Fecha Finalización]] -Tabla1[[#This Row],[Fecha de nac]])/365,0)))</f>
        <v/>
      </c>
      <c r="O390" s="169"/>
      <c r="P390" s="35"/>
      <c r="Q390" s="68"/>
      <c r="R390" s="68"/>
      <c r="S390" s="68"/>
      <c r="T390" s="68"/>
      <c r="U390" s="243" t="str">
        <f>IF(F390="","",Tabla1[[#This Row],[Fecha Inicio grupo]]+3*7-7)</f>
        <v/>
      </c>
      <c r="V390" s="244" t="str">
        <f>IF(F390="","",EDATE(Tabla1[[#This Row],[Fecha Inicio grupo]],3))</f>
        <v/>
      </c>
      <c r="W390" s="30"/>
      <c r="X390" s="30"/>
      <c r="Y390" s="76"/>
      <c r="Z390" s="76"/>
      <c r="AA390" s="76"/>
      <c r="AB390" s="76"/>
      <c r="AC390" s="76"/>
      <c r="AD390" s="76"/>
      <c r="AE390" s="76"/>
      <c r="AF390" s="76"/>
      <c r="AG390" s="76"/>
      <c r="AH390" s="76"/>
      <c r="AI390" s="76"/>
      <c r="AJ390" s="76"/>
      <c r="AK390" s="76"/>
      <c r="AL390" s="76"/>
      <c r="AM390" s="76"/>
      <c r="AN390" s="76"/>
      <c r="AO390" s="144"/>
      <c r="AP390" s="246" t="str">
        <f>IF(F390="","",IFERROR(VLOOKUP(SUBSTITUTE(SUBSTITUTE(Tabla1[[#This Row],[Uso Sistemas]],"T","P"),"N","F"),Parámetros!$M$2:$N$17,2,0),"Completar hasta 3ra sem. para evaluar a Probacionista"))</f>
        <v/>
      </c>
      <c r="AQ390" s="40"/>
      <c r="AR390" s="40"/>
      <c r="AS390" s="40"/>
      <c r="AT390" s="29"/>
      <c r="AU390" s="56"/>
      <c r="AV390" s="56"/>
      <c r="AW390" s="56"/>
      <c r="AX390" s="248" t="str">
        <f>IF(V390="","",EOMONTH(EDATE(Tabla1[[#This Row],[Fecha Finalización]],2),0))</f>
        <v/>
      </c>
      <c r="AY390" s="40"/>
      <c r="AZ390" s="249" t="str">
        <f>IF(V390="","",EOMONTH(EDATE(Tabla1[[#This Row],[Fecha Finalización]],3),0))</f>
        <v/>
      </c>
      <c r="BA390" s="40"/>
      <c r="BB390" s="40"/>
      <c r="BC390" s="235"/>
      <c r="BD390" s="233" t="str">
        <f>IF(F390="","",Tabla1[[#This Row],[sem 01]]&amp;Tabla1[[#This Row],[sem 02]]&amp;Tabla1[[#This Row],[sem 03]])</f>
        <v/>
      </c>
      <c r="BE390" s="234" t="str">
        <f>IF(TRIM(F390)="","",$B$1&amp;"-"&amp;SUBSTITUTE(Tabla1[[#This Row],[Mes Inscrito]]," ","")&amp;"-"&amp;SUBSTITUTE(Tabla1[[#This Row],[Dia de clases Inscrito]]," ","")&amp;"-"&amp;SUBSTITUTE(Tabla1[[#This Row],[Horario Inscrito]]," ","")&amp;"-"&amp;Tabla1[[#This Row],[Fecha Inicio grupo]])</f>
        <v/>
      </c>
      <c r="BF390" s="251" t="str">
        <f>IF(F390="","",Tabla1[[#This Row],[Curso]])</f>
        <v/>
      </c>
      <c r="BG390" s="252" t="str">
        <f>+IF(TRIM(F390)="","",$B$1&amp;"-"&amp;TRIM(Tabla1[[#This Row],[Mes Inscrito]])&amp;"-"&amp;TRIM(Tabla1[[#This Row],[Dia de clases Inscrito]])&amp;"-"&amp;TRIM(Tabla1[[#This Row],[Horario Inscrito]])&amp;"-"&amp;TRIM(Tabla1[[#This Row],[Fecha Inicio grupo]])&amp;"-"&amp;TRIM(Tabla1[[#This Row],[Tipo Incrito]]))</f>
        <v/>
      </c>
      <c r="BH390" s="308" t="str">
        <f>IF(F390="","",OR(IFERROR(SEARCH("CG",Tabla1[[#This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0" s="309" t="str">
        <f>IF(F390&lt;&gt;"",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0" s="309" t="str">
        <f>IF(F390&lt;&gt;"",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0" s="309" t="str">
        <f>IF(Tabla1[[#This Row],[Fecha Inicio grupo]]="","",IFERROR(VLOOKUP(Tabla1[[#This Row],[Mes de Alta como miembro]],Parámetros!$AM$2:$AN$16,2,0),"01/01/1900"))</f>
        <v/>
      </c>
    </row>
    <row r="391" spans="1:63" ht="14.45" hidden="1">
      <c r="A391" s="69">
        <v>388</v>
      </c>
      <c r="B391" s="30"/>
      <c r="C391" s="35"/>
      <c r="D391" s="43"/>
      <c r="E391" s="65"/>
      <c r="F391" s="46"/>
      <c r="G391" s="46"/>
      <c r="H391" s="163"/>
      <c r="I391" s="43"/>
      <c r="J391" s="29"/>
      <c r="K391" s="70"/>
      <c r="L391" s="69"/>
      <c r="M391" s="47"/>
      <c r="N391" s="238" t="str">
        <f ca="1">IF(Tabla1[[#This Row],[Fecha de nac]]="","",IF(Tabla1[[#This Row],[Fecha Finalización]] &gt;=TODAY(), DATEDIF(Tabla1[[#This Row],[Fecha de nac]],TODAY(),"y"), ROUNDDOWN((Tabla1[[#This Row],[Fecha Finalización]] -Tabla1[[#This Row],[Fecha de nac]])/365,0)))</f>
        <v/>
      </c>
      <c r="O391" s="169"/>
      <c r="P391" s="35"/>
      <c r="Q391" s="68"/>
      <c r="R391" s="68"/>
      <c r="S391" s="68"/>
      <c r="T391" s="68"/>
      <c r="U391" s="243" t="str">
        <f>IF(F391="","",Tabla1[[#This Row],[Fecha Inicio grupo]]+3*7-7)</f>
        <v/>
      </c>
      <c r="V391" s="244" t="str">
        <f>IF(F391="","",EDATE(Tabla1[[#This Row],[Fecha Inicio grupo]],3))</f>
        <v/>
      </c>
      <c r="W391" s="30"/>
      <c r="X391" s="30"/>
      <c r="Y391" s="76"/>
      <c r="Z391" s="76"/>
      <c r="AA391" s="76"/>
      <c r="AB391" s="76"/>
      <c r="AC391" s="76"/>
      <c r="AD391" s="76"/>
      <c r="AE391" s="76"/>
      <c r="AF391" s="76"/>
      <c r="AG391" s="76"/>
      <c r="AH391" s="76"/>
      <c r="AI391" s="76"/>
      <c r="AJ391" s="76"/>
      <c r="AK391" s="76"/>
      <c r="AL391" s="76"/>
      <c r="AM391" s="76"/>
      <c r="AN391" s="76"/>
      <c r="AO391" s="144"/>
      <c r="AP391" s="246" t="str">
        <f>IF(F391="","",IFERROR(VLOOKUP(SUBSTITUTE(SUBSTITUTE(Tabla1[[#This Row],[Uso Sistemas]],"T","P"),"N","F"),Parámetros!$M$2:$N$17,2,0),"Completar hasta 3ra sem. para evaluar a Probacionista"))</f>
        <v/>
      </c>
      <c r="AQ391" s="40"/>
      <c r="AR391" s="40"/>
      <c r="AS391" s="40"/>
      <c r="AT391" s="29"/>
      <c r="AU391" s="56"/>
      <c r="AV391" s="56"/>
      <c r="AW391" s="56"/>
      <c r="AX391" s="248" t="str">
        <f>IF(V391="","",EOMONTH(EDATE(Tabla1[[#This Row],[Fecha Finalización]],2),0))</f>
        <v/>
      </c>
      <c r="AY391" s="40"/>
      <c r="AZ391" s="249" t="str">
        <f>IF(V391="","",EOMONTH(EDATE(Tabla1[[#This Row],[Fecha Finalización]],3),0))</f>
        <v/>
      </c>
      <c r="BA391" s="40"/>
      <c r="BB391" s="40"/>
      <c r="BC391" s="235"/>
      <c r="BD391" s="233" t="str">
        <f>IF(F391="","",Tabla1[[#This Row],[sem 01]]&amp;Tabla1[[#This Row],[sem 02]]&amp;Tabla1[[#This Row],[sem 03]])</f>
        <v/>
      </c>
      <c r="BE391" s="234" t="str">
        <f>IF(TRIM(F391)="","",$B$1&amp;"-"&amp;SUBSTITUTE(Tabla1[[#This Row],[Mes Inscrito]]," ","")&amp;"-"&amp;SUBSTITUTE(Tabla1[[#This Row],[Dia de clases Inscrito]]," ","")&amp;"-"&amp;SUBSTITUTE(Tabla1[[#This Row],[Horario Inscrito]]," ","")&amp;"-"&amp;Tabla1[[#This Row],[Fecha Inicio grupo]])</f>
        <v/>
      </c>
      <c r="BF391" s="251" t="str">
        <f>IF(F391="","",Tabla1[[#This Row],[Curso]])</f>
        <v/>
      </c>
      <c r="BG391" s="252" t="str">
        <f>+IF(TRIM(F391)="","",$B$1&amp;"-"&amp;TRIM(Tabla1[[#This Row],[Mes Inscrito]])&amp;"-"&amp;TRIM(Tabla1[[#This Row],[Dia de clases Inscrito]])&amp;"-"&amp;TRIM(Tabla1[[#This Row],[Horario Inscrito]])&amp;"-"&amp;TRIM(Tabla1[[#This Row],[Fecha Inicio grupo]])&amp;"-"&amp;TRIM(Tabla1[[#This Row],[Tipo Incrito]]))</f>
        <v/>
      </c>
      <c r="BH391" s="308" t="str">
        <f>IF(F391="","",OR(IFERROR(SEARCH("CG",Tabla1[[#This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1" s="309" t="str">
        <f>IF(F391&lt;&gt;"",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1" s="309" t="str">
        <f>IF(F391&lt;&gt;"",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1" s="309" t="str">
        <f>IF(Tabla1[[#This Row],[Fecha Inicio grupo]]="","",IFERROR(VLOOKUP(Tabla1[[#This Row],[Mes de Alta como miembro]],Parámetros!$AM$2:$AN$16,2,0),"01/01/1900"))</f>
        <v/>
      </c>
    </row>
    <row r="392" spans="1:63" ht="14.45" hidden="1">
      <c r="A392" s="69">
        <v>389</v>
      </c>
      <c r="B392" s="30"/>
      <c r="C392" s="35"/>
      <c r="D392" s="43"/>
      <c r="E392" s="65"/>
      <c r="F392" s="46"/>
      <c r="G392" s="46"/>
      <c r="H392" s="163"/>
      <c r="I392" s="43"/>
      <c r="J392" s="29"/>
      <c r="K392" s="70"/>
      <c r="L392" s="69"/>
      <c r="M392" s="47"/>
      <c r="N392" s="238" t="str">
        <f ca="1">IF(Tabla1[[#This Row],[Fecha de nac]]="","",IF(Tabla1[[#This Row],[Fecha Finalización]] &gt;=TODAY(), DATEDIF(Tabla1[[#This Row],[Fecha de nac]],TODAY(),"y"), ROUNDDOWN((Tabla1[[#This Row],[Fecha Finalización]] -Tabla1[[#This Row],[Fecha de nac]])/365,0)))</f>
        <v/>
      </c>
      <c r="O392" s="169"/>
      <c r="P392" s="35"/>
      <c r="Q392" s="68"/>
      <c r="R392" s="68"/>
      <c r="S392" s="68"/>
      <c r="T392" s="68"/>
      <c r="U392" s="243" t="str">
        <f>IF(F392="","",Tabla1[[#This Row],[Fecha Inicio grupo]]+3*7-7)</f>
        <v/>
      </c>
      <c r="V392" s="244" t="str">
        <f>IF(F392="","",EDATE(Tabla1[[#This Row],[Fecha Inicio grupo]],3))</f>
        <v/>
      </c>
      <c r="W392" s="30"/>
      <c r="X392" s="30"/>
      <c r="Y392" s="76"/>
      <c r="Z392" s="76"/>
      <c r="AA392" s="76"/>
      <c r="AB392" s="76"/>
      <c r="AC392" s="76"/>
      <c r="AD392" s="76"/>
      <c r="AE392" s="76"/>
      <c r="AF392" s="76"/>
      <c r="AG392" s="76"/>
      <c r="AH392" s="76"/>
      <c r="AI392" s="76"/>
      <c r="AJ392" s="76"/>
      <c r="AK392" s="76"/>
      <c r="AL392" s="76"/>
      <c r="AM392" s="76"/>
      <c r="AN392" s="76"/>
      <c r="AO392" s="144"/>
      <c r="AP392" s="246" t="str">
        <f>IF(F392="","",IFERROR(VLOOKUP(SUBSTITUTE(SUBSTITUTE(Tabla1[[#This Row],[Uso Sistemas]],"T","P"),"N","F"),Parámetros!$M$2:$N$17,2,0),"Completar hasta 3ra sem. para evaluar a Probacionista"))</f>
        <v/>
      </c>
      <c r="AQ392" s="40"/>
      <c r="AR392" s="40"/>
      <c r="AS392" s="40"/>
      <c r="AT392" s="29"/>
      <c r="AU392" s="56"/>
      <c r="AV392" s="56"/>
      <c r="AW392" s="56"/>
      <c r="AX392" s="248" t="str">
        <f>IF(V392="","",EOMONTH(EDATE(Tabla1[[#This Row],[Fecha Finalización]],2),0))</f>
        <v/>
      </c>
      <c r="AY392" s="40"/>
      <c r="AZ392" s="249" t="str">
        <f>IF(V392="","",EOMONTH(EDATE(Tabla1[[#This Row],[Fecha Finalización]],3),0))</f>
        <v/>
      </c>
      <c r="BA392" s="40"/>
      <c r="BB392" s="40"/>
      <c r="BC392" s="235"/>
      <c r="BD392" s="233" t="str">
        <f>IF(F392="","",Tabla1[[#This Row],[sem 01]]&amp;Tabla1[[#This Row],[sem 02]]&amp;Tabla1[[#This Row],[sem 03]])</f>
        <v/>
      </c>
      <c r="BE392" s="234" t="str">
        <f>IF(TRIM(F392)="","",$B$1&amp;"-"&amp;SUBSTITUTE(Tabla1[[#This Row],[Mes Inscrito]]," ","")&amp;"-"&amp;SUBSTITUTE(Tabla1[[#This Row],[Dia de clases Inscrito]]," ","")&amp;"-"&amp;SUBSTITUTE(Tabla1[[#This Row],[Horario Inscrito]]," ","")&amp;"-"&amp;Tabla1[[#This Row],[Fecha Inicio grupo]])</f>
        <v/>
      </c>
      <c r="BF392" s="251" t="str">
        <f>IF(F392="","",Tabla1[[#This Row],[Curso]])</f>
        <v/>
      </c>
      <c r="BG392" s="252" t="str">
        <f>+IF(TRIM(F392)="","",$B$1&amp;"-"&amp;TRIM(Tabla1[[#This Row],[Mes Inscrito]])&amp;"-"&amp;TRIM(Tabla1[[#This Row],[Dia de clases Inscrito]])&amp;"-"&amp;TRIM(Tabla1[[#This Row],[Horario Inscrito]])&amp;"-"&amp;TRIM(Tabla1[[#This Row],[Fecha Inicio grupo]])&amp;"-"&amp;TRIM(Tabla1[[#This Row],[Tipo Incrito]]))</f>
        <v/>
      </c>
      <c r="BH392" s="308" t="str">
        <f>IF(F392="","",OR(IFERROR(SEARCH("CG",Tabla1[[#This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2" s="309" t="str">
        <f>IF(F392&lt;&gt;"",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2" s="309" t="str">
        <f>IF(F392&lt;&gt;"",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2" s="309" t="str">
        <f>IF(Tabla1[[#This Row],[Fecha Inicio grupo]]="","",IFERROR(VLOOKUP(Tabla1[[#This Row],[Mes de Alta como miembro]],Parámetros!$AM$2:$AN$16,2,0),"01/01/1900"))</f>
        <v/>
      </c>
    </row>
    <row r="393" spans="1:63" ht="14.45" hidden="1">
      <c r="A393" s="69">
        <v>390</v>
      </c>
      <c r="B393" s="30"/>
      <c r="C393" s="35"/>
      <c r="D393" s="43"/>
      <c r="E393" s="65"/>
      <c r="F393" s="46"/>
      <c r="G393" s="46"/>
      <c r="H393" s="163"/>
      <c r="I393" s="43"/>
      <c r="J393" s="29"/>
      <c r="K393" s="70"/>
      <c r="L393" s="69"/>
      <c r="M393" s="47"/>
      <c r="N393" s="238" t="str">
        <f ca="1">IF(Tabla1[[#This Row],[Fecha de nac]]="","",IF(Tabla1[[#This Row],[Fecha Finalización]] &gt;=TODAY(), DATEDIF(Tabla1[[#This Row],[Fecha de nac]],TODAY(),"y"), ROUNDDOWN((Tabla1[[#This Row],[Fecha Finalización]] -Tabla1[[#This Row],[Fecha de nac]])/365,0)))</f>
        <v/>
      </c>
      <c r="O393" s="169"/>
      <c r="P393" s="35"/>
      <c r="Q393" s="68"/>
      <c r="R393" s="68"/>
      <c r="S393" s="68"/>
      <c r="T393" s="68"/>
      <c r="U393" s="243" t="str">
        <f>IF(F393="","",Tabla1[[#This Row],[Fecha Inicio grupo]]+3*7-7)</f>
        <v/>
      </c>
      <c r="V393" s="244" t="str">
        <f>IF(F393="","",EDATE(Tabla1[[#This Row],[Fecha Inicio grupo]],3))</f>
        <v/>
      </c>
      <c r="W393" s="30"/>
      <c r="X393" s="30"/>
      <c r="Y393" s="76"/>
      <c r="Z393" s="76"/>
      <c r="AA393" s="76"/>
      <c r="AB393" s="76"/>
      <c r="AC393" s="76"/>
      <c r="AD393" s="76"/>
      <c r="AE393" s="76"/>
      <c r="AF393" s="76"/>
      <c r="AG393" s="76"/>
      <c r="AH393" s="76"/>
      <c r="AI393" s="76"/>
      <c r="AJ393" s="76"/>
      <c r="AK393" s="76"/>
      <c r="AL393" s="76"/>
      <c r="AM393" s="76"/>
      <c r="AN393" s="76"/>
      <c r="AO393" s="144"/>
      <c r="AP393" s="246" t="str">
        <f>IF(F393="","",IFERROR(VLOOKUP(SUBSTITUTE(SUBSTITUTE(Tabla1[[#This Row],[Uso Sistemas]],"T","P"),"N","F"),Parámetros!$M$2:$N$17,2,0),"Completar hasta 3ra sem. para evaluar a Probacionista"))</f>
        <v/>
      </c>
      <c r="AQ393" s="40"/>
      <c r="AR393" s="40"/>
      <c r="AS393" s="40"/>
      <c r="AT393" s="29"/>
      <c r="AU393" s="56"/>
      <c r="AV393" s="56"/>
      <c r="AW393" s="56"/>
      <c r="AX393" s="248" t="str">
        <f>IF(V393="","",EOMONTH(EDATE(Tabla1[[#This Row],[Fecha Finalización]],2),0))</f>
        <v/>
      </c>
      <c r="AY393" s="40"/>
      <c r="AZ393" s="249" t="str">
        <f>IF(V393="","",EOMONTH(EDATE(Tabla1[[#This Row],[Fecha Finalización]],3),0))</f>
        <v/>
      </c>
      <c r="BA393" s="40"/>
      <c r="BB393" s="40"/>
      <c r="BC393" s="235"/>
      <c r="BD393" s="233" t="str">
        <f>IF(F393="","",Tabla1[[#This Row],[sem 01]]&amp;Tabla1[[#This Row],[sem 02]]&amp;Tabla1[[#This Row],[sem 03]])</f>
        <v/>
      </c>
      <c r="BE393" s="234" t="str">
        <f>IF(TRIM(F393)="","",$B$1&amp;"-"&amp;SUBSTITUTE(Tabla1[[#This Row],[Mes Inscrito]]," ","")&amp;"-"&amp;SUBSTITUTE(Tabla1[[#This Row],[Dia de clases Inscrito]]," ","")&amp;"-"&amp;SUBSTITUTE(Tabla1[[#This Row],[Horario Inscrito]]," ","")&amp;"-"&amp;Tabla1[[#This Row],[Fecha Inicio grupo]])</f>
        <v/>
      </c>
      <c r="BF393" s="251" t="str">
        <f>IF(F393="","",Tabla1[[#This Row],[Curso]])</f>
        <v/>
      </c>
      <c r="BG393" s="252" t="str">
        <f>+IF(TRIM(F393)="","",$B$1&amp;"-"&amp;TRIM(Tabla1[[#This Row],[Mes Inscrito]])&amp;"-"&amp;TRIM(Tabla1[[#This Row],[Dia de clases Inscrito]])&amp;"-"&amp;TRIM(Tabla1[[#This Row],[Horario Inscrito]])&amp;"-"&amp;TRIM(Tabla1[[#This Row],[Fecha Inicio grupo]])&amp;"-"&amp;TRIM(Tabla1[[#This Row],[Tipo Incrito]]))</f>
        <v/>
      </c>
      <c r="BH393" s="308" t="str">
        <f>IF(F393="","",OR(IFERROR(SEARCH("CG",Tabla1[[#This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3" s="309" t="str">
        <f>IF(F393&lt;&gt;"",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3" s="309" t="str">
        <f>IF(F393&lt;&gt;"",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3" s="309" t="str">
        <f>IF(Tabla1[[#This Row],[Fecha Inicio grupo]]="","",IFERROR(VLOOKUP(Tabla1[[#This Row],[Mes de Alta como miembro]],Parámetros!$AM$2:$AN$16,2,0),"01/01/1900"))</f>
        <v/>
      </c>
    </row>
    <row r="394" spans="1:63" ht="14.45" hidden="1">
      <c r="A394" s="69">
        <v>391</v>
      </c>
      <c r="B394" s="30"/>
      <c r="C394" s="35"/>
      <c r="D394" s="43"/>
      <c r="E394" s="65"/>
      <c r="F394" s="46"/>
      <c r="G394" s="46"/>
      <c r="H394" s="163"/>
      <c r="I394" s="43"/>
      <c r="J394" s="29"/>
      <c r="K394" s="70"/>
      <c r="L394" s="69"/>
      <c r="M394" s="47"/>
      <c r="N394" s="238" t="str">
        <f ca="1">IF(Tabla1[[#This Row],[Fecha de nac]]="","",IF(Tabla1[[#This Row],[Fecha Finalización]] &gt;=TODAY(), DATEDIF(Tabla1[[#This Row],[Fecha de nac]],TODAY(),"y"), ROUNDDOWN((Tabla1[[#This Row],[Fecha Finalización]] -Tabla1[[#This Row],[Fecha de nac]])/365,0)))</f>
        <v/>
      </c>
      <c r="O394" s="169"/>
      <c r="P394" s="35"/>
      <c r="Q394" s="68"/>
      <c r="R394" s="68"/>
      <c r="S394" s="68"/>
      <c r="T394" s="68"/>
      <c r="U394" s="243" t="str">
        <f>IF(F394="","",Tabla1[[#This Row],[Fecha Inicio grupo]]+3*7-7)</f>
        <v/>
      </c>
      <c r="V394" s="244" t="str">
        <f>IF(F394="","",EDATE(Tabla1[[#This Row],[Fecha Inicio grupo]],3))</f>
        <v/>
      </c>
      <c r="W394" s="30"/>
      <c r="X394" s="30"/>
      <c r="Y394" s="76"/>
      <c r="Z394" s="76"/>
      <c r="AA394" s="76"/>
      <c r="AB394" s="76"/>
      <c r="AC394" s="76"/>
      <c r="AD394" s="76"/>
      <c r="AE394" s="76"/>
      <c r="AF394" s="76"/>
      <c r="AG394" s="76"/>
      <c r="AH394" s="76"/>
      <c r="AI394" s="76"/>
      <c r="AJ394" s="76"/>
      <c r="AK394" s="76"/>
      <c r="AL394" s="76"/>
      <c r="AM394" s="76"/>
      <c r="AN394" s="76"/>
      <c r="AO394" s="144"/>
      <c r="AP394" s="246" t="str">
        <f>IF(F394="","",IFERROR(VLOOKUP(SUBSTITUTE(SUBSTITUTE(Tabla1[[#This Row],[Uso Sistemas]],"T","P"),"N","F"),Parámetros!$M$2:$N$17,2,0),"Completar hasta 3ra sem. para evaluar a Probacionista"))</f>
        <v/>
      </c>
      <c r="AQ394" s="40"/>
      <c r="AR394" s="40"/>
      <c r="AS394" s="40"/>
      <c r="AT394" s="29"/>
      <c r="AU394" s="56"/>
      <c r="AV394" s="56"/>
      <c r="AW394" s="56"/>
      <c r="AX394" s="248" t="str">
        <f>IF(V394="","",EOMONTH(EDATE(Tabla1[[#This Row],[Fecha Finalización]],2),0))</f>
        <v/>
      </c>
      <c r="AY394" s="40"/>
      <c r="AZ394" s="249" t="str">
        <f>IF(V394="","",EOMONTH(EDATE(Tabla1[[#This Row],[Fecha Finalización]],3),0))</f>
        <v/>
      </c>
      <c r="BA394" s="40"/>
      <c r="BB394" s="40"/>
      <c r="BC394" s="235"/>
      <c r="BD394" s="233" t="str">
        <f>IF(F394="","",Tabla1[[#This Row],[sem 01]]&amp;Tabla1[[#This Row],[sem 02]]&amp;Tabla1[[#This Row],[sem 03]])</f>
        <v/>
      </c>
      <c r="BE394" s="234" t="str">
        <f>IF(TRIM(F394)="","",$B$1&amp;"-"&amp;SUBSTITUTE(Tabla1[[#This Row],[Mes Inscrito]]," ","")&amp;"-"&amp;SUBSTITUTE(Tabla1[[#This Row],[Dia de clases Inscrito]]," ","")&amp;"-"&amp;SUBSTITUTE(Tabla1[[#This Row],[Horario Inscrito]]," ","")&amp;"-"&amp;Tabla1[[#This Row],[Fecha Inicio grupo]])</f>
        <v/>
      </c>
      <c r="BF394" s="251" t="str">
        <f>IF(F394="","",Tabla1[[#This Row],[Curso]])</f>
        <v/>
      </c>
      <c r="BG394" s="252" t="str">
        <f>+IF(TRIM(F394)="","",$B$1&amp;"-"&amp;TRIM(Tabla1[[#This Row],[Mes Inscrito]])&amp;"-"&amp;TRIM(Tabla1[[#This Row],[Dia de clases Inscrito]])&amp;"-"&amp;TRIM(Tabla1[[#This Row],[Horario Inscrito]])&amp;"-"&amp;TRIM(Tabla1[[#This Row],[Fecha Inicio grupo]])&amp;"-"&amp;TRIM(Tabla1[[#This Row],[Tipo Incrito]]))</f>
        <v/>
      </c>
      <c r="BH394" s="308" t="str">
        <f>IF(F394="","",OR(IFERROR(SEARCH("CG",Tabla1[[#This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4" s="309" t="str">
        <f>IF(F394&lt;&gt;"",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4" s="309" t="str">
        <f>IF(F394&lt;&gt;"",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4" s="309" t="str">
        <f>IF(Tabla1[[#This Row],[Fecha Inicio grupo]]="","",IFERROR(VLOOKUP(Tabla1[[#This Row],[Mes de Alta como miembro]],Parámetros!$AM$2:$AN$16,2,0),"01/01/1900"))</f>
        <v/>
      </c>
    </row>
    <row r="395" spans="1:63" ht="14.45" hidden="1">
      <c r="A395" s="69">
        <v>392</v>
      </c>
      <c r="B395" s="30"/>
      <c r="C395" s="35"/>
      <c r="D395" s="43"/>
      <c r="E395" s="65"/>
      <c r="F395" s="46"/>
      <c r="G395" s="46"/>
      <c r="H395" s="163"/>
      <c r="I395" s="43"/>
      <c r="J395" s="29"/>
      <c r="K395" s="70"/>
      <c r="L395" s="69"/>
      <c r="M395" s="47"/>
      <c r="N395" s="238" t="str">
        <f ca="1">IF(Tabla1[[#This Row],[Fecha de nac]]="","",IF(Tabla1[[#This Row],[Fecha Finalización]] &gt;=TODAY(), DATEDIF(Tabla1[[#This Row],[Fecha de nac]],TODAY(),"y"), ROUNDDOWN((Tabla1[[#This Row],[Fecha Finalización]] -Tabla1[[#This Row],[Fecha de nac]])/365,0)))</f>
        <v/>
      </c>
      <c r="O395" s="169"/>
      <c r="P395" s="35"/>
      <c r="Q395" s="68"/>
      <c r="R395" s="68"/>
      <c r="S395" s="68"/>
      <c r="T395" s="68"/>
      <c r="U395" s="243" t="str">
        <f>IF(F395="","",Tabla1[[#This Row],[Fecha Inicio grupo]]+3*7-7)</f>
        <v/>
      </c>
      <c r="V395" s="244" t="str">
        <f>IF(F395="","",EDATE(Tabla1[[#This Row],[Fecha Inicio grupo]],3))</f>
        <v/>
      </c>
      <c r="W395" s="30"/>
      <c r="X395" s="30"/>
      <c r="Y395" s="76"/>
      <c r="Z395" s="76"/>
      <c r="AA395" s="76"/>
      <c r="AB395" s="76"/>
      <c r="AC395" s="76"/>
      <c r="AD395" s="76"/>
      <c r="AE395" s="76"/>
      <c r="AF395" s="76"/>
      <c r="AG395" s="76"/>
      <c r="AH395" s="76"/>
      <c r="AI395" s="76"/>
      <c r="AJ395" s="76"/>
      <c r="AK395" s="76"/>
      <c r="AL395" s="76"/>
      <c r="AM395" s="76"/>
      <c r="AN395" s="76"/>
      <c r="AO395" s="144"/>
      <c r="AP395" s="246" t="str">
        <f>IF(F395="","",IFERROR(VLOOKUP(SUBSTITUTE(SUBSTITUTE(Tabla1[[#This Row],[Uso Sistemas]],"T","P"),"N","F"),Parámetros!$M$2:$N$17,2,0),"Completar hasta 3ra sem. para evaluar a Probacionista"))</f>
        <v/>
      </c>
      <c r="AQ395" s="40"/>
      <c r="AR395" s="40"/>
      <c r="AS395" s="40"/>
      <c r="AT395" s="29"/>
      <c r="AU395" s="56"/>
      <c r="AV395" s="56"/>
      <c r="AW395" s="56"/>
      <c r="AX395" s="248" t="str">
        <f>IF(V395="","",EOMONTH(EDATE(Tabla1[[#This Row],[Fecha Finalización]],2),0))</f>
        <v/>
      </c>
      <c r="AY395" s="40"/>
      <c r="AZ395" s="249" t="str">
        <f>IF(V395="","",EOMONTH(EDATE(Tabla1[[#This Row],[Fecha Finalización]],3),0))</f>
        <v/>
      </c>
      <c r="BA395" s="40"/>
      <c r="BB395" s="40"/>
      <c r="BC395" s="235"/>
      <c r="BD395" s="233" t="str">
        <f>IF(F395="","",Tabla1[[#This Row],[sem 01]]&amp;Tabla1[[#This Row],[sem 02]]&amp;Tabla1[[#This Row],[sem 03]])</f>
        <v/>
      </c>
      <c r="BE395" s="234" t="str">
        <f>IF(TRIM(F395)="","",$B$1&amp;"-"&amp;SUBSTITUTE(Tabla1[[#This Row],[Mes Inscrito]]," ","")&amp;"-"&amp;SUBSTITUTE(Tabla1[[#This Row],[Dia de clases Inscrito]]," ","")&amp;"-"&amp;SUBSTITUTE(Tabla1[[#This Row],[Horario Inscrito]]," ","")&amp;"-"&amp;Tabla1[[#This Row],[Fecha Inicio grupo]])</f>
        <v/>
      </c>
      <c r="BF395" s="251" t="str">
        <f>IF(F395="","",Tabla1[[#This Row],[Curso]])</f>
        <v/>
      </c>
      <c r="BG395" s="252" t="str">
        <f>+IF(TRIM(F395)="","",$B$1&amp;"-"&amp;TRIM(Tabla1[[#This Row],[Mes Inscrito]])&amp;"-"&amp;TRIM(Tabla1[[#This Row],[Dia de clases Inscrito]])&amp;"-"&amp;TRIM(Tabla1[[#This Row],[Horario Inscrito]])&amp;"-"&amp;TRIM(Tabla1[[#This Row],[Fecha Inicio grupo]])&amp;"-"&amp;TRIM(Tabla1[[#This Row],[Tipo Incrito]]))</f>
        <v/>
      </c>
      <c r="BH395" s="308" t="str">
        <f>IF(F395="","",OR(IFERROR(SEARCH("CG",Tabla1[[#This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5" s="309" t="str">
        <f>IF(F395&lt;&gt;"",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5" s="309" t="str">
        <f>IF(F395&lt;&gt;"",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5" s="309" t="str">
        <f>IF(Tabla1[[#This Row],[Fecha Inicio grupo]]="","",IFERROR(VLOOKUP(Tabla1[[#This Row],[Mes de Alta como miembro]],Parámetros!$AM$2:$AN$16,2,0),"01/01/1900"))</f>
        <v/>
      </c>
    </row>
    <row r="396" spans="1:63" ht="14.45" hidden="1">
      <c r="A396" s="69">
        <v>393</v>
      </c>
      <c r="B396" s="30"/>
      <c r="C396" s="35"/>
      <c r="D396" s="43"/>
      <c r="E396" s="65"/>
      <c r="F396" s="46"/>
      <c r="G396" s="46"/>
      <c r="H396" s="163"/>
      <c r="I396" s="43"/>
      <c r="J396" s="29"/>
      <c r="K396" s="70"/>
      <c r="L396" s="69"/>
      <c r="M396" s="47"/>
      <c r="N396" s="238" t="str">
        <f ca="1">IF(Tabla1[[#This Row],[Fecha de nac]]="","",IF(Tabla1[[#This Row],[Fecha Finalización]] &gt;=TODAY(), DATEDIF(Tabla1[[#This Row],[Fecha de nac]],TODAY(),"y"), ROUNDDOWN((Tabla1[[#This Row],[Fecha Finalización]] -Tabla1[[#This Row],[Fecha de nac]])/365,0)))</f>
        <v/>
      </c>
      <c r="O396" s="169"/>
      <c r="P396" s="35"/>
      <c r="Q396" s="68"/>
      <c r="R396" s="68"/>
      <c r="S396" s="68"/>
      <c r="T396" s="68"/>
      <c r="U396" s="243" t="str">
        <f>IF(F396="","",Tabla1[[#This Row],[Fecha Inicio grupo]]+3*7-7)</f>
        <v/>
      </c>
      <c r="V396" s="244" t="str">
        <f>IF(F396="","",EDATE(Tabla1[[#This Row],[Fecha Inicio grupo]],3))</f>
        <v/>
      </c>
      <c r="W396" s="30"/>
      <c r="X396" s="30"/>
      <c r="Y396" s="76"/>
      <c r="Z396" s="76"/>
      <c r="AA396" s="76"/>
      <c r="AB396" s="76"/>
      <c r="AC396" s="76"/>
      <c r="AD396" s="76"/>
      <c r="AE396" s="76"/>
      <c r="AF396" s="76"/>
      <c r="AG396" s="76"/>
      <c r="AH396" s="76"/>
      <c r="AI396" s="76"/>
      <c r="AJ396" s="76"/>
      <c r="AK396" s="76"/>
      <c r="AL396" s="76"/>
      <c r="AM396" s="76"/>
      <c r="AN396" s="76"/>
      <c r="AO396" s="144"/>
      <c r="AP396" s="246" t="str">
        <f>IF(F396="","",IFERROR(VLOOKUP(SUBSTITUTE(SUBSTITUTE(Tabla1[[#This Row],[Uso Sistemas]],"T","P"),"N","F"),Parámetros!$M$2:$N$17,2,0),"Completar hasta 3ra sem. para evaluar a Probacionista"))</f>
        <v/>
      </c>
      <c r="AQ396" s="40"/>
      <c r="AR396" s="40"/>
      <c r="AS396" s="40"/>
      <c r="AT396" s="29"/>
      <c r="AU396" s="56"/>
      <c r="AV396" s="56"/>
      <c r="AW396" s="56"/>
      <c r="AX396" s="248" t="str">
        <f>IF(V396="","",EOMONTH(EDATE(Tabla1[[#This Row],[Fecha Finalización]],2),0))</f>
        <v/>
      </c>
      <c r="AY396" s="40"/>
      <c r="AZ396" s="249" t="str">
        <f>IF(V396="","",EOMONTH(EDATE(Tabla1[[#This Row],[Fecha Finalización]],3),0))</f>
        <v/>
      </c>
      <c r="BA396" s="40"/>
      <c r="BB396" s="40"/>
      <c r="BC396" s="235"/>
      <c r="BD396" s="233" t="str">
        <f>IF(F396="","",Tabla1[[#This Row],[sem 01]]&amp;Tabla1[[#This Row],[sem 02]]&amp;Tabla1[[#This Row],[sem 03]])</f>
        <v/>
      </c>
      <c r="BE396" s="234" t="str">
        <f>IF(TRIM(F396)="","",$B$1&amp;"-"&amp;SUBSTITUTE(Tabla1[[#This Row],[Mes Inscrito]]," ","")&amp;"-"&amp;SUBSTITUTE(Tabla1[[#This Row],[Dia de clases Inscrito]]," ","")&amp;"-"&amp;SUBSTITUTE(Tabla1[[#This Row],[Horario Inscrito]]," ","")&amp;"-"&amp;Tabla1[[#This Row],[Fecha Inicio grupo]])</f>
        <v/>
      </c>
      <c r="BF396" s="251" t="str">
        <f>IF(F396="","",Tabla1[[#This Row],[Curso]])</f>
        <v/>
      </c>
      <c r="BG396" s="252" t="str">
        <f>+IF(TRIM(F396)="","",$B$1&amp;"-"&amp;TRIM(Tabla1[[#This Row],[Mes Inscrito]])&amp;"-"&amp;TRIM(Tabla1[[#This Row],[Dia de clases Inscrito]])&amp;"-"&amp;TRIM(Tabla1[[#This Row],[Horario Inscrito]])&amp;"-"&amp;TRIM(Tabla1[[#This Row],[Fecha Inicio grupo]])&amp;"-"&amp;TRIM(Tabla1[[#This Row],[Tipo Incrito]]))</f>
        <v/>
      </c>
      <c r="BH396" s="308" t="str">
        <f>IF(F396="","",OR(IFERROR(SEARCH("CG",Tabla1[[#This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6" s="309" t="str">
        <f>IF(F396&lt;&gt;"",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6" s="309" t="str">
        <f>IF(F396&lt;&gt;"",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6" s="309" t="str">
        <f>IF(Tabla1[[#This Row],[Fecha Inicio grupo]]="","",IFERROR(VLOOKUP(Tabla1[[#This Row],[Mes de Alta como miembro]],Parámetros!$AM$2:$AN$16,2,0),"01/01/1900"))</f>
        <v/>
      </c>
    </row>
    <row r="397" spans="1:63" ht="14.45" hidden="1">
      <c r="A397" s="69">
        <v>394</v>
      </c>
      <c r="B397" s="30"/>
      <c r="C397" s="35"/>
      <c r="D397" s="43"/>
      <c r="E397" s="65"/>
      <c r="F397" s="46"/>
      <c r="G397" s="46"/>
      <c r="H397" s="163"/>
      <c r="I397" s="43"/>
      <c r="J397" s="29"/>
      <c r="K397" s="70"/>
      <c r="L397" s="69"/>
      <c r="M397" s="47"/>
      <c r="N397" s="238" t="str">
        <f ca="1">IF(Tabla1[[#This Row],[Fecha de nac]]="","",IF(Tabla1[[#This Row],[Fecha Finalización]] &gt;=TODAY(), DATEDIF(Tabla1[[#This Row],[Fecha de nac]],TODAY(),"y"), ROUNDDOWN((Tabla1[[#This Row],[Fecha Finalización]] -Tabla1[[#This Row],[Fecha de nac]])/365,0)))</f>
        <v/>
      </c>
      <c r="O397" s="169"/>
      <c r="P397" s="35"/>
      <c r="Q397" s="68"/>
      <c r="R397" s="68"/>
      <c r="S397" s="68"/>
      <c r="T397" s="68"/>
      <c r="U397" s="243" t="str">
        <f>IF(F397="","",Tabla1[[#This Row],[Fecha Inicio grupo]]+3*7-7)</f>
        <v/>
      </c>
      <c r="V397" s="244" t="str">
        <f>IF(F397="","",EDATE(Tabla1[[#This Row],[Fecha Inicio grupo]],3))</f>
        <v/>
      </c>
      <c r="W397" s="30"/>
      <c r="X397" s="30"/>
      <c r="Y397" s="76"/>
      <c r="Z397" s="76"/>
      <c r="AA397" s="76"/>
      <c r="AB397" s="76"/>
      <c r="AC397" s="76"/>
      <c r="AD397" s="76"/>
      <c r="AE397" s="76"/>
      <c r="AF397" s="76"/>
      <c r="AG397" s="76"/>
      <c r="AH397" s="76"/>
      <c r="AI397" s="76"/>
      <c r="AJ397" s="76"/>
      <c r="AK397" s="76"/>
      <c r="AL397" s="76"/>
      <c r="AM397" s="76"/>
      <c r="AN397" s="76"/>
      <c r="AO397" s="144"/>
      <c r="AP397" s="246" t="str">
        <f>IF(F397="","",IFERROR(VLOOKUP(SUBSTITUTE(SUBSTITUTE(Tabla1[[#This Row],[Uso Sistemas]],"T","P"),"N","F"),Parámetros!$M$2:$N$17,2,0),"Completar hasta 3ra sem. para evaluar a Probacionista"))</f>
        <v/>
      </c>
      <c r="AQ397" s="40"/>
      <c r="AR397" s="40"/>
      <c r="AS397" s="40"/>
      <c r="AT397" s="29"/>
      <c r="AU397" s="56"/>
      <c r="AV397" s="56"/>
      <c r="AW397" s="56"/>
      <c r="AX397" s="248" t="str">
        <f>IF(V397="","",EOMONTH(EDATE(Tabla1[[#This Row],[Fecha Finalización]],2),0))</f>
        <v/>
      </c>
      <c r="AY397" s="40"/>
      <c r="AZ397" s="249" t="str">
        <f>IF(V397="","",EOMONTH(EDATE(Tabla1[[#This Row],[Fecha Finalización]],3),0))</f>
        <v/>
      </c>
      <c r="BA397" s="40"/>
      <c r="BB397" s="40"/>
      <c r="BC397" s="235"/>
      <c r="BD397" s="233" t="str">
        <f>IF(F397="","",Tabla1[[#This Row],[sem 01]]&amp;Tabla1[[#This Row],[sem 02]]&amp;Tabla1[[#This Row],[sem 03]])</f>
        <v/>
      </c>
      <c r="BE397" s="234" t="str">
        <f>IF(TRIM(F397)="","",$B$1&amp;"-"&amp;SUBSTITUTE(Tabla1[[#This Row],[Mes Inscrito]]," ","")&amp;"-"&amp;SUBSTITUTE(Tabla1[[#This Row],[Dia de clases Inscrito]]," ","")&amp;"-"&amp;SUBSTITUTE(Tabla1[[#This Row],[Horario Inscrito]]," ","")&amp;"-"&amp;Tabla1[[#This Row],[Fecha Inicio grupo]])</f>
        <v/>
      </c>
      <c r="BF397" s="251" t="str">
        <f>IF(F397="","",Tabla1[[#This Row],[Curso]])</f>
        <v/>
      </c>
      <c r="BG397" s="252" t="str">
        <f>+IF(TRIM(F397)="","",$B$1&amp;"-"&amp;TRIM(Tabla1[[#This Row],[Mes Inscrito]])&amp;"-"&amp;TRIM(Tabla1[[#This Row],[Dia de clases Inscrito]])&amp;"-"&amp;TRIM(Tabla1[[#This Row],[Horario Inscrito]])&amp;"-"&amp;TRIM(Tabla1[[#This Row],[Fecha Inicio grupo]])&amp;"-"&amp;TRIM(Tabla1[[#This Row],[Tipo Incrito]]))</f>
        <v/>
      </c>
      <c r="BH397" s="308" t="str">
        <f>IF(F397="","",OR(IFERROR(SEARCH("CG",Tabla1[[#This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7" s="309" t="str">
        <f>IF(F397&lt;&gt;"",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7" s="309" t="str">
        <f>IF(F397&lt;&gt;"",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7" s="309" t="str">
        <f>IF(Tabla1[[#This Row],[Fecha Inicio grupo]]="","",IFERROR(VLOOKUP(Tabla1[[#This Row],[Mes de Alta como miembro]],Parámetros!$AM$2:$AN$16,2,0),"01/01/1900"))</f>
        <v/>
      </c>
    </row>
    <row r="398" spans="1:63" ht="14.45" hidden="1">
      <c r="A398" s="69">
        <v>395</v>
      </c>
      <c r="B398" s="30"/>
      <c r="C398" s="35"/>
      <c r="D398" s="43"/>
      <c r="E398" s="65"/>
      <c r="F398" s="46"/>
      <c r="G398" s="46"/>
      <c r="H398" s="163"/>
      <c r="I398" s="43"/>
      <c r="J398" s="29"/>
      <c r="K398" s="70"/>
      <c r="L398" s="69"/>
      <c r="M398" s="47"/>
      <c r="N398" s="238" t="str">
        <f ca="1">IF(Tabla1[[#This Row],[Fecha de nac]]="","",IF(Tabla1[[#This Row],[Fecha Finalización]] &gt;=TODAY(), DATEDIF(Tabla1[[#This Row],[Fecha de nac]],TODAY(),"y"), ROUNDDOWN((Tabla1[[#This Row],[Fecha Finalización]] -Tabla1[[#This Row],[Fecha de nac]])/365,0)))</f>
        <v/>
      </c>
      <c r="O398" s="169"/>
      <c r="P398" s="35"/>
      <c r="Q398" s="68"/>
      <c r="R398" s="68"/>
      <c r="S398" s="68"/>
      <c r="T398" s="68"/>
      <c r="U398" s="243" t="str">
        <f>IF(F398="","",Tabla1[[#This Row],[Fecha Inicio grupo]]+3*7-7)</f>
        <v/>
      </c>
      <c r="V398" s="244" t="str">
        <f>IF(F398="","",EDATE(Tabla1[[#This Row],[Fecha Inicio grupo]],3))</f>
        <v/>
      </c>
      <c r="W398" s="30"/>
      <c r="X398" s="30"/>
      <c r="Y398" s="76"/>
      <c r="Z398" s="76"/>
      <c r="AA398" s="76"/>
      <c r="AB398" s="76"/>
      <c r="AC398" s="76"/>
      <c r="AD398" s="76"/>
      <c r="AE398" s="76"/>
      <c r="AF398" s="76"/>
      <c r="AG398" s="76"/>
      <c r="AH398" s="76"/>
      <c r="AI398" s="76"/>
      <c r="AJ398" s="76"/>
      <c r="AK398" s="76"/>
      <c r="AL398" s="76"/>
      <c r="AM398" s="76"/>
      <c r="AN398" s="76"/>
      <c r="AO398" s="144"/>
      <c r="AP398" s="246" t="str">
        <f>IF(F398="","",IFERROR(VLOOKUP(SUBSTITUTE(SUBSTITUTE(Tabla1[[#This Row],[Uso Sistemas]],"T","P"),"N","F"),Parámetros!$M$2:$N$17,2,0),"Completar hasta 3ra sem. para evaluar a Probacionista"))</f>
        <v/>
      </c>
      <c r="AQ398" s="40"/>
      <c r="AR398" s="40"/>
      <c r="AS398" s="40"/>
      <c r="AT398" s="29"/>
      <c r="AU398" s="56"/>
      <c r="AV398" s="56"/>
      <c r="AW398" s="56"/>
      <c r="AX398" s="248" t="str">
        <f>IF(V398="","",EOMONTH(EDATE(Tabla1[[#This Row],[Fecha Finalización]],2),0))</f>
        <v/>
      </c>
      <c r="AY398" s="40"/>
      <c r="AZ398" s="249" t="str">
        <f>IF(V398="","",EOMONTH(EDATE(Tabla1[[#This Row],[Fecha Finalización]],3),0))</f>
        <v/>
      </c>
      <c r="BA398" s="40"/>
      <c r="BB398" s="40"/>
      <c r="BC398" s="235"/>
      <c r="BD398" s="233" t="str">
        <f>IF(F398="","",Tabla1[[#This Row],[sem 01]]&amp;Tabla1[[#This Row],[sem 02]]&amp;Tabla1[[#This Row],[sem 03]])</f>
        <v/>
      </c>
      <c r="BE398" s="234" t="str">
        <f>IF(TRIM(F398)="","",$B$1&amp;"-"&amp;SUBSTITUTE(Tabla1[[#This Row],[Mes Inscrito]]," ","")&amp;"-"&amp;SUBSTITUTE(Tabla1[[#This Row],[Dia de clases Inscrito]]," ","")&amp;"-"&amp;SUBSTITUTE(Tabla1[[#This Row],[Horario Inscrito]]," ","")&amp;"-"&amp;Tabla1[[#This Row],[Fecha Inicio grupo]])</f>
        <v/>
      </c>
      <c r="BF398" s="251" t="str">
        <f>IF(F398="","",Tabla1[[#This Row],[Curso]])</f>
        <v/>
      </c>
      <c r="BG398" s="252" t="str">
        <f>+IF(TRIM(F398)="","",$B$1&amp;"-"&amp;TRIM(Tabla1[[#This Row],[Mes Inscrito]])&amp;"-"&amp;TRIM(Tabla1[[#This Row],[Dia de clases Inscrito]])&amp;"-"&amp;TRIM(Tabla1[[#This Row],[Horario Inscrito]])&amp;"-"&amp;TRIM(Tabla1[[#This Row],[Fecha Inicio grupo]])&amp;"-"&amp;TRIM(Tabla1[[#This Row],[Tipo Incrito]]))</f>
        <v/>
      </c>
      <c r="BH398" s="308" t="str">
        <f>IF(F398="","",OR(IFERROR(SEARCH("CG",Tabla1[[#This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8" s="309" t="str">
        <f>IF(F398&lt;&gt;"",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8" s="309" t="str">
        <f>IF(F398&lt;&gt;"",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8" s="309" t="str">
        <f>IF(Tabla1[[#This Row],[Fecha Inicio grupo]]="","",IFERROR(VLOOKUP(Tabla1[[#This Row],[Mes de Alta como miembro]],Parámetros!$AM$2:$AN$16,2,0),"01/01/1900"))</f>
        <v/>
      </c>
    </row>
    <row r="399" spans="1:63" ht="14.45" hidden="1">
      <c r="A399" s="69">
        <v>396</v>
      </c>
      <c r="B399" s="30"/>
      <c r="C399" s="35"/>
      <c r="D399" s="43"/>
      <c r="E399" s="65"/>
      <c r="F399" s="46"/>
      <c r="G399" s="46"/>
      <c r="H399" s="163"/>
      <c r="I399" s="43"/>
      <c r="J399" s="29"/>
      <c r="K399" s="70"/>
      <c r="L399" s="69"/>
      <c r="M399" s="47"/>
      <c r="N399" s="238" t="str">
        <f ca="1">IF(Tabla1[[#This Row],[Fecha de nac]]="","",IF(Tabla1[[#This Row],[Fecha Finalización]] &gt;=TODAY(), DATEDIF(Tabla1[[#This Row],[Fecha de nac]],TODAY(),"y"), ROUNDDOWN((Tabla1[[#This Row],[Fecha Finalización]] -Tabla1[[#This Row],[Fecha de nac]])/365,0)))</f>
        <v/>
      </c>
      <c r="O399" s="169"/>
      <c r="P399" s="35"/>
      <c r="Q399" s="68"/>
      <c r="R399" s="68"/>
      <c r="S399" s="68"/>
      <c r="T399" s="68"/>
      <c r="U399" s="243" t="str">
        <f>IF(F399="","",Tabla1[[#This Row],[Fecha Inicio grupo]]+3*7-7)</f>
        <v/>
      </c>
      <c r="V399" s="244" t="str">
        <f>IF(F399="","",EDATE(Tabla1[[#This Row],[Fecha Inicio grupo]],3))</f>
        <v/>
      </c>
      <c r="W399" s="30"/>
      <c r="X399" s="30"/>
      <c r="Y399" s="76"/>
      <c r="Z399" s="76"/>
      <c r="AA399" s="76"/>
      <c r="AB399" s="76"/>
      <c r="AC399" s="76"/>
      <c r="AD399" s="76"/>
      <c r="AE399" s="76"/>
      <c r="AF399" s="76"/>
      <c r="AG399" s="76"/>
      <c r="AH399" s="76"/>
      <c r="AI399" s="76"/>
      <c r="AJ399" s="76"/>
      <c r="AK399" s="76"/>
      <c r="AL399" s="76"/>
      <c r="AM399" s="76"/>
      <c r="AN399" s="76"/>
      <c r="AO399" s="144"/>
      <c r="AP399" s="246" t="str">
        <f>IF(F399="","",IFERROR(VLOOKUP(SUBSTITUTE(SUBSTITUTE(Tabla1[[#This Row],[Uso Sistemas]],"T","P"),"N","F"),Parámetros!$M$2:$N$17,2,0),"Completar hasta 3ra sem. para evaluar a Probacionista"))</f>
        <v/>
      </c>
      <c r="AQ399" s="40"/>
      <c r="AR399" s="40"/>
      <c r="AS399" s="40"/>
      <c r="AT399" s="29"/>
      <c r="AU399" s="56"/>
      <c r="AV399" s="56"/>
      <c r="AW399" s="56"/>
      <c r="AX399" s="248" t="str">
        <f>IF(V399="","",EOMONTH(EDATE(Tabla1[[#This Row],[Fecha Finalización]],2),0))</f>
        <v/>
      </c>
      <c r="AY399" s="40"/>
      <c r="AZ399" s="249" t="str">
        <f>IF(V399="","",EOMONTH(EDATE(Tabla1[[#This Row],[Fecha Finalización]],3),0))</f>
        <v/>
      </c>
      <c r="BA399" s="40"/>
      <c r="BB399" s="40"/>
      <c r="BC399" s="235"/>
      <c r="BD399" s="233" t="str">
        <f>IF(F399="","",Tabla1[[#This Row],[sem 01]]&amp;Tabla1[[#This Row],[sem 02]]&amp;Tabla1[[#This Row],[sem 03]])</f>
        <v/>
      </c>
      <c r="BE399" s="234" t="str">
        <f>IF(TRIM(F399)="","",$B$1&amp;"-"&amp;SUBSTITUTE(Tabla1[[#This Row],[Mes Inscrito]]," ","")&amp;"-"&amp;SUBSTITUTE(Tabla1[[#This Row],[Dia de clases Inscrito]]," ","")&amp;"-"&amp;SUBSTITUTE(Tabla1[[#This Row],[Horario Inscrito]]," ","")&amp;"-"&amp;Tabla1[[#This Row],[Fecha Inicio grupo]])</f>
        <v/>
      </c>
      <c r="BF399" s="251" t="str">
        <f>IF(F399="","",Tabla1[[#This Row],[Curso]])</f>
        <v/>
      </c>
      <c r="BG399" s="252" t="str">
        <f>+IF(TRIM(F399)="","",$B$1&amp;"-"&amp;TRIM(Tabla1[[#This Row],[Mes Inscrito]])&amp;"-"&amp;TRIM(Tabla1[[#This Row],[Dia de clases Inscrito]])&amp;"-"&amp;TRIM(Tabla1[[#This Row],[Horario Inscrito]])&amp;"-"&amp;TRIM(Tabla1[[#This Row],[Fecha Inicio grupo]])&amp;"-"&amp;TRIM(Tabla1[[#This Row],[Tipo Incrito]]))</f>
        <v/>
      </c>
      <c r="BH399" s="308" t="str">
        <f>IF(F399="","",OR(IFERROR(SEARCH("CG",Tabla1[[#This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9" s="309" t="str">
        <f>IF(F399&lt;&gt;"",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9" s="309" t="str">
        <f>IF(F399&lt;&gt;"",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9" s="309" t="str">
        <f>IF(Tabla1[[#This Row],[Fecha Inicio grupo]]="","",IFERROR(VLOOKUP(Tabla1[[#This Row],[Mes de Alta como miembro]],Parámetros!$AM$2:$AN$16,2,0),"01/01/1900"))</f>
        <v/>
      </c>
    </row>
    <row r="400" spans="1:63" ht="14.45" hidden="1">
      <c r="A400" s="69">
        <v>397</v>
      </c>
      <c r="B400" s="30"/>
      <c r="C400" s="35"/>
      <c r="D400" s="43"/>
      <c r="E400" s="65"/>
      <c r="F400" s="46"/>
      <c r="G400" s="46"/>
      <c r="H400" s="163"/>
      <c r="I400" s="43"/>
      <c r="J400" s="29"/>
      <c r="K400" s="70"/>
      <c r="L400" s="69"/>
      <c r="M400" s="47"/>
      <c r="N400" s="238" t="str">
        <f ca="1">IF(Tabla1[[#This Row],[Fecha de nac]]="","",IF(Tabla1[[#This Row],[Fecha Finalización]] &gt;=TODAY(), DATEDIF(Tabla1[[#This Row],[Fecha de nac]],TODAY(),"y"), ROUNDDOWN((Tabla1[[#This Row],[Fecha Finalización]] -Tabla1[[#This Row],[Fecha de nac]])/365,0)))</f>
        <v/>
      </c>
      <c r="O400" s="169"/>
      <c r="P400" s="35"/>
      <c r="Q400" s="68"/>
      <c r="R400" s="68"/>
      <c r="S400" s="68"/>
      <c r="T400" s="68"/>
      <c r="U400" s="243" t="str">
        <f>IF(F400="","",Tabla1[[#This Row],[Fecha Inicio grupo]]+3*7-7)</f>
        <v/>
      </c>
      <c r="V400" s="244" t="str">
        <f>IF(F400="","",EDATE(Tabla1[[#This Row],[Fecha Inicio grupo]],3))</f>
        <v/>
      </c>
      <c r="W400" s="30"/>
      <c r="X400" s="30"/>
      <c r="Y400" s="76"/>
      <c r="Z400" s="76"/>
      <c r="AA400" s="76"/>
      <c r="AB400" s="76"/>
      <c r="AC400" s="76"/>
      <c r="AD400" s="76"/>
      <c r="AE400" s="76"/>
      <c r="AF400" s="76"/>
      <c r="AG400" s="76"/>
      <c r="AH400" s="76"/>
      <c r="AI400" s="76"/>
      <c r="AJ400" s="76"/>
      <c r="AK400" s="76"/>
      <c r="AL400" s="76"/>
      <c r="AM400" s="76"/>
      <c r="AN400" s="76"/>
      <c r="AO400" s="144"/>
      <c r="AP400" s="246" t="str">
        <f>IF(F400="","",IFERROR(VLOOKUP(SUBSTITUTE(SUBSTITUTE(Tabla1[[#This Row],[Uso Sistemas]],"T","P"),"N","F"),Parámetros!$M$2:$N$17,2,0),"Completar hasta 3ra sem. para evaluar a Probacionista"))</f>
        <v/>
      </c>
      <c r="AQ400" s="40"/>
      <c r="AR400" s="40"/>
      <c r="AS400" s="40"/>
      <c r="AT400" s="29"/>
      <c r="AU400" s="56"/>
      <c r="AV400" s="56"/>
      <c r="AW400" s="56"/>
      <c r="AX400" s="248" t="str">
        <f>IF(V400="","",EOMONTH(EDATE(Tabla1[[#This Row],[Fecha Finalización]],2),0))</f>
        <v/>
      </c>
      <c r="AY400" s="40"/>
      <c r="AZ400" s="249" t="str">
        <f>IF(V400="","",EOMONTH(EDATE(Tabla1[[#This Row],[Fecha Finalización]],3),0))</f>
        <v/>
      </c>
      <c r="BA400" s="40"/>
      <c r="BB400" s="40"/>
      <c r="BC400" s="235"/>
      <c r="BD400" s="233" t="str">
        <f>IF(F400="","",Tabla1[[#This Row],[sem 01]]&amp;Tabla1[[#This Row],[sem 02]]&amp;Tabla1[[#This Row],[sem 03]])</f>
        <v/>
      </c>
      <c r="BE400" s="234" t="str">
        <f>IF(TRIM(F400)="","",$B$1&amp;"-"&amp;SUBSTITUTE(Tabla1[[#This Row],[Mes Inscrito]]," ","")&amp;"-"&amp;SUBSTITUTE(Tabla1[[#This Row],[Dia de clases Inscrito]]," ","")&amp;"-"&amp;SUBSTITUTE(Tabla1[[#This Row],[Horario Inscrito]]," ","")&amp;"-"&amp;Tabla1[[#This Row],[Fecha Inicio grupo]])</f>
        <v/>
      </c>
      <c r="BF400" s="251" t="str">
        <f>IF(F400="","",Tabla1[[#This Row],[Curso]])</f>
        <v/>
      </c>
      <c r="BG400" s="252" t="str">
        <f>+IF(TRIM(F400)="","",$B$1&amp;"-"&amp;TRIM(Tabla1[[#This Row],[Mes Inscrito]])&amp;"-"&amp;TRIM(Tabla1[[#This Row],[Dia de clases Inscrito]])&amp;"-"&amp;TRIM(Tabla1[[#This Row],[Horario Inscrito]])&amp;"-"&amp;TRIM(Tabla1[[#This Row],[Fecha Inicio grupo]])&amp;"-"&amp;TRIM(Tabla1[[#This Row],[Tipo Incrito]]))</f>
        <v/>
      </c>
      <c r="BH400" s="308" t="str">
        <f>IF(F400="","",OR(IFERROR(SEARCH("CG",Tabla1[[#This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0" s="309" t="str">
        <f>IF(F400&lt;&gt;"",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0" s="309" t="str">
        <f>IF(F400&lt;&gt;"",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0" s="309" t="str">
        <f>IF(Tabla1[[#This Row],[Fecha Inicio grupo]]="","",IFERROR(VLOOKUP(Tabla1[[#This Row],[Mes de Alta como miembro]],Parámetros!$AM$2:$AN$16,2,0),"01/01/1900"))</f>
        <v/>
      </c>
    </row>
    <row r="401" spans="1:63" ht="14.45" hidden="1">
      <c r="A401" s="69">
        <v>398</v>
      </c>
      <c r="B401" s="30"/>
      <c r="C401" s="35"/>
      <c r="D401" s="43"/>
      <c r="E401" s="65"/>
      <c r="F401" s="46"/>
      <c r="G401" s="46"/>
      <c r="H401" s="163"/>
      <c r="I401" s="43"/>
      <c r="J401" s="29"/>
      <c r="K401" s="70"/>
      <c r="L401" s="69"/>
      <c r="M401" s="47"/>
      <c r="N401" s="238" t="str">
        <f ca="1">IF(Tabla1[[#This Row],[Fecha de nac]]="","",IF(Tabla1[[#This Row],[Fecha Finalización]] &gt;=TODAY(), DATEDIF(Tabla1[[#This Row],[Fecha de nac]],TODAY(),"y"), ROUNDDOWN((Tabla1[[#This Row],[Fecha Finalización]] -Tabla1[[#This Row],[Fecha de nac]])/365,0)))</f>
        <v/>
      </c>
      <c r="O401" s="169"/>
      <c r="P401" s="35"/>
      <c r="Q401" s="68"/>
      <c r="R401" s="68"/>
      <c r="S401" s="68"/>
      <c r="T401" s="68"/>
      <c r="U401" s="243" t="str">
        <f>IF(F401="","",Tabla1[[#This Row],[Fecha Inicio grupo]]+3*7-7)</f>
        <v/>
      </c>
      <c r="V401" s="244" t="str">
        <f>IF(F401="","",EDATE(Tabla1[[#This Row],[Fecha Inicio grupo]],3))</f>
        <v/>
      </c>
      <c r="W401" s="30"/>
      <c r="X401" s="30"/>
      <c r="Y401" s="76"/>
      <c r="Z401" s="76"/>
      <c r="AA401" s="76"/>
      <c r="AB401" s="76"/>
      <c r="AC401" s="76"/>
      <c r="AD401" s="76"/>
      <c r="AE401" s="76"/>
      <c r="AF401" s="76"/>
      <c r="AG401" s="76"/>
      <c r="AH401" s="76"/>
      <c r="AI401" s="76"/>
      <c r="AJ401" s="76"/>
      <c r="AK401" s="76"/>
      <c r="AL401" s="76"/>
      <c r="AM401" s="76"/>
      <c r="AN401" s="76"/>
      <c r="AO401" s="144"/>
      <c r="AP401" s="246" t="str">
        <f>IF(F401="","",IFERROR(VLOOKUP(SUBSTITUTE(SUBSTITUTE(Tabla1[[#This Row],[Uso Sistemas]],"T","P"),"N","F"),Parámetros!$M$2:$N$17,2,0),"Completar hasta 3ra sem. para evaluar a Probacionista"))</f>
        <v/>
      </c>
      <c r="AQ401" s="40"/>
      <c r="AR401" s="40"/>
      <c r="AS401" s="40"/>
      <c r="AT401" s="29"/>
      <c r="AU401" s="56"/>
      <c r="AV401" s="56"/>
      <c r="AW401" s="56"/>
      <c r="AX401" s="248" t="str">
        <f>IF(V401="","",EOMONTH(EDATE(Tabla1[[#This Row],[Fecha Finalización]],2),0))</f>
        <v/>
      </c>
      <c r="AY401" s="40"/>
      <c r="AZ401" s="249" t="str">
        <f>IF(V401="","",EOMONTH(EDATE(Tabla1[[#This Row],[Fecha Finalización]],3),0))</f>
        <v/>
      </c>
      <c r="BA401" s="40"/>
      <c r="BB401" s="40"/>
      <c r="BC401" s="235"/>
      <c r="BD401" s="233" t="str">
        <f>IF(F401="","",Tabla1[[#This Row],[sem 01]]&amp;Tabla1[[#This Row],[sem 02]]&amp;Tabla1[[#This Row],[sem 03]])</f>
        <v/>
      </c>
      <c r="BE401" s="234" t="str">
        <f>IF(TRIM(F401)="","",$B$1&amp;"-"&amp;SUBSTITUTE(Tabla1[[#This Row],[Mes Inscrito]]," ","")&amp;"-"&amp;SUBSTITUTE(Tabla1[[#This Row],[Dia de clases Inscrito]]," ","")&amp;"-"&amp;SUBSTITUTE(Tabla1[[#This Row],[Horario Inscrito]]," ","")&amp;"-"&amp;Tabla1[[#This Row],[Fecha Inicio grupo]])</f>
        <v/>
      </c>
      <c r="BF401" s="251" t="str">
        <f>IF(F401="","",Tabla1[[#This Row],[Curso]])</f>
        <v/>
      </c>
      <c r="BG401" s="252" t="str">
        <f>+IF(TRIM(F401)="","",$B$1&amp;"-"&amp;TRIM(Tabla1[[#This Row],[Mes Inscrito]])&amp;"-"&amp;TRIM(Tabla1[[#This Row],[Dia de clases Inscrito]])&amp;"-"&amp;TRIM(Tabla1[[#This Row],[Horario Inscrito]])&amp;"-"&amp;TRIM(Tabla1[[#This Row],[Fecha Inicio grupo]])&amp;"-"&amp;TRIM(Tabla1[[#This Row],[Tipo Incrito]]))</f>
        <v/>
      </c>
      <c r="BH401" s="308" t="str">
        <f>IF(F401="","",OR(IFERROR(SEARCH("CG",Tabla1[[#This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1" s="309" t="str">
        <f>IF(F401&lt;&gt;"",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1" s="309" t="str">
        <f>IF(F401&lt;&gt;"",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1" s="309" t="str">
        <f>IF(Tabla1[[#This Row],[Fecha Inicio grupo]]="","",IFERROR(VLOOKUP(Tabla1[[#This Row],[Mes de Alta como miembro]],Parámetros!$AM$2:$AN$16,2,0),"01/01/1900"))</f>
        <v/>
      </c>
    </row>
    <row r="402" spans="1:63" ht="14.45" hidden="1">
      <c r="A402" s="69">
        <v>399</v>
      </c>
      <c r="B402" s="30"/>
      <c r="C402" s="35"/>
      <c r="D402" s="43"/>
      <c r="E402" s="65"/>
      <c r="F402" s="46"/>
      <c r="G402" s="46"/>
      <c r="H402" s="163"/>
      <c r="I402" s="43"/>
      <c r="J402" s="29"/>
      <c r="K402" s="70"/>
      <c r="L402" s="69"/>
      <c r="M402" s="47"/>
      <c r="N402" s="238" t="str">
        <f ca="1">IF(Tabla1[[#This Row],[Fecha de nac]]="","",IF(Tabla1[[#This Row],[Fecha Finalización]] &gt;=TODAY(), DATEDIF(Tabla1[[#This Row],[Fecha de nac]],TODAY(),"y"), ROUNDDOWN((Tabla1[[#This Row],[Fecha Finalización]] -Tabla1[[#This Row],[Fecha de nac]])/365,0)))</f>
        <v/>
      </c>
      <c r="O402" s="169"/>
      <c r="P402" s="35"/>
      <c r="Q402" s="68"/>
      <c r="R402" s="68"/>
      <c r="S402" s="68"/>
      <c r="T402" s="68"/>
      <c r="U402" s="243" t="str">
        <f>IF(F402="","",Tabla1[[#This Row],[Fecha Inicio grupo]]+3*7-7)</f>
        <v/>
      </c>
      <c r="V402" s="244" t="str">
        <f>IF(F402="","",EDATE(Tabla1[[#This Row],[Fecha Inicio grupo]],3))</f>
        <v/>
      </c>
      <c r="W402" s="30"/>
      <c r="X402" s="30"/>
      <c r="Y402" s="76"/>
      <c r="Z402" s="76"/>
      <c r="AA402" s="76"/>
      <c r="AB402" s="76"/>
      <c r="AC402" s="76"/>
      <c r="AD402" s="76"/>
      <c r="AE402" s="76"/>
      <c r="AF402" s="76"/>
      <c r="AG402" s="76"/>
      <c r="AH402" s="76"/>
      <c r="AI402" s="76"/>
      <c r="AJ402" s="76"/>
      <c r="AK402" s="76"/>
      <c r="AL402" s="76"/>
      <c r="AM402" s="76"/>
      <c r="AN402" s="76"/>
      <c r="AO402" s="144"/>
      <c r="AP402" s="246" t="str">
        <f>IF(F402="","",IFERROR(VLOOKUP(SUBSTITUTE(SUBSTITUTE(Tabla1[[#This Row],[Uso Sistemas]],"T","P"),"N","F"),Parámetros!$M$2:$N$17,2,0),"Completar hasta 3ra sem. para evaluar a Probacionista"))</f>
        <v/>
      </c>
      <c r="AQ402" s="40"/>
      <c r="AR402" s="40"/>
      <c r="AS402" s="40"/>
      <c r="AT402" s="29"/>
      <c r="AU402" s="56"/>
      <c r="AV402" s="56"/>
      <c r="AW402" s="56"/>
      <c r="AX402" s="248" t="str">
        <f>IF(V402="","",EOMONTH(EDATE(Tabla1[[#This Row],[Fecha Finalización]],2),0))</f>
        <v/>
      </c>
      <c r="AY402" s="40"/>
      <c r="AZ402" s="249" t="str">
        <f>IF(V402="","",EOMONTH(EDATE(Tabla1[[#This Row],[Fecha Finalización]],3),0))</f>
        <v/>
      </c>
      <c r="BA402" s="40"/>
      <c r="BB402" s="40"/>
      <c r="BC402" s="235"/>
      <c r="BD402" s="233" t="str">
        <f>IF(F402="","",Tabla1[[#This Row],[sem 01]]&amp;Tabla1[[#This Row],[sem 02]]&amp;Tabla1[[#This Row],[sem 03]])</f>
        <v/>
      </c>
      <c r="BE402" s="234" t="str">
        <f>IF(TRIM(F402)="","",$B$1&amp;"-"&amp;SUBSTITUTE(Tabla1[[#This Row],[Mes Inscrito]]," ","")&amp;"-"&amp;SUBSTITUTE(Tabla1[[#This Row],[Dia de clases Inscrito]]," ","")&amp;"-"&amp;SUBSTITUTE(Tabla1[[#This Row],[Horario Inscrito]]," ","")&amp;"-"&amp;Tabla1[[#This Row],[Fecha Inicio grupo]])</f>
        <v/>
      </c>
      <c r="BF402" s="251" t="str">
        <f>IF(F402="","",Tabla1[[#This Row],[Curso]])</f>
        <v/>
      </c>
      <c r="BG402" s="252" t="str">
        <f>+IF(TRIM(F402)="","",$B$1&amp;"-"&amp;TRIM(Tabla1[[#This Row],[Mes Inscrito]])&amp;"-"&amp;TRIM(Tabla1[[#This Row],[Dia de clases Inscrito]])&amp;"-"&amp;TRIM(Tabla1[[#This Row],[Horario Inscrito]])&amp;"-"&amp;TRIM(Tabla1[[#This Row],[Fecha Inicio grupo]])&amp;"-"&amp;TRIM(Tabla1[[#This Row],[Tipo Incrito]]))</f>
        <v/>
      </c>
      <c r="BH402" s="308" t="str">
        <f>IF(F402="","",OR(IFERROR(SEARCH("CG",Tabla1[[#This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2" s="309" t="str">
        <f>IF(F402&lt;&gt;"",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2" s="309" t="str">
        <f>IF(F402&lt;&gt;"",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2" s="309" t="str">
        <f>IF(Tabla1[[#This Row],[Fecha Inicio grupo]]="","",IFERROR(VLOOKUP(Tabla1[[#This Row],[Mes de Alta como miembro]],Parámetros!$AM$2:$AN$16,2,0),"01/01/1900"))</f>
        <v/>
      </c>
    </row>
    <row r="403" spans="1:63" ht="14.45" hidden="1">
      <c r="A403" s="69">
        <v>400</v>
      </c>
      <c r="B403" s="30"/>
      <c r="C403" s="35"/>
      <c r="D403" s="43"/>
      <c r="E403" s="65"/>
      <c r="F403" s="46"/>
      <c r="G403" s="46"/>
      <c r="H403" s="163"/>
      <c r="I403" s="43"/>
      <c r="J403" s="29"/>
      <c r="K403" s="70"/>
      <c r="L403" s="69"/>
      <c r="M403" s="47"/>
      <c r="N403" s="238" t="str">
        <f ca="1">IF(Tabla1[[#This Row],[Fecha de nac]]="","",IF(Tabla1[[#This Row],[Fecha Finalización]] &gt;=TODAY(), DATEDIF(Tabla1[[#This Row],[Fecha de nac]],TODAY(),"y"), ROUNDDOWN((Tabla1[[#This Row],[Fecha Finalización]] -Tabla1[[#This Row],[Fecha de nac]])/365,0)))</f>
        <v/>
      </c>
      <c r="O403" s="169"/>
      <c r="P403" s="35"/>
      <c r="Q403" s="68"/>
      <c r="R403" s="68"/>
      <c r="S403" s="68"/>
      <c r="T403" s="68"/>
      <c r="U403" s="243" t="str">
        <f>IF(F403="","",Tabla1[[#This Row],[Fecha Inicio grupo]]+3*7-7)</f>
        <v/>
      </c>
      <c r="V403" s="244" t="str">
        <f>IF(F403="","",EDATE(Tabla1[[#This Row],[Fecha Inicio grupo]],3))</f>
        <v/>
      </c>
      <c r="W403" s="30"/>
      <c r="X403" s="30"/>
      <c r="Y403" s="76"/>
      <c r="Z403" s="76"/>
      <c r="AA403" s="76"/>
      <c r="AB403" s="76"/>
      <c r="AC403" s="76"/>
      <c r="AD403" s="76"/>
      <c r="AE403" s="76"/>
      <c r="AF403" s="76"/>
      <c r="AG403" s="76"/>
      <c r="AH403" s="76"/>
      <c r="AI403" s="76"/>
      <c r="AJ403" s="76"/>
      <c r="AK403" s="76"/>
      <c r="AL403" s="76"/>
      <c r="AM403" s="76"/>
      <c r="AN403" s="76"/>
      <c r="AO403" s="144"/>
      <c r="AP403" s="246" t="str">
        <f>IF(F403="","",IFERROR(VLOOKUP(SUBSTITUTE(SUBSTITUTE(Tabla1[[#This Row],[Uso Sistemas]],"T","P"),"N","F"),Parámetros!$M$2:$N$17,2,0),"Completar hasta 3ra sem. para evaluar a Probacionista"))</f>
        <v/>
      </c>
      <c r="AQ403" s="40"/>
      <c r="AR403" s="40"/>
      <c r="AS403" s="40"/>
      <c r="AT403" s="29"/>
      <c r="AU403" s="56"/>
      <c r="AV403" s="56"/>
      <c r="AW403" s="56"/>
      <c r="AX403" s="248" t="str">
        <f>IF(V403="","",EOMONTH(EDATE(Tabla1[[#This Row],[Fecha Finalización]],2),0))</f>
        <v/>
      </c>
      <c r="AY403" s="40"/>
      <c r="AZ403" s="249" t="str">
        <f>IF(V403="","",EOMONTH(EDATE(Tabla1[[#This Row],[Fecha Finalización]],3),0))</f>
        <v/>
      </c>
      <c r="BA403" s="40"/>
      <c r="BB403" s="40"/>
      <c r="BC403" s="235"/>
      <c r="BD403" s="233" t="str">
        <f>IF(F403="","",Tabla1[[#This Row],[sem 01]]&amp;Tabla1[[#This Row],[sem 02]]&amp;Tabla1[[#This Row],[sem 03]])</f>
        <v/>
      </c>
      <c r="BE403" s="234" t="str">
        <f>IF(TRIM(F403)="","",$B$1&amp;"-"&amp;SUBSTITUTE(Tabla1[[#This Row],[Mes Inscrito]]," ","")&amp;"-"&amp;SUBSTITUTE(Tabla1[[#This Row],[Dia de clases Inscrito]]," ","")&amp;"-"&amp;SUBSTITUTE(Tabla1[[#This Row],[Horario Inscrito]]," ","")&amp;"-"&amp;Tabla1[[#This Row],[Fecha Inicio grupo]])</f>
        <v/>
      </c>
      <c r="BF403" s="251" t="str">
        <f>IF(F403="","",Tabla1[[#This Row],[Curso]])</f>
        <v/>
      </c>
      <c r="BG403" s="252" t="str">
        <f>+IF(TRIM(F403)="","",$B$1&amp;"-"&amp;TRIM(Tabla1[[#This Row],[Mes Inscrito]])&amp;"-"&amp;TRIM(Tabla1[[#This Row],[Dia de clases Inscrito]])&amp;"-"&amp;TRIM(Tabla1[[#This Row],[Horario Inscrito]])&amp;"-"&amp;TRIM(Tabla1[[#This Row],[Fecha Inicio grupo]])&amp;"-"&amp;TRIM(Tabla1[[#This Row],[Tipo Incrito]]))</f>
        <v/>
      </c>
      <c r="BH403" s="308" t="str">
        <f>IF(F403="","",OR(IFERROR(SEARCH("CG",Tabla1[[#This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3" s="309" t="str">
        <f>IF(F403&lt;&gt;"",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3" s="309" t="str">
        <f>IF(F403&lt;&gt;"",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3" s="309" t="str">
        <f>IF(Tabla1[[#This Row],[Fecha Inicio grupo]]="","",IFERROR(VLOOKUP(Tabla1[[#This Row],[Mes de Alta como miembro]],Parámetros!$AM$2:$AN$16,2,0),"01/01/1900"))</f>
        <v/>
      </c>
    </row>
    <row r="404" spans="1:63" ht="14.45" hidden="1">
      <c r="A404" s="69">
        <v>401</v>
      </c>
      <c r="B404" s="30"/>
      <c r="C404" s="35"/>
      <c r="D404" s="43"/>
      <c r="E404" s="65"/>
      <c r="F404" s="46"/>
      <c r="G404" s="46"/>
      <c r="H404" s="163"/>
      <c r="I404" s="43"/>
      <c r="J404" s="29"/>
      <c r="K404" s="70"/>
      <c r="L404" s="69"/>
      <c r="M404" s="47"/>
      <c r="N404" s="238" t="str">
        <f ca="1">IF(Tabla1[[#This Row],[Fecha de nac]]="","",IF(Tabla1[[#This Row],[Fecha Finalización]] &gt;=TODAY(), DATEDIF(Tabla1[[#This Row],[Fecha de nac]],TODAY(),"y"), ROUNDDOWN((Tabla1[[#This Row],[Fecha Finalización]] -Tabla1[[#This Row],[Fecha de nac]])/365,0)))</f>
        <v/>
      </c>
      <c r="O404" s="169"/>
      <c r="P404" s="35"/>
      <c r="Q404" s="68"/>
      <c r="R404" s="68"/>
      <c r="S404" s="68"/>
      <c r="T404" s="68"/>
      <c r="U404" s="243" t="str">
        <f>IF(F404="","",Tabla1[[#This Row],[Fecha Inicio grupo]]+3*7-7)</f>
        <v/>
      </c>
      <c r="V404" s="244" t="str">
        <f>IF(F404="","",EDATE(Tabla1[[#This Row],[Fecha Inicio grupo]],3))</f>
        <v/>
      </c>
      <c r="W404" s="30"/>
      <c r="X404" s="30"/>
      <c r="Y404" s="76"/>
      <c r="Z404" s="76"/>
      <c r="AA404" s="76"/>
      <c r="AB404" s="76"/>
      <c r="AC404" s="76"/>
      <c r="AD404" s="76"/>
      <c r="AE404" s="76"/>
      <c r="AF404" s="76"/>
      <c r="AG404" s="76"/>
      <c r="AH404" s="76"/>
      <c r="AI404" s="76"/>
      <c r="AJ404" s="76"/>
      <c r="AK404" s="76"/>
      <c r="AL404" s="76"/>
      <c r="AM404" s="76"/>
      <c r="AN404" s="76"/>
      <c r="AO404" s="144"/>
      <c r="AP404" s="246" t="str">
        <f>IF(F404="","",IFERROR(VLOOKUP(SUBSTITUTE(SUBSTITUTE(Tabla1[[#This Row],[Uso Sistemas]],"T","P"),"N","F"),Parámetros!$M$2:$N$17,2,0),"Completar hasta 3ra sem. para evaluar a Probacionista"))</f>
        <v/>
      </c>
      <c r="AQ404" s="40"/>
      <c r="AR404" s="40"/>
      <c r="AS404" s="40"/>
      <c r="AT404" s="29"/>
      <c r="AU404" s="56"/>
      <c r="AV404" s="56"/>
      <c r="AW404" s="56"/>
      <c r="AX404" s="248" t="str">
        <f>IF(V404="","",EOMONTH(EDATE(Tabla1[[#This Row],[Fecha Finalización]],2),0))</f>
        <v/>
      </c>
      <c r="AY404" s="40"/>
      <c r="AZ404" s="249" t="str">
        <f>IF(V404="","",EOMONTH(EDATE(Tabla1[[#This Row],[Fecha Finalización]],3),0))</f>
        <v/>
      </c>
      <c r="BA404" s="40"/>
      <c r="BB404" s="40"/>
      <c r="BC404" s="235"/>
      <c r="BD404" s="233" t="str">
        <f>IF(F404="","",Tabla1[[#This Row],[sem 01]]&amp;Tabla1[[#This Row],[sem 02]]&amp;Tabla1[[#This Row],[sem 03]])</f>
        <v/>
      </c>
      <c r="BE404" s="234" t="str">
        <f>IF(TRIM(F404)="","",$B$1&amp;"-"&amp;SUBSTITUTE(Tabla1[[#This Row],[Mes Inscrito]]," ","")&amp;"-"&amp;SUBSTITUTE(Tabla1[[#This Row],[Dia de clases Inscrito]]," ","")&amp;"-"&amp;SUBSTITUTE(Tabla1[[#This Row],[Horario Inscrito]]," ","")&amp;"-"&amp;Tabla1[[#This Row],[Fecha Inicio grupo]])</f>
        <v/>
      </c>
      <c r="BF404" s="251" t="str">
        <f>IF(F404="","",Tabla1[[#This Row],[Curso]])</f>
        <v/>
      </c>
      <c r="BG404" s="252" t="str">
        <f>+IF(TRIM(F404)="","",$B$1&amp;"-"&amp;TRIM(Tabla1[[#This Row],[Mes Inscrito]])&amp;"-"&amp;TRIM(Tabla1[[#This Row],[Dia de clases Inscrito]])&amp;"-"&amp;TRIM(Tabla1[[#This Row],[Horario Inscrito]])&amp;"-"&amp;TRIM(Tabla1[[#This Row],[Fecha Inicio grupo]])&amp;"-"&amp;TRIM(Tabla1[[#This Row],[Tipo Incrito]]))</f>
        <v/>
      </c>
      <c r="BH404" s="308" t="str">
        <f>IF(F404="","",OR(IFERROR(SEARCH("CG",Tabla1[[#This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4" s="309" t="str">
        <f>IF(F404&lt;&gt;"",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4" s="309" t="str">
        <f>IF(F404&lt;&gt;"",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4" s="309" t="str">
        <f>IF(Tabla1[[#This Row],[Fecha Inicio grupo]]="","",IFERROR(VLOOKUP(Tabla1[[#This Row],[Mes de Alta como miembro]],Parámetros!$AM$2:$AN$16,2,0),"01/01/1900"))</f>
        <v/>
      </c>
    </row>
    <row r="405" spans="1:63" ht="14.45" hidden="1">
      <c r="A405" s="69">
        <v>402</v>
      </c>
      <c r="B405" s="30"/>
      <c r="C405" s="35"/>
      <c r="D405" s="43"/>
      <c r="E405" s="65"/>
      <c r="F405" s="46"/>
      <c r="G405" s="46"/>
      <c r="H405" s="163"/>
      <c r="I405" s="43"/>
      <c r="J405" s="29"/>
      <c r="K405" s="70"/>
      <c r="L405" s="69"/>
      <c r="M405" s="47"/>
      <c r="N405" s="238" t="str">
        <f ca="1">IF(Tabla1[[#This Row],[Fecha de nac]]="","",IF(Tabla1[[#This Row],[Fecha Finalización]] &gt;=TODAY(), DATEDIF(Tabla1[[#This Row],[Fecha de nac]],TODAY(),"y"), ROUNDDOWN((Tabla1[[#This Row],[Fecha Finalización]] -Tabla1[[#This Row],[Fecha de nac]])/365,0)))</f>
        <v/>
      </c>
      <c r="O405" s="169"/>
      <c r="P405" s="35"/>
      <c r="Q405" s="68"/>
      <c r="R405" s="68"/>
      <c r="S405" s="68"/>
      <c r="T405" s="68"/>
      <c r="U405" s="243" t="str">
        <f>IF(F405="","",Tabla1[[#This Row],[Fecha Inicio grupo]]+3*7-7)</f>
        <v/>
      </c>
      <c r="V405" s="244" t="str">
        <f>IF(F405="","",EDATE(Tabla1[[#This Row],[Fecha Inicio grupo]],3))</f>
        <v/>
      </c>
      <c r="W405" s="30"/>
      <c r="X405" s="30"/>
      <c r="Y405" s="76"/>
      <c r="Z405" s="76"/>
      <c r="AA405" s="76"/>
      <c r="AB405" s="76"/>
      <c r="AC405" s="76"/>
      <c r="AD405" s="76"/>
      <c r="AE405" s="76"/>
      <c r="AF405" s="76"/>
      <c r="AG405" s="76"/>
      <c r="AH405" s="76"/>
      <c r="AI405" s="76"/>
      <c r="AJ405" s="76"/>
      <c r="AK405" s="76"/>
      <c r="AL405" s="76"/>
      <c r="AM405" s="76"/>
      <c r="AN405" s="76"/>
      <c r="AO405" s="144"/>
      <c r="AP405" s="246" t="str">
        <f>IF(F405="","",IFERROR(VLOOKUP(SUBSTITUTE(SUBSTITUTE(Tabla1[[#This Row],[Uso Sistemas]],"T","P"),"N","F"),Parámetros!$M$2:$N$17,2,0),"Completar hasta 3ra sem. para evaluar a Probacionista"))</f>
        <v/>
      </c>
      <c r="AQ405" s="40"/>
      <c r="AR405" s="40"/>
      <c r="AS405" s="40"/>
      <c r="AT405" s="29"/>
      <c r="AU405" s="56"/>
      <c r="AV405" s="56"/>
      <c r="AW405" s="56"/>
      <c r="AX405" s="248" t="str">
        <f>IF(V405="","",EOMONTH(EDATE(Tabla1[[#This Row],[Fecha Finalización]],2),0))</f>
        <v/>
      </c>
      <c r="AY405" s="40"/>
      <c r="AZ405" s="249" t="str">
        <f>IF(V405="","",EOMONTH(EDATE(Tabla1[[#This Row],[Fecha Finalización]],3),0))</f>
        <v/>
      </c>
      <c r="BA405" s="40"/>
      <c r="BB405" s="40"/>
      <c r="BC405" s="235"/>
      <c r="BD405" s="233" t="str">
        <f>IF(F405="","",Tabla1[[#This Row],[sem 01]]&amp;Tabla1[[#This Row],[sem 02]]&amp;Tabla1[[#This Row],[sem 03]])</f>
        <v/>
      </c>
      <c r="BE405" s="234" t="str">
        <f>IF(TRIM(F405)="","",$B$1&amp;"-"&amp;SUBSTITUTE(Tabla1[[#This Row],[Mes Inscrito]]," ","")&amp;"-"&amp;SUBSTITUTE(Tabla1[[#This Row],[Dia de clases Inscrito]]," ","")&amp;"-"&amp;SUBSTITUTE(Tabla1[[#This Row],[Horario Inscrito]]," ","")&amp;"-"&amp;Tabla1[[#This Row],[Fecha Inicio grupo]])</f>
        <v/>
      </c>
      <c r="BF405" s="251" t="str">
        <f>IF(F405="","",Tabla1[[#This Row],[Curso]])</f>
        <v/>
      </c>
      <c r="BG405" s="252" t="str">
        <f>+IF(TRIM(F405)="","",$B$1&amp;"-"&amp;TRIM(Tabla1[[#This Row],[Mes Inscrito]])&amp;"-"&amp;TRIM(Tabla1[[#This Row],[Dia de clases Inscrito]])&amp;"-"&amp;TRIM(Tabla1[[#This Row],[Horario Inscrito]])&amp;"-"&amp;TRIM(Tabla1[[#This Row],[Fecha Inicio grupo]])&amp;"-"&amp;TRIM(Tabla1[[#This Row],[Tipo Incrito]]))</f>
        <v/>
      </c>
      <c r="BH405" s="308" t="str">
        <f>IF(F405="","",OR(IFERROR(SEARCH("CG",Tabla1[[#This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5" s="309" t="str">
        <f>IF(F405&lt;&gt;"",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5" s="309" t="str">
        <f>IF(F405&lt;&gt;"",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5" s="309" t="str">
        <f>IF(Tabla1[[#This Row],[Fecha Inicio grupo]]="","",IFERROR(VLOOKUP(Tabla1[[#This Row],[Mes de Alta como miembro]],Parámetros!$AM$2:$AN$16,2,0),"01/01/1900"))</f>
        <v/>
      </c>
    </row>
    <row r="406" spans="1:63" ht="14.45" hidden="1">
      <c r="A406" s="69">
        <v>403</v>
      </c>
      <c r="B406" s="30"/>
      <c r="C406" s="35"/>
      <c r="D406" s="43"/>
      <c r="E406" s="65"/>
      <c r="F406" s="46"/>
      <c r="G406" s="46"/>
      <c r="H406" s="163"/>
      <c r="I406" s="43"/>
      <c r="J406" s="29"/>
      <c r="K406" s="70"/>
      <c r="L406" s="69"/>
      <c r="M406" s="47"/>
      <c r="N406" s="238" t="str">
        <f ca="1">IF(Tabla1[[#This Row],[Fecha de nac]]="","",IF(Tabla1[[#This Row],[Fecha Finalización]] &gt;=TODAY(), DATEDIF(Tabla1[[#This Row],[Fecha de nac]],TODAY(),"y"), ROUNDDOWN((Tabla1[[#This Row],[Fecha Finalización]] -Tabla1[[#This Row],[Fecha de nac]])/365,0)))</f>
        <v/>
      </c>
      <c r="O406" s="169"/>
      <c r="P406" s="35"/>
      <c r="Q406" s="68"/>
      <c r="R406" s="68"/>
      <c r="S406" s="68"/>
      <c r="T406" s="68"/>
      <c r="U406" s="243" t="str">
        <f>IF(F406="","",Tabla1[[#This Row],[Fecha Inicio grupo]]+3*7-7)</f>
        <v/>
      </c>
      <c r="V406" s="244" t="str">
        <f>IF(F406="","",EDATE(Tabla1[[#This Row],[Fecha Inicio grupo]],3))</f>
        <v/>
      </c>
      <c r="W406" s="30"/>
      <c r="X406" s="30"/>
      <c r="Y406" s="76"/>
      <c r="Z406" s="76"/>
      <c r="AA406" s="76"/>
      <c r="AB406" s="76"/>
      <c r="AC406" s="76"/>
      <c r="AD406" s="76"/>
      <c r="AE406" s="76"/>
      <c r="AF406" s="76"/>
      <c r="AG406" s="76"/>
      <c r="AH406" s="76"/>
      <c r="AI406" s="76"/>
      <c r="AJ406" s="76"/>
      <c r="AK406" s="76"/>
      <c r="AL406" s="76"/>
      <c r="AM406" s="76"/>
      <c r="AN406" s="76"/>
      <c r="AO406" s="144"/>
      <c r="AP406" s="246" t="str">
        <f>IF(F406="","",IFERROR(VLOOKUP(SUBSTITUTE(SUBSTITUTE(Tabla1[[#This Row],[Uso Sistemas]],"T","P"),"N","F"),Parámetros!$M$2:$N$17,2,0),"Completar hasta 3ra sem. para evaluar a Probacionista"))</f>
        <v/>
      </c>
      <c r="AQ406" s="40"/>
      <c r="AR406" s="40"/>
      <c r="AS406" s="40"/>
      <c r="AT406" s="29"/>
      <c r="AU406" s="56"/>
      <c r="AV406" s="56"/>
      <c r="AW406" s="56"/>
      <c r="AX406" s="248" t="str">
        <f>IF(V406="","",EOMONTH(EDATE(Tabla1[[#This Row],[Fecha Finalización]],2),0))</f>
        <v/>
      </c>
      <c r="AY406" s="40"/>
      <c r="AZ406" s="249" t="str">
        <f>IF(V406="","",EOMONTH(EDATE(Tabla1[[#This Row],[Fecha Finalización]],3),0))</f>
        <v/>
      </c>
      <c r="BA406" s="40"/>
      <c r="BB406" s="40"/>
      <c r="BC406" s="235"/>
      <c r="BD406" s="233" t="str">
        <f>IF(F406="","",Tabla1[[#This Row],[sem 01]]&amp;Tabla1[[#This Row],[sem 02]]&amp;Tabla1[[#This Row],[sem 03]])</f>
        <v/>
      </c>
      <c r="BE406" s="234" t="str">
        <f>IF(TRIM(F406)="","",$B$1&amp;"-"&amp;SUBSTITUTE(Tabla1[[#This Row],[Mes Inscrito]]," ","")&amp;"-"&amp;SUBSTITUTE(Tabla1[[#This Row],[Dia de clases Inscrito]]," ","")&amp;"-"&amp;SUBSTITUTE(Tabla1[[#This Row],[Horario Inscrito]]," ","")&amp;"-"&amp;Tabla1[[#This Row],[Fecha Inicio grupo]])</f>
        <v/>
      </c>
      <c r="BF406" s="251" t="str">
        <f>IF(F406="","",Tabla1[[#This Row],[Curso]])</f>
        <v/>
      </c>
      <c r="BG406" s="252" t="str">
        <f>+IF(TRIM(F406)="","",$B$1&amp;"-"&amp;TRIM(Tabla1[[#This Row],[Mes Inscrito]])&amp;"-"&amp;TRIM(Tabla1[[#This Row],[Dia de clases Inscrito]])&amp;"-"&amp;TRIM(Tabla1[[#This Row],[Horario Inscrito]])&amp;"-"&amp;TRIM(Tabla1[[#This Row],[Fecha Inicio grupo]])&amp;"-"&amp;TRIM(Tabla1[[#This Row],[Tipo Incrito]]))</f>
        <v/>
      </c>
      <c r="BH406" s="308" t="str">
        <f>IF(F406="","",OR(IFERROR(SEARCH("CG",Tabla1[[#This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6" s="309" t="str">
        <f>IF(F406&lt;&gt;"",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6" s="309" t="str">
        <f>IF(F406&lt;&gt;"",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6" s="309" t="str">
        <f>IF(Tabla1[[#This Row],[Fecha Inicio grupo]]="","",IFERROR(VLOOKUP(Tabla1[[#This Row],[Mes de Alta como miembro]],Parámetros!$AM$2:$AN$16,2,0),"01/01/1900"))</f>
        <v/>
      </c>
    </row>
    <row r="407" spans="1:63" ht="14.45" hidden="1">
      <c r="A407" s="69">
        <v>404</v>
      </c>
      <c r="B407" s="30"/>
      <c r="C407" s="35"/>
      <c r="D407" s="43"/>
      <c r="E407" s="65"/>
      <c r="F407" s="46"/>
      <c r="G407" s="46"/>
      <c r="H407" s="163"/>
      <c r="I407" s="43"/>
      <c r="J407" s="29"/>
      <c r="K407" s="70"/>
      <c r="L407" s="69"/>
      <c r="M407" s="47"/>
      <c r="N407" s="238" t="str">
        <f ca="1">IF(Tabla1[[#This Row],[Fecha de nac]]="","",IF(Tabla1[[#This Row],[Fecha Finalización]] &gt;=TODAY(), DATEDIF(Tabla1[[#This Row],[Fecha de nac]],TODAY(),"y"), ROUNDDOWN((Tabla1[[#This Row],[Fecha Finalización]] -Tabla1[[#This Row],[Fecha de nac]])/365,0)))</f>
        <v/>
      </c>
      <c r="O407" s="169"/>
      <c r="P407" s="35"/>
      <c r="Q407" s="68"/>
      <c r="R407" s="68"/>
      <c r="S407" s="68"/>
      <c r="T407" s="68"/>
      <c r="U407" s="243" t="str">
        <f>IF(F407="","",Tabla1[[#This Row],[Fecha Inicio grupo]]+3*7-7)</f>
        <v/>
      </c>
      <c r="V407" s="244" t="str">
        <f>IF(F407="","",EDATE(Tabla1[[#This Row],[Fecha Inicio grupo]],3))</f>
        <v/>
      </c>
      <c r="W407" s="30"/>
      <c r="X407" s="30"/>
      <c r="Y407" s="76"/>
      <c r="Z407" s="76"/>
      <c r="AA407" s="76"/>
      <c r="AB407" s="76"/>
      <c r="AC407" s="76"/>
      <c r="AD407" s="76"/>
      <c r="AE407" s="76"/>
      <c r="AF407" s="76"/>
      <c r="AG407" s="76"/>
      <c r="AH407" s="76"/>
      <c r="AI407" s="76"/>
      <c r="AJ407" s="76"/>
      <c r="AK407" s="76"/>
      <c r="AL407" s="76"/>
      <c r="AM407" s="76"/>
      <c r="AN407" s="76"/>
      <c r="AO407" s="144"/>
      <c r="AP407" s="246" t="str">
        <f>IF(F407="","",IFERROR(VLOOKUP(SUBSTITUTE(SUBSTITUTE(Tabla1[[#This Row],[Uso Sistemas]],"T","P"),"N","F"),Parámetros!$M$2:$N$17,2,0),"Completar hasta 3ra sem. para evaluar a Probacionista"))</f>
        <v/>
      </c>
      <c r="AQ407" s="40"/>
      <c r="AR407" s="40"/>
      <c r="AS407" s="40"/>
      <c r="AT407" s="29"/>
      <c r="AU407" s="56"/>
      <c r="AV407" s="56"/>
      <c r="AW407" s="56"/>
      <c r="AX407" s="248" t="str">
        <f>IF(V407="","",EOMONTH(EDATE(Tabla1[[#This Row],[Fecha Finalización]],2),0))</f>
        <v/>
      </c>
      <c r="AY407" s="40"/>
      <c r="AZ407" s="249" t="str">
        <f>IF(V407="","",EOMONTH(EDATE(Tabla1[[#This Row],[Fecha Finalización]],3),0))</f>
        <v/>
      </c>
      <c r="BA407" s="40"/>
      <c r="BB407" s="40"/>
      <c r="BC407" s="235"/>
      <c r="BD407" s="233" t="str">
        <f>IF(F407="","",Tabla1[[#This Row],[sem 01]]&amp;Tabla1[[#This Row],[sem 02]]&amp;Tabla1[[#This Row],[sem 03]])</f>
        <v/>
      </c>
      <c r="BE407" s="234" t="str">
        <f>IF(TRIM(F407)="","",$B$1&amp;"-"&amp;SUBSTITUTE(Tabla1[[#This Row],[Mes Inscrito]]," ","")&amp;"-"&amp;SUBSTITUTE(Tabla1[[#This Row],[Dia de clases Inscrito]]," ","")&amp;"-"&amp;SUBSTITUTE(Tabla1[[#This Row],[Horario Inscrito]]," ","")&amp;"-"&amp;Tabla1[[#This Row],[Fecha Inicio grupo]])</f>
        <v/>
      </c>
      <c r="BF407" s="251" t="str">
        <f>IF(F407="","",Tabla1[[#This Row],[Curso]])</f>
        <v/>
      </c>
      <c r="BG407" s="252" t="str">
        <f>+IF(TRIM(F407)="","",$B$1&amp;"-"&amp;TRIM(Tabla1[[#This Row],[Mes Inscrito]])&amp;"-"&amp;TRIM(Tabla1[[#This Row],[Dia de clases Inscrito]])&amp;"-"&amp;TRIM(Tabla1[[#This Row],[Horario Inscrito]])&amp;"-"&amp;TRIM(Tabla1[[#This Row],[Fecha Inicio grupo]])&amp;"-"&amp;TRIM(Tabla1[[#This Row],[Tipo Incrito]]))</f>
        <v/>
      </c>
      <c r="BH407" s="308" t="str">
        <f>IF(F407="","",OR(IFERROR(SEARCH("CG",Tabla1[[#This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7" s="309" t="str">
        <f>IF(F407&lt;&gt;"",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7" s="309" t="str">
        <f>IF(F407&lt;&gt;"",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7" s="309" t="str">
        <f>IF(Tabla1[[#This Row],[Fecha Inicio grupo]]="","",IFERROR(VLOOKUP(Tabla1[[#This Row],[Mes de Alta como miembro]],Parámetros!$AM$2:$AN$16,2,0),"01/01/1900"))</f>
        <v/>
      </c>
    </row>
    <row r="408" spans="1:63" ht="14.45" hidden="1">
      <c r="A408" s="69">
        <v>405</v>
      </c>
      <c r="B408" s="30"/>
      <c r="C408" s="35"/>
      <c r="D408" s="43"/>
      <c r="E408" s="65"/>
      <c r="F408" s="46"/>
      <c r="G408" s="46"/>
      <c r="H408" s="163"/>
      <c r="I408" s="43"/>
      <c r="J408" s="29"/>
      <c r="K408" s="70"/>
      <c r="L408" s="69"/>
      <c r="M408" s="47"/>
      <c r="N408" s="238" t="str">
        <f ca="1">IF(Tabla1[[#This Row],[Fecha de nac]]="","",IF(Tabla1[[#This Row],[Fecha Finalización]] &gt;=TODAY(), DATEDIF(Tabla1[[#This Row],[Fecha de nac]],TODAY(),"y"), ROUNDDOWN((Tabla1[[#This Row],[Fecha Finalización]] -Tabla1[[#This Row],[Fecha de nac]])/365,0)))</f>
        <v/>
      </c>
      <c r="O408" s="169"/>
      <c r="P408" s="35"/>
      <c r="Q408" s="68"/>
      <c r="R408" s="68"/>
      <c r="S408" s="68"/>
      <c r="T408" s="68"/>
      <c r="U408" s="243" t="str">
        <f>IF(F408="","",Tabla1[[#This Row],[Fecha Inicio grupo]]+3*7-7)</f>
        <v/>
      </c>
      <c r="V408" s="244" t="str">
        <f>IF(F408="","",EDATE(Tabla1[[#This Row],[Fecha Inicio grupo]],3))</f>
        <v/>
      </c>
      <c r="W408" s="30"/>
      <c r="X408" s="30"/>
      <c r="Y408" s="76"/>
      <c r="Z408" s="76"/>
      <c r="AA408" s="76"/>
      <c r="AB408" s="76"/>
      <c r="AC408" s="76"/>
      <c r="AD408" s="76"/>
      <c r="AE408" s="76"/>
      <c r="AF408" s="76"/>
      <c r="AG408" s="76"/>
      <c r="AH408" s="76"/>
      <c r="AI408" s="76"/>
      <c r="AJ408" s="76"/>
      <c r="AK408" s="76"/>
      <c r="AL408" s="76"/>
      <c r="AM408" s="76"/>
      <c r="AN408" s="76"/>
      <c r="AO408" s="144"/>
      <c r="AP408" s="246" t="str">
        <f>IF(F408="","",IFERROR(VLOOKUP(SUBSTITUTE(SUBSTITUTE(Tabla1[[#This Row],[Uso Sistemas]],"T","P"),"N","F"),Parámetros!$M$2:$N$17,2,0),"Completar hasta 3ra sem. para evaluar a Probacionista"))</f>
        <v/>
      </c>
      <c r="AQ408" s="40"/>
      <c r="AR408" s="40"/>
      <c r="AS408" s="40"/>
      <c r="AT408" s="29"/>
      <c r="AU408" s="56"/>
      <c r="AV408" s="56"/>
      <c r="AW408" s="56"/>
      <c r="AX408" s="248" t="str">
        <f>IF(V408="","",EOMONTH(EDATE(Tabla1[[#This Row],[Fecha Finalización]],2),0))</f>
        <v/>
      </c>
      <c r="AY408" s="40"/>
      <c r="AZ408" s="249" t="str">
        <f>IF(V408="","",EOMONTH(EDATE(Tabla1[[#This Row],[Fecha Finalización]],3),0))</f>
        <v/>
      </c>
      <c r="BA408" s="40"/>
      <c r="BB408" s="40"/>
      <c r="BC408" s="235"/>
      <c r="BD408" s="233" t="str">
        <f>IF(F408="","",Tabla1[[#This Row],[sem 01]]&amp;Tabla1[[#This Row],[sem 02]]&amp;Tabla1[[#This Row],[sem 03]])</f>
        <v/>
      </c>
      <c r="BE408" s="234" t="str">
        <f>IF(TRIM(F408)="","",$B$1&amp;"-"&amp;SUBSTITUTE(Tabla1[[#This Row],[Mes Inscrito]]," ","")&amp;"-"&amp;SUBSTITUTE(Tabla1[[#This Row],[Dia de clases Inscrito]]," ","")&amp;"-"&amp;SUBSTITUTE(Tabla1[[#This Row],[Horario Inscrito]]," ","")&amp;"-"&amp;Tabla1[[#This Row],[Fecha Inicio grupo]])</f>
        <v/>
      </c>
      <c r="BF408" s="251" t="str">
        <f>IF(F408="","",Tabla1[[#This Row],[Curso]])</f>
        <v/>
      </c>
      <c r="BG408" s="252" t="str">
        <f>+IF(TRIM(F408)="","",$B$1&amp;"-"&amp;TRIM(Tabla1[[#This Row],[Mes Inscrito]])&amp;"-"&amp;TRIM(Tabla1[[#This Row],[Dia de clases Inscrito]])&amp;"-"&amp;TRIM(Tabla1[[#This Row],[Horario Inscrito]])&amp;"-"&amp;TRIM(Tabla1[[#This Row],[Fecha Inicio grupo]])&amp;"-"&amp;TRIM(Tabla1[[#This Row],[Tipo Incrito]]))</f>
        <v/>
      </c>
      <c r="BH408" s="308" t="str">
        <f>IF(F408="","",OR(IFERROR(SEARCH("CG",Tabla1[[#This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8" s="309" t="str">
        <f>IF(F408&lt;&gt;"",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8" s="309" t="str">
        <f>IF(F408&lt;&gt;"",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8" s="309" t="str">
        <f>IF(Tabla1[[#This Row],[Fecha Inicio grupo]]="","",IFERROR(VLOOKUP(Tabla1[[#This Row],[Mes de Alta como miembro]],Parámetros!$AM$2:$AN$16,2,0),"01/01/1900"))</f>
        <v/>
      </c>
    </row>
    <row r="409" spans="1:63" ht="14.45" hidden="1">
      <c r="A409" s="69">
        <v>406</v>
      </c>
      <c r="B409" s="30"/>
      <c r="C409" s="35"/>
      <c r="D409" s="43"/>
      <c r="E409" s="65"/>
      <c r="F409" s="46"/>
      <c r="G409" s="46"/>
      <c r="H409" s="163"/>
      <c r="I409" s="43"/>
      <c r="J409" s="29"/>
      <c r="K409" s="70"/>
      <c r="L409" s="69"/>
      <c r="M409" s="47"/>
      <c r="N409" s="238" t="str">
        <f ca="1">IF(Tabla1[[#This Row],[Fecha de nac]]="","",IF(Tabla1[[#This Row],[Fecha Finalización]] &gt;=TODAY(), DATEDIF(Tabla1[[#This Row],[Fecha de nac]],TODAY(),"y"), ROUNDDOWN((Tabla1[[#This Row],[Fecha Finalización]] -Tabla1[[#This Row],[Fecha de nac]])/365,0)))</f>
        <v/>
      </c>
      <c r="O409" s="169"/>
      <c r="P409" s="35"/>
      <c r="Q409" s="68"/>
      <c r="R409" s="68"/>
      <c r="S409" s="68"/>
      <c r="T409" s="68"/>
      <c r="U409" s="243" t="str">
        <f>IF(F409="","",Tabla1[[#This Row],[Fecha Inicio grupo]]+3*7-7)</f>
        <v/>
      </c>
      <c r="V409" s="244" t="str">
        <f>IF(F409="","",EDATE(Tabla1[[#This Row],[Fecha Inicio grupo]],3))</f>
        <v/>
      </c>
      <c r="W409" s="30"/>
      <c r="X409" s="30"/>
      <c r="Y409" s="76"/>
      <c r="Z409" s="76"/>
      <c r="AA409" s="76"/>
      <c r="AB409" s="76"/>
      <c r="AC409" s="76"/>
      <c r="AD409" s="76"/>
      <c r="AE409" s="76"/>
      <c r="AF409" s="76"/>
      <c r="AG409" s="76"/>
      <c r="AH409" s="76"/>
      <c r="AI409" s="76"/>
      <c r="AJ409" s="76"/>
      <c r="AK409" s="76"/>
      <c r="AL409" s="76"/>
      <c r="AM409" s="76"/>
      <c r="AN409" s="76"/>
      <c r="AO409" s="144"/>
      <c r="AP409" s="246" t="str">
        <f>IF(F409="","",IFERROR(VLOOKUP(SUBSTITUTE(SUBSTITUTE(Tabla1[[#This Row],[Uso Sistemas]],"T","P"),"N","F"),Parámetros!$M$2:$N$17,2,0),"Completar hasta 3ra sem. para evaluar a Probacionista"))</f>
        <v/>
      </c>
      <c r="AQ409" s="40"/>
      <c r="AR409" s="40"/>
      <c r="AS409" s="40"/>
      <c r="AT409" s="29"/>
      <c r="AU409" s="56"/>
      <c r="AV409" s="56"/>
      <c r="AW409" s="56"/>
      <c r="AX409" s="248" t="str">
        <f>IF(V409="","",EOMONTH(EDATE(Tabla1[[#This Row],[Fecha Finalización]],2),0))</f>
        <v/>
      </c>
      <c r="AY409" s="40"/>
      <c r="AZ409" s="249" t="str">
        <f>IF(V409="","",EOMONTH(EDATE(Tabla1[[#This Row],[Fecha Finalización]],3),0))</f>
        <v/>
      </c>
      <c r="BA409" s="40"/>
      <c r="BB409" s="40"/>
      <c r="BC409" s="235"/>
      <c r="BD409" s="233" t="str">
        <f>IF(F409="","",Tabla1[[#This Row],[sem 01]]&amp;Tabla1[[#This Row],[sem 02]]&amp;Tabla1[[#This Row],[sem 03]])</f>
        <v/>
      </c>
      <c r="BE409" s="234" t="str">
        <f>IF(TRIM(F409)="","",$B$1&amp;"-"&amp;SUBSTITUTE(Tabla1[[#This Row],[Mes Inscrito]]," ","")&amp;"-"&amp;SUBSTITUTE(Tabla1[[#This Row],[Dia de clases Inscrito]]," ","")&amp;"-"&amp;SUBSTITUTE(Tabla1[[#This Row],[Horario Inscrito]]," ","")&amp;"-"&amp;Tabla1[[#This Row],[Fecha Inicio grupo]])</f>
        <v/>
      </c>
      <c r="BF409" s="251" t="str">
        <f>IF(F409="","",Tabla1[[#This Row],[Curso]])</f>
        <v/>
      </c>
      <c r="BG409" s="252" t="str">
        <f>+IF(TRIM(F409)="","",$B$1&amp;"-"&amp;TRIM(Tabla1[[#This Row],[Mes Inscrito]])&amp;"-"&amp;TRIM(Tabla1[[#This Row],[Dia de clases Inscrito]])&amp;"-"&amp;TRIM(Tabla1[[#This Row],[Horario Inscrito]])&amp;"-"&amp;TRIM(Tabla1[[#This Row],[Fecha Inicio grupo]])&amp;"-"&amp;TRIM(Tabla1[[#This Row],[Tipo Incrito]]))</f>
        <v/>
      </c>
      <c r="BH409" s="308" t="str">
        <f>IF(F409="","",OR(IFERROR(SEARCH("CG",Tabla1[[#This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9" s="309" t="str">
        <f>IF(F409&lt;&gt;"",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9" s="309" t="str">
        <f>IF(F409&lt;&gt;"",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9" s="309" t="str">
        <f>IF(Tabla1[[#This Row],[Fecha Inicio grupo]]="","",IFERROR(VLOOKUP(Tabla1[[#This Row],[Mes de Alta como miembro]],Parámetros!$AM$2:$AN$16,2,0),"01/01/1900"))</f>
        <v/>
      </c>
    </row>
    <row r="410" spans="1:63" ht="14.45" hidden="1">
      <c r="A410" s="69">
        <v>407</v>
      </c>
      <c r="B410" s="30"/>
      <c r="C410" s="35"/>
      <c r="D410" s="43"/>
      <c r="E410" s="65"/>
      <c r="F410" s="46"/>
      <c r="G410" s="46"/>
      <c r="H410" s="163"/>
      <c r="I410" s="43"/>
      <c r="J410" s="29"/>
      <c r="K410" s="70"/>
      <c r="L410" s="69"/>
      <c r="M410" s="47"/>
      <c r="N410" s="238" t="str">
        <f ca="1">IF(Tabla1[[#This Row],[Fecha de nac]]="","",IF(Tabla1[[#This Row],[Fecha Finalización]] &gt;=TODAY(), DATEDIF(Tabla1[[#This Row],[Fecha de nac]],TODAY(),"y"), ROUNDDOWN((Tabla1[[#This Row],[Fecha Finalización]] -Tabla1[[#This Row],[Fecha de nac]])/365,0)))</f>
        <v/>
      </c>
      <c r="O410" s="169"/>
      <c r="P410" s="35"/>
      <c r="Q410" s="68"/>
      <c r="R410" s="68"/>
      <c r="S410" s="68"/>
      <c r="T410" s="68"/>
      <c r="U410" s="243" t="str">
        <f>IF(F410="","",Tabla1[[#This Row],[Fecha Inicio grupo]]+3*7-7)</f>
        <v/>
      </c>
      <c r="V410" s="244" t="str">
        <f>IF(F410="","",EDATE(Tabla1[[#This Row],[Fecha Inicio grupo]],3))</f>
        <v/>
      </c>
      <c r="W410" s="30"/>
      <c r="X410" s="30"/>
      <c r="Y410" s="76"/>
      <c r="Z410" s="76"/>
      <c r="AA410" s="76"/>
      <c r="AB410" s="76"/>
      <c r="AC410" s="76"/>
      <c r="AD410" s="76"/>
      <c r="AE410" s="76"/>
      <c r="AF410" s="76"/>
      <c r="AG410" s="76"/>
      <c r="AH410" s="76"/>
      <c r="AI410" s="76"/>
      <c r="AJ410" s="76"/>
      <c r="AK410" s="76"/>
      <c r="AL410" s="76"/>
      <c r="AM410" s="76"/>
      <c r="AN410" s="76"/>
      <c r="AO410" s="144"/>
      <c r="AP410" s="246" t="str">
        <f>IF(F410="","",IFERROR(VLOOKUP(SUBSTITUTE(SUBSTITUTE(Tabla1[[#This Row],[Uso Sistemas]],"T","P"),"N","F"),Parámetros!$M$2:$N$17,2,0),"Completar hasta 3ra sem. para evaluar a Probacionista"))</f>
        <v/>
      </c>
      <c r="AQ410" s="40"/>
      <c r="AR410" s="40"/>
      <c r="AS410" s="40"/>
      <c r="AT410" s="29"/>
      <c r="AU410" s="56"/>
      <c r="AV410" s="56"/>
      <c r="AW410" s="56"/>
      <c r="AX410" s="248" t="str">
        <f>IF(V410="","",EOMONTH(EDATE(Tabla1[[#This Row],[Fecha Finalización]],2),0))</f>
        <v/>
      </c>
      <c r="AY410" s="40"/>
      <c r="AZ410" s="249" t="str">
        <f>IF(V410="","",EOMONTH(EDATE(Tabla1[[#This Row],[Fecha Finalización]],3),0))</f>
        <v/>
      </c>
      <c r="BA410" s="40"/>
      <c r="BB410" s="40"/>
      <c r="BC410" s="235"/>
      <c r="BD410" s="233" t="str">
        <f>IF(F410="","",Tabla1[[#This Row],[sem 01]]&amp;Tabla1[[#This Row],[sem 02]]&amp;Tabla1[[#This Row],[sem 03]])</f>
        <v/>
      </c>
      <c r="BE410" s="234" t="str">
        <f>IF(TRIM(F410)="","",$B$1&amp;"-"&amp;SUBSTITUTE(Tabla1[[#This Row],[Mes Inscrito]]," ","")&amp;"-"&amp;SUBSTITUTE(Tabla1[[#This Row],[Dia de clases Inscrito]]," ","")&amp;"-"&amp;SUBSTITUTE(Tabla1[[#This Row],[Horario Inscrito]]," ","")&amp;"-"&amp;Tabla1[[#This Row],[Fecha Inicio grupo]])</f>
        <v/>
      </c>
      <c r="BF410" s="251" t="str">
        <f>IF(F410="","",Tabla1[[#This Row],[Curso]])</f>
        <v/>
      </c>
      <c r="BG410" s="252" t="str">
        <f>+IF(TRIM(F410)="","",$B$1&amp;"-"&amp;TRIM(Tabla1[[#This Row],[Mes Inscrito]])&amp;"-"&amp;TRIM(Tabla1[[#This Row],[Dia de clases Inscrito]])&amp;"-"&amp;TRIM(Tabla1[[#This Row],[Horario Inscrito]])&amp;"-"&amp;TRIM(Tabla1[[#This Row],[Fecha Inicio grupo]])&amp;"-"&amp;TRIM(Tabla1[[#This Row],[Tipo Incrito]]))</f>
        <v/>
      </c>
      <c r="BH410" s="308" t="str">
        <f>IF(F410="","",OR(IFERROR(SEARCH("CG",Tabla1[[#This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0" s="309" t="str">
        <f>IF(F410&lt;&gt;"",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0" s="309" t="str">
        <f>IF(F410&lt;&gt;"",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0" s="309" t="str">
        <f>IF(Tabla1[[#This Row],[Fecha Inicio grupo]]="","",IFERROR(VLOOKUP(Tabla1[[#This Row],[Mes de Alta como miembro]],Parámetros!$AM$2:$AN$16,2,0),"01/01/1900"))</f>
        <v/>
      </c>
    </row>
    <row r="411" spans="1:63" ht="14.45" hidden="1">
      <c r="A411" s="69">
        <v>408</v>
      </c>
      <c r="B411" s="30"/>
      <c r="C411" s="35"/>
      <c r="D411" s="43"/>
      <c r="E411" s="65"/>
      <c r="F411" s="46"/>
      <c r="G411" s="46"/>
      <c r="H411" s="163"/>
      <c r="I411" s="43"/>
      <c r="J411" s="29"/>
      <c r="K411" s="70"/>
      <c r="L411" s="69"/>
      <c r="M411" s="47"/>
      <c r="N411" s="238" t="str">
        <f ca="1">IF(Tabla1[[#This Row],[Fecha de nac]]="","",IF(Tabla1[[#This Row],[Fecha Finalización]] &gt;=TODAY(), DATEDIF(Tabla1[[#This Row],[Fecha de nac]],TODAY(),"y"), ROUNDDOWN((Tabla1[[#This Row],[Fecha Finalización]] -Tabla1[[#This Row],[Fecha de nac]])/365,0)))</f>
        <v/>
      </c>
      <c r="O411" s="169"/>
      <c r="P411" s="35"/>
      <c r="Q411" s="68"/>
      <c r="R411" s="68"/>
      <c r="S411" s="68"/>
      <c r="T411" s="68"/>
      <c r="U411" s="243" t="str">
        <f>IF(F411="","",Tabla1[[#This Row],[Fecha Inicio grupo]]+3*7-7)</f>
        <v/>
      </c>
      <c r="V411" s="244" t="str">
        <f>IF(F411="","",EDATE(Tabla1[[#This Row],[Fecha Inicio grupo]],3))</f>
        <v/>
      </c>
      <c r="W411" s="30"/>
      <c r="X411" s="30"/>
      <c r="Y411" s="76"/>
      <c r="Z411" s="76"/>
      <c r="AA411" s="76"/>
      <c r="AB411" s="76"/>
      <c r="AC411" s="76"/>
      <c r="AD411" s="76"/>
      <c r="AE411" s="76"/>
      <c r="AF411" s="76"/>
      <c r="AG411" s="76"/>
      <c r="AH411" s="76"/>
      <c r="AI411" s="76"/>
      <c r="AJ411" s="76"/>
      <c r="AK411" s="76"/>
      <c r="AL411" s="76"/>
      <c r="AM411" s="76"/>
      <c r="AN411" s="76"/>
      <c r="AO411" s="144"/>
      <c r="AP411" s="246" t="str">
        <f>IF(F411="","",IFERROR(VLOOKUP(SUBSTITUTE(SUBSTITUTE(Tabla1[[#This Row],[Uso Sistemas]],"T","P"),"N","F"),Parámetros!$M$2:$N$17,2,0),"Completar hasta 3ra sem. para evaluar a Probacionista"))</f>
        <v/>
      </c>
      <c r="AQ411" s="40"/>
      <c r="AR411" s="40"/>
      <c r="AS411" s="40"/>
      <c r="AT411" s="29"/>
      <c r="AU411" s="56"/>
      <c r="AV411" s="56"/>
      <c r="AW411" s="56"/>
      <c r="AX411" s="248" t="str">
        <f>IF(V411="","",EOMONTH(EDATE(Tabla1[[#This Row],[Fecha Finalización]],2),0))</f>
        <v/>
      </c>
      <c r="AY411" s="40"/>
      <c r="AZ411" s="249" t="str">
        <f>IF(V411="","",EOMONTH(EDATE(Tabla1[[#This Row],[Fecha Finalización]],3),0))</f>
        <v/>
      </c>
      <c r="BA411" s="40"/>
      <c r="BB411" s="40"/>
      <c r="BC411" s="235"/>
      <c r="BD411" s="233" t="str">
        <f>IF(F411="","",Tabla1[[#This Row],[sem 01]]&amp;Tabla1[[#This Row],[sem 02]]&amp;Tabla1[[#This Row],[sem 03]])</f>
        <v/>
      </c>
      <c r="BE411" s="234" t="str">
        <f>IF(TRIM(F411)="","",$B$1&amp;"-"&amp;SUBSTITUTE(Tabla1[[#This Row],[Mes Inscrito]]," ","")&amp;"-"&amp;SUBSTITUTE(Tabla1[[#This Row],[Dia de clases Inscrito]]," ","")&amp;"-"&amp;SUBSTITUTE(Tabla1[[#This Row],[Horario Inscrito]]," ","")&amp;"-"&amp;Tabla1[[#This Row],[Fecha Inicio grupo]])</f>
        <v/>
      </c>
      <c r="BF411" s="251" t="str">
        <f>IF(F411="","",Tabla1[[#This Row],[Curso]])</f>
        <v/>
      </c>
      <c r="BG411" s="252" t="str">
        <f>+IF(TRIM(F411)="","",$B$1&amp;"-"&amp;TRIM(Tabla1[[#This Row],[Mes Inscrito]])&amp;"-"&amp;TRIM(Tabla1[[#This Row],[Dia de clases Inscrito]])&amp;"-"&amp;TRIM(Tabla1[[#This Row],[Horario Inscrito]])&amp;"-"&amp;TRIM(Tabla1[[#This Row],[Fecha Inicio grupo]])&amp;"-"&amp;TRIM(Tabla1[[#This Row],[Tipo Incrito]]))</f>
        <v/>
      </c>
      <c r="BH411" s="308" t="str">
        <f>IF(F411="","",OR(IFERROR(SEARCH("CG",Tabla1[[#This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1" s="309" t="str">
        <f>IF(F411&lt;&gt;"",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1" s="309" t="str">
        <f>IF(F411&lt;&gt;"",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1" s="309" t="str">
        <f>IF(Tabla1[[#This Row],[Fecha Inicio grupo]]="","",IFERROR(VLOOKUP(Tabla1[[#This Row],[Mes de Alta como miembro]],Parámetros!$AM$2:$AN$16,2,0),"01/01/1900"))</f>
        <v/>
      </c>
    </row>
    <row r="412" spans="1:63" ht="14.45" hidden="1">
      <c r="A412" s="69">
        <v>409</v>
      </c>
      <c r="B412" s="30"/>
      <c r="C412" s="35"/>
      <c r="D412" s="43"/>
      <c r="E412" s="65"/>
      <c r="F412" s="46"/>
      <c r="G412" s="46"/>
      <c r="H412" s="163"/>
      <c r="I412" s="43"/>
      <c r="J412" s="29"/>
      <c r="K412" s="70"/>
      <c r="L412" s="69"/>
      <c r="M412" s="47"/>
      <c r="N412" s="238" t="str">
        <f ca="1">IF(Tabla1[[#This Row],[Fecha de nac]]="","",IF(Tabla1[[#This Row],[Fecha Finalización]] &gt;=TODAY(), DATEDIF(Tabla1[[#This Row],[Fecha de nac]],TODAY(),"y"), ROUNDDOWN((Tabla1[[#This Row],[Fecha Finalización]] -Tabla1[[#This Row],[Fecha de nac]])/365,0)))</f>
        <v/>
      </c>
      <c r="O412" s="169"/>
      <c r="P412" s="35"/>
      <c r="Q412" s="68"/>
      <c r="R412" s="68"/>
      <c r="S412" s="68"/>
      <c r="T412" s="68"/>
      <c r="U412" s="243" t="str">
        <f>IF(F412="","",Tabla1[[#This Row],[Fecha Inicio grupo]]+3*7-7)</f>
        <v/>
      </c>
      <c r="V412" s="244" t="str">
        <f>IF(F412="","",EDATE(Tabla1[[#This Row],[Fecha Inicio grupo]],3))</f>
        <v/>
      </c>
      <c r="W412" s="30"/>
      <c r="X412" s="30"/>
      <c r="Y412" s="76"/>
      <c r="Z412" s="76"/>
      <c r="AA412" s="76"/>
      <c r="AB412" s="76"/>
      <c r="AC412" s="76"/>
      <c r="AD412" s="76"/>
      <c r="AE412" s="76"/>
      <c r="AF412" s="76"/>
      <c r="AG412" s="76"/>
      <c r="AH412" s="76"/>
      <c r="AI412" s="76"/>
      <c r="AJ412" s="76"/>
      <c r="AK412" s="76"/>
      <c r="AL412" s="76"/>
      <c r="AM412" s="76"/>
      <c r="AN412" s="76"/>
      <c r="AO412" s="144"/>
      <c r="AP412" s="246" t="str">
        <f>IF(F412="","",IFERROR(VLOOKUP(SUBSTITUTE(SUBSTITUTE(Tabla1[[#This Row],[Uso Sistemas]],"T","P"),"N","F"),Parámetros!$M$2:$N$17,2,0),"Completar hasta 3ra sem. para evaluar a Probacionista"))</f>
        <v/>
      </c>
      <c r="AQ412" s="40"/>
      <c r="AR412" s="40"/>
      <c r="AS412" s="40"/>
      <c r="AT412" s="29"/>
      <c r="AU412" s="56"/>
      <c r="AV412" s="56"/>
      <c r="AW412" s="56"/>
      <c r="AX412" s="248" t="str">
        <f>IF(V412="","",EOMONTH(EDATE(Tabla1[[#This Row],[Fecha Finalización]],2),0))</f>
        <v/>
      </c>
      <c r="AY412" s="40"/>
      <c r="AZ412" s="249" t="str">
        <f>IF(V412="","",EOMONTH(EDATE(Tabla1[[#This Row],[Fecha Finalización]],3),0))</f>
        <v/>
      </c>
      <c r="BA412" s="40"/>
      <c r="BB412" s="40"/>
      <c r="BC412" s="235"/>
      <c r="BD412" s="233" t="str">
        <f>IF(F412="","",Tabla1[[#This Row],[sem 01]]&amp;Tabla1[[#This Row],[sem 02]]&amp;Tabla1[[#This Row],[sem 03]])</f>
        <v/>
      </c>
      <c r="BE412" s="234" t="str">
        <f>IF(TRIM(F412)="","",$B$1&amp;"-"&amp;SUBSTITUTE(Tabla1[[#This Row],[Mes Inscrito]]," ","")&amp;"-"&amp;SUBSTITUTE(Tabla1[[#This Row],[Dia de clases Inscrito]]," ","")&amp;"-"&amp;SUBSTITUTE(Tabla1[[#This Row],[Horario Inscrito]]," ","")&amp;"-"&amp;Tabla1[[#This Row],[Fecha Inicio grupo]])</f>
        <v/>
      </c>
      <c r="BF412" s="251" t="str">
        <f>IF(F412="","",Tabla1[[#This Row],[Curso]])</f>
        <v/>
      </c>
      <c r="BG412" s="252" t="str">
        <f>+IF(TRIM(F412)="","",$B$1&amp;"-"&amp;TRIM(Tabla1[[#This Row],[Mes Inscrito]])&amp;"-"&amp;TRIM(Tabla1[[#This Row],[Dia de clases Inscrito]])&amp;"-"&amp;TRIM(Tabla1[[#This Row],[Horario Inscrito]])&amp;"-"&amp;TRIM(Tabla1[[#This Row],[Fecha Inicio grupo]])&amp;"-"&amp;TRIM(Tabla1[[#This Row],[Tipo Incrito]]))</f>
        <v/>
      </c>
      <c r="BH412" s="308" t="str">
        <f>IF(F412="","",OR(IFERROR(SEARCH("CG",Tabla1[[#This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2" s="309" t="str">
        <f>IF(F412&lt;&gt;"",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2" s="309" t="str">
        <f>IF(F412&lt;&gt;"",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2" s="309" t="str">
        <f>IF(Tabla1[[#This Row],[Fecha Inicio grupo]]="","",IFERROR(VLOOKUP(Tabla1[[#This Row],[Mes de Alta como miembro]],Parámetros!$AM$2:$AN$16,2,0),"01/01/1900"))</f>
        <v/>
      </c>
    </row>
    <row r="413" spans="1:63" ht="14.45" hidden="1">
      <c r="A413" s="69">
        <v>410</v>
      </c>
      <c r="B413" s="30"/>
      <c r="C413" s="35"/>
      <c r="D413" s="43"/>
      <c r="E413" s="65"/>
      <c r="F413" s="46"/>
      <c r="G413" s="46"/>
      <c r="H413" s="163"/>
      <c r="I413" s="43"/>
      <c r="J413" s="29"/>
      <c r="K413" s="70"/>
      <c r="L413" s="69"/>
      <c r="M413" s="47"/>
      <c r="N413" s="238" t="str">
        <f ca="1">IF(Tabla1[[#This Row],[Fecha de nac]]="","",IF(Tabla1[[#This Row],[Fecha Finalización]] &gt;=TODAY(), DATEDIF(Tabla1[[#This Row],[Fecha de nac]],TODAY(),"y"), ROUNDDOWN((Tabla1[[#This Row],[Fecha Finalización]] -Tabla1[[#This Row],[Fecha de nac]])/365,0)))</f>
        <v/>
      </c>
      <c r="O413" s="169"/>
      <c r="P413" s="35"/>
      <c r="Q413" s="68"/>
      <c r="R413" s="68"/>
      <c r="S413" s="68"/>
      <c r="T413" s="68"/>
      <c r="U413" s="243" t="str">
        <f>IF(F413="","",Tabla1[[#This Row],[Fecha Inicio grupo]]+3*7-7)</f>
        <v/>
      </c>
      <c r="V413" s="244" t="str">
        <f>IF(F413="","",EDATE(Tabla1[[#This Row],[Fecha Inicio grupo]],3))</f>
        <v/>
      </c>
      <c r="W413" s="30"/>
      <c r="X413" s="30"/>
      <c r="Y413" s="76"/>
      <c r="Z413" s="76"/>
      <c r="AA413" s="76"/>
      <c r="AB413" s="76"/>
      <c r="AC413" s="76"/>
      <c r="AD413" s="76"/>
      <c r="AE413" s="76"/>
      <c r="AF413" s="76"/>
      <c r="AG413" s="76"/>
      <c r="AH413" s="76"/>
      <c r="AI413" s="76"/>
      <c r="AJ413" s="76"/>
      <c r="AK413" s="76"/>
      <c r="AL413" s="76"/>
      <c r="AM413" s="76"/>
      <c r="AN413" s="76"/>
      <c r="AO413" s="144"/>
      <c r="AP413" s="246" t="str">
        <f>IF(F413="","",IFERROR(VLOOKUP(SUBSTITUTE(SUBSTITUTE(Tabla1[[#This Row],[Uso Sistemas]],"T","P"),"N","F"),Parámetros!$M$2:$N$17,2,0),"Completar hasta 3ra sem. para evaluar a Probacionista"))</f>
        <v/>
      </c>
      <c r="AQ413" s="40"/>
      <c r="AR413" s="40"/>
      <c r="AS413" s="40"/>
      <c r="AT413" s="29"/>
      <c r="AU413" s="56"/>
      <c r="AV413" s="56"/>
      <c r="AW413" s="56"/>
      <c r="AX413" s="248" t="str">
        <f>IF(V413="","",EOMONTH(EDATE(Tabla1[[#This Row],[Fecha Finalización]],2),0))</f>
        <v/>
      </c>
      <c r="AY413" s="40"/>
      <c r="AZ413" s="249" t="str">
        <f>IF(V413="","",EOMONTH(EDATE(Tabla1[[#This Row],[Fecha Finalización]],3),0))</f>
        <v/>
      </c>
      <c r="BA413" s="40"/>
      <c r="BB413" s="40"/>
      <c r="BC413" s="235"/>
      <c r="BD413" s="233" t="str">
        <f>IF(F413="","",Tabla1[[#This Row],[sem 01]]&amp;Tabla1[[#This Row],[sem 02]]&amp;Tabla1[[#This Row],[sem 03]])</f>
        <v/>
      </c>
      <c r="BE413" s="234" t="str">
        <f>IF(TRIM(F413)="","",$B$1&amp;"-"&amp;SUBSTITUTE(Tabla1[[#This Row],[Mes Inscrito]]," ","")&amp;"-"&amp;SUBSTITUTE(Tabla1[[#This Row],[Dia de clases Inscrito]]," ","")&amp;"-"&amp;SUBSTITUTE(Tabla1[[#This Row],[Horario Inscrito]]," ","")&amp;"-"&amp;Tabla1[[#This Row],[Fecha Inicio grupo]])</f>
        <v/>
      </c>
      <c r="BF413" s="251" t="str">
        <f>IF(F413="","",Tabla1[[#This Row],[Curso]])</f>
        <v/>
      </c>
      <c r="BG413" s="252" t="str">
        <f>+IF(TRIM(F413)="","",$B$1&amp;"-"&amp;TRIM(Tabla1[[#This Row],[Mes Inscrito]])&amp;"-"&amp;TRIM(Tabla1[[#This Row],[Dia de clases Inscrito]])&amp;"-"&amp;TRIM(Tabla1[[#This Row],[Horario Inscrito]])&amp;"-"&amp;TRIM(Tabla1[[#This Row],[Fecha Inicio grupo]])&amp;"-"&amp;TRIM(Tabla1[[#This Row],[Tipo Incrito]]))</f>
        <v/>
      </c>
      <c r="BH413" s="308" t="str">
        <f>IF(F413="","",OR(IFERROR(SEARCH("CG",Tabla1[[#This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3" s="309" t="str">
        <f>IF(F413&lt;&gt;"",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3" s="309" t="str">
        <f>IF(F413&lt;&gt;"",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3" s="309" t="str">
        <f>IF(Tabla1[[#This Row],[Fecha Inicio grupo]]="","",IFERROR(VLOOKUP(Tabla1[[#This Row],[Mes de Alta como miembro]],Parámetros!$AM$2:$AN$16,2,0),"01/01/1900"))</f>
        <v/>
      </c>
    </row>
    <row r="414" spans="1:63" ht="14.45" hidden="1">
      <c r="A414" s="69">
        <v>411</v>
      </c>
      <c r="B414" s="30"/>
      <c r="C414" s="35"/>
      <c r="D414" s="43"/>
      <c r="E414" s="65"/>
      <c r="F414" s="46"/>
      <c r="G414" s="46"/>
      <c r="H414" s="163"/>
      <c r="I414" s="43"/>
      <c r="J414" s="29"/>
      <c r="K414" s="70"/>
      <c r="L414" s="69"/>
      <c r="M414" s="47"/>
      <c r="N414" s="238" t="str">
        <f ca="1">IF(Tabla1[[#This Row],[Fecha de nac]]="","",IF(Tabla1[[#This Row],[Fecha Finalización]] &gt;=TODAY(), DATEDIF(Tabla1[[#This Row],[Fecha de nac]],TODAY(),"y"), ROUNDDOWN((Tabla1[[#This Row],[Fecha Finalización]] -Tabla1[[#This Row],[Fecha de nac]])/365,0)))</f>
        <v/>
      </c>
      <c r="O414" s="169"/>
      <c r="P414" s="35"/>
      <c r="Q414" s="68"/>
      <c r="R414" s="68"/>
      <c r="S414" s="68"/>
      <c r="T414" s="68"/>
      <c r="U414" s="243" t="str">
        <f>IF(F414="","",Tabla1[[#This Row],[Fecha Inicio grupo]]+3*7-7)</f>
        <v/>
      </c>
      <c r="V414" s="244" t="str">
        <f>IF(F414="","",EDATE(Tabla1[[#This Row],[Fecha Inicio grupo]],3))</f>
        <v/>
      </c>
      <c r="W414" s="30"/>
      <c r="X414" s="30"/>
      <c r="Y414" s="76"/>
      <c r="Z414" s="76"/>
      <c r="AA414" s="76"/>
      <c r="AB414" s="76"/>
      <c r="AC414" s="76"/>
      <c r="AD414" s="76"/>
      <c r="AE414" s="76"/>
      <c r="AF414" s="76"/>
      <c r="AG414" s="76"/>
      <c r="AH414" s="76"/>
      <c r="AI414" s="76"/>
      <c r="AJ414" s="76"/>
      <c r="AK414" s="76"/>
      <c r="AL414" s="76"/>
      <c r="AM414" s="76"/>
      <c r="AN414" s="76"/>
      <c r="AO414" s="144"/>
      <c r="AP414" s="246" t="str">
        <f>IF(F414="","",IFERROR(VLOOKUP(SUBSTITUTE(SUBSTITUTE(Tabla1[[#This Row],[Uso Sistemas]],"T","P"),"N","F"),Parámetros!$M$2:$N$17,2,0),"Completar hasta 3ra sem. para evaluar a Probacionista"))</f>
        <v/>
      </c>
      <c r="AQ414" s="40"/>
      <c r="AR414" s="40"/>
      <c r="AS414" s="40"/>
      <c r="AT414" s="29"/>
      <c r="AU414" s="56"/>
      <c r="AV414" s="56"/>
      <c r="AW414" s="56"/>
      <c r="AX414" s="248" t="str">
        <f>IF(V414="","",EOMONTH(EDATE(Tabla1[[#This Row],[Fecha Finalización]],2),0))</f>
        <v/>
      </c>
      <c r="AY414" s="40"/>
      <c r="AZ414" s="249" t="str">
        <f>IF(V414="","",EOMONTH(EDATE(Tabla1[[#This Row],[Fecha Finalización]],3),0))</f>
        <v/>
      </c>
      <c r="BA414" s="40"/>
      <c r="BB414" s="40"/>
      <c r="BC414" s="235"/>
      <c r="BD414" s="233" t="str">
        <f>IF(F414="","",Tabla1[[#This Row],[sem 01]]&amp;Tabla1[[#This Row],[sem 02]]&amp;Tabla1[[#This Row],[sem 03]])</f>
        <v/>
      </c>
      <c r="BE414" s="234" t="str">
        <f>IF(TRIM(F414)="","",$B$1&amp;"-"&amp;SUBSTITUTE(Tabla1[[#This Row],[Mes Inscrito]]," ","")&amp;"-"&amp;SUBSTITUTE(Tabla1[[#This Row],[Dia de clases Inscrito]]," ","")&amp;"-"&amp;SUBSTITUTE(Tabla1[[#This Row],[Horario Inscrito]]," ","")&amp;"-"&amp;Tabla1[[#This Row],[Fecha Inicio grupo]])</f>
        <v/>
      </c>
      <c r="BF414" s="251" t="str">
        <f>IF(F414="","",Tabla1[[#This Row],[Curso]])</f>
        <v/>
      </c>
      <c r="BG414" s="252" t="str">
        <f>+IF(TRIM(F414)="","",$B$1&amp;"-"&amp;TRIM(Tabla1[[#This Row],[Mes Inscrito]])&amp;"-"&amp;TRIM(Tabla1[[#This Row],[Dia de clases Inscrito]])&amp;"-"&amp;TRIM(Tabla1[[#This Row],[Horario Inscrito]])&amp;"-"&amp;TRIM(Tabla1[[#This Row],[Fecha Inicio grupo]])&amp;"-"&amp;TRIM(Tabla1[[#This Row],[Tipo Incrito]]))</f>
        <v/>
      </c>
      <c r="BH414" s="308" t="str">
        <f>IF(F414="","",OR(IFERROR(SEARCH("CG",Tabla1[[#This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4" s="309" t="str">
        <f>IF(F414&lt;&gt;"",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4" s="309" t="str">
        <f>IF(F414&lt;&gt;"",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4" s="309" t="str">
        <f>IF(Tabla1[[#This Row],[Fecha Inicio grupo]]="","",IFERROR(VLOOKUP(Tabla1[[#This Row],[Mes de Alta como miembro]],Parámetros!$AM$2:$AN$16,2,0),"01/01/1900"))</f>
        <v/>
      </c>
    </row>
    <row r="415" spans="1:63" ht="14.45" hidden="1">
      <c r="A415" s="69">
        <v>412</v>
      </c>
      <c r="B415" s="30"/>
      <c r="C415" s="35"/>
      <c r="D415" s="43"/>
      <c r="E415" s="65"/>
      <c r="F415" s="46"/>
      <c r="G415" s="46"/>
      <c r="H415" s="163"/>
      <c r="I415" s="43"/>
      <c r="J415" s="29"/>
      <c r="K415" s="70"/>
      <c r="L415" s="69"/>
      <c r="M415" s="47"/>
      <c r="N415" s="238" t="str">
        <f ca="1">IF(Tabla1[[#This Row],[Fecha de nac]]="","",IF(Tabla1[[#This Row],[Fecha Finalización]] &gt;=TODAY(), DATEDIF(Tabla1[[#This Row],[Fecha de nac]],TODAY(),"y"), ROUNDDOWN((Tabla1[[#This Row],[Fecha Finalización]] -Tabla1[[#This Row],[Fecha de nac]])/365,0)))</f>
        <v/>
      </c>
      <c r="O415" s="169"/>
      <c r="P415" s="35"/>
      <c r="Q415" s="68"/>
      <c r="R415" s="68"/>
      <c r="S415" s="68"/>
      <c r="T415" s="68"/>
      <c r="U415" s="243" t="str">
        <f>IF(F415="","",Tabla1[[#This Row],[Fecha Inicio grupo]]+3*7-7)</f>
        <v/>
      </c>
      <c r="V415" s="244" t="str">
        <f>IF(F415="","",EDATE(Tabla1[[#This Row],[Fecha Inicio grupo]],3))</f>
        <v/>
      </c>
      <c r="W415" s="30"/>
      <c r="X415" s="30"/>
      <c r="Y415" s="76"/>
      <c r="Z415" s="76"/>
      <c r="AA415" s="76"/>
      <c r="AB415" s="76"/>
      <c r="AC415" s="76"/>
      <c r="AD415" s="76"/>
      <c r="AE415" s="76"/>
      <c r="AF415" s="76"/>
      <c r="AG415" s="76"/>
      <c r="AH415" s="76"/>
      <c r="AI415" s="76"/>
      <c r="AJ415" s="76"/>
      <c r="AK415" s="76"/>
      <c r="AL415" s="76"/>
      <c r="AM415" s="76"/>
      <c r="AN415" s="76"/>
      <c r="AO415" s="144"/>
      <c r="AP415" s="246" t="str">
        <f>IF(F415="","",IFERROR(VLOOKUP(SUBSTITUTE(SUBSTITUTE(Tabla1[[#This Row],[Uso Sistemas]],"T","P"),"N","F"),Parámetros!$M$2:$N$17,2,0),"Completar hasta 3ra sem. para evaluar a Probacionista"))</f>
        <v/>
      </c>
      <c r="AQ415" s="40"/>
      <c r="AR415" s="40"/>
      <c r="AS415" s="40"/>
      <c r="AT415" s="29"/>
      <c r="AU415" s="56"/>
      <c r="AV415" s="56"/>
      <c r="AW415" s="56"/>
      <c r="AX415" s="248" t="str">
        <f>IF(V415="","",EOMONTH(EDATE(Tabla1[[#This Row],[Fecha Finalización]],2),0))</f>
        <v/>
      </c>
      <c r="AY415" s="40"/>
      <c r="AZ415" s="249" t="str">
        <f>IF(V415="","",EOMONTH(EDATE(Tabla1[[#This Row],[Fecha Finalización]],3),0))</f>
        <v/>
      </c>
      <c r="BA415" s="40"/>
      <c r="BB415" s="40"/>
      <c r="BC415" s="235"/>
      <c r="BD415" s="233" t="str">
        <f>IF(F415="","",Tabla1[[#This Row],[sem 01]]&amp;Tabla1[[#This Row],[sem 02]]&amp;Tabla1[[#This Row],[sem 03]])</f>
        <v/>
      </c>
      <c r="BE415" s="234" t="str">
        <f>IF(TRIM(F415)="","",$B$1&amp;"-"&amp;SUBSTITUTE(Tabla1[[#This Row],[Mes Inscrito]]," ","")&amp;"-"&amp;SUBSTITUTE(Tabla1[[#This Row],[Dia de clases Inscrito]]," ","")&amp;"-"&amp;SUBSTITUTE(Tabla1[[#This Row],[Horario Inscrito]]," ","")&amp;"-"&amp;Tabla1[[#This Row],[Fecha Inicio grupo]])</f>
        <v/>
      </c>
      <c r="BF415" s="251" t="str">
        <f>IF(F415="","",Tabla1[[#This Row],[Curso]])</f>
        <v/>
      </c>
      <c r="BG415" s="252" t="str">
        <f>+IF(TRIM(F415)="","",$B$1&amp;"-"&amp;TRIM(Tabla1[[#This Row],[Mes Inscrito]])&amp;"-"&amp;TRIM(Tabla1[[#This Row],[Dia de clases Inscrito]])&amp;"-"&amp;TRIM(Tabla1[[#This Row],[Horario Inscrito]])&amp;"-"&amp;TRIM(Tabla1[[#This Row],[Fecha Inicio grupo]])&amp;"-"&amp;TRIM(Tabla1[[#This Row],[Tipo Incrito]]))</f>
        <v/>
      </c>
      <c r="BH415" s="308" t="str">
        <f>IF(F415="","",OR(IFERROR(SEARCH("CG",Tabla1[[#This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5" s="309" t="str">
        <f>IF(F415&lt;&gt;"",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5" s="309" t="str">
        <f>IF(F415&lt;&gt;"",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5" s="309" t="str">
        <f>IF(Tabla1[[#This Row],[Fecha Inicio grupo]]="","",IFERROR(VLOOKUP(Tabla1[[#This Row],[Mes de Alta como miembro]],Parámetros!$AM$2:$AN$16,2,0),"01/01/1900"))</f>
        <v/>
      </c>
    </row>
    <row r="416" spans="1:63" ht="14.45" hidden="1">
      <c r="A416" s="69">
        <v>413</v>
      </c>
      <c r="B416" s="30"/>
      <c r="C416" s="35"/>
      <c r="D416" s="43"/>
      <c r="E416" s="65"/>
      <c r="F416" s="46"/>
      <c r="G416" s="46"/>
      <c r="H416" s="163"/>
      <c r="I416" s="43"/>
      <c r="J416" s="29"/>
      <c r="K416" s="70"/>
      <c r="L416" s="69"/>
      <c r="M416" s="47"/>
      <c r="N416" s="238" t="str">
        <f ca="1">IF(Tabla1[[#This Row],[Fecha de nac]]="","",IF(Tabla1[[#This Row],[Fecha Finalización]] &gt;=TODAY(), DATEDIF(Tabla1[[#This Row],[Fecha de nac]],TODAY(),"y"), ROUNDDOWN((Tabla1[[#This Row],[Fecha Finalización]] -Tabla1[[#This Row],[Fecha de nac]])/365,0)))</f>
        <v/>
      </c>
      <c r="O416" s="169"/>
      <c r="P416" s="35"/>
      <c r="Q416" s="68"/>
      <c r="R416" s="68"/>
      <c r="S416" s="68"/>
      <c r="T416" s="68"/>
      <c r="U416" s="243" t="str">
        <f>IF(F416="","",Tabla1[[#This Row],[Fecha Inicio grupo]]+3*7-7)</f>
        <v/>
      </c>
      <c r="V416" s="244" t="str">
        <f>IF(F416="","",EDATE(Tabla1[[#This Row],[Fecha Inicio grupo]],3))</f>
        <v/>
      </c>
      <c r="W416" s="30"/>
      <c r="X416" s="30"/>
      <c r="Y416" s="76"/>
      <c r="Z416" s="76"/>
      <c r="AA416" s="76"/>
      <c r="AB416" s="76"/>
      <c r="AC416" s="76"/>
      <c r="AD416" s="76"/>
      <c r="AE416" s="76"/>
      <c r="AF416" s="76"/>
      <c r="AG416" s="76"/>
      <c r="AH416" s="76"/>
      <c r="AI416" s="76"/>
      <c r="AJ416" s="76"/>
      <c r="AK416" s="76"/>
      <c r="AL416" s="76"/>
      <c r="AM416" s="76"/>
      <c r="AN416" s="76"/>
      <c r="AO416" s="144"/>
      <c r="AP416" s="246" t="str">
        <f>IF(F416="","",IFERROR(VLOOKUP(SUBSTITUTE(SUBSTITUTE(Tabla1[[#This Row],[Uso Sistemas]],"T","P"),"N","F"),Parámetros!$M$2:$N$17,2,0),"Completar hasta 3ra sem. para evaluar a Probacionista"))</f>
        <v/>
      </c>
      <c r="AQ416" s="40"/>
      <c r="AR416" s="40"/>
      <c r="AS416" s="40"/>
      <c r="AT416" s="29"/>
      <c r="AU416" s="56"/>
      <c r="AV416" s="56"/>
      <c r="AW416" s="56"/>
      <c r="AX416" s="248" t="str">
        <f>IF(V416="","",EOMONTH(EDATE(Tabla1[[#This Row],[Fecha Finalización]],2),0))</f>
        <v/>
      </c>
      <c r="AY416" s="40"/>
      <c r="AZ416" s="249" t="str">
        <f>IF(V416="","",EOMONTH(EDATE(Tabla1[[#This Row],[Fecha Finalización]],3),0))</f>
        <v/>
      </c>
      <c r="BA416" s="40"/>
      <c r="BB416" s="40"/>
      <c r="BC416" s="235"/>
      <c r="BD416" s="233" t="str">
        <f>IF(F416="","",Tabla1[[#This Row],[sem 01]]&amp;Tabla1[[#This Row],[sem 02]]&amp;Tabla1[[#This Row],[sem 03]])</f>
        <v/>
      </c>
      <c r="BE416" s="234" t="str">
        <f>IF(TRIM(F416)="","",$B$1&amp;"-"&amp;SUBSTITUTE(Tabla1[[#This Row],[Mes Inscrito]]," ","")&amp;"-"&amp;SUBSTITUTE(Tabla1[[#This Row],[Dia de clases Inscrito]]," ","")&amp;"-"&amp;SUBSTITUTE(Tabla1[[#This Row],[Horario Inscrito]]," ","")&amp;"-"&amp;Tabla1[[#This Row],[Fecha Inicio grupo]])</f>
        <v/>
      </c>
      <c r="BF416" s="251" t="str">
        <f>IF(F416="","",Tabla1[[#This Row],[Curso]])</f>
        <v/>
      </c>
      <c r="BG416" s="252" t="str">
        <f>+IF(TRIM(F416)="","",$B$1&amp;"-"&amp;TRIM(Tabla1[[#This Row],[Mes Inscrito]])&amp;"-"&amp;TRIM(Tabla1[[#This Row],[Dia de clases Inscrito]])&amp;"-"&amp;TRIM(Tabla1[[#This Row],[Horario Inscrito]])&amp;"-"&amp;TRIM(Tabla1[[#This Row],[Fecha Inicio grupo]])&amp;"-"&amp;TRIM(Tabla1[[#This Row],[Tipo Incrito]]))</f>
        <v/>
      </c>
      <c r="BH416" s="308" t="str">
        <f>IF(F416="","",OR(IFERROR(SEARCH("CG",Tabla1[[#This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6" s="309" t="str">
        <f>IF(F416&lt;&gt;"",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6" s="309" t="str">
        <f>IF(F416&lt;&gt;"",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6" s="309" t="str">
        <f>IF(Tabla1[[#This Row],[Fecha Inicio grupo]]="","",IFERROR(VLOOKUP(Tabla1[[#This Row],[Mes de Alta como miembro]],Parámetros!$AM$2:$AN$16,2,0),"01/01/1900"))</f>
        <v/>
      </c>
    </row>
    <row r="417" spans="1:63" ht="14.45" hidden="1">
      <c r="A417" s="69">
        <v>414</v>
      </c>
      <c r="B417" s="30"/>
      <c r="C417" s="35"/>
      <c r="D417" s="43"/>
      <c r="E417" s="65"/>
      <c r="F417" s="46"/>
      <c r="G417" s="46"/>
      <c r="H417" s="163"/>
      <c r="I417" s="43"/>
      <c r="J417" s="29"/>
      <c r="K417" s="70"/>
      <c r="L417" s="69"/>
      <c r="M417" s="47"/>
      <c r="N417" s="238" t="str">
        <f ca="1">IF(Tabla1[[#This Row],[Fecha de nac]]="","",IF(Tabla1[[#This Row],[Fecha Finalización]] &gt;=TODAY(), DATEDIF(Tabla1[[#This Row],[Fecha de nac]],TODAY(),"y"), ROUNDDOWN((Tabla1[[#This Row],[Fecha Finalización]] -Tabla1[[#This Row],[Fecha de nac]])/365,0)))</f>
        <v/>
      </c>
      <c r="O417" s="169"/>
      <c r="P417" s="35"/>
      <c r="Q417" s="68"/>
      <c r="R417" s="68"/>
      <c r="S417" s="68"/>
      <c r="T417" s="68"/>
      <c r="U417" s="243" t="str">
        <f>IF(F417="","",Tabla1[[#This Row],[Fecha Inicio grupo]]+3*7-7)</f>
        <v/>
      </c>
      <c r="V417" s="244" t="str">
        <f>IF(F417="","",EDATE(Tabla1[[#This Row],[Fecha Inicio grupo]],3))</f>
        <v/>
      </c>
      <c r="W417" s="30"/>
      <c r="X417" s="30"/>
      <c r="Y417" s="76"/>
      <c r="Z417" s="76"/>
      <c r="AA417" s="76"/>
      <c r="AB417" s="76"/>
      <c r="AC417" s="76"/>
      <c r="AD417" s="76"/>
      <c r="AE417" s="76"/>
      <c r="AF417" s="76"/>
      <c r="AG417" s="76"/>
      <c r="AH417" s="76"/>
      <c r="AI417" s="76"/>
      <c r="AJ417" s="76"/>
      <c r="AK417" s="76"/>
      <c r="AL417" s="76"/>
      <c r="AM417" s="76"/>
      <c r="AN417" s="76"/>
      <c r="AO417" s="144"/>
      <c r="AP417" s="246" t="str">
        <f>IF(F417="","",IFERROR(VLOOKUP(SUBSTITUTE(SUBSTITUTE(Tabla1[[#This Row],[Uso Sistemas]],"T","P"),"N","F"),Parámetros!$M$2:$N$17,2,0),"Completar hasta 3ra sem. para evaluar a Probacionista"))</f>
        <v/>
      </c>
      <c r="AQ417" s="40"/>
      <c r="AR417" s="40"/>
      <c r="AS417" s="40"/>
      <c r="AT417" s="29"/>
      <c r="AU417" s="56"/>
      <c r="AV417" s="56"/>
      <c r="AW417" s="56"/>
      <c r="AX417" s="248" t="str">
        <f>IF(V417="","",EOMONTH(EDATE(Tabla1[[#This Row],[Fecha Finalización]],2),0))</f>
        <v/>
      </c>
      <c r="AY417" s="40"/>
      <c r="AZ417" s="249" t="str">
        <f>IF(V417="","",EOMONTH(EDATE(Tabla1[[#This Row],[Fecha Finalización]],3),0))</f>
        <v/>
      </c>
      <c r="BA417" s="40"/>
      <c r="BB417" s="40"/>
      <c r="BC417" s="235"/>
      <c r="BD417" s="233" t="str">
        <f>IF(F417="","",Tabla1[[#This Row],[sem 01]]&amp;Tabla1[[#This Row],[sem 02]]&amp;Tabla1[[#This Row],[sem 03]])</f>
        <v/>
      </c>
      <c r="BE417" s="234" t="str">
        <f>IF(TRIM(F417)="","",$B$1&amp;"-"&amp;SUBSTITUTE(Tabla1[[#This Row],[Mes Inscrito]]," ","")&amp;"-"&amp;SUBSTITUTE(Tabla1[[#This Row],[Dia de clases Inscrito]]," ","")&amp;"-"&amp;SUBSTITUTE(Tabla1[[#This Row],[Horario Inscrito]]," ","")&amp;"-"&amp;Tabla1[[#This Row],[Fecha Inicio grupo]])</f>
        <v/>
      </c>
      <c r="BF417" s="251" t="str">
        <f>IF(F417="","",Tabla1[[#This Row],[Curso]])</f>
        <v/>
      </c>
      <c r="BG417" s="252" t="str">
        <f>+IF(TRIM(F417)="","",$B$1&amp;"-"&amp;TRIM(Tabla1[[#This Row],[Mes Inscrito]])&amp;"-"&amp;TRIM(Tabla1[[#This Row],[Dia de clases Inscrito]])&amp;"-"&amp;TRIM(Tabla1[[#This Row],[Horario Inscrito]])&amp;"-"&amp;TRIM(Tabla1[[#This Row],[Fecha Inicio grupo]])&amp;"-"&amp;TRIM(Tabla1[[#This Row],[Tipo Incrito]]))</f>
        <v/>
      </c>
      <c r="BH417" s="308" t="str">
        <f>IF(F417="","",OR(IFERROR(SEARCH("CG",Tabla1[[#This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7" s="309" t="str">
        <f>IF(F417&lt;&gt;"",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7" s="309" t="str">
        <f>IF(F417&lt;&gt;"",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7" s="309" t="str">
        <f>IF(Tabla1[[#This Row],[Fecha Inicio grupo]]="","",IFERROR(VLOOKUP(Tabla1[[#This Row],[Mes de Alta como miembro]],Parámetros!$AM$2:$AN$16,2,0),"01/01/1900"))</f>
        <v/>
      </c>
    </row>
    <row r="418" spans="1:63" ht="14.45" hidden="1">
      <c r="A418" s="69">
        <v>415</v>
      </c>
      <c r="B418" s="30"/>
      <c r="C418" s="35"/>
      <c r="D418" s="43"/>
      <c r="E418" s="65"/>
      <c r="F418" s="46"/>
      <c r="G418" s="46"/>
      <c r="H418" s="163"/>
      <c r="I418" s="43"/>
      <c r="J418" s="29"/>
      <c r="K418" s="70"/>
      <c r="L418" s="69"/>
      <c r="M418" s="47"/>
      <c r="N418" s="238" t="str">
        <f ca="1">IF(Tabla1[[#This Row],[Fecha de nac]]="","",IF(Tabla1[[#This Row],[Fecha Finalización]] &gt;=TODAY(), DATEDIF(Tabla1[[#This Row],[Fecha de nac]],TODAY(),"y"), ROUNDDOWN((Tabla1[[#This Row],[Fecha Finalización]] -Tabla1[[#This Row],[Fecha de nac]])/365,0)))</f>
        <v/>
      </c>
      <c r="O418" s="169"/>
      <c r="P418" s="35"/>
      <c r="Q418" s="68"/>
      <c r="R418" s="68"/>
      <c r="S418" s="68"/>
      <c r="T418" s="68"/>
      <c r="U418" s="243" t="str">
        <f>IF(F418="","",Tabla1[[#This Row],[Fecha Inicio grupo]]+3*7-7)</f>
        <v/>
      </c>
      <c r="V418" s="244" t="str">
        <f>IF(F418="","",EDATE(Tabla1[[#This Row],[Fecha Inicio grupo]],3))</f>
        <v/>
      </c>
      <c r="W418" s="30"/>
      <c r="X418" s="30"/>
      <c r="Y418" s="76"/>
      <c r="Z418" s="76"/>
      <c r="AA418" s="76"/>
      <c r="AB418" s="76"/>
      <c r="AC418" s="76"/>
      <c r="AD418" s="76"/>
      <c r="AE418" s="76"/>
      <c r="AF418" s="76"/>
      <c r="AG418" s="76"/>
      <c r="AH418" s="76"/>
      <c r="AI418" s="76"/>
      <c r="AJ418" s="76"/>
      <c r="AK418" s="76"/>
      <c r="AL418" s="76"/>
      <c r="AM418" s="76"/>
      <c r="AN418" s="76"/>
      <c r="AO418" s="144"/>
      <c r="AP418" s="246" t="str">
        <f>IF(F418="","",IFERROR(VLOOKUP(SUBSTITUTE(SUBSTITUTE(Tabla1[[#This Row],[Uso Sistemas]],"T","P"),"N","F"),Parámetros!$M$2:$N$17,2,0),"Completar hasta 3ra sem. para evaluar a Probacionista"))</f>
        <v/>
      </c>
      <c r="AQ418" s="40"/>
      <c r="AR418" s="40"/>
      <c r="AS418" s="40"/>
      <c r="AT418" s="29"/>
      <c r="AU418" s="56"/>
      <c r="AV418" s="56"/>
      <c r="AW418" s="56"/>
      <c r="AX418" s="248" t="str">
        <f>IF(V418="","",EOMONTH(EDATE(Tabla1[[#This Row],[Fecha Finalización]],2),0))</f>
        <v/>
      </c>
      <c r="AY418" s="40"/>
      <c r="AZ418" s="249" t="str">
        <f>IF(V418="","",EOMONTH(EDATE(Tabla1[[#This Row],[Fecha Finalización]],3),0))</f>
        <v/>
      </c>
      <c r="BA418" s="40"/>
      <c r="BB418" s="40"/>
      <c r="BC418" s="235"/>
      <c r="BD418" s="233" t="str">
        <f>IF(F418="","",Tabla1[[#This Row],[sem 01]]&amp;Tabla1[[#This Row],[sem 02]]&amp;Tabla1[[#This Row],[sem 03]])</f>
        <v/>
      </c>
      <c r="BE418" s="234" t="str">
        <f>IF(TRIM(F418)="","",$B$1&amp;"-"&amp;SUBSTITUTE(Tabla1[[#This Row],[Mes Inscrito]]," ","")&amp;"-"&amp;SUBSTITUTE(Tabla1[[#This Row],[Dia de clases Inscrito]]," ","")&amp;"-"&amp;SUBSTITUTE(Tabla1[[#This Row],[Horario Inscrito]]," ","")&amp;"-"&amp;Tabla1[[#This Row],[Fecha Inicio grupo]])</f>
        <v/>
      </c>
      <c r="BF418" s="251" t="str">
        <f>IF(F418="","",Tabla1[[#This Row],[Curso]])</f>
        <v/>
      </c>
      <c r="BG418" s="252" t="str">
        <f>+IF(TRIM(F418)="","",$B$1&amp;"-"&amp;TRIM(Tabla1[[#This Row],[Mes Inscrito]])&amp;"-"&amp;TRIM(Tabla1[[#This Row],[Dia de clases Inscrito]])&amp;"-"&amp;TRIM(Tabla1[[#This Row],[Horario Inscrito]])&amp;"-"&amp;TRIM(Tabla1[[#This Row],[Fecha Inicio grupo]])&amp;"-"&amp;TRIM(Tabla1[[#This Row],[Tipo Incrito]]))</f>
        <v/>
      </c>
      <c r="BH418" s="308" t="str">
        <f>IF(F418="","",OR(IFERROR(SEARCH("CG",Tabla1[[#This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8" s="309" t="str">
        <f>IF(F418&lt;&gt;"",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8" s="309" t="str">
        <f>IF(F418&lt;&gt;"",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8" s="309" t="str">
        <f>IF(Tabla1[[#This Row],[Fecha Inicio grupo]]="","",IFERROR(VLOOKUP(Tabla1[[#This Row],[Mes de Alta como miembro]],Parámetros!$AM$2:$AN$16,2,0),"01/01/1900"))</f>
        <v/>
      </c>
    </row>
    <row r="419" spans="1:63" ht="14.45" hidden="1">
      <c r="A419" s="69">
        <v>416</v>
      </c>
      <c r="B419" s="30"/>
      <c r="C419" s="35"/>
      <c r="D419" s="43"/>
      <c r="E419" s="65"/>
      <c r="F419" s="46"/>
      <c r="G419" s="46"/>
      <c r="H419" s="163"/>
      <c r="I419" s="43"/>
      <c r="J419" s="29"/>
      <c r="K419" s="70"/>
      <c r="L419" s="69"/>
      <c r="M419" s="47"/>
      <c r="N419" s="238" t="str">
        <f ca="1">IF(Tabla1[[#This Row],[Fecha de nac]]="","",IF(Tabla1[[#This Row],[Fecha Finalización]] &gt;=TODAY(), DATEDIF(Tabla1[[#This Row],[Fecha de nac]],TODAY(),"y"), ROUNDDOWN((Tabla1[[#This Row],[Fecha Finalización]] -Tabla1[[#This Row],[Fecha de nac]])/365,0)))</f>
        <v/>
      </c>
      <c r="O419" s="169"/>
      <c r="P419" s="35"/>
      <c r="Q419" s="68"/>
      <c r="R419" s="68"/>
      <c r="S419" s="68"/>
      <c r="T419" s="68"/>
      <c r="U419" s="243" t="str">
        <f>IF(F419="","",Tabla1[[#This Row],[Fecha Inicio grupo]]+3*7-7)</f>
        <v/>
      </c>
      <c r="V419" s="244" t="str">
        <f>IF(F419="","",EDATE(Tabla1[[#This Row],[Fecha Inicio grupo]],3))</f>
        <v/>
      </c>
      <c r="W419" s="30"/>
      <c r="X419" s="30"/>
      <c r="Y419" s="76"/>
      <c r="Z419" s="76"/>
      <c r="AA419" s="76"/>
      <c r="AB419" s="76"/>
      <c r="AC419" s="76"/>
      <c r="AD419" s="76"/>
      <c r="AE419" s="76"/>
      <c r="AF419" s="76"/>
      <c r="AG419" s="76"/>
      <c r="AH419" s="76"/>
      <c r="AI419" s="76"/>
      <c r="AJ419" s="76"/>
      <c r="AK419" s="76"/>
      <c r="AL419" s="76"/>
      <c r="AM419" s="76"/>
      <c r="AN419" s="76"/>
      <c r="AO419" s="144"/>
      <c r="AP419" s="246" t="str">
        <f>IF(F419="","",IFERROR(VLOOKUP(SUBSTITUTE(SUBSTITUTE(Tabla1[[#This Row],[Uso Sistemas]],"T","P"),"N","F"),Parámetros!$M$2:$N$17,2,0),"Completar hasta 3ra sem. para evaluar a Probacionista"))</f>
        <v/>
      </c>
      <c r="AQ419" s="40"/>
      <c r="AR419" s="40"/>
      <c r="AS419" s="40"/>
      <c r="AT419" s="29"/>
      <c r="AU419" s="56"/>
      <c r="AV419" s="56"/>
      <c r="AW419" s="56"/>
      <c r="AX419" s="248" t="str">
        <f>IF(V419="","",EOMONTH(EDATE(Tabla1[[#This Row],[Fecha Finalización]],2),0))</f>
        <v/>
      </c>
      <c r="AY419" s="40"/>
      <c r="AZ419" s="249" t="str">
        <f>IF(V419="","",EOMONTH(EDATE(Tabla1[[#This Row],[Fecha Finalización]],3),0))</f>
        <v/>
      </c>
      <c r="BA419" s="40"/>
      <c r="BB419" s="40"/>
      <c r="BC419" s="235"/>
      <c r="BD419" s="233" t="str">
        <f>IF(F419="","",Tabla1[[#This Row],[sem 01]]&amp;Tabla1[[#This Row],[sem 02]]&amp;Tabla1[[#This Row],[sem 03]])</f>
        <v/>
      </c>
      <c r="BE419" s="234" t="str">
        <f>IF(TRIM(F419)="","",$B$1&amp;"-"&amp;SUBSTITUTE(Tabla1[[#This Row],[Mes Inscrito]]," ","")&amp;"-"&amp;SUBSTITUTE(Tabla1[[#This Row],[Dia de clases Inscrito]]," ","")&amp;"-"&amp;SUBSTITUTE(Tabla1[[#This Row],[Horario Inscrito]]," ","")&amp;"-"&amp;Tabla1[[#This Row],[Fecha Inicio grupo]])</f>
        <v/>
      </c>
      <c r="BF419" s="251" t="str">
        <f>IF(F419="","",Tabla1[[#This Row],[Curso]])</f>
        <v/>
      </c>
      <c r="BG419" s="252" t="str">
        <f>+IF(TRIM(F419)="","",$B$1&amp;"-"&amp;TRIM(Tabla1[[#This Row],[Mes Inscrito]])&amp;"-"&amp;TRIM(Tabla1[[#This Row],[Dia de clases Inscrito]])&amp;"-"&amp;TRIM(Tabla1[[#This Row],[Horario Inscrito]])&amp;"-"&amp;TRIM(Tabla1[[#This Row],[Fecha Inicio grupo]])&amp;"-"&amp;TRIM(Tabla1[[#This Row],[Tipo Incrito]]))</f>
        <v/>
      </c>
      <c r="BH419" s="308" t="str">
        <f>IF(F419="","",OR(IFERROR(SEARCH("CG",Tabla1[[#This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9" s="309" t="str">
        <f>IF(F419&lt;&gt;"",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9" s="309" t="str">
        <f>IF(F419&lt;&gt;"",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9" s="309" t="str">
        <f>IF(Tabla1[[#This Row],[Fecha Inicio grupo]]="","",IFERROR(VLOOKUP(Tabla1[[#This Row],[Mes de Alta como miembro]],Parámetros!$AM$2:$AN$16,2,0),"01/01/1900"))</f>
        <v/>
      </c>
    </row>
    <row r="420" spans="1:63" ht="14.45" hidden="1">
      <c r="A420" s="69">
        <v>417</v>
      </c>
      <c r="B420" s="30"/>
      <c r="C420" s="35"/>
      <c r="D420" s="43"/>
      <c r="E420" s="65"/>
      <c r="F420" s="46"/>
      <c r="G420" s="46"/>
      <c r="H420" s="163"/>
      <c r="I420" s="43"/>
      <c r="J420" s="29"/>
      <c r="K420" s="70"/>
      <c r="L420" s="69"/>
      <c r="M420" s="47"/>
      <c r="N420" s="238" t="str">
        <f ca="1">IF(Tabla1[[#This Row],[Fecha de nac]]="","",IF(Tabla1[[#This Row],[Fecha Finalización]] &gt;=TODAY(), DATEDIF(Tabla1[[#This Row],[Fecha de nac]],TODAY(),"y"), ROUNDDOWN((Tabla1[[#This Row],[Fecha Finalización]] -Tabla1[[#This Row],[Fecha de nac]])/365,0)))</f>
        <v/>
      </c>
      <c r="O420" s="169"/>
      <c r="P420" s="35"/>
      <c r="Q420" s="68"/>
      <c r="R420" s="68"/>
      <c r="S420" s="68"/>
      <c r="T420" s="68"/>
      <c r="U420" s="243" t="str">
        <f>IF(F420="","",Tabla1[[#This Row],[Fecha Inicio grupo]]+3*7-7)</f>
        <v/>
      </c>
      <c r="V420" s="244" t="str">
        <f>IF(F420="","",EDATE(Tabla1[[#This Row],[Fecha Inicio grupo]],3))</f>
        <v/>
      </c>
      <c r="W420" s="30"/>
      <c r="X420" s="30"/>
      <c r="Y420" s="76"/>
      <c r="Z420" s="76"/>
      <c r="AA420" s="76"/>
      <c r="AB420" s="76"/>
      <c r="AC420" s="76"/>
      <c r="AD420" s="76"/>
      <c r="AE420" s="76"/>
      <c r="AF420" s="76"/>
      <c r="AG420" s="76"/>
      <c r="AH420" s="76"/>
      <c r="AI420" s="76"/>
      <c r="AJ420" s="76"/>
      <c r="AK420" s="76"/>
      <c r="AL420" s="76"/>
      <c r="AM420" s="76"/>
      <c r="AN420" s="76"/>
      <c r="AO420" s="144"/>
      <c r="AP420" s="246" t="str">
        <f>IF(F420="","",IFERROR(VLOOKUP(SUBSTITUTE(SUBSTITUTE(Tabla1[[#This Row],[Uso Sistemas]],"T","P"),"N","F"),Parámetros!$M$2:$N$17,2,0),"Completar hasta 3ra sem. para evaluar a Probacionista"))</f>
        <v/>
      </c>
      <c r="AQ420" s="40"/>
      <c r="AR420" s="40"/>
      <c r="AS420" s="40"/>
      <c r="AT420" s="29"/>
      <c r="AU420" s="56"/>
      <c r="AV420" s="56"/>
      <c r="AW420" s="56"/>
      <c r="AX420" s="248" t="str">
        <f>IF(V420="","",EOMONTH(EDATE(Tabla1[[#This Row],[Fecha Finalización]],2),0))</f>
        <v/>
      </c>
      <c r="AY420" s="40"/>
      <c r="AZ420" s="249" t="str">
        <f>IF(V420="","",EOMONTH(EDATE(Tabla1[[#This Row],[Fecha Finalización]],3),0))</f>
        <v/>
      </c>
      <c r="BA420" s="40"/>
      <c r="BB420" s="40"/>
      <c r="BC420" s="235"/>
      <c r="BD420" s="233" t="str">
        <f>IF(F420="","",Tabla1[[#This Row],[sem 01]]&amp;Tabla1[[#This Row],[sem 02]]&amp;Tabla1[[#This Row],[sem 03]])</f>
        <v/>
      </c>
      <c r="BE420" s="234" t="str">
        <f>IF(TRIM(F420)="","",$B$1&amp;"-"&amp;SUBSTITUTE(Tabla1[[#This Row],[Mes Inscrito]]," ","")&amp;"-"&amp;SUBSTITUTE(Tabla1[[#This Row],[Dia de clases Inscrito]]," ","")&amp;"-"&amp;SUBSTITUTE(Tabla1[[#This Row],[Horario Inscrito]]," ","")&amp;"-"&amp;Tabla1[[#This Row],[Fecha Inicio grupo]])</f>
        <v/>
      </c>
      <c r="BF420" s="251" t="str">
        <f>IF(F420="","",Tabla1[[#This Row],[Curso]])</f>
        <v/>
      </c>
      <c r="BG420" s="252" t="str">
        <f>+IF(TRIM(F420)="","",$B$1&amp;"-"&amp;TRIM(Tabla1[[#This Row],[Mes Inscrito]])&amp;"-"&amp;TRIM(Tabla1[[#This Row],[Dia de clases Inscrito]])&amp;"-"&amp;TRIM(Tabla1[[#This Row],[Horario Inscrito]])&amp;"-"&amp;TRIM(Tabla1[[#This Row],[Fecha Inicio grupo]])&amp;"-"&amp;TRIM(Tabla1[[#This Row],[Tipo Incrito]]))</f>
        <v/>
      </c>
      <c r="BH420" s="308" t="str">
        <f>IF(F420="","",OR(IFERROR(SEARCH("CG",Tabla1[[#This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0" s="309" t="str">
        <f>IF(F420&lt;&gt;"",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0" s="309" t="str">
        <f>IF(F420&lt;&gt;"",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0" s="309" t="str">
        <f>IF(Tabla1[[#This Row],[Fecha Inicio grupo]]="","",IFERROR(VLOOKUP(Tabla1[[#This Row],[Mes de Alta como miembro]],Parámetros!$AM$2:$AN$16,2,0),"01/01/1900"))</f>
        <v/>
      </c>
    </row>
    <row r="421" spans="1:63" ht="14.45" hidden="1">
      <c r="A421" s="69">
        <v>418</v>
      </c>
      <c r="B421" s="30"/>
      <c r="C421" s="35"/>
      <c r="D421" s="43"/>
      <c r="E421" s="65"/>
      <c r="F421" s="46"/>
      <c r="G421" s="46"/>
      <c r="H421" s="163"/>
      <c r="I421" s="43"/>
      <c r="J421" s="29"/>
      <c r="K421" s="70"/>
      <c r="L421" s="69"/>
      <c r="M421" s="47"/>
      <c r="N421" s="238" t="str">
        <f ca="1">IF(Tabla1[[#This Row],[Fecha de nac]]="","",IF(Tabla1[[#This Row],[Fecha Finalización]] &gt;=TODAY(), DATEDIF(Tabla1[[#This Row],[Fecha de nac]],TODAY(),"y"), ROUNDDOWN((Tabla1[[#This Row],[Fecha Finalización]] -Tabla1[[#This Row],[Fecha de nac]])/365,0)))</f>
        <v/>
      </c>
      <c r="O421" s="169"/>
      <c r="P421" s="35"/>
      <c r="Q421" s="68"/>
      <c r="R421" s="68"/>
      <c r="S421" s="68"/>
      <c r="T421" s="68"/>
      <c r="U421" s="243" t="str">
        <f>IF(F421="","",Tabla1[[#This Row],[Fecha Inicio grupo]]+3*7-7)</f>
        <v/>
      </c>
      <c r="V421" s="244" t="str">
        <f>IF(F421="","",EDATE(Tabla1[[#This Row],[Fecha Inicio grupo]],3))</f>
        <v/>
      </c>
      <c r="W421" s="30"/>
      <c r="X421" s="30"/>
      <c r="Y421" s="76"/>
      <c r="Z421" s="76"/>
      <c r="AA421" s="76"/>
      <c r="AB421" s="76"/>
      <c r="AC421" s="76"/>
      <c r="AD421" s="76"/>
      <c r="AE421" s="76"/>
      <c r="AF421" s="76"/>
      <c r="AG421" s="76"/>
      <c r="AH421" s="76"/>
      <c r="AI421" s="76"/>
      <c r="AJ421" s="76"/>
      <c r="AK421" s="76"/>
      <c r="AL421" s="76"/>
      <c r="AM421" s="76"/>
      <c r="AN421" s="76"/>
      <c r="AO421" s="144"/>
      <c r="AP421" s="246" t="str">
        <f>IF(F421="","",IFERROR(VLOOKUP(SUBSTITUTE(SUBSTITUTE(Tabla1[[#This Row],[Uso Sistemas]],"T","P"),"N","F"),Parámetros!$M$2:$N$17,2,0),"Completar hasta 3ra sem. para evaluar a Probacionista"))</f>
        <v/>
      </c>
      <c r="AQ421" s="40"/>
      <c r="AR421" s="40"/>
      <c r="AS421" s="40"/>
      <c r="AT421" s="29"/>
      <c r="AU421" s="56"/>
      <c r="AV421" s="56"/>
      <c r="AW421" s="56"/>
      <c r="AX421" s="248" t="str">
        <f>IF(V421="","",EOMONTH(EDATE(Tabla1[[#This Row],[Fecha Finalización]],2),0))</f>
        <v/>
      </c>
      <c r="AY421" s="40"/>
      <c r="AZ421" s="249" t="str">
        <f>IF(V421="","",EOMONTH(EDATE(Tabla1[[#This Row],[Fecha Finalización]],3),0))</f>
        <v/>
      </c>
      <c r="BA421" s="40"/>
      <c r="BB421" s="40"/>
      <c r="BC421" s="235"/>
      <c r="BD421" s="233" t="str">
        <f>IF(F421="","",Tabla1[[#This Row],[sem 01]]&amp;Tabla1[[#This Row],[sem 02]]&amp;Tabla1[[#This Row],[sem 03]])</f>
        <v/>
      </c>
      <c r="BE421" s="234" t="str">
        <f>IF(TRIM(F421)="","",$B$1&amp;"-"&amp;SUBSTITUTE(Tabla1[[#This Row],[Mes Inscrito]]," ","")&amp;"-"&amp;SUBSTITUTE(Tabla1[[#This Row],[Dia de clases Inscrito]]," ","")&amp;"-"&amp;SUBSTITUTE(Tabla1[[#This Row],[Horario Inscrito]]," ","")&amp;"-"&amp;Tabla1[[#This Row],[Fecha Inicio grupo]])</f>
        <v/>
      </c>
      <c r="BF421" s="251" t="str">
        <f>IF(F421="","",Tabla1[[#This Row],[Curso]])</f>
        <v/>
      </c>
      <c r="BG421" s="252" t="str">
        <f>+IF(TRIM(F421)="","",$B$1&amp;"-"&amp;TRIM(Tabla1[[#This Row],[Mes Inscrito]])&amp;"-"&amp;TRIM(Tabla1[[#This Row],[Dia de clases Inscrito]])&amp;"-"&amp;TRIM(Tabla1[[#This Row],[Horario Inscrito]])&amp;"-"&amp;TRIM(Tabla1[[#This Row],[Fecha Inicio grupo]])&amp;"-"&amp;TRIM(Tabla1[[#This Row],[Tipo Incrito]]))</f>
        <v/>
      </c>
      <c r="BH421" s="308" t="str">
        <f>IF(F421="","",OR(IFERROR(SEARCH("CG",Tabla1[[#This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1" s="309" t="str">
        <f>IF(F421&lt;&gt;"",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1" s="309" t="str">
        <f>IF(F421&lt;&gt;"",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1" s="309" t="str">
        <f>IF(Tabla1[[#This Row],[Fecha Inicio grupo]]="","",IFERROR(VLOOKUP(Tabla1[[#This Row],[Mes de Alta como miembro]],Parámetros!$AM$2:$AN$16,2,0),"01/01/1900"))</f>
        <v/>
      </c>
    </row>
    <row r="422" spans="1:63" ht="14.45" hidden="1">
      <c r="A422" s="69">
        <v>419</v>
      </c>
      <c r="B422" s="30"/>
      <c r="C422" s="35"/>
      <c r="D422" s="43"/>
      <c r="E422" s="65"/>
      <c r="F422" s="46"/>
      <c r="G422" s="46"/>
      <c r="H422" s="163"/>
      <c r="I422" s="43"/>
      <c r="J422" s="29"/>
      <c r="K422" s="70"/>
      <c r="L422" s="69"/>
      <c r="M422" s="47"/>
      <c r="N422" s="238" t="str">
        <f ca="1">IF(Tabla1[[#This Row],[Fecha de nac]]="","",IF(Tabla1[[#This Row],[Fecha Finalización]] &gt;=TODAY(), DATEDIF(Tabla1[[#This Row],[Fecha de nac]],TODAY(),"y"), ROUNDDOWN((Tabla1[[#This Row],[Fecha Finalización]] -Tabla1[[#This Row],[Fecha de nac]])/365,0)))</f>
        <v/>
      </c>
      <c r="O422" s="169"/>
      <c r="P422" s="35"/>
      <c r="Q422" s="68"/>
      <c r="R422" s="68"/>
      <c r="S422" s="68"/>
      <c r="T422" s="68"/>
      <c r="U422" s="243" t="str">
        <f>IF(F422="","",Tabla1[[#This Row],[Fecha Inicio grupo]]+3*7-7)</f>
        <v/>
      </c>
      <c r="V422" s="244" t="str">
        <f>IF(F422="","",EDATE(Tabla1[[#This Row],[Fecha Inicio grupo]],3))</f>
        <v/>
      </c>
      <c r="W422" s="30"/>
      <c r="X422" s="30"/>
      <c r="Y422" s="76"/>
      <c r="Z422" s="76"/>
      <c r="AA422" s="76"/>
      <c r="AB422" s="76"/>
      <c r="AC422" s="76"/>
      <c r="AD422" s="76"/>
      <c r="AE422" s="76"/>
      <c r="AF422" s="76"/>
      <c r="AG422" s="76"/>
      <c r="AH422" s="76"/>
      <c r="AI422" s="76"/>
      <c r="AJ422" s="76"/>
      <c r="AK422" s="76"/>
      <c r="AL422" s="76"/>
      <c r="AM422" s="76"/>
      <c r="AN422" s="76"/>
      <c r="AO422" s="144"/>
      <c r="AP422" s="246" t="str">
        <f>IF(F422="","",IFERROR(VLOOKUP(SUBSTITUTE(SUBSTITUTE(Tabla1[[#This Row],[Uso Sistemas]],"T","P"),"N","F"),Parámetros!$M$2:$N$17,2,0),"Completar hasta 3ra sem. para evaluar a Probacionista"))</f>
        <v/>
      </c>
      <c r="AQ422" s="40"/>
      <c r="AR422" s="40"/>
      <c r="AS422" s="40"/>
      <c r="AT422" s="29"/>
      <c r="AU422" s="56"/>
      <c r="AV422" s="56"/>
      <c r="AW422" s="56"/>
      <c r="AX422" s="248" t="str">
        <f>IF(V422="","",EOMONTH(EDATE(Tabla1[[#This Row],[Fecha Finalización]],2),0))</f>
        <v/>
      </c>
      <c r="AY422" s="40"/>
      <c r="AZ422" s="249" t="str">
        <f>IF(V422="","",EOMONTH(EDATE(Tabla1[[#This Row],[Fecha Finalización]],3),0))</f>
        <v/>
      </c>
      <c r="BA422" s="40"/>
      <c r="BB422" s="40"/>
      <c r="BC422" s="235"/>
      <c r="BD422" s="233" t="str">
        <f>IF(F422="","",Tabla1[[#This Row],[sem 01]]&amp;Tabla1[[#This Row],[sem 02]]&amp;Tabla1[[#This Row],[sem 03]])</f>
        <v/>
      </c>
      <c r="BE422" s="234" t="str">
        <f>IF(TRIM(F422)="","",$B$1&amp;"-"&amp;SUBSTITUTE(Tabla1[[#This Row],[Mes Inscrito]]," ","")&amp;"-"&amp;SUBSTITUTE(Tabla1[[#This Row],[Dia de clases Inscrito]]," ","")&amp;"-"&amp;SUBSTITUTE(Tabla1[[#This Row],[Horario Inscrito]]," ","")&amp;"-"&amp;Tabla1[[#This Row],[Fecha Inicio grupo]])</f>
        <v/>
      </c>
      <c r="BF422" s="251" t="str">
        <f>IF(F422="","",Tabla1[[#This Row],[Curso]])</f>
        <v/>
      </c>
      <c r="BG422" s="252" t="str">
        <f>+IF(TRIM(F422)="","",$B$1&amp;"-"&amp;TRIM(Tabla1[[#This Row],[Mes Inscrito]])&amp;"-"&amp;TRIM(Tabla1[[#This Row],[Dia de clases Inscrito]])&amp;"-"&amp;TRIM(Tabla1[[#This Row],[Horario Inscrito]])&amp;"-"&amp;TRIM(Tabla1[[#This Row],[Fecha Inicio grupo]])&amp;"-"&amp;TRIM(Tabla1[[#This Row],[Tipo Incrito]]))</f>
        <v/>
      </c>
      <c r="BH422" s="308" t="str">
        <f>IF(F422="","",OR(IFERROR(SEARCH("CG",Tabla1[[#This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2" s="309" t="str">
        <f>IF(F422&lt;&gt;"",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2" s="309" t="str">
        <f>IF(F422&lt;&gt;"",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2" s="309" t="str">
        <f>IF(Tabla1[[#This Row],[Fecha Inicio grupo]]="","",IFERROR(VLOOKUP(Tabla1[[#This Row],[Mes de Alta como miembro]],Parámetros!$AM$2:$AN$16,2,0),"01/01/1900"))</f>
        <v/>
      </c>
    </row>
    <row r="423" spans="1:63" ht="14.45" hidden="1">
      <c r="A423" s="69">
        <v>420</v>
      </c>
      <c r="B423" s="30"/>
      <c r="C423" s="35"/>
      <c r="D423" s="43"/>
      <c r="E423" s="65"/>
      <c r="F423" s="46"/>
      <c r="G423" s="46"/>
      <c r="H423" s="163"/>
      <c r="I423" s="43"/>
      <c r="J423" s="29"/>
      <c r="K423" s="70"/>
      <c r="L423" s="69"/>
      <c r="M423" s="47"/>
      <c r="N423" s="238" t="str">
        <f ca="1">IF(Tabla1[[#This Row],[Fecha de nac]]="","",IF(Tabla1[[#This Row],[Fecha Finalización]] &gt;=TODAY(), DATEDIF(Tabla1[[#This Row],[Fecha de nac]],TODAY(),"y"), ROUNDDOWN((Tabla1[[#This Row],[Fecha Finalización]] -Tabla1[[#This Row],[Fecha de nac]])/365,0)))</f>
        <v/>
      </c>
      <c r="O423" s="169"/>
      <c r="P423" s="35"/>
      <c r="Q423" s="68"/>
      <c r="R423" s="68"/>
      <c r="S423" s="68"/>
      <c r="T423" s="68"/>
      <c r="U423" s="243" t="str">
        <f>IF(F423="","",Tabla1[[#This Row],[Fecha Inicio grupo]]+3*7-7)</f>
        <v/>
      </c>
      <c r="V423" s="244" t="str">
        <f>IF(F423="","",EDATE(Tabla1[[#This Row],[Fecha Inicio grupo]],3))</f>
        <v/>
      </c>
      <c r="W423" s="30"/>
      <c r="X423" s="30"/>
      <c r="Y423" s="76"/>
      <c r="Z423" s="76"/>
      <c r="AA423" s="76"/>
      <c r="AB423" s="76"/>
      <c r="AC423" s="76"/>
      <c r="AD423" s="76"/>
      <c r="AE423" s="76"/>
      <c r="AF423" s="76"/>
      <c r="AG423" s="76"/>
      <c r="AH423" s="76"/>
      <c r="AI423" s="76"/>
      <c r="AJ423" s="76"/>
      <c r="AK423" s="76"/>
      <c r="AL423" s="76"/>
      <c r="AM423" s="76"/>
      <c r="AN423" s="76"/>
      <c r="AO423" s="144"/>
      <c r="AP423" s="246" t="str">
        <f>IF(F423="","",IFERROR(VLOOKUP(SUBSTITUTE(SUBSTITUTE(Tabla1[[#This Row],[Uso Sistemas]],"T","P"),"N","F"),Parámetros!$M$2:$N$17,2,0),"Completar hasta 3ra sem. para evaluar a Probacionista"))</f>
        <v/>
      </c>
      <c r="AQ423" s="40"/>
      <c r="AR423" s="40"/>
      <c r="AS423" s="40"/>
      <c r="AT423" s="29"/>
      <c r="AU423" s="56"/>
      <c r="AV423" s="56"/>
      <c r="AW423" s="56"/>
      <c r="AX423" s="248" t="str">
        <f>IF(V423="","",EOMONTH(EDATE(Tabla1[[#This Row],[Fecha Finalización]],2),0))</f>
        <v/>
      </c>
      <c r="AY423" s="40"/>
      <c r="AZ423" s="249" t="str">
        <f>IF(V423="","",EOMONTH(EDATE(Tabla1[[#This Row],[Fecha Finalización]],3),0))</f>
        <v/>
      </c>
      <c r="BA423" s="40"/>
      <c r="BB423" s="40"/>
      <c r="BC423" s="235"/>
      <c r="BD423" s="233" t="str">
        <f>IF(F423="","",Tabla1[[#This Row],[sem 01]]&amp;Tabla1[[#This Row],[sem 02]]&amp;Tabla1[[#This Row],[sem 03]])</f>
        <v/>
      </c>
      <c r="BE423" s="234" t="str">
        <f>IF(TRIM(F423)="","",$B$1&amp;"-"&amp;SUBSTITUTE(Tabla1[[#This Row],[Mes Inscrito]]," ","")&amp;"-"&amp;SUBSTITUTE(Tabla1[[#This Row],[Dia de clases Inscrito]]," ","")&amp;"-"&amp;SUBSTITUTE(Tabla1[[#This Row],[Horario Inscrito]]," ","")&amp;"-"&amp;Tabla1[[#This Row],[Fecha Inicio grupo]])</f>
        <v/>
      </c>
      <c r="BF423" s="251" t="str">
        <f>IF(F423="","",Tabla1[[#This Row],[Curso]])</f>
        <v/>
      </c>
      <c r="BG423" s="252" t="str">
        <f>+IF(TRIM(F423)="","",$B$1&amp;"-"&amp;TRIM(Tabla1[[#This Row],[Mes Inscrito]])&amp;"-"&amp;TRIM(Tabla1[[#This Row],[Dia de clases Inscrito]])&amp;"-"&amp;TRIM(Tabla1[[#This Row],[Horario Inscrito]])&amp;"-"&amp;TRIM(Tabla1[[#This Row],[Fecha Inicio grupo]])&amp;"-"&amp;TRIM(Tabla1[[#This Row],[Tipo Incrito]]))</f>
        <v/>
      </c>
      <c r="BH423" s="308" t="str">
        <f>IF(F423="","",OR(IFERROR(SEARCH("CG",Tabla1[[#This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3" s="309" t="str">
        <f>IF(F423&lt;&gt;"",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3" s="309" t="str">
        <f>IF(F423&lt;&gt;"",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3" s="309" t="str">
        <f>IF(Tabla1[[#This Row],[Fecha Inicio grupo]]="","",IFERROR(VLOOKUP(Tabla1[[#This Row],[Mes de Alta como miembro]],Parámetros!$AM$2:$AN$16,2,0),"01/01/1900"))</f>
        <v/>
      </c>
    </row>
    <row r="424" spans="1:63" ht="14.45" hidden="1">
      <c r="A424" s="69">
        <v>421</v>
      </c>
      <c r="B424" s="30"/>
      <c r="C424" s="35"/>
      <c r="D424" s="43"/>
      <c r="E424" s="65"/>
      <c r="F424" s="46"/>
      <c r="G424" s="46"/>
      <c r="H424" s="163"/>
      <c r="I424" s="43"/>
      <c r="J424" s="29"/>
      <c r="K424" s="70"/>
      <c r="L424" s="69"/>
      <c r="M424" s="47"/>
      <c r="N424" s="238" t="str">
        <f ca="1">IF(Tabla1[[#This Row],[Fecha de nac]]="","",IF(Tabla1[[#This Row],[Fecha Finalización]] &gt;=TODAY(), DATEDIF(Tabla1[[#This Row],[Fecha de nac]],TODAY(),"y"), ROUNDDOWN((Tabla1[[#This Row],[Fecha Finalización]] -Tabla1[[#This Row],[Fecha de nac]])/365,0)))</f>
        <v/>
      </c>
      <c r="O424" s="169"/>
      <c r="P424" s="35"/>
      <c r="Q424" s="68"/>
      <c r="R424" s="68"/>
      <c r="S424" s="68"/>
      <c r="T424" s="68"/>
      <c r="U424" s="243" t="str">
        <f>IF(F424="","",Tabla1[[#This Row],[Fecha Inicio grupo]]+3*7-7)</f>
        <v/>
      </c>
      <c r="V424" s="244" t="str">
        <f>IF(F424="","",EDATE(Tabla1[[#This Row],[Fecha Inicio grupo]],3))</f>
        <v/>
      </c>
      <c r="W424" s="30"/>
      <c r="X424" s="30"/>
      <c r="Y424" s="76"/>
      <c r="Z424" s="76"/>
      <c r="AA424" s="76"/>
      <c r="AB424" s="76"/>
      <c r="AC424" s="76"/>
      <c r="AD424" s="76"/>
      <c r="AE424" s="76"/>
      <c r="AF424" s="76"/>
      <c r="AG424" s="76"/>
      <c r="AH424" s="76"/>
      <c r="AI424" s="76"/>
      <c r="AJ424" s="76"/>
      <c r="AK424" s="76"/>
      <c r="AL424" s="76"/>
      <c r="AM424" s="76"/>
      <c r="AN424" s="76"/>
      <c r="AO424" s="144"/>
      <c r="AP424" s="246" t="str">
        <f>IF(F424="","",IFERROR(VLOOKUP(SUBSTITUTE(SUBSTITUTE(Tabla1[[#This Row],[Uso Sistemas]],"T","P"),"N","F"),Parámetros!$M$2:$N$17,2,0),"Completar hasta 3ra sem. para evaluar a Probacionista"))</f>
        <v/>
      </c>
      <c r="AQ424" s="40"/>
      <c r="AR424" s="40"/>
      <c r="AS424" s="40"/>
      <c r="AT424" s="29"/>
      <c r="AU424" s="56"/>
      <c r="AV424" s="56"/>
      <c r="AW424" s="56"/>
      <c r="AX424" s="248" t="str">
        <f>IF(V424="","",EOMONTH(EDATE(Tabla1[[#This Row],[Fecha Finalización]],2),0))</f>
        <v/>
      </c>
      <c r="AY424" s="40"/>
      <c r="AZ424" s="249" t="str">
        <f>IF(V424="","",EOMONTH(EDATE(Tabla1[[#This Row],[Fecha Finalización]],3),0))</f>
        <v/>
      </c>
      <c r="BA424" s="40"/>
      <c r="BB424" s="40"/>
      <c r="BC424" s="235"/>
      <c r="BD424" s="233" t="str">
        <f>IF(F424="","",Tabla1[[#This Row],[sem 01]]&amp;Tabla1[[#This Row],[sem 02]]&amp;Tabla1[[#This Row],[sem 03]])</f>
        <v/>
      </c>
      <c r="BE424" s="234" t="str">
        <f>IF(TRIM(F424)="","",$B$1&amp;"-"&amp;SUBSTITUTE(Tabla1[[#This Row],[Mes Inscrito]]," ","")&amp;"-"&amp;SUBSTITUTE(Tabla1[[#This Row],[Dia de clases Inscrito]]," ","")&amp;"-"&amp;SUBSTITUTE(Tabla1[[#This Row],[Horario Inscrito]]," ","")&amp;"-"&amp;Tabla1[[#This Row],[Fecha Inicio grupo]])</f>
        <v/>
      </c>
      <c r="BF424" s="251" t="str">
        <f>IF(F424="","",Tabla1[[#This Row],[Curso]])</f>
        <v/>
      </c>
      <c r="BG424" s="252" t="str">
        <f>+IF(TRIM(F424)="","",$B$1&amp;"-"&amp;TRIM(Tabla1[[#This Row],[Mes Inscrito]])&amp;"-"&amp;TRIM(Tabla1[[#This Row],[Dia de clases Inscrito]])&amp;"-"&amp;TRIM(Tabla1[[#This Row],[Horario Inscrito]])&amp;"-"&amp;TRIM(Tabla1[[#This Row],[Fecha Inicio grupo]])&amp;"-"&amp;TRIM(Tabla1[[#This Row],[Tipo Incrito]]))</f>
        <v/>
      </c>
      <c r="BH424" s="308" t="str">
        <f>IF(F424="","",OR(IFERROR(SEARCH("CG",Tabla1[[#This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4" s="309" t="str">
        <f>IF(F424&lt;&gt;"",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4" s="309" t="str">
        <f>IF(F424&lt;&gt;"",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4" s="309" t="str">
        <f>IF(Tabla1[[#This Row],[Fecha Inicio grupo]]="","",IFERROR(VLOOKUP(Tabla1[[#This Row],[Mes de Alta como miembro]],Parámetros!$AM$2:$AN$16,2,0),"01/01/1900"))</f>
        <v/>
      </c>
    </row>
    <row r="425" spans="1:63" ht="14.45" hidden="1">
      <c r="A425" s="69">
        <v>422</v>
      </c>
      <c r="B425" s="30"/>
      <c r="C425" s="35"/>
      <c r="D425" s="43"/>
      <c r="E425" s="65"/>
      <c r="F425" s="46"/>
      <c r="G425" s="46"/>
      <c r="H425" s="163"/>
      <c r="I425" s="43"/>
      <c r="J425" s="29"/>
      <c r="K425" s="70"/>
      <c r="L425" s="69"/>
      <c r="M425" s="47"/>
      <c r="N425" s="238" t="str">
        <f ca="1">IF(Tabla1[[#This Row],[Fecha de nac]]="","",IF(Tabla1[[#This Row],[Fecha Finalización]] &gt;=TODAY(), DATEDIF(Tabla1[[#This Row],[Fecha de nac]],TODAY(),"y"), ROUNDDOWN((Tabla1[[#This Row],[Fecha Finalización]] -Tabla1[[#This Row],[Fecha de nac]])/365,0)))</f>
        <v/>
      </c>
      <c r="O425" s="169"/>
      <c r="P425" s="35"/>
      <c r="Q425" s="68"/>
      <c r="R425" s="68"/>
      <c r="S425" s="68"/>
      <c r="T425" s="68"/>
      <c r="U425" s="243" t="str">
        <f>IF(F425="","",Tabla1[[#This Row],[Fecha Inicio grupo]]+3*7-7)</f>
        <v/>
      </c>
      <c r="V425" s="244" t="str">
        <f>IF(F425="","",EDATE(Tabla1[[#This Row],[Fecha Inicio grupo]],3))</f>
        <v/>
      </c>
      <c r="W425" s="30"/>
      <c r="X425" s="30"/>
      <c r="Y425" s="76"/>
      <c r="Z425" s="76"/>
      <c r="AA425" s="76"/>
      <c r="AB425" s="76"/>
      <c r="AC425" s="76"/>
      <c r="AD425" s="76"/>
      <c r="AE425" s="76"/>
      <c r="AF425" s="76"/>
      <c r="AG425" s="76"/>
      <c r="AH425" s="76"/>
      <c r="AI425" s="76"/>
      <c r="AJ425" s="76"/>
      <c r="AK425" s="76"/>
      <c r="AL425" s="76"/>
      <c r="AM425" s="76"/>
      <c r="AN425" s="76"/>
      <c r="AO425" s="144"/>
      <c r="AP425" s="246" t="str">
        <f>IF(F425="","",IFERROR(VLOOKUP(SUBSTITUTE(SUBSTITUTE(Tabla1[[#This Row],[Uso Sistemas]],"T","P"),"N","F"),Parámetros!$M$2:$N$17,2,0),"Completar hasta 3ra sem. para evaluar a Probacionista"))</f>
        <v/>
      </c>
      <c r="AQ425" s="40"/>
      <c r="AR425" s="40"/>
      <c r="AS425" s="40"/>
      <c r="AT425" s="29"/>
      <c r="AU425" s="56"/>
      <c r="AV425" s="56"/>
      <c r="AW425" s="56"/>
      <c r="AX425" s="248" t="str">
        <f>IF(V425="","",EOMONTH(EDATE(Tabla1[[#This Row],[Fecha Finalización]],2),0))</f>
        <v/>
      </c>
      <c r="AY425" s="40"/>
      <c r="AZ425" s="249" t="str">
        <f>IF(V425="","",EOMONTH(EDATE(Tabla1[[#This Row],[Fecha Finalización]],3),0))</f>
        <v/>
      </c>
      <c r="BA425" s="40"/>
      <c r="BB425" s="40"/>
      <c r="BC425" s="235"/>
      <c r="BD425" s="233" t="str">
        <f>IF(F425="","",Tabla1[[#This Row],[sem 01]]&amp;Tabla1[[#This Row],[sem 02]]&amp;Tabla1[[#This Row],[sem 03]])</f>
        <v/>
      </c>
      <c r="BE425" s="234" t="str">
        <f>IF(TRIM(F425)="","",$B$1&amp;"-"&amp;SUBSTITUTE(Tabla1[[#This Row],[Mes Inscrito]]," ","")&amp;"-"&amp;SUBSTITUTE(Tabla1[[#This Row],[Dia de clases Inscrito]]," ","")&amp;"-"&amp;SUBSTITUTE(Tabla1[[#This Row],[Horario Inscrito]]," ","")&amp;"-"&amp;Tabla1[[#This Row],[Fecha Inicio grupo]])</f>
        <v/>
      </c>
      <c r="BF425" s="251" t="str">
        <f>IF(F425="","",Tabla1[[#This Row],[Curso]])</f>
        <v/>
      </c>
      <c r="BG425" s="252" t="str">
        <f>+IF(TRIM(F425)="","",$B$1&amp;"-"&amp;TRIM(Tabla1[[#This Row],[Mes Inscrito]])&amp;"-"&amp;TRIM(Tabla1[[#This Row],[Dia de clases Inscrito]])&amp;"-"&amp;TRIM(Tabla1[[#This Row],[Horario Inscrito]])&amp;"-"&amp;TRIM(Tabla1[[#This Row],[Fecha Inicio grupo]])&amp;"-"&amp;TRIM(Tabla1[[#This Row],[Tipo Incrito]]))</f>
        <v/>
      </c>
      <c r="BH425" s="308" t="str">
        <f>IF(F425="","",OR(IFERROR(SEARCH("CG",Tabla1[[#This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5" s="309" t="str">
        <f>IF(F425&lt;&gt;"",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5" s="309" t="str">
        <f>IF(F425&lt;&gt;"",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5" s="309" t="str">
        <f>IF(Tabla1[[#This Row],[Fecha Inicio grupo]]="","",IFERROR(VLOOKUP(Tabla1[[#This Row],[Mes de Alta como miembro]],Parámetros!$AM$2:$AN$16,2,0),"01/01/1900"))</f>
        <v/>
      </c>
    </row>
    <row r="426" spans="1:63" ht="14.45" hidden="1">
      <c r="A426" s="69">
        <v>423</v>
      </c>
      <c r="B426" s="30"/>
      <c r="C426" s="35"/>
      <c r="D426" s="43"/>
      <c r="E426" s="65"/>
      <c r="F426" s="46"/>
      <c r="G426" s="46"/>
      <c r="H426" s="163"/>
      <c r="I426" s="43"/>
      <c r="J426" s="29"/>
      <c r="K426" s="70"/>
      <c r="L426" s="69"/>
      <c r="M426" s="47"/>
      <c r="N426" s="238" t="str">
        <f ca="1">IF(Tabla1[[#This Row],[Fecha de nac]]="","",IF(Tabla1[[#This Row],[Fecha Finalización]] &gt;=TODAY(), DATEDIF(Tabla1[[#This Row],[Fecha de nac]],TODAY(),"y"), ROUNDDOWN((Tabla1[[#This Row],[Fecha Finalización]] -Tabla1[[#This Row],[Fecha de nac]])/365,0)))</f>
        <v/>
      </c>
      <c r="O426" s="169"/>
      <c r="P426" s="35"/>
      <c r="Q426" s="68"/>
      <c r="R426" s="68"/>
      <c r="S426" s="68"/>
      <c r="T426" s="68"/>
      <c r="U426" s="243" t="str">
        <f>IF(F426="","",Tabla1[[#This Row],[Fecha Inicio grupo]]+3*7-7)</f>
        <v/>
      </c>
      <c r="V426" s="244" t="str">
        <f>IF(F426="","",EDATE(Tabla1[[#This Row],[Fecha Inicio grupo]],3))</f>
        <v/>
      </c>
      <c r="W426" s="30"/>
      <c r="X426" s="30"/>
      <c r="Y426" s="76"/>
      <c r="Z426" s="76"/>
      <c r="AA426" s="76"/>
      <c r="AB426" s="76"/>
      <c r="AC426" s="76"/>
      <c r="AD426" s="76"/>
      <c r="AE426" s="76"/>
      <c r="AF426" s="76"/>
      <c r="AG426" s="76"/>
      <c r="AH426" s="76"/>
      <c r="AI426" s="76"/>
      <c r="AJ426" s="76"/>
      <c r="AK426" s="76"/>
      <c r="AL426" s="76"/>
      <c r="AM426" s="76"/>
      <c r="AN426" s="76"/>
      <c r="AO426" s="144"/>
      <c r="AP426" s="246" t="str">
        <f>IF(F426="","",IFERROR(VLOOKUP(SUBSTITUTE(SUBSTITUTE(Tabla1[[#This Row],[Uso Sistemas]],"T","P"),"N","F"),Parámetros!$M$2:$N$17,2,0),"Completar hasta 3ra sem. para evaluar a Probacionista"))</f>
        <v/>
      </c>
      <c r="AQ426" s="40"/>
      <c r="AR426" s="40"/>
      <c r="AS426" s="40"/>
      <c r="AT426" s="29"/>
      <c r="AU426" s="56"/>
      <c r="AV426" s="56"/>
      <c r="AW426" s="56"/>
      <c r="AX426" s="248" t="str">
        <f>IF(V426="","",EOMONTH(EDATE(Tabla1[[#This Row],[Fecha Finalización]],2),0))</f>
        <v/>
      </c>
      <c r="AY426" s="40"/>
      <c r="AZ426" s="249" t="str">
        <f>IF(V426="","",EOMONTH(EDATE(Tabla1[[#This Row],[Fecha Finalización]],3),0))</f>
        <v/>
      </c>
      <c r="BA426" s="40"/>
      <c r="BB426" s="40"/>
      <c r="BC426" s="235"/>
      <c r="BD426" s="233" t="str">
        <f>IF(F426="","",Tabla1[[#This Row],[sem 01]]&amp;Tabla1[[#This Row],[sem 02]]&amp;Tabla1[[#This Row],[sem 03]])</f>
        <v/>
      </c>
      <c r="BE426" s="234" t="str">
        <f>IF(TRIM(F426)="","",$B$1&amp;"-"&amp;SUBSTITUTE(Tabla1[[#This Row],[Mes Inscrito]]," ","")&amp;"-"&amp;SUBSTITUTE(Tabla1[[#This Row],[Dia de clases Inscrito]]," ","")&amp;"-"&amp;SUBSTITUTE(Tabla1[[#This Row],[Horario Inscrito]]," ","")&amp;"-"&amp;Tabla1[[#This Row],[Fecha Inicio grupo]])</f>
        <v/>
      </c>
      <c r="BF426" s="251" t="str">
        <f>IF(F426="","",Tabla1[[#This Row],[Curso]])</f>
        <v/>
      </c>
      <c r="BG426" s="252" t="str">
        <f>+IF(TRIM(F426)="","",$B$1&amp;"-"&amp;TRIM(Tabla1[[#This Row],[Mes Inscrito]])&amp;"-"&amp;TRIM(Tabla1[[#This Row],[Dia de clases Inscrito]])&amp;"-"&amp;TRIM(Tabla1[[#This Row],[Horario Inscrito]])&amp;"-"&amp;TRIM(Tabla1[[#This Row],[Fecha Inicio grupo]])&amp;"-"&amp;TRIM(Tabla1[[#This Row],[Tipo Incrito]]))</f>
        <v/>
      </c>
      <c r="BH426" s="308" t="str">
        <f>IF(F426="","",OR(IFERROR(SEARCH("CG",Tabla1[[#This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6" s="309" t="str">
        <f>IF(F426&lt;&gt;"",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6" s="309" t="str">
        <f>IF(F426&lt;&gt;"",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6" s="309" t="str">
        <f>IF(Tabla1[[#This Row],[Fecha Inicio grupo]]="","",IFERROR(VLOOKUP(Tabla1[[#This Row],[Mes de Alta como miembro]],Parámetros!$AM$2:$AN$16,2,0),"01/01/1900"))</f>
        <v/>
      </c>
    </row>
    <row r="427" spans="1:63" ht="14.45" hidden="1">
      <c r="A427" s="69">
        <v>424</v>
      </c>
      <c r="B427" s="30"/>
      <c r="C427" s="35"/>
      <c r="D427" s="43"/>
      <c r="E427" s="65"/>
      <c r="F427" s="46"/>
      <c r="G427" s="46"/>
      <c r="H427" s="163"/>
      <c r="I427" s="43"/>
      <c r="J427" s="29"/>
      <c r="K427" s="70"/>
      <c r="L427" s="69"/>
      <c r="M427" s="47"/>
      <c r="N427" s="238" t="str">
        <f ca="1">IF(Tabla1[[#This Row],[Fecha de nac]]="","",IF(Tabla1[[#This Row],[Fecha Finalización]] &gt;=TODAY(), DATEDIF(Tabla1[[#This Row],[Fecha de nac]],TODAY(),"y"), ROUNDDOWN((Tabla1[[#This Row],[Fecha Finalización]] -Tabla1[[#This Row],[Fecha de nac]])/365,0)))</f>
        <v/>
      </c>
      <c r="O427" s="169"/>
      <c r="P427" s="35"/>
      <c r="Q427" s="68"/>
      <c r="R427" s="68"/>
      <c r="S427" s="68"/>
      <c r="T427" s="68"/>
      <c r="U427" s="243" t="str">
        <f>IF(F427="","",Tabla1[[#This Row],[Fecha Inicio grupo]]+3*7-7)</f>
        <v/>
      </c>
      <c r="V427" s="244" t="str">
        <f>IF(F427="","",EDATE(Tabla1[[#This Row],[Fecha Inicio grupo]],3))</f>
        <v/>
      </c>
      <c r="W427" s="30"/>
      <c r="X427" s="30"/>
      <c r="Y427" s="76"/>
      <c r="Z427" s="76"/>
      <c r="AA427" s="76"/>
      <c r="AB427" s="76"/>
      <c r="AC427" s="76"/>
      <c r="AD427" s="76"/>
      <c r="AE427" s="76"/>
      <c r="AF427" s="76"/>
      <c r="AG427" s="76"/>
      <c r="AH427" s="76"/>
      <c r="AI427" s="76"/>
      <c r="AJ427" s="76"/>
      <c r="AK427" s="76"/>
      <c r="AL427" s="76"/>
      <c r="AM427" s="76"/>
      <c r="AN427" s="76"/>
      <c r="AO427" s="144"/>
      <c r="AP427" s="246" t="str">
        <f>IF(F427="","",IFERROR(VLOOKUP(SUBSTITUTE(SUBSTITUTE(Tabla1[[#This Row],[Uso Sistemas]],"T","P"),"N","F"),Parámetros!$M$2:$N$17,2,0),"Completar hasta 3ra sem. para evaluar a Probacionista"))</f>
        <v/>
      </c>
      <c r="AQ427" s="40"/>
      <c r="AR427" s="40"/>
      <c r="AS427" s="40"/>
      <c r="AT427" s="29"/>
      <c r="AU427" s="56"/>
      <c r="AV427" s="56"/>
      <c r="AW427" s="56"/>
      <c r="AX427" s="248" t="str">
        <f>IF(V427="","",EOMONTH(EDATE(Tabla1[[#This Row],[Fecha Finalización]],2),0))</f>
        <v/>
      </c>
      <c r="AY427" s="40"/>
      <c r="AZ427" s="249" t="str">
        <f>IF(V427="","",EOMONTH(EDATE(Tabla1[[#This Row],[Fecha Finalización]],3),0))</f>
        <v/>
      </c>
      <c r="BA427" s="40"/>
      <c r="BB427" s="40"/>
      <c r="BC427" s="235"/>
      <c r="BD427" s="233" t="str">
        <f>IF(F427="","",Tabla1[[#This Row],[sem 01]]&amp;Tabla1[[#This Row],[sem 02]]&amp;Tabla1[[#This Row],[sem 03]])</f>
        <v/>
      </c>
      <c r="BE427" s="234" t="str">
        <f>IF(TRIM(F427)="","",$B$1&amp;"-"&amp;SUBSTITUTE(Tabla1[[#This Row],[Mes Inscrito]]," ","")&amp;"-"&amp;SUBSTITUTE(Tabla1[[#This Row],[Dia de clases Inscrito]]," ","")&amp;"-"&amp;SUBSTITUTE(Tabla1[[#This Row],[Horario Inscrito]]," ","")&amp;"-"&amp;Tabla1[[#This Row],[Fecha Inicio grupo]])</f>
        <v/>
      </c>
      <c r="BF427" s="251" t="str">
        <f>IF(F427="","",Tabla1[[#This Row],[Curso]])</f>
        <v/>
      </c>
      <c r="BG427" s="252" t="str">
        <f>+IF(TRIM(F427)="","",$B$1&amp;"-"&amp;TRIM(Tabla1[[#This Row],[Mes Inscrito]])&amp;"-"&amp;TRIM(Tabla1[[#This Row],[Dia de clases Inscrito]])&amp;"-"&amp;TRIM(Tabla1[[#This Row],[Horario Inscrito]])&amp;"-"&amp;TRIM(Tabla1[[#This Row],[Fecha Inicio grupo]])&amp;"-"&amp;TRIM(Tabla1[[#This Row],[Tipo Incrito]]))</f>
        <v/>
      </c>
      <c r="BH427" s="308" t="str">
        <f>IF(F427="","",OR(IFERROR(SEARCH("CG",Tabla1[[#This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7" s="309" t="str">
        <f>IF(F427&lt;&gt;"",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7" s="309" t="str">
        <f>IF(F427&lt;&gt;"",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7" s="309" t="str">
        <f>IF(Tabla1[[#This Row],[Fecha Inicio grupo]]="","",IFERROR(VLOOKUP(Tabla1[[#This Row],[Mes de Alta como miembro]],Parámetros!$AM$2:$AN$16,2,0),"01/01/1900"))</f>
        <v/>
      </c>
    </row>
    <row r="428" spans="1:63" ht="14.45" hidden="1">
      <c r="A428" s="69">
        <v>425</v>
      </c>
      <c r="B428" s="30"/>
      <c r="C428" s="35"/>
      <c r="D428" s="43"/>
      <c r="E428" s="65"/>
      <c r="F428" s="46"/>
      <c r="G428" s="46"/>
      <c r="H428" s="163"/>
      <c r="I428" s="43"/>
      <c r="J428" s="29"/>
      <c r="K428" s="70"/>
      <c r="L428" s="69"/>
      <c r="M428" s="47"/>
      <c r="N428" s="238" t="str">
        <f ca="1">IF(Tabla1[[#This Row],[Fecha de nac]]="","",IF(Tabla1[[#This Row],[Fecha Finalización]] &gt;=TODAY(), DATEDIF(Tabla1[[#This Row],[Fecha de nac]],TODAY(),"y"), ROUNDDOWN((Tabla1[[#This Row],[Fecha Finalización]] -Tabla1[[#This Row],[Fecha de nac]])/365,0)))</f>
        <v/>
      </c>
      <c r="O428" s="169"/>
      <c r="P428" s="35"/>
      <c r="Q428" s="68"/>
      <c r="R428" s="68"/>
      <c r="S428" s="68"/>
      <c r="T428" s="68"/>
      <c r="U428" s="243" t="str">
        <f>IF(F428="","",Tabla1[[#This Row],[Fecha Inicio grupo]]+3*7-7)</f>
        <v/>
      </c>
      <c r="V428" s="244" t="str">
        <f>IF(F428="","",EDATE(Tabla1[[#This Row],[Fecha Inicio grupo]],3))</f>
        <v/>
      </c>
      <c r="W428" s="30"/>
      <c r="X428" s="30"/>
      <c r="Y428" s="76"/>
      <c r="Z428" s="76"/>
      <c r="AA428" s="76"/>
      <c r="AB428" s="76"/>
      <c r="AC428" s="76"/>
      <c r="AD428" s="76"/>
      <c r="AE428" s="76"/>
      <c r="AF428" s="76"/>
      <c r="AG428" s="76"/>
      <c r="AH428" s="76"/>
      <c r="AI428" s="76"/>
      <c r="AJ428" s="76"/>
      <c r="AK428" s="76"/>
      <c r="AL428" s="76"/>
      <c r="AM428" s="76"/>
      <c r="AN428" s="76"/>
      <c r="AO428" s="144"/>
      <c r="AP428" s="246" t="str">
        <f>IF(F428="","",IFERROR(VLOOKUP(SUBSTITUTE(SUBSTITUTE(Tabla1[[#This Row],[Uso Sistemas]],"T","P"),"N","F"),Parámetros!$M$2:$N$17,2,0),"Completar hasta 3ra sem. para evaluar a Probacionista"))</f>
        <v/>
      </c>
      <c r="AQ428" s="40"/>
      <c r="AR428" s="40"/>
      <c r="AS428" s="40"/>
      <c r="AT428" s="29"/>
      <c r="AU428" s="56"/>
      <c r="AV428" s="56"/>
      <c r="AW428" s="56"/>
      <c r="AX428" s="248" t="str">
        <f>IF(V428="","",EOMONTH(EDATE(Tabla1[[#This Row],[Fecha Finalización]],2),0))</f>
        <v/>
      </c>
      <c r="AY428" s="40"/>
      <c r="AZ428" s="249" t="str">
        <f>IF(V428="","",EOMONTH(EDATE(Tabla1[[#This Row],[Fecha Finalización]],3),0))</f>
        <v/>
      </c>
      <c r="BA428" s="40"/>
      <c r="BB428" s="40"/>
      <c r="BC428" s="235"/>
      <c r="BD428" s="233" t="str">
        <f>IF(F428="","",Tabla1[[#This Row],[sem 01]]&amp;Tabla1[[#This Row],[sem 02]]&amp;Tabla1[[#This Row],[sem 03]])</f>
        <v/>
      </c>
      <c r="BE428" s="234" t="str">
        <f>IF(TRIM(F428)="","",$B$1&amp;"-"&amp;SUBSTITUTE(Tabla1[[#This Row],[Mes Inscrito]]," ","")&amp;"-"&amp;SUBSTITUTE(Tabla1[[#This Row],[Dia de clases Inscrito]]," ","")&amp;"-"&amp;SUBSTITUTE(Tabla1[[#This Row],[Horario Inscrito]]," ","")&amp;"-"&amp;Tabla1[[#This Row],[Fecha Inicio grupo]])</f>
        <v/>
      </c>
      <c r="BF428" s="251" t="str">
        <f>IF(F428="","",Tabla1[[#This Row],[Curso]])</f>
        <v/>
      </c>
      <c r="BG428" s="252" t="str">
        <f>+IF(TRIM(F428)="","",$B$1&amp;"-"&amp;TRIM(Tabla1[[#This Row],[Mes Inscrito]])&amp;"-"&amp;TRIM(Tabla1[[#This Row],[Dia de clases Inscrito]])&amp;"-"&amp;TRIM(Tabla1[[#This Row],[Horario Inscrito]])&amp;"-"&amp;TRIM(Tabla1[[#This Row],[Fecha Inicio grupo]])&amp;"-"&amp;TRIM(Tabla1[[#This Row],[Tipo Incrito]]))</f>
        <v/>
      </c>
      <c r="BH428" s="308" t="str">
        <f>IF(F428="","",OR(IFERROR(SEARCH("CG",Tabla1[[#This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8" s="309" t="str">
        <f>IF(F428&lt;&gt;"",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8" s="309" t="str">
        <f>IF(F428&lt;&gt;"",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8" s="309" t="str">
        <f>IF(Tabla1[[#This Row],[Fecha Inicio grupo]]="","",IFERROR(VLOOKUP(Tabla1[[#This Row],[Mes de Alta como miembro]],Parámetros!$AM$2:$AN$16,2,0),"01/01/1900"))</f>
        <v/>
      </c>
    </row>
    <row r="429" spans="1:63" ht="14.45" hidden="1">
      <c r="A429" s="69">
        <v>426</v>
      </c>
      <c r="B429" s="30"/>
      <c r="C429" s="35"/>
      <c r="D429" s="43"/>
      <c r="E429" s="65"/>
      <c r="F429" s="46"/>
      <c r="G429" s="46"/>
      <c r="H429" s="163"/>
      <c r="I429" s="43"/>
      <c r="J429" s="29"/>
      <c r="K429" s="70"/>
      <c r="L429" s="69"/>
      <c r="M429" s="47"/>
      <c r="N429" s="238" t="str">
        <f ca="1">IF(Tabla1[[#This Row],[Fecha de nac]]="","",IF(Tabla1[[#This Row],[Fecha Finalización]] &gt;=TODAY(), DATEDIF(Tabla1[[#This Row],[Fecha de nac]],TODAY(),"y"), ROUNDDOWN((Tabla1[[#This Row],[Fecha Finalización]] -Tabla1[[#This Row],[Fecha de nac]])/365,0)))</f>
        <v/>
      </c>
      <c r="O429" s="169"/>
      <c r="P429" s="35"/>
      <c r="Q429" s="68"/>
      <c r="R429" s="68"/>
      <c r="S429" s="68"/>
      <c r="T429" s="68"/>
      <c r="U429" s="243" t="str">
        <f>IF(F429="","",Tabla1[[#This Row],[Fecha Inicio grupo]]+3*7-7)</f>
        <v/>
      </c>
      <c r="V429" s="244" t="str">
        <f>IF(F429="","",EDATE(Tabla1[[#This Row],[Fecha Inicio grupo]],3))</f>
        <v/>
      </c>
      <c r="W429" s="30"/>
      <c r="X429" s="30"/>
      <c r="Y429" s="76"/>
      <c r="Z429" s="76"/>
      <c r="AA429" s="76"/>
      <c r="AB429" s="76"/>
      <c r="AC429" s="76"/>
      <c r="AD429" s="76"/>
      <c r="AE429" s="76"/>
      <c r="AF429" s="76"/>
      <c r="AG429" s="76"/>
      <c r="AH429" s="76"/>
      <c r="AI429" s="76"/>
      <c r="AJ429" s="76"/>
      <c r="AK429" s="76"/>
      <c r="AL429" s="76"/>
      <c r="AM429" s="76"/>
      <c r="AN429" s="76"/>
      <c r="AO429" s="144"/>
      <c r="AP429" s="246" t="str">
        <f>IF(F429="","",IFERROR(VLOOKUP(SUBSTITUTE(SUBSTITUTE(Tabla1[[#This Row],[Uso Sistemas]],"T","P"),"N","F"),Parámetros!$M$2:$N$17,2,0),"Completar hasta 3ra sem. para evaluar a Probacionista"))</f>
        <v/>
      </c>
      <c r="AQ429" s="40"/>
      <c r="AR429" s="40"/>
      <c r="AS429" s="40"/>
      <c r="AT429" s="29"/>
      <c r="AU429" s="56"/>
      <c r="AV429" s="56"/>
      <c r="AW429" s="56"/>
      <c r="AX429" s="248" t="str">
        <f>IF(V429="","",EOMONTH(EDATE(Tabla1[[#This Row],[Fecha Finalización]],2),0))</f>
        <v/>
      </c>
      <c r="AY429" s="40"/>
      <c r="AZ429" s="249" t="str">
        <f>IF(V429="","",EOMONTH(EDATE(Tabla1[[#This Row],[Fecha Finalización]],3),0))</f>
        <v/>
      </c>
      <c r="BA429" s="40"/>
      <c r="BB429" s="40"/>
      <c r="BC429" s="235"/>
      <c r="BD429" s="233" t="str">
        <f>IF(F429="","",Tabla1[[#This Row],[sem 01]]&amp;Tabla1[[#This Row],[sem 02]]&amp;Tabla1[[#This Row],[sem 03]])</f>
        <v/>
      </c>
      <c r="BE429" s="234" t="str">
        <f>IF(TRIM(F429)="","",$B$1&amp;"-"&amp;SUBSTITUTE(Tabla1[[#This Row],[Mes Inscrito]]," ","")&amp;"-"&amp;SUBSTITUTE(Tabla1[[#This Row],[Dia de clases Inscrito]]," ","")&amp;"-"&amp;SUBSTITUTE(Tabla1[[#This Row],[Horario Inscrito]]," ","")&amp;"-"&amp;Tabla1[[#This Row],[Fecha Inicio grupo]])</f>
        <v/>
      </c>
      <c r="BF429" s="251" t="str">
        <f>IF(F429="","",Tabla1[[#This Row],[Curso]])</f>
        <v/>
      </c>
      <c r="BG429" s="252" t="str">
        <f>+IF(TRIM(F429)="","",$B$1&amp;"-"&amp;TRIM(Tabla1[[#This Row],[Mes Inscrito]])&amp;"-"&amp;TRIM(Tabla1[[#This Row],[Dia de clases Inscrito]])&amp;"-"&amp;TRIM(Tabla1[[#This Row],[Horario Inscrito]])&amp;"-"&amp;TRIM(Tabla1[[#This Row],[Fecha Inicio grupo]])&amp;"-"&amp;TRIM(Tabla1[[#This Row],[Tipo Incrito]]))</f>
        <v/>
      </c>
      <c r="BH429" s="308" t="str">
        <f>IF(F429="","",OR(IFERROR(SEARCH("CG",Tabla1[[#This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9" s="309" t="str">
        <f>IF(F429&lt;&gt;"",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9" s="309" t="str">
        <f>IF(F429&lt;&gt;"",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9" s="309" t="str">
        <f>IF(Tabla1[[#This Row],[Fecha Inicio grupo]]="","",IFERROR(VLOOKUP(Tabla1[[#This Row],[Mes de Alta como miembro]],Parámetros!$AM$2:$AN$16,2,0),"01/01/1900"))</f>
        <v/>
      </c>
    </row>
    <row r="430" spans="1:63" ht="14.45" hidden="1">
      <c r="A430" s="69">
        <v>427</v>
      </c>
      <c r="B430" s="30"/>
      <c r="C430" s="35"/>
      <c r="D430" s="43"/>
      <c r="E430" s="65"/>
      <c r="F430" s="46"/>
      <c r="G430" s="46"/>
      <c r="H430" s="163"/>
      <c r="I430" s="43"/>
      <c r="J430" s="29"/>
      <c r="K430" s="70"/>
      <c r="L430" s="69"/>
      <c r="M430" s="47"/>
      <c r="N430" s="238" t="str">
        <f ca="1">IF(Tabla1[[#This Row],[Fecha de nac]]="","",IF(Tabla1[[#This Row],[Fecha Finalización]] &gt;=TODAY(), DATEDIF(Tabla1[[#This Row],[Fecha de nac]],TODAY(),"y"), ROUNDDOWN((Tabla1[[#This Row],[Fecha Finalización]] -Tabla1[[#This Row],[Fecha de nac]])/365,0)))</f>
        <v/>
      </c>
      <c r="O430" s="169"/>
      <c r="P430" s="35"/>
      <c r="Q430" s="68"/>
      <c r="R430" s="68"/>
      <c r="S430" s="68"/>
      <c r="T430" s="68"/>
      <c r="U430" s="243" t="str">
        <f>IF(F430="","",Tabla1[[#This Row],[Fecha Inicio grupo]]+3*7-7)</f>
        <v/>
      </c>
      <c r="V430" s="244" t="str">
        <f>IF(F430="","",EDATE(Tabla1[[#This Row],[Fecha Inicio grupo]],3))</f>
        <v/>
      </c>
      <c r="W430" s="30"/>
      <c r="X430" s="30"/>
      <c r="Y430" s="76"/>
      <c r="Z430" s="76"/>
      <c r="AA430" s="76"/>
      <c r="AB430" s="76"/>
      <c r="AC430" s="76"/>
      <c r="AD430" s="76"/>
      <c r="AE430" s="76"/>
      <c r="AF430" s="76"/>
      <c r="AG430" s="76"/>
      <c r="AH430" s="76"/>
      <c r="AI430" s="76"/>
      <c r="AJ430" s="76"/>
      <c r="AK430" s="76"/>
      <c r="AL430" s="76"/>
      <c r="AM430" s="76"/>
      <c r="AN430" s="76"/>
      <c r="AO430" s="144"/>
      <c r="AP430" s="246" t="str">
        <f>IF(F430="","",IFERROR(VLOOKUP(SUBSTITUTE(SUBSTITUTE(Tabla1[[#This Row],[Uso Sistemas]],"T","P"),"N","F"),Parámetros!$M$2:$N$17,2,0),"Completar hasta 3ra sem. para evaluar a Probacionista"))</f>
        <v/>
      </c>
      <c r="AQ430" s="40"/>
      <c r="AR430" s="40"/>
      <c r="AS430" s="40"/>
      <c r="AT430" s="29"/>
      <c r="AU430" s="56"/>
      <c r="AV430" s="56"/>
      <c r="AW430" s="56"/>
      <c r="AX430" s="248" t="str">
        <f>IF(V430="","",EOMONTH(EDATE(Tabla1[[#This Row],[Fecha Finalización]],2),0))</f>
        <v/>
      </c>
      <c r="AY430" s="40"/>
      <c r="AZ430" s="249" t="str">
        <f>IF(V430="","",EOMONTH(EDATE(Tabla1[[#This Row],[Fecha Finalización]],3),0))</f>
        <v/>
      </c>
      <c r="BA430" s="40"/>
      <c r="BB430" s="40"/>
      <c r="BC430" s="235"/>
      <c r="BD430" s="233" t="str">
        <f>IF(F430="","",Tabla1[[#This Row],[sem 01]]&amp;Tabla1[[#This Row],[sem 02]]&amp;Tabla1[[#This Row],[sem 03]])</f>
        <v/>
      </c>
      <c r="BE430" s="234" t="str">
        <f>IF(TRIM(F430)="","",$B$1&amp;"-"&amp;SUBSTITUTE(Tabla1[[#This Row],[Mes Inscrito]]," ","")&amp;"-"&amp;SUBSTITUTE(Tabla1[[#This Row],[Dia de clases Inscrito]]," ","")&amp;"-"&amp;SUBSTITUTE(Tabla1[[#This Row],[Horario Inscrito]]," ","")&amp;"-"&amp;Tabla1[[#This Row],[Fecha Inicio grupo]])</f>
        <v/>
      </c>
      <c r="BF430" s="251" t="str">
        <f>IF(F430="","",Tabla1[[#This Row],[Curso]])</f>
        <v/>
      </c>
      <c r="BG430" s="252" t="str">
        <f>+IF(TRIM(F430)="","",$B$1&amp;"-"&amp;TRIM(Tabla1[[#This Row],[Mes Inscrito]])&amp;"-"&amp;TRIM(Tabla1[[#This Row],[Dia de clases Inscrito]])&amp;"-"&amp;TRIM(Tabla1[[#This Row],[Horario Inscrito]])&amp;"-"&amp;TRIM(Tabla1[[#This Row],[Fecha Inicio grupo]])&amp;"-"&amp;TRIM(Tabla1[[#This Row],[Tipo Incrito]]))</f>
        <v/>
      </c>
      <c r="BH430" s="308" t="str">
        <f>IF(F430="","",OR(IFERROR(SEARCH("CG",Tabla1[[#This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0" s="309" t="str">
        <f>IF(F430&lt;&gt;"",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0" s="309" t="str">
        <f>IF(F430&lt;&gt;"",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0" s="309" t="str">
        <f>IF(Tabla1[[#This Row],[Fecha Inicio grupo]]="","",IFERROR(VLOOKUP(Tabla1[[#This Row],[Mes de Alta como miembro]],Parámetros!$AM$2:$AN$16,2,0),"01/01/1900"))</f>
        <v/>
      </c>
    </row>
    <row r="431" spans="1:63" ht="14.45" hidden="1">
      <c r="A431" s="69">
        <v>428</v>
      </c>
      <c r="B431" s="30"/>
      <c r="C431" s="35"/>
      <c r="D431" s="43"/>
      <c r="E431" s="65"/>
      <c r="F431" s="46"/>
      <c r="G431" s="46"/>
      <c r="H431" s="163"/>
      <c r="I431" s="43"/>
      <c r="J431" s="29"/>
      <c r="K431" s="70"/>
      <c r="L431" s="69"/>
      <c r="M431" s="47"/>
      <c r="N431" s="238" t="str">
        <f ca="1">IF(Tabla1[[#This Row],[Fecha de nac]]="","",IF(Tabla1[[#This Row],[Fecha Finalización]] &gt;=TODAY(), DATEDIF(Tabla1[[#This Row],[Fecha de nac]],TODAY(),"y"), ROUNDDOWN((Tabla1[[#This Row],[Fecha Finalización]] -Tabla1[[#This Row],[Fecha de nac]])/365,0)))</f>
        <v/>
      </c>
      <c r="O431" s="169"/>
      <c r="P431" s="35"/>
      <c r="Q431" s="68"/>
      <c r="R431" s="68"/>
      <c r="S431" s="68"/>
      <c r="T431" s="68"/>
      <c r="U431" s="243" t="str">
        <f>IF(F431="","",Tabla1[[#This Row],[Fecha Inicio grupo]]+3*7-7)</f>
        <v/>
      </c>
      <c r="V431" s="244" t="str">
        <f>IF(F431="","",EDATE(Tabla1[[#This Row],[Fecha Inicio grupo]],3))</f>
        <v/>
      </c>
      <c r="W431" s="30"/>
      <c r="X431" s="30"/>
      <c r="Y431" s="76"/>
      <c r="Z431" s="76"/>
      <c r="AA431" s="76"/>
      <c r="AB431" s="76"/>
      <c r="AC431" s="76"/>
      <c r="AD431" s="76"/>
      <c r="AE431" s="76"/>
      <c r="AF431" s="76"/>
      <c r="AG431" s="76"/>
      <c r="AH431" s="76"/>
      <c r="AI431" s="76"/>
      <c r="AJ431" s="76"/>
      <c r="AK431" s="76"/>
      <c r="AL431" s="76"/>
      <c r="AM431" s="76"/>
      <c r="AN431" s="76"/>
      <c r="AO431" s="144"/>
      <c r="AP431" s="246" t="str">
        <f>IF(F431="","",IFERROR(VLOOKUP(SUBSTITUTE(SUBSTITUTE(Tabla1[[#This Row],[Uso Sistemas]],"T","P"),"N","F"),Parámetros!$M$2:$N$17,2,0),"Completar hasta 3ra sem. para evaluar a Probacionista"))</f>
        <v/>
      </c>
      <c r="AQ431" s="40"/>
      <c r="AR431" s="40"/>
      <c r="AS431" s="40"/>
      <c r="AT431" s="29"/>
      <c r="AU431" s="56"/>
      <c r="AV431" s="56"/>
      <c r="AW431" s="56"/>
      <c r="AX431" s="248" t="str">
        <f>IF(V431="","",EOMONTH(EDATE(Tabla1[[#This Row],[Fecha Finalización]],2),0))</f>
        <v/>
      </c>
      <c r="AY431" s="40"/>
      <c r="AZ431" s="249" t="str">
        <f>IF(V431="","",EOMONTH(EDATE(Tabla1[[#This Row],[Fecha Finalización]],3),0))</f>
        <v/>
      </c>
      <c r="BA431" s="40"/>
      <c r="BB431" s="40"/>
      <c r="BC431" s="235"/>
      <c r="BD431" s="233" t="str">
        <f>IF(F431="","",Tabla1[[#This Row],[sem 01]]&amp;Tabla1[[#This Row],[sem 02]]&amp;Tabla1[[#This Row],[sem 03]])</f>
        <v/>
      </c>
      <c r="BE431" s="234" t="str">
        <f>IF(TRIM(F431)="","",$B$1&amp;"-"&amp;SUBSTITUTE(Tabla1[[#This Row],[Mes Inscrito]]," ","")&amp;"-"&amp;SUBSTITUTE(Tabla1[[#This Row],[Dia de clases Inscrito]]," ","")&amp;"-"&amp;SUBSTITUTE(Tabla1[[#This Row],[Horario Inscrito]]," ","")&amp;"-"&amp;Tabla1[[#This Row],[Fecha Inicio grupo]])</f>
        <v/>
      </c>
      <c r="BF431" s="251" t="str">
        <f>IF(F431="","",Tabla1[[#This Row],[Curso]])</f>
        <v/>
      </c>
      <c r="BG431" s="252" t="str">
        <f>+IF(TRIM(F431)="","",$B$1&amp;"-"&amp;TRIM(Tabla1[[#This Row],[Mes Inscrito]])&amp;"-"&amp;TRIM(Tabla1[[#This Row],[Dia de clases Inscrito]])&amp;"-"&amp;TRIM(Tabla1[[#This Row],[Horario Inscrito]])&amp;"-"&amp;TRIM(Tabla1[[#This Row],[Fecha Inicio grupo]])&amp;"-"&amp;TRIM(Tabla1[[#This Row],[Tipo Incrito]]))</f>
        <v/>
      </c>
      <c r="BH431" s="308" t="str">
        <f>IF(F431="","",OR(IFERROR(SEARCH("CG",Tabla1[[#This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1" s="309" t="str">
        <f>IF(F431&lt;&gt;"",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1" s="309" t="str">
        <f>IF(F431&lt;&gt;"",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1" s="309" t="str">
        <f>IF(Tabla1[[#This Row],[Fecha Inicio grupo]]="","",IFERROR(VLOOKUP(Tabla1[[#This Row],[Mes de Alta como miembro]],Parámetros!$AM$2:$AN$16,2,0),"01/01/1900"))</f>
        <v/>
      </c>
    </row>
    <row r="432" spans="1:63" ht="14.45" hidden="1">
      <c r="A432" s="69">
        <v>429</v>
      </c>
      <c r="B432" s="30"/>
      <c r="C432" s="35"/>
      <c r="D432" s="43"/>
      <c r="E432" s="65"/>
      <c r="F432" s="46"/>
      <c r="G432" s="46"/>
      <c r="H432" s="163"/>
      <c r="I432" s="43"/>
      <c r="J432" s="29"/>
      <c r="K432" s="70"/>
      <c r="L432" s="69"/>
      <c r="M432" s="47"/>
      <c r="N432" s="238" t="str">
        <f ca="1">IF(Tabla1[[#This Row],[Fecha de nac]]="","",IF(Tabla1[[#This Row],[Fecha Finalización]] &gt;=TODAY(), DATEDIF(Tabla1[[#This Row],[Fecha de nac]],TODAY(),"y"), ROUNDDOWN((Tabla1[[#This Row],[Fecha Finalización]] -Tabla1[[#This Row],[Fecha de nac]])/365,0)))</f>
        <v/>
      </c>
      <c r="O432" s="169"/>
      <c r="P432" s="35"/>
      <c r="Q432" s="68"/>
      <c r="R432" s="68"/>
      <c r="S432" s="68"/>
      <c r="T432" s="68"/>
      <c r="U432" s="243" t="str">
        <f>IF(F432="","",Tabla1[[#This Row],[Fecha Inicio grupo]]+3*7-7)</f>
        <v/>
      </c>
      <c r="V432" s="244" t="str">
        <f>IF(F432="","",EDATE(Tabla1[[#This Row],[Fecha Inicio grupo]],3))</f>
        <v/>
      </c>
      <c r="W432" s="30"/>
      <c r="X432" s="30"/>
      <c r="Y432" s="76"/>
      <c r="Z432" s="76"/>
      <c r="AA432" s="76"/>
      <c r="AB432" s="76"/>
      <c r="AC432" s="76"/>
      <c r="AD432" s="76"/>
      <c r="AE432" s="76"/>
      <c r="AF432" s="76"/>
      <c r="AG432" s="76"/>
      <c r="AH432" s="76"/>
      <c r="AI432" s="76"/>
      <c r="AJ432" s="76"/>
      <c r="AK432" s="76"/>
      <c r="AL432" s="76"/>
      <c r="AM432" s="76"/>
      <c r="AN432" s="76"/>
      <c r="AO432" s="144"/>
      <c r="AP432" s="246" t="str">
        <f>IF(F432="","",IFERROR(VLOOKUP(SUBSTITUTE(SUBSTITUTE(Tabla1[[#This Row],[Uso Sistemas]],"T","P"),"N","F"),Parámetros!$M$2:$N$17,2,0),"Completar hasta 3ra sem. para evaluar a Probacionista"))</f>
        <v/>
      </c>
      <c r="AQ432" s="40"/>
      <c r="AR432" s="40"/>
      <c r="AS432" s="40"/>
      <c r="AT432" s="29"/>
      <c r="AU432" s="56"/>
      <c r="AV432" s="56"/>
      <c r="AW432" s="56"/>
      <c r="AX432" s="248" t="str">
        <f>IF(V432="","",EOMONTH(EDATE(Tabla1[[#This Row],[Fecha Finalización]],2),0))</f>
        <v/>
      </c>
      <c r="AY432" s="40"/>
      <c r="AZ432" s="249" t="str">
        <f>IF(V432="","",EOMONTH(EDATE(Tabla1[[#This Row],[Fecha Finalización]],3),0))</f>
        <v/>
      </c>
      <c r="BA432" s="40"/>
      <c r="BB432" s="40"/>
      <c r="BC432" s="235"/>
      <c r="BD432" s="233" t="str">
        <f>IF(F432="","",Tabla1[[#This Row],[sem 01]]&amp;Tabla1[[#This Row],[sem 02]]&amp;Tabla1[[#This Row],[sem 03]])</f>
        <v/>
      </c>
      <c r="BE432" s="234" t="str">
        <f>IF(TRIM(F432)="","",$B$1&amp;"-"&amp;SUBSTITUTE(Tabla1[[#This Row],[Mes Inscrito]]," ","")&amp;"-"&amp;SUBSTITUTE(Tabla1[[#This Row],[Dia de clases Inscrito]]," ","")&amp;"-"&amp;SUBSTITUTE(Tabla1[[#This Row],[Horario Inscrito]]," ","")&amp;"-"&amp;Tabla1[[#This Row],[Fecha Inicio grupo]])</f>
        <v/>
      </c>
      <c r="BF432" s="251" t="str">
        <f>IF(F432="","",Tabla1[[#This Row],[Curso]])</f>
        <v/>
      </c>
      <c r="BG432" s="252" t="str">
        <f>+IF(TRIM(F432)="","",$B$1&amp;"-"&amp;TRIM(Tabla1[[#This Row],[Mes Inscrito]])&amp;"-"&amp;TRIM(Tabla1[[#This Row],[Dia de clases Inscrito]])&amp;"-"&amp;TRIM(Tabla1[[#This Row],[Horario Inscrito]])&amp;"-"&amp;TRIM(Tabla1[[#This Row],[Fecha Inicio grupo]])&amp;"-"&amp;TRIM(Tabla1[[#This Row],[Tipo Incrito]]))</f>
        <v/>
      </c>
      <c r="BH432" s="308" t="str">
        <f>IF(F432="","",OR(IFERROR(SEARCH("CG",Tabla1[[#This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2" s="309" t="str">
        <f>IF(F432&lt;&gt;"",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2" s="309" t="str">
        <f>IF(F432&lt;&gt;"",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2" s="309" t="str">
        <f>IF(Tabla1[[#This Row],[Fecha Inicio grupo]]="","",IFERROR(VLOOKUP(Tabla1[[#This Row],[Mes de Alta como miembro]],Parámetros!$AM$2:$AN$16,2,0),"01/01/1900"))</f>
        <v/>
      </c>
    </row>
    <row r="433" spans="1:63" ht="14.45" hidden="1">
      <c r="A433" s="69">
        <v>430</v>
      </c>
      <c r="B433" s="30"/>
      <c r="C433" s="35"/>
      <c r="D433" s="43"/>
      <c r="E433" s="65"/>
      <c r="F433" s="46"/>
      <c r="G433" s="46"/>
      <c r="H433" s="163"/>
      <c r="I433" s="43"/>
      <c r="J433" s="29"/>
      <c r="K433" s="70"/>
      <c r="L433" s="69"/>
      <c r="M433" s="47"/>
      <c r="N433" s="238" t="str">
        <f ca="1">IF(Tabla1[[#This Row],[Fecha de nac]]="","",IF(Tabla1[[#This Row],[Fecha Finalización]] &gt;=TODAY(), DATEDIF(Tabla1[[#This Row],[Fecha de nac]],TODAY(),"y"), ROUNDDOWN((Tabla1[[#This Row],[Fecha Finalización]] -Tabla1[[#This Row],[Fecha de nac]])/365,0)))</f>
        <v/>
      </c>
      <c r="O433" s="169"/>
      <c r="P433" s="35"/>
      <c r="Q433" s="68"/>
      <c r="R433" s="68"/>
      <c r="S433" s="68"/>
      <c r="T433" s="68"/>
      <c r="U433" s="243" t="str">
        <f>IF(F433="","",Tabla1[[#This Row],[Fecha Inicio grupo]]+3*7-7)</f>
        <v/>
      </c>
      <c r="V433" s="244" t="str">
        <f>IF(F433="","",EDATE(Tabla1[[#This Row],[Fecha Inicio grupo]],3))</f>
        <v/>
      </c>
      <c r="W433" s="30"/>
      <c r="X433" s="30"/>
      <c r="Y433" s="76"/>
      <c r="Z433" s="76"/>
      <c r="AA433" s="76"/>
      <c r="AB433" s="76"/>
      <c r="AC433" s="76"/>
      <c r="AD433" s="76"/>
      <c r="AE433" s="76"/>
      <c r="AF433" s="76"/>
      <c r="AG433" s="76"/>
      <c r="AH433" s="76"/>
      <c r="AI433" s="76"/>
      <c r="AJ433" s="76"/>
      <c r="AK433" s="76"/>
      <c r="AL433" s="76"/>
      <c r="AM433" s="76"/>
      <c r="AN433" s="76"/>
      <c r="AO433" s="144"/>
      <c r="AP433" s="246" t="str">
        <f>IF(F433="","",IFERROR(VLOOKUP(SUBSTITUTE(SUBSTITUTE(Tabla1[[#This Row],[Uso Sistemas]],"T","P"),"N","F"),Parámetros!$M$2:$N$17,2,0),"Completar hasta 3ra sem. para evaluar a Probacionista"))</f>
        <v/>
      </c>
      <c r="AQ433" s="40"/>
      <c r="AR433" s="40"/>
      <c r="AS433" s="40"/>
      <c r="AT433" s="29"/>
      <c r="AU433" s="56"/>
      <c r="AV433" s="56"/>
      <c r="AW433" s="56"/>
      <c r="AX433" s="248" t="str">
        <f>IF(V433="","",EOMONTH(EDATE(Tabla1[[#This Row],[Fecha Finalización]],2),0))</f>
        <v/>
      </c>
      <c r="AY433" s="40"/>
      <c r="AZ433" s="249" t="str">
        <f>IF(V433="","",EOMONTH(EDATE(Tabla1[[#This Row],[Fecha Finalización]],3),0))</f>
        <v/>
      </c>
      <c r="BA433" s="40"/>
      <c r="BB433" s="40"/>
      <c r="BC433" s="235"/>
      <c r="BD433" s="233" t="str">
        <f>IF(F433="","",Tabla1[[#This Row],[sem 01]]&amp;Tabla1[[#This Row],[sem 02]]&amp;Tabla1[[#This Row],[sem 03]])</f>
        <v/>
      </c>
      <c r="BE433" s="234" t="str">
        <f>IF(TRIM(F433)="","",$B$1&amp;"-"&amp;SUBSTITUTE(Tabla1[[#This Row],[Mes Inscrito]]," ","")&amp;"-"&amp;SUBSTITUTE(Tabla1[[#This Row],[Dia de clases Inscrito]]," ","")&amp;"-"&amp;SUBSTITUTE(Tabla1[[#This Row],[Horario Inscrito]]," ","")&amp;"-"&amp;Tabla1[[#This Row],[Fecha Inicio grupo]])</f>
        <v/>
      </c>
      <c r="BF433" s="251" t="str">
        <f>IF(F433="","",Tabla1[[#This Row],[Curso]])</f>
        <v/>
      </c>
      <c r="BG433" s="252" t="str">
        <f>+IF(TRIM(F433)="","",$B$1&amp;"-"&amp;TRIM(Tabla1[[#This Row],[Mes Inscrito]])&amp;"-"&amp;TRIM(Tabla1[[#This Row],[Dia de clases Inscrito]])&amp;"-"&amp;TRIM(Tabla1[[#This Row],[Horario Inscrito]])&amp;"-"&amp;TRIM(Tabla1[[#This Row],[Fecha Inicio grupo]])&amp;"-"&amp;TRIM(Tabla1[[#This Row],[Tipo Incrito]]))</f>
        <v/>
      </c>
      <c r="BH433" s="308" t="str">
        <f>IF(F433="","",OR(IFERROR(SEARCH("CG",Tabla1[[#This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3" s="309" t="str">
        <f>IF(F433&lt;&gt;"",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3" s="309" t="str">
        <f>IF(F433&lt;&gt;"",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3" s="309" t="str">
        <f>IF(Tabla1[[#This Row],[Fecha Inicio grupo]]="","",IFERROR(VLOOKUP(Tabla1[[#This Row],[Mes de Alta como miembro]],Parámetros!$AM$2:$AN$16,2,0),"01/01/1900"))</f>
        <v/>
      </c>
    </row>
    <row r="434" spans="1:63" ht="14.45" hidden="1">
      <c r="A434" s="69">
        <v>431</v>
      </c>
      <c r="B434" s="30"/>
      <c r="C434" s="35"/>
      <c r="D434" s="43"/>
      <c r="E434" s="65"/>
      <c r="F434" s="46"/>
      <c r="G434" s="46"/>
      <c r="H434" s="163"/>
      <c r="I434" s="43"/>
      <c r="J434" s="29"/>
      <c r="K434" s="70"/>
      <c r="L434" s="69"/>
      <c r="M434" s="47"/>
      <c r="N434" s="238" t="str">
        <f ca="1">IF(Tabla1[[#This Row],[Fecha de nac]]="","",IF(Tabla1[[#This Row],[Fecha Finalización]] &gt;=TODAY(), DATEDIF(Tabla1[[#This Row],[Fecha de nac]],TODAY(),"y"), ROUNDDOWN((Tabla1[[#This Row],[Fecha Finalización]] -Tabla1[[#This Row],[Fecha de nac]])/365,0)))</f>
        <v/>
      </c>
      <c r="O434" s="169"/>
      <c r="P434" s="35"/>
      <c r="Q434" s="68"/>
      <c r="R434" s="68"/>
      <c r="S434" s="68"/>
      <c r="T434" s="68"/>
      <c r="U434" s="243" t="str">
        <f>IF(F434="","",Tabla1[[#This Row],[Fecha Inicio grupo]]+3*7-7)</f>
        <v/>
      </c>
      <c r="V434" s="244" t="str">
        <f>IF(F434="","",EDATE(Tabla1[[#This Row],[Fecha Inicio grupo]],3))</f>
        <v/>
      </c>
      <c r="W434" s="30"/>
      <c r="X434" s="30"/>
      <c r="Y434" s="76"/>
      <c r="Z434" s="76"/>
      <c r="AA434" s="76"/>
      <c r="AB434" s="76"/>
      <c r="AC434" s="76"/>
      <c r="AD434" s="76"/>
      <c r="AE434" s="76"/>
      <c r="AF434" s="76"/>
      <c r="AG434" s="76"/>
      <c r="AH434" s="76"/>
      <c r="AI434" s="76"/>
      <c r="AJ434" s="76"/>
      <c r="AK434" s="76"/>
      <c r="AL434" s="76"/>
      <c r="AM434" s="76"/>
      <c r="AN434" s="76"/>
      <c r="AO434" s="144"/>
      <c r="AP434" s="246" t="str">
        <f>IF(F434="","",IFERROR(VLOOKUP(SUBSTITUTE(SUBSTITUTE(Tabla1[[#This Row],[Uso Sistemas]],"T","P"),"N","F"),Parámetros!$M$2:$N$17,2,0),"Completar hasta 3ra sem. para evaluar a Probacionista"))</f>
        <v/>
      </c>
      <c r="AQ434" s="40"/>
      <c r="AR434" s="40"/>
      <c r="AS434" s="40"/>
      <c r="AT434" s="29"/>
      <c r="AU434" s="56"/>
      <c r="AV434" s="56"/>
      <c r="AW434" s="56"/>
      <c r="AX434" s="248" t="str">
        <f>IF(V434="","",EOMONTH(EDATE(Tabla1[[#This Row],[Fecha Finalización]],2),0))</f>
        <v/>
      </c>
      <c r="AY434" s="40"/>
      <c r="AZ434" s="249" t="str">
        <f>IF(V434="","",EOMONTH(EDATE(Tabla1[[#This Row],[Fecha Finalización]],3),0))</f>
        <v/>
      </c>
      <c r="BA434" s="40"/>
      <c r="BB434" s="40"/>
      <c r="BC434" s="235"/>
      <c r="BD434" s="233" t="str">
        <f>IF(F434="","",Tabla1[[#This Row],[sem 01]]&amp;Tabla1[[#This Row],[sem 02]]&amp;Tabla1[[#This Row],[sem 03]])</f>
        <v/>
      </c>
      <c r="BE434" s="234" t="str">
        <f>IF(TRIM(F434)="","",$B$1&amp;"-"&amp;SUBSTITUTE(Tabla1[[#This Row],[Mes Inscrito]]," ","")&amp;"-"&amp;SUBSTITUTE(Tabla1[[#This Row],[Dia de clases Inscrito]]," ","")&amp;"-"&amp;SUBSTITUTE(Tabla1[[#This Row],[Horario Inscrito]]," ","")&amp;"-"&amp;Tabla1[[#This Row],[Fecha Inicio grupo]])</f>
        <v/>
      </c>
      <c r="BF434" s="251" t="str">
        <f>IF(F434="","",Tabla1[[#This Row],[Curso]])</f>
        <v/>
      </c>
      <c r="BG434" s="252" t="str">
        <f>+IF(TRIM(F434)="","",$B$1&amp;"-"&amp;TRIM(Tabla1[[#This Row],[Mes Inscrito]])&amp;"-"&amp;TRIM(Tabla1[[#This Row],[Dia de clases Inscrito]])&amp;"-"&amp;TRIM(Tabla1[[#This Row],[Horario Inscrito]])&amp;"-"&amp;TRIM(Tabla1[[#This Row],[Fecha Inicio grupo]])&amp;"-"&amp;TRIM(Tabla1[[#This Row],[Tipo Incrito]]))</f>
        <v/>
      </c>
      <c r="BH434" s="308" t="str">
        <f>IF(F434="","",OR(IFERROR(SEARCH("CG",Tabla1[[#This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4" s="309" t="str">
        <f>IF(F434&lt;&gt;"",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4" s="309" t="str">
        <f>IF(F434&lt;&gt;"",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4" s="309" t="str">
        <f>IF(Tabla1[[#This Row],[Fecha Inicio grupo]]="","",IFERROR(VLOOKUP(Tabla1[[#This Row],[Mes de Alta como miembro]],Parámetros!$AM$2:$AN$16,2,0),"01/01/1900"))</f>
        <v/>
      </c>
    </row>
    <row r="435" spans="1:63" ht="14.45" hidden="1">
      <c r="A435" s="69">
        <v>432</v>
      </c>
      <c r="B435" s="30"/>
      <c r="C435" s="35"/>
      <c r="D435" s="43"/>
      <c r="E435" s="65"/>
      <c r="F435" s="46"/>
      <c r="G435" s="46"/>
      <c r="H435" s="163"/>
      <c r="I435" s="43"/>
      <c r="J435" s="29"/>
      <c r="K435" s="70"/>
      <c r="L435" s="69"/>
      <c r="M435" s="47"/>
      <c r="N435" s="238" t="str">
        <f ca="1">IF(Tabla1[[#This Row],[Fecha de nac]]="","",IF(Tabla1[[#This Row],[Fecha Finalización]] &gt;=TODAY(), DATEDIF(Tabla1[[#This Row],[Fecha de nac]],TODAY(),"y"), ROUNDDOWN((Tabla1[[#This Row],[Fecha Finalización]] -Tabla1[[#This Row],[Fecha de nac]])/365,0)))</f>
        <v/>
      </c>
      <c r="O435" s="169"/>
      <c r="P435" s="35"/>
      <c r="Q435" s="68"/>
      <c r="R435" s="68"/>
      <c r="S435" s="68"/>
      <c r="T435" s="68"/>
      <c r="U435" s="243" t="str">
        <f>IF(F435="","",Tabla1[[#This Row],[Fecha Inicio grupo]]+3*7-7)</f>
        <v/>
      </c>
      <c r="V435" s="244" t="str">
        <f>IF(F435="","",EDATE(Tabla1[[#This Row],[Fecha Inicio grupo]],3))</f>
        <v/>
      </c>
      <c r="W435" s="30"/>
      <c r="X435" s="30"/>
      <c r="Y435" s="76"/>
      <c r="Z435" s="76"/>
      <c r="AA435" s="76"/>
      <c r="AB435" s="76"/>
      <c r="AC435" s="76"/>
      <c r="AD435" s="76"/>
      <c r="AE435" s="76"/>
      <c r="AF435" s="76"/>
      <c r="AG435" s="76"/>
      <c r="AH435" s="76"/>
      <c r="AI435" s="76"/>
      <c r="AJ435" s="76"/>
      <c r="AK435" s="76"/>
      <c r="AL435" s="76"/>
      <c r="AM435" s="76"/>
      <c r="AN435" s="76"/>
      <c r="AO435" s="144"/>
      <c r="AP435" s="246" t="str">
        <f>IF(F435="","",IFERROR(VLOOKUP(SUBSTITUTE(SUBSTITUTE(Tabla1[[#This Row],[Uso Sistemas]],"T","P"),"N","F"),Parámetros!$M$2:$N$17,2,0),"Completar hasta 3ra sem. para evaluar a Probacionista"))</f>
        <v/>
      </c>
      <c r="AQ435" s="40"/>
      <c r="AR435" s="40"/>
      <c r="AS435" s="40"/>
      <c r="AT435" s="29"/>
      <c r="AU435" s="56"/>
      <c r="AV435" s="56"/>
      <c r="AW435" s="56"/>
      <c r="AX435" s="248" t="str">
        <f>IF(V435="","",EOMONTH(EDATE(Tabla1[[#This Row],[Fecha Finalización]],2),0))</f>
        <v/>
      </c>
      <c r="AY435" s="40"/>
      <c r="AZ435" s="249" t="str">
        <f>IF(V435="","",EOMONTH(EDATE(Tabla1[[#This Row],[Fecha Finalización]],3),0))</f>
        <v/>
      </c>
      <c r="BA435" s="40"/>
      <c r="BB435" s="40"/>
      <c r="BC435" s="235"/>
      <c r="BD435" s="233" t="str">
        <f>IF(F435="","",Tabla1[[#This Row],[sem 01]]&amp;Tabla1[[#This Row],[sem 02]]&amp;Tabla1[[#This Row],[sem 03]])</f>
        <v/>
      </c>
      <c r="BE435" s="234" t="str">
        <f>IF(TRIM(F435)="","",$B$1&amp;"-"&amp;SUBSTITUTE(Tabla1[[#This Row],[Mes Inscrito]]," ","")&amp;"-"&amp;SUBSTITUTE(Tabla1[[#This Row],[Dia de clases Inscrito]]," ","")&amp;"-"&amp;SUBSTITUTE(Tabla1[[#This Row],[Horario Inscrito]]," ","")&amp;"-"&amp;Tabla1[[#This Row],[Fecha Inicio grupo]])</f>
        <v/>
      </c>
      <c r="BF435" s="251" t="str">
        <f>IF(F435="","",Tabla1[[#This Row],[Curso]])</f>
        <v/>
      </c>
      <c r="BG435" s="252" t="str">
        <f>+IF(TRIM(F435)="","",$B$1&amp;"-"&amp;TRIM(Tabla1[[#This Row],[Mes Inscrito]])&amp;"-"&amp;TRIM(Tabla1[[#This Row],[Dia de clases Inscrito]])&amp;"-"&amp;TRIM(Tabla1[[#This Row],[Horario Inscrito]])&amp;"-"&amp;TRIM(Tabla1[[#This Row],[Fecha Inicio grupo]])&amp;"-"&amp;TRIM(Tabla1[[#This Row],[Tipo Incrito]]))</f>
        <v/>
      </c>
      <c r="BH435" s="308" t="str">
        <f>IF(F435="","",OR(IFERROR(SEARCH("CG",Tabla1[[#This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5" s="309" t="str">
        <f>IF(F435&lt;&gt;"",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5" s="309" t="str">
        <f>IF(F435&lt;&gt;"",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5" s="309" t="str">
        <f>IF(Tabla1[[#This Row],[Fecha Inicio grupo]]="","",IFERROR(VLOOKUP(Tabla1[[#This Row],[Mes de Alta como miembro]],Parámetros!$AM$2:$AN$16,2,0),"01/01/1900"))</f>
        <v/>
      </c>
    </row>
    <row r="436" spans="1:63" ht="14.45" hidden="1">
      <c r="A436" s="69">
        <v>433</v>
      </c>
      <c r="B436" s="30"/>
      <c r="C436" s="35"/>
      <c r="D436" s="43"/>
      <c r="E436" s="65"/>
      <c r="F436" s="46"/>
      <c r="G436" s="46"/>
      <c r="H436" s="163"/>
      <c r="I436" s="43"/>
      <c r="J436" s="29"/>
      <c r="K436" s="70"/>
      <c r="L436" s="69"/>
      <c r="M436" s="47"/>
      <c r="N436" s="238" t="str">
        <f ca="1">IF(Tabla1[[#This Row],[Fecha de nac]]="","",IF(Tabla1[[#This Row],[Fecha Finalización]] &gt;=TODAY(), DATEDIF(Tabla1[[#This Row],[Fecha de nac]],TODAY(),"y"), ROUNDDOWN((Tabla1[[#This Row],[Fecha Finalización]] -Tabla1[[#This Row],[Fecha de nac]])/365,0)))</f>
        <v/>
      </c>
      <c r="O436" s="169"/>
      <c r="P436" s="35"/>
      <c r="Q436" s="68"/>
      <c r="R436" s="68"/>
      <c r="S436" s="68"/>
      <c r="T436" s="68"/>
      <c r="U436" s="243" t="str">
        <f>IF(F436="","",Tabla1[[#This Row],[Fecha Inicio grupo]]+3*7-7)</f>
        <v/>
      </c>
      <c r="V436" s="244" t="str">
        <f>IF(F436="","",EDATE(Tabla1[[#This Row],[Fecha Inicio grupo]],3))</f>
        <v/>
      </c>
      <c r="W436" s="30"/>
      <c r="X436" s="30"/>
      <c r="Y436" s="76"/>
      <c r="Z436" s="76"/>
      <c r="AA436" s="76"/>
      <c r="AB436" s="76"/>
      <c r="AC436" s="76"/>
      <c r="AD436" s="76"/>
      <c r="AE436" s="76"/>
      <c r="AF436" s="76"/>
      <c r="AG436" s="76"/>
      <c r="AH436" s="76"/>
      <c r="AI436" s="76"/>
      <c r="AJ436" s="76"/>
      <c r="AK436" s="76"/>
      <c r="AL436" s="76"/>
      <c r="AM436" s="76"/>
      <c r="AN436" s="76"/>
      <c r="AO436" s="144"/>
      <c r="AP436" s="246" t="str">
        <f>IF(F436="","",IFERROR(VLOOKUP(SUBSTITUTE(SUBSTITUTE(Tabla1[[#This Row],[Uso Sistemas]],"T","P"),"N","F"),Parámetros!$M$2:$N$17,2,0),"Completar hasta 3ra sem. para evaluar a Probacionista"))</f>
        <v/>
      </c>
      <c r="AQ436" s="40"/>
      <c r="AR436" s="40"/>
      <c r="AS436" s="40"/>
      <c r="AT436" s="29"/>
      <c r="AU436" s="56"/>
      <c r="AV436" s="56"/>
      <c r="AW436" s="56"/>
      <c r="AX436" s="248" t="str">
        <f>IF(V436="","",EOMONTH(EDATE(Tabla1[[#This Row],[Fecha Finalización]],2),0))</f>
        <v/>
      </c>
      <c r="AY436" s="40"/>
      <c r="AZ436" s="249" t="str">
        <f>IF(V436="","",EOMONTH(EDATE(Tabla1[[#This Row],[Fecha Finalización]],3),0))</f>
        <v/>
      </c>
      <c r="BA436" s="40"/>
      <c r="BB436" s="40"/>
      <c r="BC436" s="235"/>
      <c r="BD436" s="233" t="str">
        <f>IF(F436="","",Tabla1[[#This Row],[sem 01]]&amp;Tabla1[[#This Row],[sem 02]]&amp;Tabla1[[#This Row],[sem 03]])</f>
        <v/>
      </c>
      <c r="BE436" s="234" t="str">
        <f>IF(TRIM(F436)="","",$B$1&amp;"-"&amp;SUBSTITUTE(Tabla1[[#This Row],[Mes Inscrito]]," ","")&amp;"-"&amp;SUBSTITUTE(Tabla1[[#This Row],[Dia de clases Inscrito]]," ","")&amp;"-"&amp;SUBSTITUTE(Tabla1[[#This Row],[Horario Inscrito]]," ","")&amp;"-"&amp;Tabla1[[#This Row],[Fecha Inicio grupo]])</f>
        <v/>
      </c>
      <c r="BF436" s="251" t="str">
        <f>IF(F436="","",Tabla1[[#This Row],[Curso]])</f>
        <v/>
      </c>
      <c r="BG436" s="252" t="str">
        <f>+IF(TRIM(F436)="","",$B$1&amp;"-"&amp;TRIM(Tabla1[[#This Row],[Mes Inscrito]])&amp;"-"&amp;TRIM(Tabla1[[#This Row],[Dia de clases Inscrito]])&amp;"-"&amp;TRIM(Tabla1[[#This Row],[Horario Inscrito]])&amp;"-"&amp;TRIM(Tabla1[[#This Row],[Fecha Inicio grupo]])&amp;"-"&amp;TRIM(Tabla1[[#This Row],[Tipo Incrito]]))</f>
        <v/>
      </c>
      <c r="BH436" s="308" t="str">
        <f>IF(F436="","",OR(IFERROR(SEARCH("CG",Tabla1[[#This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6" s="309" t="str">
        <f>IF(F436&lt;&gt;"",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6" s="309" t="str">
        <f>IF(F436&lt;&gt;"",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6" s="309" t="str">
        <f>IF(Tabla1[[#This Row],[Fecha Inicio grupo]]="","",IFERROR(VLOOKUP(Tabla1[[#This Row],[Mes de Alta como miembro]],Parámetros!$AM$2:$AN$16,2,0),"01/01/1900"))</f>
        <v/>
      </c>
    </row>
    <row r="437" spans="1:63" ht="14.45" hidden="1">
      <c r="A437" s="69">
        <v>434</v>
      </c>
      <c r="B437" s="30"/>
      <c r="C437" s="35"/>
      <c r="D437" s="43"/>
      <c r="E437" s="65"/>
      <c r="F437" s="46"/>
      <c r="G437" s="46"/>
      <c r="H437" s="163"/>
      <c r="I437" s="43"/>
      <c r="J437" s="29"/>
      <c r="K437" s="70"/>
      <c r="L437" s="69"/>
      <c r="M437" s="47"/>
      <c r="N437" s="238" t="str">
        <f ca="1">IF(Tabla1[[#This Row],[Fecha de nac]]="","",IF(Tabla1[[#This Row],[Fecha Finalización]] &gt;=TODAY(), DATEDIF(Tabla1[[#This Row],[Fecha de nac]],TODAY(),"y"), ROUNDDOWN((Tabla1[[#This Row],[Fecha Finalización]] -Tabla1[[#This Row],[Fecha de nac]])/365,0)))</f>
        <v/>
      </c>
      <c r="O437" s="169"/>
      <c r="P437" s="35"/>
      <c r="Q437" s="68"/>
      <c r="R437" s="68"/>
      <c r="S437" s="68"/>
      <c r="T437" s="68"/>
      <c r="U437" s="243" t="str">
        <f>IF(F437="","",Tabla1[[#This Row],[Fecha Inicio grupo]]+3*7-7)</f>
        <v/>
      </c>
      <c r="V437" s="244" t="str">
        <f>IF(F437="","",EDATE(Tabla1[[#This Row],[Fecha Inicio grupo]],3))</f>
        <v/>
      </c>
      <c r="W437" s="30"/>
      <c r="X437" s="30"/>
      <c r="Y437" s="76"/>
      <c r="Z437" s="76"/>
      <c r="AA437" s="76"/>
      <c r="AB437" s="76"/>
      <c r="AC437" s="76"/>
      <c r="AD437" s="76"/>
      <c r="AE437" s="76"/>
      <c r="AF437" s="76"/>
      <c r="AG437" s="76"/>
      <c r="AH437" s="76"/>
      <c r="AI437" s="76"/>
      <c r="AJ437" s="76"/>
      <c r="AK437" s="76"/>
      <c r="AL437" s="76"/>
      <c r="AM437" s="76"/>
      <c r="AN437" s="76"/>
      <c r="AO437" s="144"/>
      <c r="AP437" s="246" t="str">
        <f>IF(F437="","",IFERROR(VLOOKUP(SUBSTITUTE(SUBSTITUTE(Tabla1[[#This Row],[Uso Sistemas]],"T","P"),"N","F"),Parámetros!$M$2:$N$17,2,0),"Completar hasta 3ra sem. para evaluar a Probacionista"))</f>
        <v/>
      </c>
      <c r="AQ437" s="40"/>
      <c r="AR437" s="40"/>
      <c r="AS437" s="40"/>
      <c r="AT437" s="29"/>
      <c r="AU437" s="56"/>
      <c r="AV437" s="56"/>
      <c r="AW437" s="56"/>
      <c r="AX437" s="248" t="str">
        <f>IF(V437="","",EOMONTH(EDATE(Tabla1[[#This Row],[Fecha Finalización]],2),0))</f>
        <v/>
      </c>
      <c r="AY437" s="40"/>
      <c r="AZ437" s="249" t="str">
        <f>IF(V437="","",EOMONTH(EDATE(Tabla1[[#This Row],[Fecha Finalización]],3),0))</f>
        <v/>
      </c>
      <c r="BA437" s="40"/>
      <c r="BB437" s="40"/>
      <c r="BC437" s="235"/>
      <c r="BD437" s="233" t="str">
        <f>IF(F437="","",Tabla1[[#This Row],[sem 01]]&amp;Tabla1[[#This Row],[sem 02]]&amp;Tabla1[[#This Row],[sem 03]])</f>
        <v/>
      </c>
      <c r="BE437" s="234" t="str">
        <f>IF(TRIM(F437)="","",$B$1&amp;"-"&amp;SUBSTITUTE(Tabla1[[#This Row],[Mes Inscrito]]," ","")&amp;"-"&amp;SUBSTITUTE(Tabla1[[#This Row],[Dia de clases Inscrito]]," ","")&amp;"-"&amp;SUBSTITUTE(Tabla1[[#This Row],[Horario Inscrito]]," ","")&amp;"-"&amp;Tabla1[[#This Row],[Fecha Inicio grupo]])</f>
        <v/>
      </c>
      <c r="BF437" s="251" t="str">
        <f>IF(F437="","",Tabla1[[#This Row],[Curso]])</f>
        <v/>
      </c>
      <c r="BG437" s="252" t="str">
        <f>+IF(TRIM(F437)="","",$B$1&amp;"-"&amp;TRIM(Tabla1[[#This Row],[Mes Inscrito]])&amp;"-"&amp;TRIM(Tabla1[[#This Row],[Dia de clases Inscrito]])&amp;"-"&amp;TRIM(Tabla1[[#This Row],[Horario Inscrito]])&amp;"-"&amp;TRIM(Tabla1[[#This Row],[Fecha Inicio grupo]])&amp;"-"&amp;TRIM(Tabla1[[#This Row],[Tipo Incrito]]))</f>
        <v/>
      </c>
      <c r="BH437" s="308" t="str">
        <f>IF(F437="","",OR(IFERROR(SEARCH("CG",Tabla1[[#This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7" s="309" t="str">
        <f>IF(F437&lt;&gt;"",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7" s="309" t="str">
        <f>IF(F437&lt;&gt;"",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7" s="309" t="str">
        <f>IF(Tabla1[[#This Row],[Fecha Inicio grupo]]="","",IFERROR(VLOOKUP(Tabla1[[#This Row],[Mes de Alta como miembro]],Parámetros!$AM$2:$AN$16,2,0),"01/01/1900"))</f>
        <v/>
      </c>
    </row>
    <row r="438" spans="1:63" ht="14.45" hidden="1">
      <c r="A438" s="69">
        <v>435</v>
      </c>
      <c r="B438" s="30"/>
      <c r="C438" s="35"/>
      <c r="D438" s="43"/>
      <c r="E438" s="65"/>
      <c r="F438" s="46"/>
      <c r="G438" s="46"/>
      <c r="H438" s="163"/>
      <c r="I438" s="43"/>
      <c r="J438" s="29"/>
      <c r="K438" s="70"/>
      <c r="L438" s="69"/>
      <c r="M438" s="47"/>
      <c r="N438" s="238" t="str">
        <f ca="1">IF(Tabla1[[#This Row],[Fecha de nac]]="","",IF(Tabla1[[#This Row],[Fecha Finalización]] &gt;=TODAY(), DATEDIF(Tabla1[[#This Row],[Fecha de nac]],TODAY(),"y"), ROUNDDOWN((Tabla1[[#This Row],[Fecha Finalización]] -Tabla1[[#This Row],[Fecha de nac]])/365,0)))</f>
        <v/>
      </c>
      <c r="O438" s="169"/>
      <c r="P438" s="35"/>
      <c r="Q438" s="68"/>
      <c r="R438" s="68"/>
      <c r="S438" s="68"/>
      <c r="T438" s="68"/>
      <c r="U438" s="243" t="str">
        <f>IF(F438="","",Tabla1[[#This Row],[Fecha Inicio grupo]]+3*7-7)</f>
        <v/>
      </c>
      <c r="V438" s="244" t="str">
        <f>IF(F438="","",EDATE(Tabla1[[#This Row],[Fecha Inicio grupo]],3))</f>
        <v/>
      </c>
      <c r="W438" s="30"/>
      <c r="X438" s="30"/>
      <c r="Y438" s="76"/>
      <c r="Z438" s="76"/>
      <c r="AA438" s="76"/>
      <c r="AB438" s="76"/>
      <c r="AC438" s="76"/>
      <c r="AD438" s="76"/>
      <c r="AE438" s="76"/>
      <c r="AF438" s="76"/>
      <c r="AG438" s="76"/>
      <c r="AH438" s="76"/>
      <c r="AI438" s="76"/>
      <c r="AJ438" s="76"/>
      <c r="AK438" s="76"/>
      <c r="AL438" s="76"/>
      <c r="AM438" s="76"/>
      <c r="AN438" s="76"/>
      <c r="AO438" s="144"/>
      <c r="AP438" s="246" t="str">
        <f>IF(F438="","",IFERROR(VLOOKUP(SUBSTITUTE(SUBSTITUTE(Tabla1[[#This Row],[Uso Sistemas]],"T","P"),"N","F"),Parámetros!$M$2:$N$17,2,0),"Completar hasta 3ra sem. para evaluar a Probacionista"))</f>
        <v/>
      </c>
      <c r="AQ438" s="40"/>
      <c r="AR438" s="40"/>
      <c r="AS438" s="40"/>
      <c r="AT438" s="29"/>
      <c r="AU438" s="56"/>
      <c r="AV438" s="56"/>
      <c r="AW438" s="56"/>
      <c r="AX438" s="248" t="str">
        <f>IF(V438="","",EOMONTH(EDATE(Tabla1[[#This Row],[Fecha Finalización]],2),0))</f>
        <v/>
      </c>
      <c r="AY438" s="40"/>
      <c r="AZ438" s="249" t="str">
        <f>IF(V438="","",EOMONTH(EDATE(Tabla1[[#This Row],[Fecha Finalización]],3),0))</f>
        <v/>
      </c>
      <c r="BA438" s="40"/>
      <c r="BB438" s="40"/>
      <c r="BC438" s="235"/>
      <c r="BD438" s="233" t="str">
        <f>IF(F438="","",Tabla1[[#This Row],[sem 01]]&amp;Tabla1[[#This Row],[sem 02]]&amp;Tabla1[[#This Row],[sem 03]])</f>
        <v/>
      </c>
      <c r="BE438" s="234" t="str">
        <f>IF(TRIM(F438)="","",$B$1&amp;"-"&amp;SUBSTITUTE(Tabla1[[#This Row],[Mes Inscrito]]," ","")&amp;"-"&amp;SUBSTITUTE(Tabla1[[#This Row],[Dia de clases Inscrito]]," ","")&amp;"-"&amp;SUBSTITUTE(Tabla1[[#This Row],[Horario Inscrito]]," ","")&amp;"-"&amp;Tabla1[[#This Row],[Fecha Inicio grupo]])</f>
        <v/>
      </c>
      <c r="BF438" s="251" t="str">
        <f>IF(F438="","",Tabla1[[#This Row],[Curso]])</f>
        <v/>
      </c>
      <c r="BG438" s="252" t="str">
        <f>+IF(TRIM(F438)="","",$B$1&amp;"-"&amp;TRIM(Tabla1[[#This Row],[Mes Inscrito]])&amp;"-"&amp;TRIM(Tabla1[[#This Row],[Dia de clases Inscrito]])&amp;"-"&amp;TRIM(Tabla1[[#This Row],[Horario Inscrito]])&amp;"-"&amp;TRIM(Tabla1[[#This Row],[Fecha Inicio grupo]])&amp;"-"&amp;TRIM(Tabla1[[#This Row],[Tipo Incrito]]))</f>
        <v/>
      </c>
      <c r="BH438" s="308" t="str">
        <f>IF(F438="","",OR(IFERROR(SEARCH("CG",Tabla1[[#This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8" s="309" t="str">
        <f>IF(F438&lt;&gt;"",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8" s="309" t="str">
        <f>IF(F438&lt;&gt;"",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8" s="309" t="str">
        <f>IF(Tabla1[[#This Row],[Fecha Inicio grupo]]="","",IFERROR(VLOOKUP(Tabla1[[#This Row],[Mes de Alta como miembro]],Parámetros!$AM$2:$AN$16,2,0),"01/01/1900"))</f>
        <v/>
      </c>
    </row>
    <row r="439" spans="1:63" ht="14.45" hidden="1">
      <c r="A439" s="69">
        <v>436</v>
      </c>
      <c r="B439" s="30"/>
      <c r="C439" s="35"/>
      <c r="D439" s="43"/>
      <c r="E439" s="65"/>
      <c r="F439" s="46"/>
      <c r="G439" s="46"/>
      <c r="H439" s="163"/>
      <c r="I439" s="43"/>
      <c r="J439" s="29"/>
      <c r="K439" s="70"/>
      <c r="L439" s="69"/>
      <c r="M439" s="47"/>
      <c r="N439" s="238" t="str">
        <f ca="1">IF(Tabla1[[#This Row],[Fecha de nac]]="","",IF(Tabla1[[#This Row],[Fecha Finalización]] &gt;=TODAY(), DATEDIF(Tabla1[[#This Row],[Fecha de nac]],TODAY(),"y"), ROUNDDOWN((Tabla1[[#This Row],[Fecha Finalización]] -Tabla1[[#This Row],[Fecha de nac]])/365,0)))</f>
        <v/>
      </c>
      <c r="O439" s="169"/>
      <c r="P439" s="35"/>
      <c r="Q439" s="68"/>
      <c r="R439" s="68"/>
      <c r="S439" s="68"/>
      <c r="T439" s="68"/>
      <c r="U439" s="243" t="str">
        <f>IF(F439="","",Tabla1[[#This Row],[Fecha Inicio grupo]]+3*7-7)</f>
        <v/>
      </c>
      <c r="V439" s="244" t="str">
        <f>IF(F439="","",EDATE(Tabla1[[#This Row],[Fecha Inicio grupo]],3))</f>
        <v/>
      </c>
      <c r="W439" s="30"/>
      <c r="X439" s="30"/>
      <c r="Y439" s="76"/>
      <c r="Z439" s="76"/>
      <c r="AA439" s="76"/>
      <c r="AB439" s="76"/>
      <c r="AC439" s="76"/>
      <c r="AD439" s="76"/>
      <c r="AE439" s="76"/>
      <c r="AF439" s="76"/>
      <c r="AG439" s="76"/>
      <c r="AH439" s="76"/>
      <c r="AI439" s="76"/>
      <c r="AJ439" s="76"/>
      <c r="AK439" s="76"/>
      <c r="AL439" s="76"/>
      <c r="AM439" s="76"/>
      <c r="AN439" s="76"/>
      <c r="AO439" s="144"/>
      <c r="AP439" s="246" t="str">
        <f>IF(F439="","",IFERROR(VLOOKUP(SUBSTITUTE(SUBSTITUTE(Tabla1[[#This Row],[Uso Sistemas]],"T","P"),"N","F"),Parámetros!$M$2:$N$17,2,0),"Completar hasta 3ra sem. para evaluar a Probacionista"))</f>
        <v/>
      </c>
      <c r="AQ439" s="40"/>
      <c r="AR439" s="40"/>
      <c r="AS439" s="40"/>
      <c r="AT439" s="29"/>
      <c r="AU439" s="56"/>
      <c r="AV439" s="56"/>
      <c r="AW439" s="56"/>
      <c r="AX439" s="248" t="str">
        <f>IF(V439="","",EOMONTH(EDATE(Tabla1[[#This Row],[Fecha Finalización]],2),0))</f>
        <v/>
      </c>
      <c r="AY439" s="40"/>
      <c r="AZ439" s="249" t="str">
        <f>IF(V439="","",EOMONTH(EDATE(Tabla1[[#This Row],[Fecha Finalización]],3),0))</f>
        <v/>
      </c>
      <c r="BA439" s="40"/>
      <c r="BB439" s="40"/>
      <c r="BC439" s="235"/>
      <c r="BD439" s="233" t="str">
        <f>IF(F439="","",Tabla1[[#This Row],[sem 01]]&amp;Tabla1[[#This Row],[sem 02]]&amp;Tabla1[[#This Row],[sem 03]])</f>
        <v/>
      </c>
      <c r="BE439" s="234" t="str">
        <f>IF(TRIM(F439)="","",$B$1&amp;"-"&amp;SUBSTITUTE(Tabla1[[#This Row],[Mes Inscrito]]," ","")&amp;"-"&amp;SUBSTITUTE(Tabla1[[#This Row],[Dia de clases Inscrito]]," ","")&amp;"-"&amp;SUBSTITUTE(Tabla1[[#This Row],[Horario Inscrito]]," ","")&amp;"-"&amp;Tabla1[[#This Row],[Fecha Inicio grupo]])</f>
        <v/>
      </c>
      <c r="BF439" s="251" t="str">
        <f>IF(F439="","",Tabla1[[#This Row],[Curso]])</f>
        <v/>
      </c>
      <c r="BG439" s="252" t="str">
        <f>+IF(TRIM(F439)="","",$B$1&amp;"-"&amp;TRIM(Tabla1[[#This Row],[Mes Inscrito]])&amp;"-"&amp;TRIM(Tabla1[[#This Row],[Dia de clases Inscrito]])&amp;"-"&amp;TRIM(Tabla1[[#This Row],[Horario Inscrito]])&amp;"-"&amp;TRIM(Tabla1[[#This Row],[Fecha Inicio grupo]])&amp;"-"&amp;TRIM(Tabla1[[#This Row],[Tipo Incrito]]))</f>
        <v/>
      </c>
      <c r="BH439" s="308" t="str">
        <f>IF(F439="","",OR(IFERROR(SEARCH("CG",Tabla1[[#This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9" s="309" t="str">
        <f>IF(F439&lt;&gt;"",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9" s="309" t="str">
        <f>IF(F439&lt;&gt;"",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9" s="309" t="str">
        <f>IF(Tabla1[[#This Row],[Fecha Inicio grupo]]="","",IFERROR(VLOOKUP(Tabla1[[#This Row],[Mes de Alta como miembro]],Parámetros!$AM$2:$AN$16,2,0),"01/01/1900"))</f>
        <v/>
      </c>
    </row>
    <row r="440" spans="1:63" ht="14.45" hidden="1">
      <c r="A440" s="69">
        <v>437</v>
      </c>
      <c r="B440" s="30"/>
      <c r="C440" s="35"/>
      <c r="D440" s="43"/>
      <c r="E440" s="65"/>
      <c r="F440" s="46"/>
      <c r="G440" s="46"/>
      <c r="H440" s="163"/>
      <c r="I440" s="43"/>
      <c r="J440" s="29"/>
      <c r="K440" s="70"/>
      <c r="L440" s="69"/>
      <c r="M440" s="47"/>
      <c r="N440" s="238" t="str">
        <f ca="1">IF(Tabla1[[#This Row],[Fecha de nac]]="","",IF(Tabla1[[#This Row],[Fecha Finalización]] &gt;=TODAY(), DATEDIF(Tabla1[[#This Row],[Fecha de nac]],TODAY(),"y"), ROUNDDOWN((Tabla1[[#This Row],[Fecha Finalización]] -Tabla1[[#This Row],[Fecha de nac]])/365,0)))</f>
        <v/>
      </c>
      <c r="O440" s="169"/>
      <c r="P440" s="35"/>
      <c r="Q440" s="68"/>
      <c r="R440" s="68"/>
      <c r="S440" s="68"/>
      <c r="T440" s="68"/>
      <c r="U440" s="243" t="str">
        <f>IF(F440="","",Tabla1[[#This Row],[Fecha Inicio grupo]]+3*7-7)</f>
        <v/>
      </c>
      <c r="V440" s="244" t="str">
        <f>IF(F440="","",EDATE(Tabla1[[#This Row],[Fecha Inicio grupo]],3))</f>
        <v/>
      </c>
      <c r="W440" s="30"/>
      <c r="X440" s="30"/>
      <c r="Y440" s="76"/>
      <c r="Z440" s="76"/>
      <c r="AA440" s="76"/>
      <c r="AB440" s="76"/>
      <c r="AC440" s="76"/>
      <c r="AD440" s="76"/>
      <c r="AE440" s="76"/>
      <c r="AF440" s="76"/>
      <c r="AG440" s="76"/>
      <c r="AH440" s="76"/>
      <c r="AI440" s="76"/>
      <c r="AJ440" s="76"/>
      <c r="AK440" s="76"/>
      <c r="AL440" s="76"/>
      <c r="AM440" s="76"/>
      <c r="AN440" s="76"/>
      <c r="AO440" s="144"/>
      <c r="AP440" s="246" t="str">
        <f>IF(F440="","",IFERROR(VLOOKUP(SUBSTITUTE(SUBSTITUTE(Tabla1[[#This Row],[Uso Sistemas]],"T","P"),"N","F"),Parámetros!$M$2:$N$17,2,0),"Completar hasta 3ra sem. para evaluar a Probacionista"))</f>
        <v/>
      </c>
      <c r="AQ440" s="40"/>
      <c r="AR440" s="40"/>
      <c r="AS440" s="40"/>
      <c r="AT440" s="29"/>
      <c r="AU440" s="56"/>
      <c r="AV440" s="56"/>
      <c r="AW440" s="56"/>
      <c r="AX440" s="248" t="str">
        <f>IF(V440="","",EOMONTH(EDATE(Tabla1[[#This Row],[Fecha Finalización]],2),0))</f>
        <v/>
      </c>
      <c r="AY440" s="40"/>
      <c r="AZ440" s="249" t="str">
        <f>IF(V440="","",EOMONTH(EDATE(Tabla1[[#This Row],[Fecha Finalización]],3),0))</f>
        <v/>
      </c>
      <c r="BA440" s="40"/>
      <c r="BB440" s="40"/>
      <c r="BC440" s="235"/>
      <c r="BD440" s="233" t="str">
        <f>IF(F440="","",Tabla1[[#This Row],[sem 01]]&amp;Tabla1[[#This Row],[sem 02]]&amp;Tabla1[[#This Row],[sem 03]])</f>
        <v/>
      </c>
      <c r="BE440" s="234" t="str">
        <f>IF(TRIM(F440)="","",$B$1&amp;"-"&amp;SUBSTITUTE(Tabla1[[#This Row],[Mes Inscrito]]," ","")&amp;"-"&amp;SUBSTITUTE(Tabla1[[#This Row],[Dia de clases Inscrito]]," ","")&amp;"-"&amp;SUBSTITUTE(Tabla1[[#This Row],[Horario Inscrito]]," ","")&amp;"-"&amp;Tabla1[[#This Row],[Fecha Inicio grupo]])</f>
        <v/>
      </c>
      <c r="BF440" s="251" t="str">
        <f>IF(F440="","",Tabla1[[#This Row],[Curso]])</f>
        <v/>
      </c>
      <c r="BG440" s="252" t="str">
        <f>+IF(TRIM(F440)="","",$B$1&amp;"-"&amp;TRIM(Tabla1[[#This Row],[Mes Inscrito]])&amp;"-"&amp;TRIM(Tabla1[[#This Row],[Dia de clases Inscrito]])&amp;"-"&amp;TRIM(Tabla1[[#This Row],[Horario Inscrito]])&amp;"-"&amp;TRIM(Tabla1[[#This Row],[Fecha Inicio grupo]])&amp;"-"&amp;TRIM(Tabla1[[#This Row],[Tipo Incrito]]))</f>
        <v/>
      </c>
      <c r="BH440" s="308" t="str">
        <f>IF(F440="","",OR(IFERROR(SEARCH("CG",Tabla1[[#This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0" s="309" t="str">
        <f>IF(F440&lt;&gt;"",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0" s="309" t="str">
        <f>IF(F440&lt;&gt;"",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0" s="309" t="str">
        <f>IF(Tabla1[[#This Row],[Fecha Inicio grupo]]="","",IFERROR(VLOOKUP(Tabla1[[#This Row],[Mes de Alta como miembro]],Parámetros!$AM$2:$AN$16,2,0),"01/01/1900"))</f>
        <v/>
      </c>
    </row>
    <row r="441" spans="1:63" ht="14.45" hidden="1">
      <c r="A441" s="69">
        <v>438</v>
      </c>
      <c r="B441" s="30"/>
      <c r="C441" s="35"/>
      <c r="D441" s="43"/>
      <c r="E441" s="65"/>
      <c r="F441" s="46"/>
      <c r="G441" s="46"/>
      <c r="H441" s="163"/>
      <c r="I441" s="43"/>
      <c r="J441" s="29"/>
      <c r="K441" s="70"/>
      <c r="L441" s="69"/>
      <c r="M441" s="47"/>
      <c r="N441" s="238" t="str">
        <f ca="1">IF(Tabla1[[#This Row],[Fecha de nac]]="","",IF(Tabla1[[#This Row],[Fecha Finalización]] &gt;=TODAY(), DATEDIF(Tabla1[[#This Row],[Fecha de nac]],TODAY(),"y"), ROUNDDOWN((Tabla1[[#This Row],[Fecha Finalización]] -Tabla1[[#This Row],[Fecha de nac]])/365,0)))</f>
        <v/>
      </c>
      <c r="O441" s="169"/>
      <c r="P441" s="35"/>
      <c r="Q441" s="68"/>
      <c r="R441" s="68"/>
      <c r="S441" s="68"/>
      <c r="T441" s="68"/>
      <c r="U441" s="243" t="str">
        <f>IF(F441="","",Tabla1[[#This Row],[Fecha Inicio grupo]]+3*7-7)</f>
        <v/>
      </c>
      <c r="V441" s="244" t="str">
        <f>IF(F441="","",EDATE(Tabla1[[#This Row],[Fecha Inicio grupo]],3))</f>
        <v/>
      </c>
      <c r="W441" s="30"/>
      <c r="X441" s="30"/>
      <c r="Y441" s="76"/>
      <c r="Z441" s="76"/>
      <c r="AA441" s="76"/>
      <c r="AB441" s="76"/>
      <c r="AC441" s="76"/>
      <c r="AD441" s="76"/>
      <c r="AE441" s="76"/>
      <c r="AF441" s="76"/>
      <c r="AG441" s="76"/>
      <c r="AH441" s="76"/>
      <c r="AI441" s="76"/>
      <c r="AJ441" s="76"/>
      <c r="AK441" s="76"/>
      <c r="AL441" s="76"/>
      <c r="AM441" s="76"/>
      <c r="AN441" s="76"/>
      <c r="AO441" s="144"/>
      <c r="AP441" s="246" t="str">
        <f>IF(F441="","",IFERROR(VLOOKUP(SUBSTITUTE(SUBSTITUTE(Tabla1[[#This Row],[Uso Sistemas]],"T","P"),"N","F"),Parámetros!$M$2:$N$17,2,0),"Completar hasta 3ra sem. para evaluar a Probacionista"))</f>
        <v/>
      </c>
      <c r="AQ441" s="40"/>
      <c r="AR441" s="40"/>
      <c r="AS441" s="40"/>
      <c r="AT441" s="29"/>
      <c r="AU441" s="56"/>
      <c r="AV441" s="56"/>
      <c r="AW441" s="56"/>
      <c r="AX441" s="248" t="str">
        <f>IF(V441="","",EOMONTH(EDATE(Tabla1[[#This Row],[Fecha Finalización]],2),0))</f>
        <v/>
      </c>
      <c r="AY441" s="40"/>
      <c r="AZ441" s="249" t="str">
        <f>IF(V441="","",EOMONTH(EDATE(Tabla1[[#This Row],[Fecha Finalización]],3),0))</f>
        <v/>
      </c>
      <c r="BA441" s="40"/>
      <c r="BB441" s="40"/>
      <c r="BC441" s="235"/>
      <c r="BD441" s="233" t="str">
        <f>IF(F441="","",Tabla1[[#This Row],[sem 01]]&amp;Tabla1[[#This Row],[sem 02]]&amp;Tabla1[[#This Row],[sem 03]])</f>
        <v/>
      </c>
      <c r="BE441" s="234" t="str">
        <f>IF(TRIM(F441)="","",$B$1&amp;"-"&amp;SUBSTITUTE(Tabla1[[#This Row],[Mes Inscrito]]," ","")&amp;"-"&amp;SUBSTITUTE(Tabla1[[#This Row],[Dia de clases Inscrito]]," ","")&amp;"-"&amp;SUBSTITUTE(Tabla1[[#This Row],[Horario Inscrito]]," ","")&amp;"-"&amp;Tabla1[[#This Row],[Fecha Inicio grupo]])</f>
        <v/>
      </c>
      <c r="BF441" s="251" t="str">
        <f>IF(F441="","",Tabla1[[#This Row],[Curso]])</f>
        <v/>
      </c>
      <c r="BG441" s="252" t="str">
        <f>+IF(TRIM(F441)="","",$B$1&amp;"-"&amp;TRIM(Tabla1[[#This Row],[Mes Inscrito]])&amp;"-"&amp;TRIM(Tabla1[[#This Row],[Dia de clases Inscrito]])&amp;"-"&amp;TRIM(Tabla1[[#This Row],[Horario Inscrito]])&amp;"-"&amp;TRIM(Tabla1[[#This Row],[Fecha Inicio grupo]])&amp;"-"&amp;TRIM(Tabla1[[#This Row],[Tipo Incrito]]))</f>
        <v/>
      </c>
      <c r="BH441" s="308" t="str">
        <f>IF(F441="","",OR(IFERROR(SEARCH("CG",Tabla1[[#This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1" s="309" t="str">
        <f>IF(F441&lt;&gt;"",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1" s="309" t="str">
        <f>IF(F441&lt;&gt;"",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1" s="309" t="str">
        <f>IF(Tabla1[[#This Row],[Fecha Inicio grupo]]="","",IFERROR(VLOOKUP(Tabla1[[#This Row],[Mes de Alta como miembro]],Parámetros!$AM$2:$AN$16,2,0),"01/01/1900"))</f>
        <v/>
      </c>
    </row>
    <row r="442" spans="1:63" ht="14.45" hidden="1">
      <c r="A442" s="69">
        <v>439</v>
      </c>
      <c r="B442" s="30"/>
      <c r="C442" s="35"/>
      <c r="D442" s="43"/>
      <c r="E442" s="65"/>
      <c r="F442" s="46"/>
      <c r="G442" s="46"/>
      <c r="H442" s="163"/>
      <c r="I442" s="43"/>
      <c r="J442" s="29"/>
      <c r="K442" s="70"/>
      <c r="L442" s="69"/>
      <c r="M442" s="47"/>
      <c r="N442" s="238" t="str">
        <f ca="1">IF(Tabla1[[#This Row],[Fecha de nac]]="","",IF(Tabla1[[#This Row],[Fecha Finalización]] &gt;=TODAY(), DATEDIF(Tabla1[[#This Row],[Fecha de nac]],TODAY(),"y"), ROUNDDOWN((Tabla1[[#This Row],[Fecha Finalización]] -Tabla1[[#This Row],[Fecha de nac]])/365,0)))</f>
        <v/>
      </c>
      <c r="O442" s="169"/>
      <c r="P442" s="35"/>
      <c r="Q442" s="68"/>
      <c r="R442" s="68"/>
      <c r="S442" s="68"/>
      <c r="T442" s="68"/>
      <c r="U442" s="243" t="str">
        <f>IF(F442="","",Tabla1[[#This Row],[Fecha Inicio grupo]]+3*7-7)</f>
        <v/>
      </c>
      <c r="V442" s="244" t="str">
        <f>IF(F442="","",EDATE(Tabla1[[#This Row],[Fecha Inicio grupo]],3))</f>
        <v/>
      </c>
      <c r="W442" s="30"/>
      <c r="X442" s="30"/>
      <c r="Y442" s="76"/>
      <c r="Z442" s="76"/>
      <c r="AA442" s="76"/>
      <c r="AB442" s="76"/>
      <c r="AC442" s="76"/>
      <c r="AD442" s="76"/>
      <c r="AE442" s="76"/>
      <c r="AF442" s="76"/>
      <c r="AG442" s="76"/>
      <c r="AH442" s="76"/>
      <c r="AI442" s="76"/>
      <c r="AJ442" s="76"/>
      <c r="AK442" s="76"/>
      <c r="AL442" s="76"/>
      <c r="AM442" s="76"/>
      <c r="AN442" s="76"/>
      <c r="AO442" s="144"/>
      <c r="AP442" s="246" t="str">
        <f>IF(F442="","",IFERROR(VLOOKUP(SUBSTITUTE(SUBSTITUTE(Tabla1[[#This Row],[Uso Sistemas]],"T","P"),"N","F"),Parámetros!$M$2:$N$17,2,0),"Completar hasta 3ra sem. para evaluar a Probacionista"))</f>
        <v/>
      </c>
      <c r="AQ442" s="40"/>
      <c r="AR442" s="40"/>
      <c r="AS442" s="40"/>
      <c r="AT442" s="29"/>
      <c r="AU442" s="56"/>
      <c r="AV442" s="56"/>
      <c r="AW442" s="56"/>
      <c r="AX442" s="248" t="str">
        <f>IF(V442="","",EOMONTH(EDATE(Tabla1[[#This Row],[Fecha Finalización]],2),0))</f>
        <v/>
      </c>
      <c r="AY442" s="40"/>
      <c r="AZ442" s="249" t="str">
        <f>IF(V442="","",EOMONTH(EDATE(Tabla1[[#This Row],[Fecha Finalización]],3),0))</f>
        <v/>
      </c>
      <c r="BA442" s="40"/>
      <c r="BB442" s="40"/>
      <c r="BC442" s="235"/>
      <c r="BD442" s="233" t="str">
        <f>IF(F442="","",Tabla1[[#This Row],[sem 01]]&amp;Tabla1[[#This Row],[sem 02]]&amp;Tabla1[[#This Row],[sem 03]])</f>
        <v/>
      </c>
      <c r="BE442" s="234" t="str">
        <f>IF(TRIM(F442)="","",$B$1&amp;"-"&amp;SUBSTITUTE(Tabla1[[#This Row],[Mes Inscrito]]," ","")&amp;"-"&amp;SUBSTITUTE(Tabla1[[#This Row],[Dia de clases Inscrito]]," ","")&amp;"-"&amp;SUBSTITUTE(Tabla1[[#This Row],[Horario Inscrito]]," ","")&amp;"-"&amp;Tabla1[[#This Row],[Fecha Inicio grupo]])</f>
        <v/>
      </c>
      <c r="BF442" s="251" t="str">
        <f>IF(F442="","",Tabla1[[#This Row],[Curso]])</f>
        <v/>
      </c>
      <c r="BG442" s="252" t="str">
        <f>+IF(TRIM(F442)="","",$B$1&amp;"-"&amp;TRIM(Tabla1[[#This Row],[Mes Inscrito]])&amp;"-"&amp;TRIM(Tabla1[[#This Row],[Dia de clases Inscrito]])&amp;"-"&amp;TRIM(Tabla1[[#This Row],[Horario Inscrito]])&amp;"-"&amp;TRIM(Tabla1[[#This Row],[Fecha Inicio grupo]])&amp;"-"&amp;TRIM(Tabla1[[#This Row],[Tipo Incrito]]))</f>
        <v/>
      </c>
      <c r="BH442" s="308" t="str">
        <f>IF(F442="","",OR(IFERROR(SEARCH("CG",Tabla1[[#This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2" s="309" t="str">
        <f>IF(F442&lt;&gt;"",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2" s="309" t="str">
        <f>IF(F442&lt;&gt;"",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2" s="309" t="str">
        <f>IF(Tabla1[[#This Row],[Fecha Inicio grupo]]="","",IFERROR(VLOOKUP(Tabla1[[#This Row],[Mes de Alta como miembro]],Parámetros!$AM$2:$AN$16,2,0),"01/01/1900"))</f>
        <v/>
      </c>
    </row>
    <row r="443" spans="1:63" ht="14.45" hidden="1">
      <c r="A443" s="69">
        <v>440</v>
      </c>
      <c r="B443" s="30"/>
      <c r="C443" s="35"/>
      <c r="D443" s="43"/>
      <c r="E443" s="65"/>
      <c r="F443" s="46"/>
      <c r="G443" s="46"/>
      <c r="H443" s="163"/>
      <c r="I443" s="43"/>
      <c r="J443" s="29"/>
      <c r="K443" s="70"/>
      <c r="L443" s="69"/>
      <c r="M443" s="47"/>
      <c r="N443" s="238" t="str">
        <f ca="1">IF(Tabla1[[#This Row],[Fecha de nac]]="","",IF(Tabla1[[#This Row],[Fecha Finalización]] &gt;=TODAY(), DATEDIF(Tabla1[[#This Row],[Fecha de nac]],TODAY(),"y"), ROUNDDOWN((Tabla1[[#This Row],[Fecha Finalización]] -Tabla1[[#This Row],[Fecha de nac]])/365,0)))</f>
        <v/>
      </c>
      <c r="O443" s="169"/>
      <c r="P443" s="35"/>
      <c r="Q443" s="68"/>
      <c r="R443" s="68"/>
      <c r="S443" s="68"/>
      <c r="T443" s="68"/>
      <c r="U443" s="243" t="str">
        <f>IF(F443="","",Tabla1[[#This Row],[Fecha Inicio grupo]]+3*7-7)</f>
        <v/>
      </c>
      <c r="V443" s="244" t="str">
        <f>IF(F443="","",EDATE(Tabla1[[#This Row],[Fecha Inicio grupo]],3))</f>
        <v/>
      </c>
      <c r="W443" s="30"/>
      <c r="X443" s="30"/>
      <c r="Y443" s="76"/>
      <c r="Z443" s="76"/>
      <c r="AA443" s="76"/>
      <c r="AB443" s="76"/>
      <c r="AC443" s="76"/>
      <c r="AD443" s="76"/>
      <c r="AE443" s="76"/>
      <c r="AF443" s="76"/>
      <c r="AG443" s="76"/>
      <c r="AH443" s="76"/>
      <c r="AI443" s="76"/>
      <c r="AJ443" s="76"/>
      <c r="AK443" s="76"/>
      <c r="AL443" s="76"/>
      <c r="AM443" s="76"/>
      <c r="AN443" s="76"/>
      <c r="AO443" s="144"/>
      <c r="AP443" s="246" t="str">
        <f>IF(F443="","",IFERROR(VLOOKUP(SUBSTITUTE(SUBSTITUTE(Tabla1[[#This Row],[Uso Sistemas]],"T","P"),"N","F"),Parámetros!$M$2:$N$17,2,0),"Completar hasta 3ra sem. para evaluar a Probacionista"))</f>
        <v/>
      </c>
      <c r="AQ443" s="40"/>
      <c r="AR443" s="40"/>
      <c r="AS443" s="40"/>
      <c r="AT443" s="29"/>
      <c r="AU443" s="56"/>
      <c r="AV443" s="56"/>
      <c r="AW443" s="56"/>
      <c r="AX443" s="248" t="str">
        <f>IF(V443="","",EOMONTH(EDATE(Tabla1[[#This Row],[Fecha Finalización]],2),0))</f>
        <v/>
      </c>
      <c r="AY443" s="40"/>
      <c r="AZ443" s="249" t="str">
        <f>IF(V443="","",EOMONTH(EDATE(Tabla1[[#This Row],[Fecha Finalización]],3),0))</f>
        <v/>
      </c>
      <c r="BA443" s="40"/>
      <c r="BB443" s="40"/>
      <c r="BC443" s="235"/>
      <c r="BD443" s="233" t="str">
        <f>IF(F443="","",Tabla1[[#This Row],[sem 01]]&amp;Tabla1[[#This Row],[sem 02]]&amp;Tabla1[[#This Row],[sem 03]])</f>
        <v/>
      </c>
      <c r="BE443" s="234" t="str">
        <f>IF(TRIM(F443)="","",$B$1&amp;"-"&amp;SUBSTITUTE(Tabla1[[#This Row],[Mes Inscrito]]," ","")&amp;"-"&amp;SUBSTITUTE(Tabla1[[#This Row],[Dia de clases Inscrito]]," ","")&amp;"-"&amp;SUBSTITUTE(Tabla1[[#This Row],[Horario Inscrito]]," ","")&amp;"-"&amp;Tabla1[[#This Row],[Fecha Inicio grupo]])</f>
        <v/>
      </c>
      <c r="BF443" s="251" t="str">
        <f>IF(F443="","",Tabla1[[#This Row],[Curso]])</f>
        <v/>
      </c>
      <c r="BG443" s="252" t="str">
        <f>+IF(TRIM(F443)="","",$B$1&amp;"-"&amp;TRIM(Tabla1[[#This Row],[Mes Inscrito]])&amp;"-"&amp;TRIM(Tabla1[[#This Row],[Dia de clases Inscrito]])&amp;"-"&amp;TRIM(Tabla1[[#This Row],[Horario Inscrito]])&amp;"-"&amp;TRIM(Tabla1[[#This Row],[Fecha Inicio grupo]])&amp;"-"&amp;TRIM(Tabla1[[#This Row],[Tipo Incrito]]))</f>
        <v/>
      </c>
      <c r="BH443" s="308" t="str">
        <f>IF(F443="","",OR(IFERROR(SEARCH("CG",Tabla1[[#This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3" s="309" t="str">
        <f>IF(F443&lt;&gt;"",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3" s="309" t="str">
        <f>IF(F443&lt;&gt;"",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3" s="309" t="str">
        <f>IF(Tabla1[[#This Row],[Fecha Inicio grupo]]="","",IFERROR(VLOOKUP(Tabla1[[#This Row],[Mes de Alta como miembro]],Parámetros!$AM$2:$AN$16,2,0),"01/01/1900"))</f>
        <v/>
      </c>
    </row>
    <row r="444" spans="1:63" ht="14.45" hidden="1">
      <c r="A444" s="69">
        <v>441</v>
      </c>
      <c r="B444" s="30"/>
      <c r="C444" s="35"/>
      <c r="D444" s="43"/>
      <c r="E444" s="65"/>
      <c r="F444" s="46"/>
      <c r="G444" s="46"/>
      <c r="H444" s="163"/>
      <c r="I444" s="43"/>
      <c r="J444" s="29"/>
      <c r="K444" s="70"/>
      <c r="L444" s="69"/>
      <c r="M444" s="47"/>
      <c r="N444" s="238" t="str">
        <f ca="1">IF(Tabla1[[#This Row],[Fecha de nac]]="","",IF(Tabla1[[#This Row],[Fecha Finalización]] &gt;=TODAY(), DATEDIF(Tabla1[[#This Row],[Fecha de nac]],TODAY(),"y"), ROUNDDOWN((Tabla1[[#This Row],[Fecha Finalización]] -Tabla1[[#This Row],[Fecha de nac]])/365,0)))</f>
        <v/>
      </c>
      <c r="O444" s="169"/>
      <c r="P444" s="35"/>
      <c r="Q444" s="68"/>
      <c r="R444" s="68"/>
      <c r="S444" s="68"/>
      <c r="T444" s="68"/>
      <c r="U444" s="243" t="str">
        <f>IF(F444="","",Tabla1[[#This Row],[Fecha Inicio grupo]]+3*7-7)</f>
        <v/>
      </c>
      <c r="V444" s="244" t="str">
        <f>IF(F444="","",EDATE(Tabla1[[#This Row],[Fecha Inicio grupo]],3))</f>
        <v/>
      </c>
      <c r="W444" s="30"/>
      <c r="X444" s="30"/>
      <c r="Y444" s="76"/>
      <c r="Z444" s="76"/>
      <c r="AA444" s="76"/>
      <c r="AB444" s="76"/>
      <c r="AC444" s="76"/>
      <c r="AD444" s="76"/>
      <c r="AE444" s="76"/>
      <c r="AF444" s="76"/>
      <c r="AG444" s="76"/>
      <c r="AH444" s="76"/>
      <c r="AI444" s="76"/>
      <c r="AJ444" s="76"/>
      <c r="AK444" s="76"/>
      <c r="AL444" s="76"/>
      <c r="AM444" s="76"/>
      <c r="AN444" s="76"/>
      <c r="AO444" s="144"/>
      <c r="AP444" s="246" t="str">
        <f>IF(F444="","",IFERROR(VLOOKUP(SUBSTITUTE(SUBSTITUTE(Tabla1[[#This Row],[Uso Sistemas]],"T","P"),"N","F"),Parámetros!$M$2:$N$17,2,0),"Completar hasta 3ra sem. para evaluar a Probacionista"))</f>
        <v/>
      </c>
      <c r="AQ444" s="40"/>
      <c r="AR444" s="40"/>
      <c r="AS444" s="40"/>
      <c r="AT444" s="29"/>
      <c r="AU444" s="56"/>
      <c r="AV444" s="56"/>
      <c r="AW444" s="56"/>
      <c r="AX444" s="248" t="str">
        <f>IF(V444="","",EOMONTH(EDATE(Tabla1[[#This Row],[Fecha Finalización]],2),0))</f>
        <v/>
      </c>
      <c r="AY444" s="40"/>
      <c r="AZ444" s="249" t="str">
        <f>IF(V444="","",EOMONTH(EDATE(Tabla1[[#This Row],[Fecha Finalización]],3),0))</f>
        <v/>
      </c>
      <c r="BA444" s="40"/>
      <c r="BB444" s="40"/>
      <c r="BC444" s="235"/>
      <c r="BD444" s="233" t="str">
        <f>IF(F444="","",Tabla1[[#This Row],[sem 01]]&amp;Tabla1[[#This Row],[sem 02]]&amp;Tabla1[[#This Row],[sem 03]])</f>
        <v/>
      </c>
      <c r="BE444" s="234" t="str">
        <f>IF(TRIM(F444)="","",$B$1&amp;"-"&amp;SUBSTITUTE(Tabla1[[#This Row],[Mes Inscrito]]," ","")&amp;"-"&amp;SUBSTITUTE(Tabla1[[#This Row],[Dia de clases Inscrito]]," ","")&amp;"-"&amp;SUBSTITUTE(Tabla1[[#This Row],[Horario Inscrito]]," ","")&amp;"-"&amp;Tabla1[[#This Row],[Fecha Inicio grupo]])</f>
        <v/>
      </c>
      <c r="BF444" s="251" t="str">
        <f>IF(F444="","",Tabla1[[#This Row],[Curso]])</f>
        <v/>
      </c>
      <c r="BG444" s="252" t="str">
        <f>+IF(TRIM(F444)="","",$B$1&amp;"-"&amp;TRIM(Tabla1[[#This Row],[Mes Inscrito]])&amp;"-"&amp;TRIM(Tabla1[[#This Row],[Dia de clases Inscrito]])&amp;"-"&amp;TRIM(Tabla1[[#This Row],[Horario Inscrito]])&amp;"-"&amp;TRIM(Tabla1[[#This Row],[Fecha Inicio grupo]])&amp;"-"&amp;TRIM(Tabla1[[#This Row],[Tipo Incrito]]))</f>
        <v/>
      </c>
      <c r="BH444" s="308" t="str">
        <f>IF(F444="","",OR(IFERROR(SEARCH("CG",Tabla1[[#This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4" s="309" t="str">
        <f>IF(F444&lt;&gt;"",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4" s="309" t="str">
        <f>IF(F444&lt;&gt;"",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4" s="309" t="str">
        <f>IF(Tabla1[[#This Row],[Fecha Inicio grupo]]="","",IFERROR(VLOOKUP(Tabla1[[#This Row],[Mes de Alta como miembro]],Parámetros!$AM$2:$AN$16,2,0),"01/01/1900"))</f>
        <v/>
      </c>
    </row>
    <row r="445" spans="1:63" ht="14.45" hidden="1">
      <c r="A445" s="69">
        <v>442</v>
      </c>
      <c r="B445" s="30"/>
      <c r="C445" s="35"/>
      <c r="D445" s="43"/>
      <c r="E445" s="65"/>
      <c r="F445" s="46"/>
      <c r="G445" s="46"/>
      <c r="H445" s="163"/>
      <c r="I445" s="43"/>
      <c r="J445" s="29"/>
      <c r="K445" s="70"/>
      <c r="L445" s="69"/>
      <c r="M445" s="47"/>
      <c r="N445" s="238" t="str">
        <f ca="1">IF(Tabla1[[#This Row],[Fecha de nac]]="","",IF(Tabla1[[#This Row],[Fecha Finalización]] &gt;=TODAY(), DATEDIF(Tabla1[[#This Row],[Fecha de nac]],TODAY(),"y"), ROUNDDOWN((Tabla1[[#This Row],[Fecha Finalización]] -Tabla1[[#This Row],[Fecha de nac]])/365,0)))</f>
        <v/>
      </c>
      <c r="O445" s="169"/>
      <c r="P445" s="35"/>
      <c r="Q445" s="68"/>
      <c r="R445" s="68"/>
      <c r="S445" s="68"/>
      <c r="T445" s="68"/>
      <c r="U445" s="243" t="str">
        <f>IF(F445="","",Tabla1[[#This Row],[Fecha Inicio grupo]]+3*7-7)</f>
        <v/>
      </c>
      <c r="V445" s="244" t="str">
        <f>IF(F445="","",EDATE(Tabla1[[#This Row],[Fecha Inicio grupo]],3))</f>
        <v/>
      </c>
      <c r="W445" s="30"/>
      <c r="X445" s="30"/>
      <c r="Y445" s="76"/>
      <c r="Z445" s="76"/>
      <c r="AA445" s="76"/>
      <c r="AB445" s="76"/>
      <c r="AC445" s="76"/>
      <c r="AD445" s="76"/>
      <c r="AE445" s="76"/>
      <c r="AF445" s="76"/>
      <c r="AG445" s="76"/>
      <c r="AH445" s="76"/>
      <c r="AI445" s="76"/>
      <c r="AJ445" s="76"/>
      <c r="AK445" s="76"/>
      <c r="AL445" s="76"/>
      <c r="AM445" s="76"/>
      <c r="AN445" s="76"/>
      <c r="AO445" s="144"/>
      <c r="AP445" s="246" t="str">
        <f>IF(F445="","",IFERROR(VLOOKUP(SUBSTITUTE(SUBSTITUTE(Tabla1[[#This Row],[Uso Sistemas]],"T","P"),"N","F"),Parámetros!$M$2:$N$17,2,0),"Completar hasta 3ra sem. para evaluar a Probacionista"))</f>
        <v/>
      </c>
      <c r="AQ445" s="40"/>
      <c r="AR445" s="40"/>
      <c r="AS445" s="40"/>
      <c r="AT445" s="29"/>
      <c r="AU445" s="56"/>
      <c r="AV445" s="56"/>
      <c r="AW445" s="56"/>
      <c r="AX445" s="248" t="str">
        <f>IF(V445="","",EOMONTH(EDATE(Tabla1[[#This Row],[Fecha Finalización]],2),0))</f>
        <v/>
      </c>
      <c r="AY445" s="40"/>
      <c r="AZ445" s="249" t="str">
        <f>IF(V445="","",EOMONTH(EDATE(Tabla1[[#This Row],[Fecha Finalización]],3),0))</f>
        <v/>
      </c>
      <c r="BA445" s="40"/>
      <c r="BB445" s="40"/>
      <c r="BC445" s="235"/>
      <c r="BD445" s="233" t="str">
        <f>IF(F445="","",Tabla1[[#This Row],[sem 01]]&amp;Tabla1[[#This Row],[sem 02]]&amp;Tabla1[[#This Row],[sem 03]])</f>
        <v/>
      </c>
      <c r="BE445" s="234" t="str">
        <f>IF(TRIM(F445)="","",$B$1&amp;"-"&amp;SUBSTITUTE(Tabla1[[#This Row],[Mes Inscrito]]," ","")&amp;"-"&amp;SUBSTITUTE(Tabla1[[#This Row],[Dia de clases Inscrito]]," ","")&amp;"-"&amp;SUBSTITUTE(Tabla1[[#This Row],[Horario Inscrito]]," ","")&amp;"-"&amp;Tabla1[[#This Row],[Fecha Inicio grupo]])</f>
        <v/>
      </c>
      <c r="BF445" s="251" t="str">
        <f>IF(F445="","",Tabla1[[#This Row],[Curso]])</f>
        <v/>
      </c>
      <c r="BG445" s="252" t="str">
        <f>+IF(TRIM(F445)="","",$B$1&amp;"-"&amp;TRIM(Tabla1[[#This Row],[Mes Inscrito]])&amp;"-"&amp;TRIM(Tabla1[[#This Row],[Dia de clases Inscrito]])&amp;"-"&amp;TRIM(Tabla1[[#This Row],[Horario Inscrito]])&amp;"-"&amp;TRIM(Tabla1[[#This Row],[Fecha Inicio grupo]])&amp;"-"&amp;TRIM(Tabla1[[#This Row],[Tipo Incrito]]))</f>
        <v/>
      </c>
      <c r="BH445" s="308" t="str">
        <f>IF(F445="","",OR(IFERROR(SEARCH("CG",Tabla1[[#This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5" s="309" t="str">
        <f>IF(F445&lt;&gt;"",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5" s="309" t="str">
        <f>IF(F445&lt;&gt;"",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5" s="309" t="str">
        <f>IF(Tabla1[[#This Row],[Fecha Inicio grupo]]="","",IFERROR(VLOOKUP(Tabla1[[#This Row],[Mes de Alta como miembro]],Parámetros!$AM$2:$AN$16,2,0),"01/01/1900"))</f>
        <v/>
      </c>
    </row>
    <row r="446" spans="1:63" ht="14.45" hidden="1">
      <c r="A446" s="69">
        <v>443</v>
      </c>
      <c r="B446" s="30"/>
      <c r="C446" s="35"/>
      <c r="D446" s="43"/>
      <c r="E446" s="65"/>
      <c r="F446" s="46"/>
      <c r="G446" s="46"/>
      <c r="H446" s="163"/>
      <c r="I446" s="43"/>
      <c r="J446" s="29"/>
      <c r="K446" s="70"/>
      <c r="L446" s="69"/>
      <c r="M446" s="47"/>
      <c r="N446" s="238" t="str">
        <f ca="1">IF(Tabla1[[#This Row],[Fecha de nac]]="","",IF(Tabla1[[#This Row],[Fecha Finalización]] &gt;=TODAY(), DATEDIF(Tabla1[[#This Row],[Fecha de nac]],TODAY(),"y"), ROUNDDOWN((Tabla1[[#This Row],[Fecha Finalización]] -Tabla1[[#This Row],[Fecha de nac]])/365,0)))</f>
        <v/>
      </c>
      <c r="O446" s="169"/>
      <c r="P446" s="35"/>
      <c r="Q446" s="68"/>
      <c r="R446" s="68"/>
      <c r="S446" s="68"/>
      <c r="T446" s="68"/>
      <c r="U446" s="243" t="str">
        <f>IF(F446="","",Tabla1[[#This Row],[Fecha Inicio grupo]]+3*7-7)</f>
        <v/>
      </c>
      <c r="V446" s="244" t="str">
        <f>IF(F446="","",EDATE(Tabla1[[#This Row],[Fecha Inicio grupo]],3))</f>
        <v/>
      </c>
      <c r="W446" s="30"/>
      <c r="X446" s="30"/>
      <c r="Y446" s="76"/>
      <c r="Z446" s="76"/>
      <c r="AA446" s="76"/>
      <c r="AB446" s="76"/>
      <c r="AC446" s="76"/>
      <c r="AD446" s="76"/>
      <c r="AE446" s="76"/>
      <c r="AF446" s="76"/>
      <c r="AG446" s="76"/>
      <c r="AH446" s="76"/>
      <c r="AI446" s="76"/>
      <c r="AJ446" s="76"/>
      <c r="AK446" s="76"/>
      <c r="AL446" s="76"/>
      <c r="AM446" s="76"/>
      <c r="AN446" s="76"/>
      <c r="AO446" s="144"/>
      <c r="AP446" s="246" t="str">
        <f>IF(F446="","",IFERROR(VLOOKUP(SUBSTITUTE(SUBSTITUTE(Tabla1[[#This Row],[Uso Sistemas]],"T","P"),"N","F"),Parámetros!$M$2:$N$17,2,0),"Completar hasta 3ra sem. para evaluar a Probacionista"))</f>
        <v/>
      </c>
      <c r="AQ446" s="40"/>
      <c r="AR446" s="40"/>
      <c r="AS446" s="40"/>
      <c r="AT446" s="29"/>
      <c r="AU446" s="56"/>
      <c r="AV446" s="56"/>
      <c r="AW446" s="56"/>
      <c r="AX446" s="248" t="str">
        <f>IF(V446="","",EOMONTH(EDATE(Tabla1[[#This Row],[Fecha Finalización]],2),0))</f>
        <v/>
      </c>
      <c r="AY446" s="40"/>
      <c r="AZ446" s="249" t="str">
        <f>IF(V446="","",EOMONTH(EDATE(Tabla1[[#This Row],[Fecha Finalización]],3),0))</f>
        <v/>
      </c>
      <c r="BA446" s="40"/>
      <c r="BB446" s="40"/>
      <c r="BC446" s="235"/>
      <c r="BD446" s="233" t="str">
        <f>IF(F446="","",Tabla1[[#This Row],[sem 01]]&amp;Tabla1[[#This Row],[sem 02]]&amp;Tabla1[[#This Row],[sem 03]])</f>
        <v/>
      </c>
      <c r="BE446" s="234" t="str">
        <f>IF(TRIM(F446)="","",$B$1&amp;"-"&amp;SUBSTITUTE(Tabla1[[#This Row],[Mes Inscrito]]," ","")&amp;"-"&amp;SUBSTITUTE(Tabla1[[#This Row],[Dia de clases Inscrito]]," ","")&amp;"-"&amp;SUBSTITUTE(Tabla1[[#This Row],[Horario Inscrito]]," ","")&amp;"-"&amp;Tabla1[[#This Row],[Fecha Inicio grupo]])</f>
        <v/>
      </c>
      <c r="BF446" s="251" t="str">
        <f>IF(F446="","",Tabla1[[#This Row],[Curso]])</f>
        <v/>
      </c>
      <c r="BG446" s="252" t="str">
        <f>+IF(TRIM(F446)="","",$B$1&amp;"-"&amp;TRIM(Tabla1[[#This Row],[Mes Inscrito]])&amp;"-"&amp;TRIM(Tabla1[[#This Row],[Dia de clases Inscrito]])&amp;"-"&amp;TRIM(Tabla1[[#This Row],[Horario Inscrito]])&amp;"-"&amp;TRIM(Tabla1[[#This Row],[Fecha Inicio grupo]])&amp;"-"&amp;TRIM(Tabla1[[#This Row],[Tipo Incrito]]))</f>
        <v/>
      </c>
      <c r="BH446" s="308" t="str">
        <f>IF(F446="","",OR(IFERROR(SEARCH("CG",Tabla1[[#This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6" s="309" t="str">
        <f>IF(F446&lt;&gt;"",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6" s="309" t="str">
        <f>IF(F446&lt;&gt;"",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6" s="309" t="str">
        <f>IF(Tabla1[[#This Row],[Fecha Inicio grupo]]="","",IFERROR(VLOOKUP(Tabla1[[#This Row],[Mes de Alta como miembro]],Parámetros!$AM$2:$AN$16,2,0),"01/01/1900"))</f>
        <v/>
      </c>
    </row>
    <row r="447" spans="1:63" ht="14.45" hidden="1">
      <c r="A447" s="69">
        <v>444</v>
      </c>
      <c r="B447" s="30"/>
      <c r="C447" s="35"/>
      <c r="D447" s="43"/>
      <c r="E447" s="65"/>
      <c r="F447" s="46"/>
      <c r="G447" s="46"/>
      <c r="H447" s="163"/>
      <c r="I447" s="43"/>
      <c r="J447" s="29"/>
      <c r="K447" s="70"/>
      <c r="L447" s="69"/>
      <c r="M447" s="47"/>
      <c r="N447" s="238" t="str">
        <f ca="1">IF(Tabla1[[#This Row],[Fecha de nac]]="","",IF(Tabla1[[#This Row],[Fecha Finalización]] &gt;=TODAY(), DATEDIF(Tabla1[[#This Row],[Fecha de nac]],TODAY(),"y"), ROUNDDOWN((Tabla1[[#This Row],[Fecha Finalización]] -Tabla1[[#This Row],[Fecha de nac]])/365,0)))</f>
        <v/>
      </c>
      <c r="O447" s="169"/>
      <c r="P447" s="35"/>
      <c r="Q447" s="68"/>
      <c r="R447" s="68"/>
      <c r="S447" s="68"/>
      <c r="T447" s="68"/>
      <c r="U447" s="243" t="str">
        <f>IF(F447="","",Tabla1[[#This Row],[Fecha Inicio grupo]]+3*7-7)</f>
        <v/>
      </c>
      <c r="V447" s="244" t="str">
        <f>IF(F447="","",EDATE(Tabla1[[#This Row],[Fecha Inicio grupo]],3))</f>
        <v/>
      </c>
      <c r="W447" s="30"/>
      <c r="X447" s="30"/>
      <c r="Y447" s="76"/>
      <c r="Z447" s="76"/>
      <c r="AA447" s="76"/>
      <c r="AB447" s="76"/>
      <c r="AC447" s="76"/>
      <c r="AD447" s="76"/>
      <c r="AE447" s="76"/>
      <c r="AF447" s="76"/>
      <c r="AG447" s="76"/>
      <c r="AH447" s="76"/>
      <c r="AI447" s="76"/>
      <c r="AJ447" s="76"/>
      <c r="AK447" s="76"/>
      <c r="AL447" s="76"/>
      <c r="AM447" s="76"/>
      <c r="AN447" s="76"/>
      <c r="AO447" s="144"/>
      <c r="AP447" s="246" t="str">
        <f>IF(F447="","",IFERROR(VLOOKUP(SUBSTITUTE(SUBSTITUTE(Tabla1[[#This Row],[Uso Sistemas]],"T","P"),"N","F"),Parámetros!$M$2:$N$17,2,0),"Completar hasta 3ra sem. para evaluar a Probacionista"))</f>
        <v/>
      </c>
      <c r="AQ447" s="40"/>
      <c r="AR447" s="40"/>
      <c r="AS447" s="40"/>
      <c r="AT447" s="29"/>
      <c r="AU447" s="56"/>
      <c r="AV447" s="56"/>
      <c r="AW447" s="56"/>
      <c r="AX447" s="248" t="str">
        <f>IF(V447="","",EOMONTH(EDATE(Tabla1[[#This Row],[Fecha Finalización]],2),0))</f>
        <v/>
      </c>
      <c r="AY447" s="40"/>
      <c r="AZ447" s="249" t="str">
        <f>IF(V447="","",EOMONTH(EDATE(Tabla1[[#This Row],[Fecha Finalización]],3),0))</f>
        <v/>
      </c>
      <c r="BA447" s="40"/>
      <c r="BB447" s="40"/>
      <c r="BC447" s="235"/>
      <c r="BD447" s="233" t="str">
        <f>IF(F447="","",Tabla1[[#This Row],[sem 01]]&amp;Tabla1[[#This Row],[sem 02]]&amp;Tabla1[[#This Row],[sem 03]])</f>
        <v/>
      </c>
      <c r="BE447" s="234" t="str">
        <f>IF(TRIM(F447)="","",$B$1&amp;"-"&amp;SUBSTITUTE(Tabla1[[#This Row],[Mes Inscrito]]," ","")&amp;"-"&amp;SUBSTITUTE(Tabla1[[#This Row],[Dia de clases Inscrito]]," ","")&amp;"-"&amp;SUBSTITUTE(Tabla1[[#This Row],[Horario Inscrito]]," ","")&amp;"-"&amp;Tabla1[[#This Row],[Fecha Inicio grupo]])</f>
        <v/>
      </c>
      <c r="BF447" s="251" t="str">
        <f>IF(F447="","",Tabla1[[#This Row],[Curso]])</f>
        <v/>
      </c>
      <c r="BG447" s="252" t="str">
        <f>+IF(TRIM(F447)="","",$B$1&amp;"-"&amp;TRIM(Tabla1[[#This Row],[Mes Inscrito]])&amp;"-"&amp;TRIM(Tabla1[[#This Row],[Dia de clases Inscrito]])&amp;"-"&amp;TRIM(Tabla1[[#This Row],[Horario Inscrito]])&amp;"-"&amp;TRIM(Tabla1[[#This Row],[Fecha Inicio grupo]])&amp;"-"&amp;TRIM(Tabla1[[#This Row],[Tipo Incrito]]))</f>
        <v/>
      </c>
      <c r="BH447" s="308" t="str">
        <f>IF(F447="","",OR(IFERROR(SEARCH("CG",Tabla1[[#This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7" s="309" t="str">
        <f>IF(F447&lt;&gt;"",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7" s="309" t="str">
        <f>IF(F447&lt;&gt;"",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7" s="309" t="str">
        <f>IF(Tabla1[[#This Row],[Fecha Inicio grupo]]="","",IFERROR(VLOOKUP(Tabla1[[#This Row],[Mes de Alta como miembro]],Parámetros!$AM$2:$AN$16,2,0),"01/01/1900"))</f>
        <v/>
      </c>
    </row>
    <row r="448" spans="1:63" ht="14.45" hidden="1">
      <c r="A448" s="69">
        <v>445</v>
      </c>
      <c r="B448" s="30"/>
      <c r="C448" s="35"/>
      <c r="D448" s="43"/>
      <c r="E448" s="65"/>
      <c r="F448" s="46"/>
      <c r="G448" s="46"/>
      <c r="H448" s="163"/>
      <c r="I448" s="43"/>
      <c r="J448" s="29"/>
      <c r="K448" s="70"/>
      <c r="L448" s="69"/>
      <c r="M448" s="47"/>
      <c r="N448" s="238" t="str">
        <f ca="1">IF(Tabla1[[#This Row],[Fecha de nac]]="","",IF(Tabla1[[#This Row],[Fecha Finalización]] &gt;=TODAY(), DATEDIF(Tabla1[[#This Row],[Fecha de nac]],TODAY(),"y"), ROUNDDOWN((Tabla1[[#This Row],[Fecha Finalización]] -Tabla1[[#This Row],[Fecha de nac]])/365,0)))</f>
        <v/>
      </c>
      <c r="O448" s="169"/>
      <c r="P448" s="35"/>
      <c r="Q448" s="68"/>
      <c r="R448" s="68"/>
      <c r="S448" s="68"/>
      <c r="T448" s="68"/>
      <c r="U448" s="243" t="str">
        <f>IF(F448="","",Tabla1[[#This Row],[Fecha Inicio grupo]]+3*7-7)</f>
        <v/>
      </c>
      <c r="V448" s="244" t="str">
        <f>IF(F448="","",EDATE(Tabla1[[#This Row],[Fecha Inicio grupo]],3))</f>
        <v/>
      </c>
      <c r="W448" s="30"/>
      <c r="X448" s="30"/>
      <c r="Y448" s="76"/>
      <c r="Z448" s="76"/>
      <c r="AA448" s="76"/>
      <c r="AB448" s="76"/>
      <c r="AC448" s="76"/>
      <c r="AD448" s="76"/>
      <c r="AE448" s="76"/>
      <c r="AF448" s="76"/>
      <c r="AG448" s="76"/>
      <c r="AH448" s="76"/>
      <c r="AI448" s="76"/>
      <c r="AJ448" s="76"/>
      <c r="AK448" s="76"/>
      <c r="AL448" s="76"/>
      <c r="AM448" s="76"/>
      <c r="AN448" s="76"/>
      <c r="AO448" s="144"/>
      <c r="AP448" s="246" t="str">
        <f>IF(F448="","",IFERROR(VLOOKUP(SUBSTITUTE(SUBSTITUTE(Tabla1[[#This Row],[Uso Sistemas]],"T","P"),"N","F"),Parámetros!$M$2:$N$17,2,0),"Completar hasta 3ra sem. para evaluar a Probacionista"))</f>
        <v/>
      </c>
      <c r="AQ448" s="40"/>
      <c r="AR448" s="40"/>
      <c r="AS448" s="40"/>
      <c r="AT448" s="29"/>
      <c r="AU448" s="56"/>
      <c r="AV448" s="56"/>
      <c r="AW448" s="56"/>
      <c r="AX448" s="248" t="str">
        <f>IF(V448="","",EOMONTH(EDATE(Tabla1[[#This Row],[Fecha Finalización]],2),0))</f>
        <v/>
      </c>
      <c r="AY448" s="40"/>
      <c r="AZ448" s="249" t="str">
        <f>IF(V448="","",EOMONTH(EDATE(Tabla1[[#This Row],[Fecha Finalización]],3),0))</f>
        <v/>
      </c>
      <c r="BA448" s="40"/>
      <c r="BB448" s="40"/>
      <c r="BC448" s="235"/>
      <c r="BD448" s="233" t="str">
        <f>IF(F448="","",Tabla1[[#This Row],[sem 01]]&amp;Tabla1[[#This Row],[sem 02]]&amp;Tabla1[[#This Row],[sem 03]])</f>
        <v/>
      </c>
      <c r="BE448" s="234" t="str">
        <f>IF(TRIM(F448)="","",$B$1&amp;"-"&amp;SUBSTITUTE(Tabla1[[#This Row],[Mes Inscrito]]," ","")&amp;"-"&amp;SUBSTITUTE(Tabla1[[#This Row],[Dia de clases Inscrito]]," ","")&amp;"-"&amp;SUBSTITUTE(Tabla1[[#This Row],[Horario Inscrito]]," ","")&amp;"-"&amp;Tabla1[[#This Row],[Fecha Inicio grupo]])</f>
        <v/>
      </c>
      <c r="BF448" s="251" t="str">
        <f>IF(F448="","",Tabla1[[#This Row],[Curso]])</f>
        <v/>
      </c>
      <c r="BG448" s="252" t="str">
        <f>+IF(TRIM(F448)="","",$B$1&amp;"-"&amp;TRIM(Tabla1[[#This Row],[Mes Inscrito]])&amp;"-"&amp;TRIM(Tabla1[[#This Row],[Dia de clases Inscrito]])&amp;"-"&amp;TRIM(Tabla1[[#This Row],[Horario Inscrito]])&amp;"-"&amp;TRIM(Tabla1[[#This Row],[Fecha Inicio grupo]])&amp;"-"&amp;TRIM(Tabla1[[#This Row],[Tipo Incrito]]))</f>
        <v/>
      </c>
      <c r="BH448" s="308" t="str">
        <f>IF(F448="","",OR(IFERROR(SEARCH("CG",Tabla1[[#This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8" s="309" t="str">
        <f>IF(F448&lt;&gt;"",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8" s="309" t="str">
        <f>IF(F448&lt;&gt;"",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8" s="309" t="str">
        <f>IF(Tabla1[[#This Row],[Fecha Inicio grupo]]="","",IFERROR(VLOOKUP(Tabla1[[#This Row],[Mes de Alta como miembro]],Parámetros!$AM$2:$AN$16,2,0),"01/01/1900"))</f>
        <v/>
      </c>
    </row>
    <row r="449" spans="1:63" ht="14.45" hidden="1">
      <c r="A449" s="69">
        <v>446</v>
      </c>
      <c r="B449" s="30"/>
      <c r="C449" s="35"/>
      <c r="D449" s="43"/>
      <c r="E449" s="65"/>
      <c r="F449" s="46"/>
      <c r="G449" s="46"/>
      <c r="H449" s="163"/>
      <c r="I449" s="43"/>
      <c r="J449" s="29"/>
      <c r="K449" s="70"/>
      <c r="L449" s="69"/>
      <c r="M449" s="47"/>
      <c r="N449" s="238" t="str">
        <f ca="1">IF(Tabla1[[#This Row],[Fecha de nac]]="","",IF(Tabla1[[#This Row],[Fecha Finalización]] &gt;=TODAY(), DATEDIF(Tabla1[[#This Row],[Fecha de nac]],TODAY(),"y"), ROUNDDOWN((Tabla1[[#This Row],[Fecha Finalización]] -Tabla1[[#This Row],[Fecha de nac]])/365,0)))</f>
        <v/>
      </c>
      <c r="O449" s="169"/>
      <c r="P449" s="35"/>
      <c r="Q449" s="68"/>
      <c r="R449" s="68"/>
      <c r="S449" s="68"/>
      <c r="T449" s="68"/>
      <c r="U449" s="243" t="str">
        <f>IF(F449="","",Tabla1[[#This Row],[Fecha Inicio grupo]]+3*7-7)</f>
        <v/>
      </c>
      <c r="V449" s="244" t="str">
        <f>IF(F449="","",EDATE(Tabla1[[#This Row],[Fecha Inicio grupo]],3))</f>
        <v/>
      </c>
      <c r="W449" s="30"/>
      <c r="X449" s="30"/>
      <c r="Y449" s="76"/>
      <c r="Z449" s="76"/>
      <c r="AA449" s="76"/>
      <c r="AB449" s="76"/>
      <c r="AC449" s="76"/>
      <c r="AD449" s="76"/>
      <c r="AE449" s="76"/>
      <c r="AF449" s="76"/>
      <c r="AG449" s="76"/>
      <c r="AH449" s="76"/>
      <c r="AI449" s="76"/>
      <c r="AJ449" s="76"/>
      <c r="AK449" s="76"/>
      <c r="AL449" s="76"/>
      <c r="AM449" s="76"/>
      <c r="AN449" s="76"/>
      <c r="AO449" s="144"/>
      <c r="AP449" s="246" t="str">
        <f>IF(F449="","",IFERROR(VLOOKUP(SUBSTITUTE(SUBSTITUTE(Tabla1[[#This Row],[Uso Sistemas]],"T","P"),"N","F"),Parámetros!$M$2:$N$17,2,0),"Completar hasta 3ra sem. para evaluar a Probacionista"))</f>
        <v/>
      </c>
      <c r="AQ449" s="40"/>
      <c r="AR449" s="40"/>
      <c r="AS449" s="40"/>
      <c r="AT449" s="29"/>
      <c r="AU449" s="56"/>
      <c r="AV449" s="56"/>
      <c r="AW449" s="56"/>
      <c r="AX449" s="248" t="str">
        <f>IF(V449="","",EOMONTH(EDATE(Tabla1[[#This Row],[Fecha Finalización]],2),0))</f>
        <v/>
      </c>
      <c r="AY449" s="40"/>
      <c r="AZ449" s="249" t="str">
        <f>IF(V449="","",EOMONTH(EDATE(Tabla1[[#This Row],[Fecha Finalización]],3),0))</f>
        <v/>
      </c>
      <c r="BA449" s="40"/>
      <c r="BB449" s="40"/>
      <c r="BC449" s="235"/>
      <c r="BD449" s="233" t="str">
        <f>IF(F449="","",Tabla1[[#This Row],[sem 01]]&amp;Tabla1[[#This Row],[sem 02]]&amp;Tabla1[[#This Row],[sem 03]])</f>
        <v/>
      </c>
      <c r="BE449" s="234" t="str">
        <f>IF(TRIM(F449)="","",$B$1&amp;"-"&amp;SUBSTITUTE(Tabla1[[#This Row],[Mes Inscrito]]," ","")&amp;"-"&amp;SUBSTITUTE(Tabla1[[#This Row],[Dia de clases Inscrito]]," ","")&amp;"-"&amp;SUBSTITUTE(Tabla1[[#This Row],[Horario Inscrito]]," ","")&amp;"-"&amp;Tabla1[[#This Row],[Fecha Inicio grupo]])</f>
        <v/>
      </c>
      <c r="BF449" s="251" t="str">
        <f>IF(F449="","",Tabla1[[#This Row],[Curso]])</f>
        <v/>
      </c>
      <c r="BG449" s="252" t="str">
        <f>+IF(TRIM(F449)="","",$B$1&amp;"-"&amp;TRIM(Tabla1[[#This Row],[Mes Inscrito]])&amp;"-"&amp;TRIM(Tabla1[[#This Row],[Dia de clases Inscrito]])&amp;"-"&amp;TRIM(Tabla1[[#This Row],[Horario Inscrito]])&amp;"-"&amp;TRIM(Tabla1[[#This Row],[Fecha Inicio grupo]])&amp;"-"&amp;TRIM(Tabla1[[#This Row],[Tipo Incrito]]))</f>
        <v/>
      </c>
      <c r="BH449" s="308" t="str">
        <f>IF(F449="","",OR(IFERROR(SEARCH("CG",Tabla1[[#This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9" s="309" t="str">
        <f>IF(F449&lt;&gt;"",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9" s="309" t="str">
        <f>IF(F449&lt;&gt;"",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9" s="309" t="str">
        <f>IF(Tabla1[[#This Row],[Fecha Inicio grupo]]="","",IFERROR(VLOOKUP(Tabla1[[#This Row],[Mes de Alta como miembro]],Parámetros!$AM$2:$AN$16,2,0),"01/01/1900"))</f>
        <v/>
      </c>
    </row>
    <row r="450" spans="1:63" ht="14.45" hidden="1">
      <c r="A450" s="69">
        <v>447</v>
      </c>
      <c r="B450" s="30"/>
      <c r="C450" s="35"/>
      <c r="D450" s="43"/>
      <c r="E450" s="65"/>
      <c r="F450" s="46"/>
      <c r="G450" s="46"/>
      <c r="H450" s="163"/>
      <c r="I450" s="43"/>
      <c r="J450" s="29"/>
      <c r="K450" s="70"/>
      <c r="L450" s="69"/>
      <c r="M450" s="47"/>
      <c r="N450" s="238" t="str">
        <f ca="1">IF(Tabla1[[#This Row],[Fecha de nac]]="","",IF(Tabla1[[#This Row],[Fecha Finalización]] &gt;=TODAY(), DATEDIF(Tabla1[[#This Row],[Fecha de nac]],TODAY(),"y"), ROUNDDOWN((Tabla1[[#This Row],[Fecha Finalización]] -Tabla1[[#This Row],[Fecha de nac]])/365,0)))</f>
        <v/>
      </c>
      <c r="O450" s="169"/>
      <c r="P450" s="35"/>
      <c r="Q450" s="68"/>
      <c r="R450" s="68"/>
      <c r="S450" s="68"/>
      <c r="T450" s="68"/>
      <c r="U450" s="243" t="str">
        <f>IF(F450="","",Tabla1[[#This Row],[Fecha Inicio grupo]]+3*7-7)</f>
        <v/>
      </c>
      <c r="V450" s="244" t="str">
        <f>IF(F450="","",EDATE(Tabla1[[#This Row],[Fecha Inicio grupo]],3))</f>
        <v/>
      </c>
      <c r="W450" s="30"/>
      <c r="X450" s="30"/>
      <c r="Y450" s="76"/>
      <c r="Z450" s="76"/>
      <c r="AA450" s="76"/>
      <c r="AB450" s="76"/>
      <c r="AC450" s="76"/>
      <c r="AD450" s="76"/>
      <c r="AE450" s="76"/>
      <c r="AF450" s="76"/>
      <c r="AG450" s="76"/>
      <c r="AH450" s="76"/>
      <c r="AI450" s="76"/>
      <c r="AJ450" s="76"/>
      <c r="AK450" s="76"/>
      <c r="AL450" s="76"/>
      <c r="AM450" s="76"/>
      <c r="AN450" s="76"/>
      <c r="AO450" s="144"/>
      <c r="AP450" s="246" t="str">
        <f>IF(F450="","",IFERROR(VLOOKUP(SUBSTITUTE(SUBSTITUTE(Tabla1[[#This Row],[Uso Sistemas]],"T","P"),"N","F"),Parámetros!$M$2:$N$17,2,0),"Completar hasta 3ra sem. para evaluar a Probacionista"))</f>
        <v/>
      </c>
      <c r="AQ450" s="40"/>
      <c r="AR450" s="40"/>
      <c r="AS450" s="40"/>
      <c r="AT450" s="29"/>
      <c r="AU450" s="56"/>
      <c r="AV450" s="56"/>
      <c r="AW450" s="56"/>
      <c r="AX450" s="248" t="str">
        <f>IF(V450="","",EOMONTH(EDATE(Tabla1[[#This Row],[Fecha Finalización]],2),0))</f>
        <v/>
      </c>
      <c r="AY450" s="40"/>
      <c r="AZ450" s="249" t="str">
        <f>IF(V450="","",EOMONTH(EDATE(Tabla1[[#This Row],[Fecha Finalización]],3),0))</f>
        <v/>
      </c>
      <c r="BA450" s="40"/>
      <c r="BB450" s="40"/>
      <c r="BC450" s="235"/>
      <c r="BD450" s="233" t="str">
        <f>IF(F450="","",Tabla1[[#This Row],[sem 01]]&amp;Tabla1[[#This Row],[sem 02]]&amp;Tabla1[[#This Row],[sem 03]])</f>
        <v/>
      </c>
      <c r="BE450" s="234" t="str">
        <f>IF(TRIM(F450)="","",$B$1&amp;"-"&amp;SUBSTITUTE(Tabla1[[#This Row],[Mes Inscrito]]," ","")&amp;"-"&amp;SUBSTITUTE(Tabla1[[#This Row],[Dia de clases Inscrito]]," ","")&amp;"-"&amp;SUBSTITUTE(Tabla1[[#This Row],[Horario Inscrito]]," ","")&amp;"-"&amp;Tabla1[[#This Row],[Fecha Inicio grupo]])</f>
        <v/>
      </c>
      <c r="BF450" s="251" t="str">
        <f>IF(F450="","",Tabla1[[#This Row],[Curso]])</f>
        <v/>
      </c>
      <c r="BG450" s="252" t="str">
        <f>+IF(TRIM(F450)="","",$B$1&amp;"-"&amp;TRIM(Tabla1[[#This Row],[Mes Inscrito]])&amp;"-"&amp;TRIM(Tabla1[[#This Row],[Dia de clases Inscrito]])&amp;"-"&amp;TRIM(Tabla1[[#This Row],[Horario Inscrito]])&amp;"-"&amp;TRIM(Tabla1[[#This Row],[Fecha Inicio grupo]])&amp;"-"&amp;TRIM(Tabla1[[#This Row],[Tipo Incrito]]))</f>
        <v/>
      </c>
      <c r="BH450" s="308" t="str">
        <f>IF(F450="","",OR(IFERROR(SEARCH("CG",Tabla1[[#This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0" s="309" t="str">
        <f>IF(F450&lt;&gt;"",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0" s="309" t="str">
        <f>IF(F450&lt;&gt;"",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0" s="309" t="str">
        <f>IF(Tabla1[[#This Row],[Fecha Inicio grupo]]="","",IFERROR(VLOOKUP(Tabla1[[#This Row],[Mes de Alta como miembro]],Parámetros!$AM$2:$AN$16,2,0),"01/01/1900"))</f>
        <v/>
      </c>
    </row>
    <row r="451" spans="1:63" ht="14.45" hidden="1">
      <c r="A451" s="69">
        <v>448</v>
      </c>
      <c r="B451" s="30"/>
      <c r="C451" s="35"/>
      <c r="D451" s="43"/>
      <c r="E451" s="65"/>
      <c r="F451" s="46"/>
      <c r="G451" s="46"/>
      <c r="H451" s="163"/>
      <c r="I451" s="43"/>
      <c r="J451" s="29"/>
      <c r="K451" s="70"/>
      <c r="L451" s="69"/>
      <c r="M451" s="47"/>
      <c r="N451" s="238" t="str">
        <f ca="1">IF(Tabla1[[#This Row],[Fecha de nac]]="","",IF(Tabla1[[#This Row],[Fecha Finalización]] &gt;=TODAY(), DATEDIF(Tabla1[[#This Row],[Fecha de nac]],TODAY(),"y"), ROUNDDOWN((Tabla1[[#This Row],[Fecha Finalización]] -Tabla1[[#This Row],[Fecha de nac]])/365,0)))</f>
        <v/>
      </c>
      <c r="O451" s="169"/>
      <c r="P451" s="35"/>
      <c r="Q451" s="68"/>
      <c r="R451" s="68"/>
      <c r="S451" s="68"/>
      <c r="T451" s="68"/>
      <c r="U451" s="243" t="str">
        <f>IF(F451="","",Tabla1[[#This Row],[Fecha Inicio grupo]]+3*7-7)</f>
        <v/>
      </c>
      <c r="V451" s="244" t="str">
        <f>IF(F451="","",EDATE(Tabla1[[#This Row],[Fecha Inicio grupo]],3))</f>
        <v/>
      </c>
      <c r="W451" s="30"/>
      <c r="X451" s="30"/>
      <c r="Y451" s="76"/>
      <c r="Z451" s="76"/>
      <c r="AA451" s="76"/>
      <c r="AB451" s="76"/>
      <c r="AC451" s="76"/>
      <c r="AD451" s="76"/>
      <c r="AE451" s="76"/>
      <c r="AF451" s="76"/>
      <c r="AG451" s="76"/>
      <c r="AH451" s="76"/>
      <c r="AI451" s="76"/>
      <c r="AJ451" s="76"/>
      <c r="AK451" s="76"/>
      <c r="AL451" s="76"/>
      <c r="AM451" s="76"/>
      <c r="AN451" s="76"/>
      <c r="AO451" s="144"/>
      <c r="AP451" s="246" t="str">
        <f>IF(F451="","",IFERROR(VLOOKUP(SUBSTITUTE(SUBSTITUTE(Tabla1[[#This Row],[Uso Sistemas]],"T","P"),"N","F"),Parámetros!$M$2:$N$17,2,0),"Completar hasta 3ra sem. para evaluar a Probacionista"))</f>
        <v/>
      </c>
      <c r="AQ451" s="40"/>
      <c r="AR451" s="40"/>
      <c r="AS451" s="40"/>
      <c r="AT451" s="29"/>
      <c r="AU451" s="56"/>
      <c r="AV451" s="56"/>
      <c r="AW451" s="56"/>
      <c r="AX451" s="248" t="str">
        <f>IF(V451="","",EOMONTH(EDATE(Tabla1[[#This Row],[Fecha Finalización]],2),0))</f>
        <v/>
      </c>
      <c r="AY451" s="40"/>
      <c r="AZ451" s="249" t="str">
        <f>IF(V451="","",EOMONTH(EDATE(Tabla1[[#This Row],[Fecha Finalización]],3),0))</f>
        <v/>
      </c>
      <c r="BA451" s="40"/>
      <c r="BB451" s="40"/>
      <c r="BC451" s="235"/>
      <c r="BD451" s="233" t="str">
        <f>IF(F451="","",Tabla1[[#This Row],[sem 01]]&amp;Tabla1[[#This Row],[sem 02]]&amp;Tabla1[[#This Row],[sem 03]])</f>
        <v/>
      </c>
      <c r="BE451" s="234" t="str">
        <f>IF(TRIM(F451)="","",$B$1&amp;"-"&amp;SUBSTITUTE(Tabla1[[#This Row],[Mes Inscrito]]," ","")&amp;"-"&amp;SUBSTITUTE(Tabla1[[#This Row],[Dia de clases Inscrito]]," ","")&amp;"-"&amp;SUBSTITUTE(Tabla1[[#This Row],[Horario Inscrito]]," ","")&amp;"-"&amp;Tabla1[[#This Row],[Fecha Inicio grupo]])</f>
        <v/>
      </c>
      <c r="BF451" s="251" t="str">
        <f>IF(F451="","",Tabla1[[#This Row],[Curso]])</f>
        <v/>
      </c>
      <c r="BG451" s="252" t="str">
        <f>+IF(TRIM(F451)="","",$B$1&amp;"-"&amp;TRIM(Tabla1[[#This Row],[Mes Inscrito]])&amp;"-"&amp;TRIM(Tabla1[[#This Row],[Dia de clases Inscrito]])&amp;"-"&amp;TRIM(Tabla1[[#This Row],[Horario Inscrito]])&amp;"-"&amp;TRIM(Tabla1[[#This Row],[Fecha Inicio grupo]])&amp;"-"&amp;TRIM(Tabla1[[#This Row],[Tipo Incrito]]))</f>
        <v/>
      </c>
      <c r="BH451" s="308" t="str">
        <f>IF(F451="","",OR(IFERROR(SEARCH("CG",Tabla1[[#This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1" s="309" t="str">
        <f>IF(F451&lt;&gt;"",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1" s="309" t="str">
        <f>IF(F451&lt;&gt;"",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1" s="309" t="str">
        <f>IF(Tabla1[[#This Row],[Fecha Inicio grupo]]="","",IFERROR(VLOOKUP(Tabla1[[#This Row],[Mes de Alta como miembro]],Parámetros!$AM$2:$AN$16,2,0),"01/01/1900"))</f>
        <v/>
      </c>
    </row>
    <row r="452" spans="1:63" ht="14.45" hidden="1">
      <c r="A452" s="69">
        <v>449</v>
      </c>
      <c r="B452" s="30"/>
      <c r="C452" s="35"/>
      <c r="D452" s="43"/>
      <c r="E452" s="65"/>
      <c r="F452" s="46"/>
      <c r="G452" s="46"/>
      <c r="H452" s="163"/>
      <c r="I452" s="43"/>
      <c r="J452" s="29"/>
      <c r="K452" s="70"/>
      <c r="L452" s="69"/>
      <c r="M452" s="47"/>
      <c r="N452" s="238" t="str">
        <f ca="1">IF(Tabla1[[#This Row],[Fecha de nac]]="","",IF(Tabla1[[#This Row],[Fecha Finalización]] &gt;=TODAY(), DATEDIF(Tabla1[[#This Row],[Fecha de nac]],TODAY(),"y"), ROUNDDOWN((Tabla1[[#This Row],[Fecha Finalización]] -Tabla1[[#This Row],[Fecha de nac]])/365,0)))</f>
        <v/>
      </c>
      <c r="O452" s="169"/>
      <c r="P452" s="35"/>
      <c r="Q452" s="68"/>
      <c r="R452" s="68"/>
      <c r="S452" s="68"/>
      <c r="T452" s="68"/>
      <c r="U452" s="243" t="str">
        <f>IF(F452="","",Tabla1[[#This Row],[Fecha Inicio grupo]]+3*7-7)</f>
        <v/>
      </c>
      <c r="V452" s="244" t="str">
        <f>IF(F452="","",EDATE(Tabla1[[#This Row],[Fecha Inicio grupo]],3))</f>
        <v/>
      </c>
      <c r="W452" s="30"/>
      <c r="X452" s="30"/>
      <c r="Y452" s="76"/>
      <c r="Z452" s="76"/>
      <c r="AA452" s="76"/>
      <c r="AB452" s="76"/>
      <c r="AC452" s="76"/>
      <c r="AD452" s="76"/>
      <c r="AE452" s="76"/>
      <c r="AF452" s="76"/>
      <c r="AG452" s="76"/>
      <c r="AH452" s="76"/>
      <c r="AI452" s="76"/>
      <c r="AJ452" s="76"/>
      <c r="AK452" s="76"/>
      <c r="AL452" s="76"/>
      <c r="AM452" s="76"/>
      <c r="AN452" s="76"/>
      <c r="AO452" s="144"/>
      <c r="AP452" s="246" t="str">
        <f>IF(F452="","",IFERROR(VLOOKUP(SUBSTITUTE(SUBSTITUTE(Tabla1[[#This Row],[Uso Sistemas]],"T","P"),"N","F"),Parámetros!$M$2:$N$17,2,0),"Completar hasta 3ra sem. para evaluar a Probacionista"))</f>
        <v/>
      </c>
      <c r="AQ452" s="40"/>
      <c r="AR452" s="40"/>
      <c r="AS452" s="40"/>
      <c r="AT452" s="29"/>
      <c r="AU452" s="56"/>
      <c r="AV452" s="56"/>
      <c r="AW452" s="56"/>
      <c r="AX452" s="248" t="str">
        <f>IF(V452="","",EOMONTH(EDATE(Tabla1[[#This Row],[Fecha Finalización]],2),0))</f>
        <v/>
      </c>
      <c r="AY452" s="40"/>
      <c r="AZ452" s="249" t="str">
        <f>IF(V452="","",EOMONTH(EDATE(Tabla1[[#This Row],[Fecha Finalización]],3),0))</f>
        <v/>
      </c>
      <c r="BA452" s="40"/>
      <c r="BB452" s="40"/>
      <c r="BC452" s="235"/>
      <c r="BD452" s="233" t="str">
        <f>IF(F452="","",Tabla1[[#This Row],[sem 01]]&amp;Tabla1[[#This Row],[sem 02]]&amp;Tabla1[[#This Row],[sem 03]])</f>
        <v/>
      </c>
      <c r="BE452" s="234" t="str">
        <f>IF(TRIM(F452)="","",$B$1&amp;"-"&amp;SUBSTITUTE(Tabla1[[#This Row],[Mes Inscrito]]," ","")&amp;"-"&amp;SUBSTITUTE(Tabla1[[#This Row],[Dia de clases Inscrito]]," ","")&amp;"-"&amp;SUBSTITUTE(Tabla1[[#This Row],[Horario Inscrito]]," ","")&amp;"-"&amp;Tabla1[[#This Row],[Fecha Inicio grupo]])</f>
        <v/>
      </c>
      <c r="BF452" s="251" t="str">
        <f>IF(F452="","",Tabla1[[#This Row],[Curso]])</f>
        <v/>
      </c>
      <c r="BG452" s="252" t="str">
        <f>+IF(TRIM(F452)="","",$B$1&amp;"-"&amp;TRIM(Tabla1[[#This Row],[Mes Inscrito]])&amp;"-"&amp;TRIM(Tabla1[[#This Row],[Dia de clases Inscrito]])&amp;"-"&amp;TRIM(Tabla1[[#This Row],[Horario Inscrito]])&amp;"-"&amp;TRIM(Tabla1[[#This Row],[Fecha Inicio grupo]])&amp;"-"&amp;TRIM(Tabla1[[#This Row],[Tipo Incrito]]))</f>
        <v/>
      </c>
      <c r="BH452" s="308" t="str">
        <f>IF(F452="","",OR(IFERROR(SEARCH("CG",Tabla1[[#This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2" s="309" t="str">
        <f>IF(F452&lt;&gt;"",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2" s="309" t="str">
        <f>IF(F452&lt;&gt;"",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2" s="309" t="str">
        <f>IF(Tabla1[[#This Row],[Fecha Inicio grupo]]="","",IFERROR(VLOOKUP(Tabla1[[#This Row],[Mes de Alta como miembro]],Parámetros!$AM$2:$AN$16,2,0),"01/01/1900"))</f>
        <v/>
      </c>
    </row>
    <row r="453" spans="1:63" ht="14.45" hidden="1">
      <c r="A453" s="69">
        <v>450</v>
      </c>
      <c r="B453" s="30"/>
      <c r="C453" s="35"/>
      <c r="D453" s="43"/>
      <c r="E453" s="65"/>
      <c r="F453" s="46"/>
      <c r="G453" s="46"/>
      <c r="H453" s="163"/>
      <c r="I453" s="43"/>
      <c r="J453" s="29"/>
      <c r="K453" s="70"/>
      <c r="L453" s="69"/>
      <c r="M453" s="47"/>
      <c r="N453" s="238" t="str">
        <f ca="1">IF(Tabla1[[#This Row],[Fecha de nac]]="","",IF(Tabla1[[#This Row],[Fecha Finalización]] &gt;=TODAY(), DATEDIF(Tabla1[[#This Row],[Fecha de nac]],TODAY(),"y"), ROUNDDOWN((Tabla1[[#This Row],[Fecha Finalización]] -Tabla1[[#This Row],[Fecha de nac]])/365,0)))</f>
        <v/>
      </c>
      <c r="O453" s="169"/>
      <c r="P453" s="35"/>
      <c r="Q453" s="68"/>
      <c r="R453" s="68"/>
      <c r="S453" s="68"/>
      <c r="T453" s="68"/>
      <c r="U453" s="243" t="str">
        <f>IF(F453="","",Tabla1[[#This Row],[Fecha Inicio grupo]]+3*7-7)</f>
        <v/>
      </c>
      <c r="V453" s="244" t="str">
        <f>IF(F453="","",EDATE(Tabla1[[#This Row],[Fecha Inicio grupo]],3))</f>
        <v/>
      </c>
      <c r="W453" s="30"/>
      <c r="X453" s="30"/>
      <c r="Y453" s="76"/>
      <c r="Z453" s="76"/>
      <c r="AA453" s="76"/>
      <c r="AB453" s="76"/>
      <c r="AC453" s="76"/>
      <c r="AD453" s="76"/>
      <c r="AE453" s="76"/>
      <c r="AF453" s="76"/>
      <c r="AG453" s="76"/>
      <c r="AH453" s="76"/>
      <c r="AI453" s="76"/>
      <c r="AJ453" s="76"/>
      <c r="AK453" s="76"/>
      <c r="AL453" s="76"/>
      <c r="AM453" s="76"/>
      <c r="AN453" s="76"/>
      <c r="AO453" s="144"/>
      <c r="AP453" s="246" t="str">
        <f>IF(F453="","",IFERROR(VLOOKUP(SUBSTITUTE(SUBSTITUTE(Tabla1[[#This Row],[Uso Sistemas]],"T","P"),"N","F"),Parámetros!$M$2:$N$17,2,0),"Completar hasta 3ra sem. para evaluar a Probacionista"))</f>
        <v/>
      </c>
      <c r="AQ453" s="40"/>
      <c r="AR453" s="40"/>
      <c r="AS453" s="40"/>
      <c r="AT453" s="29"/>
      <c r="AU453" s="56"/>
      <c r="AV453" s="56"/>
      <c r="AW453" s="56"/>
      <c r="AX453" s="248" t="str">
        <f>IF(V453="","",EOMONTH(EDATE(Tabla1[[#This Row],[Fecha Finalización]],2),0))</f>
        <v/>
      </c>
      <c r="AY453" s="40"/>
      <c r="AZ453" s="249" t="str">
        <f>IF(V453="","",EOMONTH(EDATE(Tabla1[[#This Row],[Fecha Finalización]],3),0))</f>
        <v/>
      </c>
      <c r="BA453" s="40"/>
      <c r="BB453" s="40"/>
      <c r="BC453" s="235"/>
      <c r="BD453" s="233" t="str">
        <f>IF(F453="","",Tabla1[[#This Row],[sem 01]]&amp;Tabla1[[#This Row],[sem 02]]&amp;Tabla1[[#This Row],[sem 03]])</f>
        <v/>
      </c>
      <c r="BE453" s="234" t="str">
        <f>IF(TRIM(F453)="","",$B$1&amp;"-"&amp;SUBSTITUTE(Tabla1[[#This Row],[Mes Inscrito]]," ","")&amp;"-"&amp;SUBSTITUTE(Tabla1[[#This Row],[Dia de clases Inscrito]]," ","")&amp;"-"&amp;SUBSTITUTE(Tabla1[[#This Row],[Horario Inscrito]]," ","")&amp;"-"&amp;Tabla1[[#This Row],[Fecha Inicio grupo]])</f>
        <v/>
      </c>
      <c r="BF453" s="251" t="str">
        <f>IF(F453="","",Tabla1[[#This Row],[Curso]])</f>
        <v/>
      </c>
      <c r="BG453" s="252" t="str">
        <f>+IF(TRIM(F453)="","",$B$1&amp;"-"&amp;TRIM(Tabla1[[#This Row],[Mes Inscrito]])&amp;"-"&amp;TRIM(Tabla1[[#This Row],[Dia de clases Inscrito]])&amp;"-"&amp;TRIM(Tabla1[[#This Row],[Horario Inscrito]])&amp;"-"&amp;TRIM(Tabla1[[#This Row],[Fecha Inicio grupo]])&amp;"-"&amp;TRIM(Tabla1[[#This Row],[Tipo Incrito]]))</f>
        <v/>
      </c>
      <c r="BH453" s="308" t="str">
        <f>IF(F453="","",OR(IFERROR(SEARCH("CG",Tabla1[[#This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3" s="309" t="str">
        <f>IF(F453&lt;&gt;"",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3" s="309" t="str">
        <f>IF(F453&lt;&gt;"",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3" s="309" t="str">
        <f>IF(Tabla1[[#This Row],[Fecha Inicio grupo]]="","",IFERROR(VLOOKUP(Tabla1[[#This Row],[Mes de Alta como miembro]],Parámetros!$AM$2:$AN$16,2,0),"01/01/1900"))</f>
        <v/>
      </c>
    </row>
    <row r="454" spans="1:63" ht="14.45" hidden="1">
      <c r="A454" s="69">
        <v>451</v>
      </c>
      <c r="B454" s="30"/>
      <c r="C454" s="35"/>
      <c r="D454" s="43"/>
      <c r="E454" s="65"/>
      <c r="F454" s="46"/>
      <c r="G454" s="46"/>
      <c r="H454" s="163"/>
      <c r="I454" s="43"/>
      <c r="J454" s="29"/>
      <c r="K454" s="70"/>
      <c r="L454" s="69"/>
      <c r="M454" s="47"/>
      <c r="N454" s="238" t="str">
        <f ca="1">IF(Tabla1[[#This Row],[Fecha de nac]]="","",IF(Tabla1[[#This Row],[Fecha Finalización]] &gt;=TODAY(), DATEDIF(Tabla1[[#This Row],[Fecha de nac]],TODAY(),"y"), ROUNDDOWN((Tabla1[[#This Row],[Fecha Finalización]] -Tabla1[[#This Row],[Fecha de nac]])/365,0)))</f>
        <v/>
      </c>
      <c r="O454" s="169"/>
      <c r="P454" s="35"/>
      <c r="Q454" s="68"/>
      <c r="R454" s="68"/>
      <c r="S454" s="68"/>
      <c r="T454" s="68"/>
      <c r="U454" s="243" t="str">
        <f>IF(F454="","",Tabla1[[#This Row],[Fecha Inicio grupo]]+3*7-7)</f>
        <v/>
      </c>
      <c r="V454" s="244" t="str">
        <f>IF(F454="","",EDATE(Tabla1[[#This Row],[Fecha Inicio grupo]],3))</f>
        <v/>
      </c>
      <c r="W454" s="30"/>
      <c r="X454" s="30"/>
      <c r="Y454" s="76"/>
      <c r="Z454" s="76"/>
      <c r="AA454" s="76"/>
      <c r="AB454" s="76"/>
      <c r="AC454" s="76"/>
      <c r="AD454" s="76"/>
      <c r="AE454" s="76"/>
      <c r="AF454" s="76"/>
      <c r="AG454" s="76"/>
      <c r="AH454" s="76"/>
      <c r="AI454" s="76"/>
      <c r="AJ454" s="76"/>
      <c r="AK454" s="76"/>
      <c r="AL454" s="76"/>
      <c r="AM454" s="76"/>
      <c r="AN454" s="76"/>
      <c r="AO454" s="144"/>
      <c r="AP454" s="246" t="str">
        <f>IF(F454="","",IFERROR(VLOOKUP(SUBSTITUTE(SUBSTITUTE(Tabla1[[#This Row],[Uso Sistemas]],"T","P"),"N","F"),Parámetros!$M$2:$N$17,2,0),"Completar hasta 3ra sem. para evaluar a Probacionista"))</f>
        <v/>
      </c>
      <c r="AQ454" s="40"/>
      <c r="AR454" s="40"/>
      <c r="AS454" s="40"/>
      <c r="AT454" s="29"/>
      <c r="AU454" s="56"/>
      <c r="AV454" s="56"/>
      <c r="AW454" s="56"/>
      <c r="AX454" s="248" t="str">
        <f>IF(V454="","",EOMONTH(EDATE(Tabla1[[#This Row],[Fecha Finalización]],2),0))</f>
        <v/>
      </c>
      <c r="AY454" s="40"/>
      <c r="AZ454" s="249" t="str">
        <f>IF(V454="","",EOMONTH(EDATE(Tabla1[[#This Row],[Fecha Finalización]],3),0))</f>
        <v/>
      </c>
      <c r="BA454" s="40"/>
      <c r="BB454" s="40"/>
      <c r="BC454" s="235"/>
      <c r="BD454" s="233" t="str">
        <f>IF(F454="","",Tabla1[[#This Row],[sem 01]]&amp;Tabla1[[#This Row],[sem 02]]&amp;Tabla1[[#This Row],[sem 03]])</f>
        <v/>
      </c>
      <c r="BE454" s="234" t="str">
        <f>IF(TRIM(F454)="","",$B$1&amp;"-"&amp;SUBSTITUTE(Tabla1[[#This Row],[Mes Inscrito]]," ","")&amp;"-"&amp;SUBSTITUTE(Tabla1[[#This Row],[Dia de clases Inscrito]]," ","")&amp;"-"&amp;SUBSTITUTE(Tabla1[[#This Row],[Horario Inscrito]]," ","")&amp;"-"&amp;Tabla1[[#This Row],[Fecha Inicio grupo]])</f>
        <v/>
      </c>
      <c r="BF454" s="251" t="str">
        <f>IF(F454="","",Tabla1[[#This Row],[Curso]])</f>
        <v/>
      </c>
      <c r="BG454" s="252" t="str">
        <f>+IF(TRIM(F454)="","",$B$1&amp;"-"&amp;TRIM(Tabla1[[#This Row],[Mes Inscrito]])&amp;"-"&amp;TRIM(Tabla1[[#This Row],[Dia de clases Inscrito]])&amp;"-"&amp;TRIM(Tabla1[[#This Row],[Horario Inscrito]])&amp;"-"&amp;TRIM(Tabla1[[#This Row],[Fecha Inicio grupo]])&amp;"-"&amp;TRIM(Tabla1[[#This Row],[Tipo Incrito]]))</f>
        <v/>
      </c>
      <c r="BH454" s="308" t="str">
        <f>IF(F454="","",OR(IFERROR(SEARCH("CG",Tabla1[[#This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4" s="309" t="str">
        <f>IF(F454&lt;&gt;"",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4" s="309" t="str">
        <f>IF(F454&lt;&gt;"",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4" s="309" t="str">
        <f>IF(Tabla1[[#This Row],[Fecha Inicio grupo]]="","",IFERROR(VLOOKUP(Tabla1[[#This Row],[Mes de Alta como miembro]],Parámetros!$AM$2:$AN$16,2,0),"01/01/1900"))</f>
        <v/>
      </c>
    </row>
    <row r="455" spans="1:63" ht="14.45" hidden="1">
      <c r="A455" s="69">
        <v>452</v>
      </c>
      <c r="B455" s="30"/>
      <c r="C455" s="35"/>
      <c r="D455" s="43"/>
      <c r="E455" s="65"/>
      <c r="F455" s="46"/>
      <c r="G455" s="46"/>
      <c r="H455" s="163"/>
      <c r="I455" s="43"/>
      <c r="J455" s="29"/>
      <c r="K455" s="70"/>
      <c r="L455" s="69"/>
      <c r="M455" s="47"/>
      <c r="N455" s="238" t="str">
        <f ca="1">IF(Tabla1[[#This Row],[Fecha de nac]]="","",IF(Tabla1[[#This Row],[Fecha Finalización]] &gt;=TODAY(), DATEDIF(Tabla1[[#This Row],[Fecha de nac]],TODAY(),"y"), ROUNDDOWN((Tabla1[[#This Row],[Fecha Finalización]] -Tabla1[[#This Row],[Fecha de nac]])/365,0)))</f>
        <v/>
      </c>
      <c r="O455" s="169"/>
      <c r="P455" s="35"/>
      <c r="Q455" s="68"/>
      <c r="R455" s="68"/>
      <c r="S455" s="68"/>
      <c r="T455" s="68"/>
      <c r="U455" s="243" t="str">
        <f>IF(F455="","",Tabla1[[#This Row],[Fecha Inicio grupo]]+3*7-7)</f>
        <v/>
      </c>
      <c r="V455" s="244" t="str">
        <f>IF(F455="","",EDATE(Tabla1[[#This Row],[Fecha Inicio grupo]],3))</f>
        <v/>
      </c>
      <c r="W455" s="30"/>
      <c r="X455" s="30"/>
      <c r="Y455" s="76"/>
      <c r="Z455" s="76"/>
      <c r="AA455" s="76"/>
      <c r="AB455" s="76"/>
      <c r="AC455" s="76"/>
      <c r="AD455" s="76"/>
      <c r="AE455" s="76"/>
      <c r="AF455" s="76"/>
      <c r="AG455" s="76"/>
      <c r="AH455" s="76"/>
      <c r="AI455" s="76"/>
      <c r="AJ455" s="76"/>
      <c r="AK455" s="76"/>
      <c r="AL455" s="76"/>
      <c r="AM455" s="76"/>
      <c r="AN455" s="76"/>
      <c r="AO455" s="144"/>
      <c r="AP455" s="246" t="str">
        <f>IF(F455="","",IFERROR(VLOOKUP(SUBSTITUTE(SUBSTITUTE(Tabla1[[#This Row],[Uso Sistemas]],"T","P"),"N","F"),Parámetros!$M$2:$N$17,2,0),"Completar hasta 3ra sem. para evaluar a Probacionista"))</f>
        <v/>
      </c>
      <c r="AQ455" s="40"/>
      <c r="AR455" s="40"/>
      <c r="AS455" s="40"/>
      <c r="AT455" s="29"/>
      <c r="AU455" s="56"/>
      <c r="AV455" s="56"/>
      <c r="AW455" s="56"/>
      <c r="AX455" s="248" t="str">
        <f>IF(V455="","",EOMONTH(EDATE(Tabla1[[#This Row],[Fecha Finalización]],2),0))</f>
        <v/>
      </c>
      <c r="AY455" s="40"/>
      <c r="AZ455" s="249" t="str">
        <f>IF(V455="","",EOMONTH(EDATE(Tabla1[[#This Row],[Fecha Finalización]],3),0))</f>
        <v/>
      </c>
      <c r="BA455" s="40"/>
      <c r="BB455" s="40"/>
      <c r="BC455" s="235"/>
      <c r="BD455" s="233" t="str">
        <f>IF(F455="","",Tabla1[[#This Row],[sem 01]]&amp;Tabla1[[#This Row],[sem 02]]&amp;Tabla1[[#This Row],[sem 03]])</f>
        <v/>
      </c>
      <c r="BE455" s="234" t="str">
        <f>IF(TRIM(F455)="","",$B$1&amp;"-"&amp;SUBSTITUTE(Tabla1[[#This Row],[Mes Inscrito]]," ","")&amp;"-"&amp;SUBSTITUTE(Tabla1[[#This Row],[Dia de clases Inscrito]]," ","")&amp;"-"&amp;SUBSTITUTE(Tabla1[[#This Row],[Horario Inscrito]]," ","")&amp;"-"&amp;Tabla1[[#This Row],[Fecha Inicio grupo]])</f>
        <v/>
      </c>
      <c r="BF455" s="251" t="str">
        <f>IF(F455="","",Tabla1[[#This Row],[Curso]])</f>
        <v/>
      </c>
      <c r="BG455" s="252" t="str">
        <f>+IF(TRIM(F455)="","",$B$1&amp;"-"&amp;TRIM(Tabla1[[#This Row],[Mes Inscrito]])&amp;"-"&amp;TRIM(Tabla1[[#This Row],[Dia de clases Inscrito]])&amp;"-"&amp;TRIM(Tabla1[[#This Row],[Horario Inscrito]])&amp;"-"&amp;TRIM(Tabla1[[#This Row],[Fecha Inicio grupo]])&amp;"-"&amp;TRIM(Tabla1[[#This Row],[Tipo Incrito]]))</f>
        <v/>
      </c>
      <c r="BH455" s="308" t="str">
        <f>IF(F455="","",OR(IFERROR(SEARCH("CG",Tabla1[[#This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5" s="309" t="str">
        <f>IF(F455&lt;&gt;"",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5" s="309" t="str">
        <f>IF(F455&lt;&gt;"",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5" s="309" t="str">
        <f>IF(Tabla1[[#This Row],[Fecha Inicio grupo]]="","",IFERROR(VLOOKUP(Tabla1[[#This Row],[Mes de Alta como miembro]],Parámetros!$AM$2:$AN$16,2,0),"01/01/1900"))</f>
        <v/>
      </c>
    </row>
    <row r="456" spans="1:63" ht="14.45" hidden="1">
      <c r="A456" s="69">
        <v>453</v>
      </c>
      <c r="B456" s="30"/>
      <c r="C456" s="35"/>
      <c r="D456" s="43"/>
      <c r="E456" s="65"/>
      <c r="F456" s="46"/>
      <c r="G456" s="46"/>
      <c r="H456" s="163"/>
      <c r="I456" s="43"/>
      <c r="J456" s="29"/>
      <c r="K456" s="70"/>
      <c r="L456" s="69"/>
      <c r="M456" s="47"/>
      <c r="N456" s="238" t="str">
        <f ca="1">IF(Tabla1[[#This Row],[Fecha de nac]]="","",IF(Tabla1[[#This Row],[Fecha Finalización]] &gt;=TODAY(), DATEDIF(Tabla1[[#This Row],[Fecha de nac]],TODAY(),"y"), ROUNDDOWN((Tabla1[[#This Row],[Fecha Finalización]] -Tabla1[[#This Row],[Fecha de nac]])/365,0)))</f>
        <v/>
      </c>
      <c r="O456" s="169"/>
      <c r="P456" s="35"/>
      <c r="Q456" s="68"/>
      <c r="R456" s="68"/>
      <c r="S456" s="68"/>
      <c r="T456" s="68"/>
      <c r="U456" s="243" t="str">
        <f>IF(F456="","",Tabla1[[#This Row],[Fecha Inicio grupo]]+3*7-7)</f>
        <v/>
      </c>
      <c r="V456" s="244" t="str">
        <f>IF(F456="","",EDATE(Tabla1[[#This Row],[Fecha Inicio grupo]],3))</f>
        <v/>
      </c>
      <c r="W456" s="30"/>
      <c r="X456" s="30"/>
      <c r="Y456" s="76"/>
      <c r="Z456" s="76"/>
      <c r="AA456" s="76"/>
      <c r="AB456" s="76"/>
      <c r="AC456" s="76"/>
      <c r="AD456" s="76"/>
      <c r="AE456" s="76"/>
      <c r="AF456" s="76"/>
      <c r="AG456" s="76"/>
      <c r="AH456" s="76"/>
      <c r="AI456" s="76"/>
      <c r="AJ456" s="76"/>
      <c r="AK456" s="76"/>
      <c r="AL456" s="76"/>
      <c r="AM456" s="76"/>
      <c r="AN456" s="76"/>
      <c r="AO456" s="144"/>
      <c r="AP456" s="246" t="str">
        <f>IF(F456="","",IFERROR(VLOOKUP(SUBSTITUTE(SUBSTITUTE(Tabla1[[#This Row],[Uso Sistemas]],"T","P"),"N","F"),Parámetros!$M$2:$N$17,2,0),"Completar hasta 3ra sem. para evaluar a Probacionista"))</f>
        <v/>
      </c>
      <c r="AQ456" s="40"/>
      <c r="AR456" s="40"/>
      <c r="AS456" s="40"/>
      <c r="AT456" s="29"/>
      <c r="AU456" s="56"/>
      <c r="AV456" s="56"/>
      <c r="AW456" s="56"/>
      <c r="AX456" s="248" t="str">
        <f>IF(V456="","",EOMONTH(EDATE(Tabla1[[#This Row],[Fecha Finalización]],2),0))</f>
        <v/>
      </c>
      <c r="AY456" s="40"/>
      <c r="AZ456" s="249" t="str">
        <f>IF(V456="","",EOMONTH(EDATE(Tabla1[[#This Row],[Fecha Finalización]],3),0))</f>
        <v/>
      </c>
      <c r="BA456" s="40"/>
      <c r="BB456" s="40"/>
      <c r="BC456" s="235"/>
      <c r="BD456" s="233" t="str">
        <f>IF(F456="","",Tabla1[[#This Row],[sem 01]]&amp;Tabla1[[#This Row],[sem 02]]&amp;Tabla1[[#This Row],[sem 03]])</f>
        <v/>
      </c>
      <c r="BE456" s="234" t="str">
        <f>IF(TRIM(F456)="","",$B$1&amp;"-"&amp;SUBSTITUTE(Tabla1[[#This Row],[Mes Inscrito]]," ","")&amp;"-"&amp;SUBSTITUTE(Tabla1[[#This Row],[Dia de clases Inscrito]]," ","")&amp;"-"&amp;SUBSTITUTE(Tabla1[[#This Row],[Horario Inscrito]]," ","")&amp;"-"&amp;Tabla1[[#This Row],[Fecha Inicio grupo]])</f>
        <v/>
      </c>
      <c r="BF456" s="251" t="str">
        <f>IF(F456="","",Tabla1[[#This Row],[Curso]])</f>
        <v/>
      </c>
      <c r="BG456" s="252" t="str">
        <f>+IF(TRIM(F456)="","",$B$1&amp;"-"&amp;TRIM(Tabla1[[#This Row],[Mes Inscrito]])&amp;"-"&amp;TRIM(Tabla1[[#This Row],[Dia de clases Inscrito]])&amp;"-"&amp;TRIM(Tabla1[[#This Row],[Horario Inscrito]])&amp;"-"&amp;TRIM(Tabla1[[#This Row],[Fecha Inicio grupo]])&amp;"-"&amp;TRIM(Tabla1[[#This Row],[Tipo Incrito]]))</f>
        <v/>
      </c>
      <c r="BH456" s="308" t="str">
        <f>IF(F456="","",OR(IFERROR(SEARCH("CG",Tabla1[[#This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6" s="309" t="str">
        <f>IF(F456&lt;&gt;"",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6" s="309" t="str">
        <f>IF(F456&lt;&gt;"",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6" s="309" t="str">
        <f>IF(Tabla1[[#This Row],[Fecha Inicio grupo]]="","",IFERROR(VLOOKUP(Tabla1[[#This Row],[Mes de Alta como miembro]],Parámetros!$AM$2:$AN$16,2,0),"01/01/1900"))</f>
        <v/>
      </c>
    </row>
    <row r="457" spans="1:63" ht="14.45" hidden="1">
      <c r="A457" s="69">
        <v>454</v>
      </c>
      <c r="B457" s="30"/>
      <c r="C457" s="35"/>
      <c r="D457" s="43"/>
      <c r="E457" s="65"/>
      <c r="F457" s="46"/>
      <c r="G457" s="46"/>
      <c r="H457" s="163"/>
      <c r="I457" s="43"/>
      <c r="J457" s="29"/>
      <c r="K457" s="70"/>
      <c r="L457" s="69"/>
      <c r="M457" s="47"/>
      <c r="N457" s="238" t="str">
        <f ca="1">IF(Tabla1[[#This Row],[Fecha de nac]]="","",IF(Tabla1[[#This Row],[Fecha Finalización]] &gt;=TODAY(), DATEDIF(Tabla1[[#This Row],[Fecha de nac]],TODAY(),"y"), ROUNDDOWN((Tabla1[[#This Row],[Fecha Finalización]] -Tabla1[[#This Row],[Fecha de nac]])/365,0)))</f>
        <v/>
      </c>
      <c r="O457" s="169"/>
      <c r="P457" s="35"/>
      <c r="Q457" s="68"/>
      <c r="R457" s="68"/>
      <c r="S457" s="68"/>
      <c r="T457" s="68"/>
      <c r="U457" s="243" t="str">
        <f>IF(F457="","",Tabla1[[#This Row],[Fecha Inicio grupo]]+3*7-7)</f>
        <v/>
      </c>
      <c r="V457" s="244" t="str">
        <f>IF(F457="","",EDATE(Tabla1[[#This Row],[Fecha Inicio grupo]],3))</f>
        <v/>
      </c>
      <c r="W457" s="30"/>
      <c r="X457" s="30"/>
      <c r="Y457" s="76"/>
      <c r="Z457" s="76"/>
      <c r="AA457" s="76"/>
      <c r="AB457" s="76"/>
      <c r="AC457" s="76"/>
      <c r="AD457" s="76"/>
      <c r="AE457" s="76"/>
      <c r="AF457" s="76"/>
      <c r="AG457" s="76"/>
      <c r="AH457" s="76"/>
      <c r="AI457" s="76"/>
      <c r="AJ457" s="76"/>
      <c r="AK457" s="76"/>
      <c r="AL457" s="76"/>
      <c r="AM457" s="76"/>
      <c r="AN457" s="76"/>
      <c r="AO457" s="144"/>
      <c r="AP457" s="246" t="str">
        <f>IF(F457="","",IFERROR(VLOOKUP(SUBSTITUTE(SUBSTITUTE(Tabla1[[#This Row],[Uso Sistemas]],"T","P"),"N","F"),Parámetros!$M$2:$N$17,2,0),"Completar hasta 3ra sem. para evaluar a Probacionista"))</f>
        <v/>
      </c>
      <c r="AQ457" s="40"/>
      <c r="AR457" s="40"/>
      <c r="AS457" s="40"/>
      <c r="AT457" s="29"/>
      <c r="AU457" s="56"/>
      <c r="AV457" s="56"/>
      <c r="AW457" s="56"/>
      <c r="AX457" s="248" t="str">
        <f>IF(V457="","",EOMONTH(EDATE(Tabla1[[#This Row],[Fecha Finalización]],2),0))</f>
        <v/>
      </c>
      <c r="AY457" s="40"/>
      <c r="AZ457" s="249" t="str">
        <f>IF(V457="","",EOMONTH(EDATE(Tabla1[[#This Row],[Fecha Finalización]],3),0))</f>
        <v/>
      </c>
      <c r="BA457" s="40"/>
      <c r="BB457" s="40"/>
      <c r="BC457" s="235"/>
      <c r="BD457" s="233" t="str">
        <f>IF(F457="","",Tabla1[[#This Row],[sem 01]]&amp;Tabla1[[#This Row],[sem 02]]&amp;Tabla1[[#This Row],[sem 03]])</f>
        <v/>
      </c>
      <c r="BE457" s="234" t="str">
        <f>IF(TRIM(F457)="","",$B$1&amp;"-"&amp;SUBSTITUTE(Tabla1[[#This Row],[Mes Inscrito]]," ","")&amp;"-"&amp;SUBSTITUTE(Tabla1[[#This Row],[Dia de clases Inscrito]]," ","")&amp;"-"&amp;SUBSTITUTE(Tabla1[[#This Row],[Horario Inscrito]]," ","")&amp;"-"&amp;Tabla1[[#This Row],[Fecha Inicio grupo]])</f>
        <v/>
      </c>
      <c r="BF457" s="251" t="str">
        <f>IF(F457="","",Tabla1[[#This Row],[Curso]])</f>
        <v/>
      </c>
      <c r="BG457" s="252" t="str">
        <f>+IF(TRIM(F457)="","",$B$1&amp;"-"&amp;TRIM(Tabla1[[#This Row],[Mes Inscrito]])&amp;"-"&amp;TRIM(Tabla1[[#This Row],[Dia de clases Inscrito]])&amp;"-"&amp;TRIM(Tabla1[[#This Row],[Horario Inscrito]])&amp;"-"&amp;TRIM(Tabla1[[#This Row],[Fecha Inicio grupo]])&amp;"-"&amp;TRIM(Tabla1[[#This Row],[Tipo Incrito]]))</f>
        <v/>
      </c>
      <c r="BH457" s="308" t="str">
        <f>IF(F457="","",OR(IFERROR(SEARCH("CG",Tabla1[[#This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7" s="309" t="str">
        <f>IF(F457&lt;&gt;"",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7" s="309" t="str">
        <f>IF(F457&lt;&gt;"",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7" s="309" t="str">
        <f>IF(Tabla1[[#This Row],[Fecha Inicio grupo]]="","",IFERROR(VLOOKUP(Tabla1[[#This Row],[Mes de Alta como miembro]],Parámetros!$AM$2:$AN$16,2,0),"01/01/1900"))</f>
        <v/>
      </c>
    </row>
    <row r="458" spans="1:63" ht="14.45" hidden="1">
      <c r="A458" s="69">
        <v>455</v>
      </c>
      <c r="B458" s="30"/>
      <c r="C458" s="35"/>
      <c r="D458" s="43"/>
      <c r="E458" s="65"/>
      <c r="F458" s="46"/>
      <c r="G458" s="46"/>
      <c r="H458" s="163"/>
      <c r="I458" s="43"/>
      <c r="J458" s="29"/>
      <c r="K458" s="70"/>
      <c r="L458" s="69"/>
      <c r="M458" s="47"/>
      <c r="N458" s="238" t="str">
        <f ca="1">IF(Tabla1[[#This Row],[Fecha de nac]]="","",IF(Tabla1[[#This Row],[Fecha Finalización]] &gt;=TODAY(), DATEDIF(Tabla1[[#This Row],[Fecha de nac]],TODAY(),"y"), ROUNDDOWN((Tabla1[[#This Row],[Fecha Finalización]] -Tabla1[[#This Row],[Fecha de nac]])/365,0)))</f>
        <v/>
      </c>
      <c r="O458" s="169"/>
      <c r="P458" s="35"/>
      <c r="Q458" s="68"/>
      <c r="R458" s="68"/>
      <c r="S458" s="68"/>
      <c r="T458" s="68"/>
      <c r="U458" s="243" t="str">
        <f>IF(F458="","",Tabla1[[#This Row],[Fecha Inicio grupo]]+3*7-7)</f>
        <v/>
      </c>
      <c r="V458" s="244" t="str">
        <f>IF(F458="","",EDATE(Tabla1[[#This Row],[Fecha Inicio grupo]],3))</f>
        <v/>
      </c>
      <c r="W458" s="30"/>
      <c r="X458" s="30"/>
      <c r="Y458" s="76"/>
      <c r="Z458" s="76"/>
      <c r="AA458" s="76"/>
      <c r="AB458" s="76"/>
      <c r="AC458" s="76"/>
      <c r="AD458" s="76"/>
      <c r="AE458" s="76"/>
      <c r="AF458" s="76"/>
      <c r="AG458" s="76"/>
      <c r="AH458" s="76"/>
      <c r="AI458" s="76"/>
      <c r="AJ458" s="76"/>
      <c r="AK458" s="76"/>
      <c r="AL458" s="76"/>
      <c r="AM458" s="76"/>
      <c r="AN458" s="76"/>
      <c r="AO458" s="144"/>
      <c r="AP458" s="246" t="str">
        <f>IF(F458="","",IFERROR(VLOOKUP(SUBSTITUTE(SUBSTITUTE(Tabla1[[#This Row],[Uso Sistemas]],"T","P"),"N","F"),Parámetros!$M$2:$N$17,2,0),"Completar hasta 3ra sem. para evaluar a Probacionista"))</f>
        <v/>
      </c>
      <c r="AQ458" s="40"/>
      <c r="AR458" s="40"/>
      <c r="AS458" s="40"/>
      <c r="AT458" s="29"/>
      <c r="AU458" s="56"/>
      <c r="AV458" s="56"/>
      <c r="AW458" s="56"/>
      <c r="AX458" s="248" t="str">
        <f>IF(V458="","",EOMONTH(EDATE(Tabla1[[#This Row],[Fecha Finalización]],2),0))</f>
        <v/>
      </c>
      <c r="AY458" s="40"/>
      <c r="AZ458" s="249" t="str">
        <f>IF(V458="","",EOMONTH(EDATE(Tabla1[[#This Row],[Fecha Finalización]],3),0))</f>
        <v/>
      </c>
      <c r="BA458" s="40"/>
      <c r="BB458" s="40"/>
      <c r="BC458" s="235"/>
      <c r="BD458" s="233" t="str">
        <f>IF(F458="","",Tabla1[[#This Row],[sem 01]]&amp;Tabla1[[#This Row],[sem 02]]&amp;Tabla1[[#This Row],[sem 03]])</f>
        <v/>
      </c>
      <c r="BE458" s="234" t="str">
        <f>IF(TRIM(F458)="","",$B$1&amp;"-"&amp;SUBSTITUTE(Tabla1[[#This Row],[Mes Inscrito]]," ","")&amp;"-"&amp;SUBSTITUTE(Tabla1[[#This Row],[Dia de clases Inscrito]]," ","")&amp;"-"&amp;SUBSTITUTE(Tabla1[[#This Row],[Horario Inscrito]]," ","")&amp;"-"&amp;Tabla1[[#This Row],[Fecha Inicio grupo]])</f>
        <v/>
      </c>
      <c r="BF458" s="251" t="str">
        <f>IF(F458="","",Tabla1[[#This Row],[Curso]])</f>
        <v/>
      </c>
      <c r="BG458" s="252" t="str">
        <f>+IF(TRIM(F458)="","",$B$1&amp;"-"&amp;TRIM(Tabla1[[#This Row],[Mes Inscrito]])&amp;"-"&amp;TRIM(Tabla1[[#This Row],[Dia de clases Inscrito]])&amp;"-"&amp;TRIM(Tabla1[[#This Row],[Horario Inscrito]])&amp;"-"&amp;TRIM(Tabla1[[#This Row],[Fecha Inicio grupo]])&amp;"-"&amp;TRIM(Tabla1[[#This Row],[Tipo Incrito]]))</f>
        <v/>
      </c>
      <c r="BH458" s="308" t="str">
        <f>IF(F458="","",OR(IFERROR(SEARCH("CG",Tabla1[[#This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8" s="309" t="str">
        <f>IF(F458&lt;&gt;"",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8" s="309" t="str">
        <f>IF(F458&lt;&gt;"",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8" s="309" t="str">
        <f>IF(Tabla1[[#This Row],[Fecha Inicio grupo]]="","",IFERROR(VLOOKUP(Tabla1[[#This Row],[Mes de Alta como miembro]],Parámetros!$AM$2:$AN$16,2,0),"01/01/1900"))</f>
        <v/>
      </c>
    </row>
    <row r="459" spans="1:63" ht="14.45" hidden="1">
      <c r="A459" s="69">
        <v>456</v>
      </c>
      <c r="B459" s="30"/>
      <c r="C459" s="35"/>
      <c r="D459" s="43"/>
      <c r="E459" s="65"/>
      <c r="F459" s="46"/>
      <c r="G459" s="46"/>
      <c r="H459" s="163"/>
      <c r="I459" s="43"/>
      <c r="J459" s="29"/>
      <c r="K459" s="70"/>
      <c r="L459" s="69"/>
      <c r="M459" s="47"/>
      <c r="N459" s="238" t="str">
        <f ca="1">IF(Tabla1[[#This Row],[Fecha de nac]]="","",IF(Tabla1[[#This Row],[Fecha Finalización]] &gt;=TODAY(), DATEDIF(Tabla1[[#This Row],[Fecha de nac]],TODAY(),"y"), ROUNDDOWN((Tabla1[[#This Row],[Fecha Finalización]] -Tabla1[[#This Row],[Fecha de nac]])/365,0)))</f>
        <v/>
      </c>
      <c r="O459" s="169"/>
      <c r="P459" s="35"/>
      <c r="Q459" s="68"/>
      <c r="R459" s="68"/>
      <c r="S459" s="68"/>
      <c r="T459" s="68"/>
      <c r="U459" s="243" t="str">
        <f>IF(F459="","",Tabla1[[#This Row],[Fecha Inicio grupo]]+3*7-7)</f>
        <v/>
      </c>
      <c r="V459" s="244" t="str">
        <f>IF(F459="","",EDATE(Tabla1[[#This Row],[Fecha Inicio grupo]],3))</f>
        <v/>
      </c>
      <c r="W459" s="30"/>
      <c r="X459" s="30"/>
      <c r="Y459" s="76"/>
      <c r="Z459" s="76"/>
      <c r="AA459" s="76"/>
      <c r="AB459" s="76"/>
      <c r="AC459" s="76"/>
      <c r="AD459" s="76"/>
      <c r="AE459" s="76"/>
      <c r="AF459" s="76"/>
      <c r="AG459" s="76"/>
      <c r="AH459" s="76"/>
      <c r="AI459" s="76"/>
      <c r="AJ459" s="76"/>
      <c r="AK459" s="76"/>
      <c r="AL459" s="76"/>
      <c r="AM459" s="76"/>
      <c r="AN459" s="76"/>
      <c r="AO459" s="144"/>
      <c r="AP459" s="246" t="str">
        <f>IF(F459="","",IFERROR(VLOOKUP(SUBSTITUTE(SUBSTITUTE(Tabla1[[#This Row],[Uso Sistemas]],"T","P"),"N","F"),Parámetros!$M$2:$N$17,2,0),"Completar hasta 3ra sem. para evaluar a Probacionista"))</f>
        <v/>
      </c>
      <c r="AQ459" s="40"/>
      <c r="AR459" s="40"/>
      <c r="AS459" s="40"/>
      <c r="AT459" s="29"/>
      <c r="AU459" s="56"/>
      <c r="AV459" s="56"/>
      <c r="AW459" s="56"/>
      <c r="AX459" s="248" t="str">
        <f>IF(V459="","",EOMONTH(EDATE(Tabla1[[#This Row],[Fecha Finalización]],2),0))</f>
        <v/>
      </c>
      <c r="AY459" s="40"/>
      <c r="AZ459" s="249" t="str">
        <f>IF(V459="","",EOMONTH(EDATE(Tabla1[[#This Row],[Fecha Finalización]],3),0))</f>
        <v/>
      </c>
      <c r="BA459" s="40"/>
      <c r="BB459" s="40"/>
      <c r="BC459" s="235"/>
      <c r="BD459" s="233" t="str">
        <f>IF(F459="","",Tabla1[[#This Row],[sem 01]]&amp;Tabla1[[#This Row],[sem 02]]&amp;Tabla1[[#This Row],[sem 03]])</f>
        <v/>
      </c>
      <c r="BE459" s="234" t="str">
        <f>IF(TRIM(F459)="","",$B$1&amp;"-"&amp;SUBSTITUTE(Tabla1[[#This Row],[Mes Inscrito]]," ","")&amp;"-"&amp;SUBSTITUTE(Tabla1[[#This Row],[Dia de clases Inscrito]]," ","")&amp;"-"&amp;SUBSTITUTE(Tabla1[[#This Row],[Horario Inscrito]]," ","")&amp;"-"&amp;Tabla1[[#This Row],[Fecha Inicio grupo]])</f>
        <v/>
      </c>
      <c r="BF459" s="251" t="str">
        <f>IF(F459="","",Tabla1[[#This Row],[Curso]])</f>
        <v/>
      </c>
      <c r="BG459" s="252" t="str">
        <f>+IF(TRIM(F459)="","",$B$1&amp;"-"&amp;TRIM(Tabla1[[#This Row],[Mes Inscrito]])&amp;"-"&amp;TRIM(Tabla1[[#This Row],[Dia de clases Inscrito]])&amp;"-"&amp;TRIM(Tabla1[[#This Row],[Horario Inscrito]])&amp;"-"&amp;TRIM(Tabla1[[#This Row],[Fecha Inicio grupo]])&amp;"-"&amp;TRIM(Tabla1[[#This Row],[Tipo Incrito]]))</f>
        <v/>
      </c>
      <c r="BH459" s="308" t="str">
        <f>IF(F459="","",OR(IFERROR(SEARCH("CG",Tabla1[[#This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9" s="309" t="str">
        <f>IF(F459&lt;&gt;"",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9" s="309" t="str">
        <f>IF(F459&lt;&gt;"",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9" s="309" t="str">
        <f>IF(Tabla1[[#This Row],[Fecha Inicio grupo]]="","",IFERROR(VLOOKUP(Tabla1[[#This Row],[Mes de Alta como miembro]],Parámetros!$AM$2:$AN$16,2,0),"01/01/1900"))</f>
        <v/>
      </c>
    </row>
    <row r="460" spans="1:63" ht="14.45" hidden="1">
      <c r="A460" s="69">
        <v>457</v>
      </c>
      <c r="B460" s="30"/>
      <c r="C460" s="35"/>
      <c r="D460" s="43"/>
      <c r="E460" s="65"/>
      <c r="F460" s="46"/>
      <c r="G460" s="46"/>
      <c r="H460" s="163"/>
      <c r="I460" s="43"/>
      <c r="J460" s="29"/>
      <c r="K460" s="70"/>
      <c r="L460" s="69"/>
      <c r="M460" s="47"/>
      <c r="N460" s="238" t="str">
        <f ca="1">IF(Tabla1[[#This Row],[Fecha de nac]]="","",IF(Tabla1[[#This Row],[Fecha Finalización]] &gt;=TODAY(), DATEDIF(Tabla1[[#This Row],[Fecha de nac]],TODAY(),"y"), ROUNDDOWN((Tabla1[[#This Row],[Fecha Finalización]] -Tabla1[[#This Row],[Fecha de nac]])/365,0)))</f>
        <v/>
      </c>
      <c r="O460" s="169"/>
      <c r="P460" s="35"/>
      <c r="Q460" s="68"/>
      <c r="R460" s="68"/>
      <c r="S460" s="68"/>
      <c r="T460" s="68"/>
      <c r="U460" s="243" t="str">
        <f>IF(F460="","",Tabla1[[#This Row],[Fecha Inicio grupo]]+3*7-7)</f>
        <v/>
      </c>
      <c r="V460" s="244" t="str">
        <f>IF(F460="","",EDATE(Tabla1[[#This Row],[Fecha Inicio grupo]],3))</f>
        <v/>
      </c>
      <c r="W460" s="30"/>
      <c r="X460" s="30"/>
      <c r="Y460" s="76"/>
      <c r="Z460" s="76"/>
      <c r="AA460" s="76"/>
      <c r="AB460" s="76"/>
      <c r="AC460" s="76"/>
      <c r="AD460" s="76"/>
      <c r="AE460" s="76"/>
      <c r="AF460" s="76"/>
      <c r="AG460" s="76"/>
      <c r="AH460" s="76"/>
      <c r="AI460" s="76"/>
      <c r="AJ460" s="76"/>
      <c r="AK460" s="76"/>
      <c r="AL460" s="76"/>
      <c r="AM460" s="76"/>
      <c r="AN460" s="76"/>
      <c r="AO460" s="144"/>
      <c r="AP460" s="246" t="str">
        <f>IF(F460="","",IFERROR(VLOOKUP(SUBSTITUTE(SUBSTITUTE(Tabla1[[#This Row],[Uso Sistemas]],"T","P"),"N","F"),Parámetros!$M$2:$N$17,2,0),"Completar hasta 3ra sem. para evaluar a Probacionista"))</f>
        <v/>
      </c>
      <c r="AQ460" s="40"/>
      <c r="AR460" s="40"/>
      <c r="AS460" s="40"/>
      <c r="AT460" s="29"/>
      <c r="AU460" s="56"/>
      <c r="AV460" s="56"/>
      <c r="AW460" s="56"/>
      <c r="AX460" s="248" t="str">
        <f>IF(V460="","",EOMONTH(EDATE(Tabla1[[#This Row],[Fecha Finalización]],2),0))</f>
        <v/>
      </c>
      <c r="AY460" s="40"/>
      <c r="AZ460" s="249" t="str">
        <f>IF(V460="","",EOMONTH(EDATE(Tabla1[[#This Row],[Fecha Finalización]],3),0))</f>
        <v/>
      </c>
      <c r="BA460" s="40"/>
      <c r="BB460" s="40"/>
      <c r="BC460" s="235"/>
      <c r="BD460" s="233" t="str">
        <f>IF(F460="","",Tabla1[[#This Row],[sem 01]]&amp;Tabla1[[#This Row],[sem 02]]&amp;Tabla1[[#This Row],[sem 03]])</f>
        <v/>
      </c>
      <c r="BE460" s="234" t="str">
        <f>IF(TRIM(F460)="","",$B$1&amp;"-"&amp;SUBSTITUTE(Tabla1[[#This Row],[Mes Inscrito]]," ","")&amp;"-"&amp;SUBSTITUTE(Tabla1[[#This Row],[Dia de clases Inscrito]]," ","")&amp;"-"&amp;SUBSTITUTE(Tabla1[[#This Row],[Horario Inscrito]]," ","")&amp;"-"&amp;Tabla1[[#This Row],[Fecha Inicio grupo]])</f>
        <v/>
      </c>
      <c r="BF460" s="251" t="str">
        <f>IF(F460="","",Tabla1[[#This Row],[Curso]])</f>
        <v/>
      </c>
      <c r="BG460" s="252" t="str">
        <f>+IF(TRIM(F460)="","",$B$1&amp;"-"&amp;TRIM(Tabla1[[#This Row],[Mes Inscrito]])&amp;"-"&amp;TRIM(Tabla1[[#This Row],[Dia de clases Inscrito]])&amp;"-"&amp;TRIM(Tabla1[[#This Row],[Horario Inscrito]])&amp;"-"&amp;TRIM(Tabla1[[#This Row],[Fecha Inicio grupo]])&amp;"-"&amp;TRIM(Tabla1[[#This Row],[Tipo Incrito]]))</f>
        <v/>
      </c>
      <c r="BH460" s="308" t="str">
        <f>IF(F460="","",OR(IFERROR(SEARCH("CG",Tabla1[[#This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0" s="309" t="str">
        <f>IF(F460&lt;&gt;"",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0" s="309" t="str">
        <f>IF(F460&lt;&gt;"",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0" s="309" t="str">
        <f>IF(Tabla1[[#This Row],[Fecha Inicio grupo]]="","",IFERROR(VLOOKUP(Tabla1[[#This Row],[Mes de Alta como miembro]],Parámetros!$AM$2:$AN$16,2,0),"01/01/1900"))</f>
        <v/>
      </c>
    </row>
    <row r="461" spans="1:63" ht="14.45" hidden="1">
      <c r="A461" s="69">
        <v>458</v>
      </c>
      <c r="B461" s="30"/>
      <c r="C461" s="35"/>
      <c r="D461" s="43"/>
      <c r="E461" s="65"/>
      <c r="F461" s="46"/>
      <c r="G461" s="46"/>
      <c r="H461" s="163"/>
      <c r="I461" s="43"/>
      <c r="J461" s="29"/>
      <c r="K461" s="70"/>
      <c r="L461" s="69"/>
      <c r="M461" s="47"/>
      <c r="N461" s="238" t="str">
        <f ca="1">IF(Tabla1[[#This Row],[Fecha de nac]]="","",IF(Tabla1[[#This Row],[Fecha Finalización]] &gt;=TODAY(), DATEDIF(Tabla1[[#This Row],[Fecha de nac]],TODAY(),"y"), ROUNDDOWN((Tabla1[[#This Row],[Fecha Finalización]] -Tabla1[[#This Row],[Fecha de nac]])/365,0)))</f>
        <v/>
      </c>
      <c r="O461" s="169"/>
      <c r="P461" s="35"/>
      <c r="Q461" s="68"/>
      <c r="R461" s="68"/>
      <c r="S461" s="68"/>
      <c r="T461" s="68"/>
      <c r="U461" s="243" t="str">
        <f>IF(F461="","",Tabla1[[#This Row],[Fecha Inicio grupo]]+3*7-7)</f>
        <v/>
      </c>
      <c r="V461" s="244" t="str">
        <f>IF(F461="","",EDATE(Tabla1[[#This Row],[Fecha Inicio grupo]],3))</f>
        <v/>
      </c>
      <c r="W461" s="30"/>
      <c r="X461" s="30"/>
      <c r="Y461" s="76"/>
      <c r="Z461" s="76"/>
      <c r="AA461" s="76"/>
      <c r="AB461" s="76"/>
      <c r="AC461" s="76"/>
      <c r="AD461" s="76"/>
      <c r="AE461" s="76"/>
      <c r="AF461" s="76"/>
      <c r="AG461" s="76"/>
      <c r="AH461" s="76"/>
      <c r="AI461" s="76"/>
      <c r="AJ461" s="76"/>
      <c r="AK461" s="76"/>
      <c r="AL461" s="76"/>
      <c r="AM461" s="76"/>
      <c r="AN461" s="76"/>
      <c r="AO461" s="144"/>
      <c r="AP461" s="246" t="str">
        <f>IF(F461="","",IFERROR(VLOOKUP(SUBSTITUTE(SUBSTITUTE(Tabla1[[#This Row],[Uso Sistemas]],"T","P"),"N","F"),Parámetros!$M$2:$N$17,2,0),"Completar hasta 3ra sem. para evaluar a Probacionista"))</f>
        <v/>
      </c>
      <c r="AQ461" s="40"/>
      <c r="AR461" s="40"/>
      <c r="AS461" s="40"/>
      <c r="AT461" s="29"/>
      <c r="AU461" s="56"/>
      <c r="AV461" s="56"/>
      <c r="AW461" s="56"/>
      <c r="AX461" s="248" t="str">
        <f>IF(V461="","",EOMONTH(EDATE(Tabla1[[#This Row],[Fecha Finalización]],2),0))</f>
        <v/>
      </c>
      <c r="AY461" s="40"/>
      <c r="AZ461" s="249" t="str">
        <f>IF(V461="","",EOMONTH(EDATE(Tabla1[[#This Row],[Fecha Finalización]],3),0))</f>
        <v/>
      </c>
      <c r="BA461" s="40"/>
      <c r="BB461" s="40"/>
      <c r="BC461" s="235"/>
      <c r="BD461" s="233" t="str">
        <f>IF(F461="","",Tabla1[[#This Row],[sem 01]]&amp;Tabla1[[#This Row],[sem 02]]&amp;Tabla1[[#This Row],[sem 03]])</f>
        <v/>
      </c>
      <c r="BE461" s="234" t="str">
        <f>IF(TRIM(F461)="","",$B$1&amp;"-"&amp;SUBSTITUTE(Tabla1[[#This Row],[Mes Inscrito]]," ","")&amp;"-"&amp;SUBSTITUTE(Tabla1[[#This Row],[Dia de clases Inscrito]]," ","")&amp;"-"&amp;SUBSTITUTE(Tabla1[[#This Row],[Horario Inscrito]]," ","")&amp;"-"&amp;Tabla1[[#This Row],[Fecha Inicio grupo]])</f>
        <v/>
      </c>
      <c r="BF461" s="251" t="str">
        <f>IF(F461="","",Tabla1[[#This Row],[Curso]])</f>
        <v/>
      </c>
      <c r="BG461" s="252" t="str">
        <f>+IF(TRIM(F461)="","",$B$1&amp;"-"&amp;TRIM(Tabla1[[#This Row],[Mes Inscrito]])&amp;"-"&amp;TRIM(Tabla1[[#This Row],[Dia de clases Inscrito]])&amp;"-"&amp;TRIM(Tabla1[[#This Row],[Horario Inscrito]])&amp;"-"&amp;TRIM(Tabla1[[#This Row],[Fecha Inicio grupo]])&amp;"-"&amp;TRIM(Tabla1[[#This Row],[Tipo Incrito]]))</f>
        <v/>
      </c>
      <c r="BH461" s="308" t="str">
        <f>IF(F461="","",OR(IFERROR(SEARCH("CG",Tabla1[[#This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1" s="309" t="str">
        <f>IF(F461&lt;&gt;"",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1" s="309" t="str">
        <f>IF(F461&lt;&gt;"",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1" s="309" t="str">
        <f>IF(Tabla1[[#This Row],[Fecha Inicio grupo]]="","",IFERROR(VLOOKUP(Tabla1[[#This Row],[Mes de Alta como miembro]],Parámetros!$AM$2:$AN$16,2,0),"01/01/1900"))</f>
        <v/>
      </c>
    </row>
    <row r="462" spans="1:63" ht="14.45" hidden="1">
      <c r="A462" s="69">
        <v>459</v>
      </c>
      <c r="B462" s="30"/>
      <c r="C462" s="35"/>
      <c r="D462" s="43"/>
      <c r="E462" s="65"/>
      <c r="F462" s="46"/>
      <c r="G462" s="46"/>
      <c r="H462" s="163"/>
      <c r="I462" s="43"/>
      <c r="J462" s="29"/>
      <c r="K462" s="70"/>
      <c r="L462" s="69"/>
      <c r="M462" s="47"/>
      <c r="N462" s="238" t="str">
        <f ca="1">IF(Tabla1[[#This Row],[Fecha de nac]]="","",IF(Tabla1[[#This Row],[Fecha Finalización]] &gt;=TODAY(), DATEDIF(Tabla1[[#This Row],[Fecha de nac]],TODAY(),"y"), ROUNDDOWN((Tabla1[[#This Row],[Fecha Finalización]] -Tabla1[[#This Row],[Fecha de nac]])/365,0)))</f>
        <v/>
      </c>
      <c r="O462" s="169"/>
      <c r="P462" s="35"/>
      <c r="Q462" s="68"/>
      <c r="R462" s="68"/>
      <c r="S462" s="68"/>
      <c r="T462" s="68"/>
      <c r="U462" s="243" t="str">
        <f>IF(F462="","",Tabla1[[#This Row],[Fecha Inicio grupo]]+3*7-7)</f>
        <v/>
      </c>
      <c r="V462" s="244" t="str">
        <f>IF(F462="","",EDATE(Tabla1[[#This Row],[Fecha Inicio grupo]],3))</f>
        <v/>
      </c>
      <c r="W462" s="30"/>
      <c r="X462" s="30"/>
      <c r="Y462" s="76"/>
      <c r="Z462" s="76"/>
      <c r="AA462" s="76"/>
      <c r="AB462" s="76"/>
      <c r="AC462" s="76"/>
      <c r="AD462" s="76"/>
      <c r="AE462" s="76"/>
      <c r="AF462" s="76"/>
      <c r="AG462" s="76"/>
      <c r="AH462" s="76"/>
      <c r="AI462" s="76"/>
      <c r="AJ462" s="76"/>
      <c r="AK462" s="76"/>
      <c r="AL462" s="76"/>
      <c r="AM462" s="76"/>
      <c r="AN462" s="76"/>
      <c r="AO462" s="144"/>
      <c r="AP462" s="246" t="str">
        <f>IF(F462="","",IFERROR(VLOOKUP(SUBSTITUTE(SUBSTITUTE(Tabla1[[#This Row],[Uso Sistemas]],"T","P"),"N","F"),Parámetros!$M$2:$N$17,2,0),"Completar hasta 3ra sem. para evaluar a Probacionista"))</f>
        <v/>
      </c>
      <c r="AQ462" s="40"/>
      <c r="AR462" s="40"/>
      <c r="AS462" s="40"/>
      <c r="AT462" s="29"/>
      <c r="AU462" s="56"/>
      <c r="AV462" s="56"/>
      <c r="AW462" s="56"/>
      <c r="AX462" s="248" t="str">
        <f>IF(V462="","",EOMONTH(EDATE(Tabla1[[#This Row],[Fecha Finalización]],2),0))</f>
        <v/>
      </c>
      <c r="AY462" s="40"/>
      <c r="AZ462" s="249" t="str">
        <f>IF(V462="","",EOMONTH(EDATE(Tabla1[[#This Row],[Fecha Finalización]],3),0))</f>
        <v/>
      </c>
      <c r="BA462" s="40"/>
      <c r="BB462" s="40"/>
      <c r="BC462" s="235"/>
      <c r="BD462" s="233" t="str">
        <f>IF(F462="","",Tabla1[[#This Row],[sem 01]]&amp;Tabla1[[#This Row],[sem 02]]&amp;Tabla1[[#This Row],[sem 03]])</f>
        <v/>
      </c>
      <c r="BE462" s="234" t="str">
        <f>IF(TRIM(F462)="","",$B$1&amp;"-"&amp;SUBSTITUTE(Tabla1[[#This Row],[Mes Inscrito]]," ","")&amp;"-"&amp;SUBSTITUTE(Tabla1[[#This Row],[Dia de clases Inscrito]]," ","")&amp;"-"&amp;SUBSTITUTE(Tabla1[[#This Row],[Horario Inscrito]]," ","")&amp;"-"&amp;Tabla1[[#This Row],[Fecha Inicio grupo]])</f>
        <v/>
      </c>
      <c r="BF462" s="251" t="str">
        <f>IF(F462="","",Tabla1[[#This Row],[Curso]])</f>
        <v/>
      </c>
      <c r="BG462" s="252" t="str">
        <f>+IF(TRIM(F462)="","",$B$1&amp;"-"&amp;TRIM(Tabla1[[#This Row],[Mes Inscrito]])&amp;"-"&amp;TRIM(Tabla1[[#This Row],[Dia de clases Inscrito]])&amp;"-"&amp;TRIM(Tabla1[[#This Row],[Horario Inscrito]])&amp;"-"&amp;TRIM(Tabla1[[#This Row],[Fecha Inicio grupo]])&amp;"-"&amp;TRIM(Tabla1[[#This Row],[Tipo Incrito]]))</f>
        <v/>
      </c>
      <c r="BH462" s="308" t="str">
        <f>IF(F462="","",OR(IFERROR(SEARCH("CG",Tabla1[[#This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2" s="309" t="str">
        <f>IF(F462&lt;&gt;"",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2" s="309" t="str">
        <f>IF(F462&lt;&gt;"",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2" s="309" t="str">
        <f>IF(Tabla1[[#This Row],[Fecha Inicio grupo]]="","",IFERROR(VLOOKUP(Tabla1[[#This Row],[Mes de Alta como miembro]],Parámetros!$AM$2:$AN$16,2,0),"01/01/1900"))</f>
        <v/>
      </c>
    </row>
    <row r="463" spans="1:63" ht="14.45" hidden="1">
      <c r="A463" s="69">
        <v>460</v>
      </c>
      <c r="B463" s="30"/>
      <c r="C463" s="35"/>
      <c r="D463" s="43"/>
      <c r="E463" s="65"/>
      <c r="F463" s="46"/>
      <c r="G463" s="46"/>
      <c r="H463" s="163"/>
      <c r="I463" s="43"/>
      <c r="J463" s="29"/>
      <c r="K463" s="70"/>
      <c r="L463" s="69"/>
      <c r="M463" s="47"/>
      <c r="N463" s="238" t="str">
        <f ca="1">IF(Tabla1[[#This Row],[Fecha de nac]]="","",IF(Tabla1[[#This Row],[Fecha Finalización]] &gt;=TODAY(), DATEDIF(Tabla1[[#This Row],[Fecha de nac]],TODAY(),"y"), ROUNDDOWN((Tabla1[[#This Row],[Fecha Finalización]] -Tabla1[[#This Row],[Fecha de nac]])/365,0)))</f>
        <v/>
      </c>
      <c r="O463" s="169"/>
      <c r="P463" s="35"/>
      <c r="Q463" s="68"/>
      <c r="R463" s="68"/>
      <c r="S463" s="68"/>
      <c r="T463" s="68"/>
      <c r="U463" s="243" t="str">
        <f>IF(F463="","",Tabla1[[#This Row],[Fecha Inicio grupo]]+3*7-7)</f>
        <v/>
      </c>
      <c r="V463" s="244" t="str">
        <f>IF(F463="","",EDATE(Tabla1[[#This Row],[Fecha Inicio grupo]],3))</f>
        <v/>
      </c>
      <c r="W463" s="30"/>
      <c r="X463" s="30"/>
      <c r="Y463" s="76"/>
      <c r="Z463" s="76"/>
      <c r="AA463" s="76"/>
      <c r="AB463" s="76"/>
      <c r="AC463" s="76"/>
      <c r="AD463" s="76"/>
      <c r="AE463" s="76"/>
      <c r="AF463" s="76"/>
      <c r="AG463" s="76"/>
      <c r="AH463" s="76"/>
      <c r="AI463" s="76"/>
      <c r="AJ463" s="76"/>
      <c r="AK463" s="76"/>
      <c r="AL463" s="76"/>
      <c r="AM463" s="76"/>
      <c r="AN463" s="76"/>
      <c r="AO463" s="144"/>
      <c r="AP463" s="246" t="str">
        <f>IF(F463="","",IFERROR(VLOOKUP(SUBSTITUTE(SUBSTITUTE(Tabla1[[#This Row],[Uso Sistemas]],"T","P"),"N","F"),Parámetros!$M$2:$N$17,2,0),"Completar hasta 3ra sem. para evaluar a Probacionista"))</f>
        <v/>
      </c>
      <c r="AQ463" s="40"/>
      <c r="AR463" s="40"/>
      <c r="AS463" s="40"/>
      <c r="AT463" s="29"/>
      <c r="AU463" s="56"/>
      <c r="AV463" s="56"/>
      <c r="AW463" s="56"/>
      <c r="AX463" s="248" t="str">
        <f>IF(V463="","",EOMONTH(EDATE(Tabla1[[#This Row],[Fecha Finalización]],2),0))</f>
        <v/>
      </c>
      <c r="AY463" s="40"/>
      <c r="AZ463" s="249" t="str">
        <f>IF(V463="","",EOMONTH(EDATE(Tabla1[[#This Row],[Fecha Finalización]],3),0))</f>
        <v/>
      </c>
      <c r="BA463" s="40"/>
      <c r="BB463" s="40"/>
      <c r="BC463" s="235"/>
      <c r="BD463" s="233" t="str">
        <f>IF(F463="","",Tabla1[[#This Row],[sem 01]]&amp;Tabla1[[#This Row],[sem 02]]&amp;Tabla1[[#This Row],[sem 03]])</f>
        <v/>
      </c>
      <c r="BE463" s="234" t="str">
        <f>IF(TRIM(F463)="","",$B$1&amp;"-"&amp;SUBSTITUTE(Tabla1[[#This Row],[Mes Inscrito]]," ","")&amp;"-"&amp;SUBSTITUTE(Tabla1[[#This Row],[Dia de clases Inscrito]]," ","")&amp;"-"&amp;SUBSTITUTE(Tabla1[[#This Row],[Horario Inscrito]]," ","")&amp;"-"&amp;Tabla1[[#This Row],[Fecha Inicio grupo]])</f>
        <v/>
      </c>
      <c r="BF463" s="251" t="str">
        <f>IF(F463="","",Tabla1[[#This Row],[Curso]])</f>
        <v/>
      </c>
      <c r="BG463" s="252" t="str">
        <f>+IF(TRIM(F463)="","",$B$1&amp;"-"&amp;TRIM(Tabla1[[#This Row],[Mes Inscrito]])&amp;"-"&amp;TRIM(Tabla1[[#This Row],[Dia de clases Inscrito]])&amp;"-"&amp;TRIM(Tabla1[[#This Row],[Horario Inscrito]])&amp;"-"&amp;TRIM(Tabla1[[#This Row],[Fecha Inicio grupo]])&amp;"-"&amp;TRIM(Tabla1[[#This Row],[Tipo Incrito]]))</f>
        <v/>
      </c>
      <c r="BH463" s="308" t="str">
        <f>IF(F463="","",OR(IFERROR(SEARCH("CG",Tabla1[[#This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3" s="309" t="str">
        <f>IF(F463&lt;&gt;"",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3" s="309" t="str">
        <f>IF(F463&lt;&gt;"",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3" s="309" t="str">
        <f>IF(Tabla1[[#This Row],[Fecha Inicio grupo]]="","",IFERROR(VLOOKUP(Tabla1[[#This Row],[Mes de Alta como miembro]],Parámetros!$AM$2:$AN$16,2,0),"01/01/1900"))</f>
        <v/>
      </c>
    </row>
    <row r="464" spans="1:63" ht="14.45" hidden="1">
      <c r="A464" s="69">
        <v>461</v>
      </c>
      <c r="B464" s="30"/>
      <c r="C464" s="35"/>
      <c r="D464" s="43"/>
      <c r="E464" s="65"/>
      <c r="F464" s="46"/>
      <c r="G464" s="46"/>
      <c r="H464" s="163"/>
      <c r="I464" s="43"/>
      <c r="J464" s="29"/>
      <c r="K464" s="70"/>
      <c r="L464" s="69"/>
      <c r="M464" s="47"/>
      <c r="N464" s="238" t="str">
        <f ca="1">IF(Tabla1[[#This Row],[Fecha de nac]]="","",IF(Tabla1[[#This Row],[Fecha Finalización]] &gt;=TODAY(), DATEDIF(Tabla1[[#This Row],[Fecha de nac]],TODAY(),"y"), ROUNDDOWN((Tabla1[[#This Row],[Fecha Finalización]] -Tabla1[[#This Row],[Fecha de nac]])/365,0)))</f>
        <v/>
      </c>
      <c r="O464" s="169"/>
      <c r="P464" s="35"/>
      <c r="Q464" s="68"/>
      <c r="R464" s="68"/>
      <c r="S464" s="68"/>
      <c r="T464" s="68"/>
      <c r="U464" s="243" t="str">
        <f>IF(F464="","",Tabla1[[#This Row],[Fecha Inicio grupo]]+3*7-7)</f>
        <v/>
      </c>
      <c r="V464" s="244" t="str">
        <f>IF(F464="","",EDATE(Tabla1[[#This Row],[Fecha Inicio grupo]],3))</f>
        <v/>
      </c>
      <c r="W464" s="30"/>
      <c r="X464" s="30"/>
      <c r="Y464" s="76"/>
      <c r="Z464" s="76"/>
      <c r="AA464" s="76"/>
      <c r="AB464" s="76"/>
      <c r="AC464" s="76"/>
      <c r="AD464" s="76"/>
      <c r="AE464" s="76"/>
      <c r="AF464" s="76"/>
      <c r="AG464" s="76"/>
      <c r="AH464" s="76"/>
      <c r="AI464" s="76"/>
      <c r="AJ464" s="76"/>
      <c r="AK464" s="76"/>
      <c r="AL464" s="76"/>
      <c r="AM464" s="76"/>
      <c r="AN464" s="76"/>
      <c r="AO464" s="144"/>
      <c r="AP464" s="246" t="str">
        <f>IF(F464="","",IFERROR(VLOOKUP(SUBSTITUTE(SUBSTITUTE(Tabla1[[#This Row],[Uso Sistemas]],"T","P"),"N","F"),Parámetros!$M$2:$N$17,2,0),"Completar hasta 3ra sem. para evaluar a Probacionista"))</f>
        <v/>
      </c>
      <c r="AQ464" s="40"/>
      <c r="AR464" s="40"/>
      <c r="AS464" s="40"/>
      <c r="AT464" s="29"/>
      <c r="AU464" s="56"/>
      <c r="AV464" s="56"/>
      <c r="AW464" s="56"/>
      <c r="AX464" s="248" t="str">
        <f>IF(V464="","",EOMONTH(EDATE(Tabla1[[#This Row],[Fecha Finalización]],2),0))</f>
        <v/>
      </c>
      <c r="AY464" s="40"/>
      <c r="AZ464" s="249" t="str">
        <f>IF(V464="","",EOMONTH(EDATE(Tabla1[[#This Row],[Fecha Finalización]],3),0))</f>
        <v/>
      </c>
      <c r="BA464" s="40"/>
      <c r="BB464" s="40"/>
      <c r="BC464" s="235"/>
      <c r="BD464" s="233" t="str">
        <f>IF(F464="","",Tabla1[[#This Row],[sem 01]]&amp;Tabla1[[#This Row],[sem 02]]&amp;Tabla1[[#This Row],[sem 03]])</f>
        <v/>
      </c>
      <c r="BE464" s="234" t="str">
        <f>IF(TRIM(F464)="","",$B$1&amp;"-"&amp;SUBSTITUTE(Tabla1[[#This Row],[Mes Inscrito]]," ","")&amp;"-"&amp;SUBSTITUTE(Tabla1[[#This Row],[Dia de clases Inscrito]]," ","")&amp;"-"&amp;SUBSTITUTE(Tabla1[[#This Row],[Horario Inscrito]]," ","")&amp;"-"&amp;Tabla1[[#This Row],[Fecha Inicio grupo]])</f>
        <v/>
      </c>
      <c r="BF464" s="251" t="str">
        <f>IF(F464="","",Tabla1[[#This Row],[Curso]])</f>
        <v/>
      </c>
      <c r="BG464" s="252" t="str">
        <f>+IF(TRIM(F464)="","",$B$1&amp;"-"&amp;TRIM(Tabla1[[#This Row],[Mes Inscrito]])&amp;"-"&amp;TRIM(Tabla1[[#This Row],[Dia de clases Inscrito]])&amp;"-"&amp;TRIM(Tabla1[[#This Row],[Horario Inscrito]])&amp;"-"&amp;TRIM(Tabla1[[#This Row],[Fecha Inicio grupo]])&amp;"-"&amp;TRIM(Tabla1[[#This Row],[Tipo Incrito]]))</f>
        <v/>
      </c>
      <c r="BH464" s="308" t="str">
        <f>IF(F464="","",OR(IFERROR(SEARCH("CG",Tabla1[[#This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4" s="309" t="str">
        <f>IF(F464&lt;&gt;"",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4" s="309" t="str">
        <f>IF(F464&lt;&gt;"",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4" s="309" t="str">
        <f>IF(Tabla1[[#This Row],[Fecha Inicio grupo]]="","",IFERROR(VLOOKUP(Tabla1[[#This Row],[Mes de Alta como miembro]],Parámetros!$AM$2:$AN$16,2,0),"01/01/1900"))</f>
        <v/>
      </c>
    </row>
    <row r="465" spans="1:63" ht="14.45" hidden="1">
      <c r="A465" s="69">
        <v>462</v>
      </c>
      <c r="B465" s="30"/>
      <c r="C465" s="35"/>
      <c r="D465" s="43"/>
      <c r="E465" s="65"/>
      <c r="F465" s="46"/>
      <c r="G465" s="46"/>
      <c r="H465" s="163"/>
      <c r="I465" s="43"/>
      <c r="J465" s="29"/>
      <c r="K465" s="70"/>
      <c r="L465" s="69"/>
      <c r="M465" s="47"/>
      <c r="N465" s="238" t="str">
        <f ca="1">IF(Tabla1[[#This Row],[Fecha de nac]]="","",IF(Tabla1[[#This Row],[Fecha Finalización]] &gt;=TODAY(), DATEDIF(Tabla1[[#This Row],[Fecha de nac]],TODAY(),"y"), ROUNDDOWN((Tabla1[[#This Row],[Fecha Finalización]] -Tabla1[[#This Row],[Fecha de nac]])/365,0)))</f>
        <v/>
      </c>
      <c r="O465" s="169"/>
      <c r="P465" s="35"/>
      <c r="Q465" s="68"/>
      <c r="R465" s="68"/>
      <c r="S465" s="68"/>
      <c r="T465" s="68"/>
      <c r="U465" s="243" t="str">
        <f>IF(F465="","",Tabla1[[#This Row],[Fecha Inicio grupo]]+3*7-7)</f>
        <v/>
      </c>
      <c r="V465" s="244" t="str">
        <f>IF(F465="","",EDATE(Tabla1[[#This Row],[Fecha Inicio grupo]],3))</f>
        <v/>
      </c>
      <c r="W465" s="30"/>
      <c r="X465" s="30"/>
      <c r="Y465" s="76"/>
      <c r="Z465" s="76"/>
      <c r="AA465" s="76"/>
      <c r="AB465" s="76"/>
      <c r="AC465" s="76"/>
      <c r="AD465" s="76"/>
      <c r="AE465" s="76"/>
      <c r="AF465" s="76"/>
      <c r="AG465" s="76"/>
      <c r="AH465" s="76"/>
      <c r="AI465" s="76"/>
      <c r="AJ465" s="76"/>
      <c r="AK465" s="76"/>
      <c r="AL465" s="76"/>
      <c r="AM465" s="76"/>
      <c r="AN465" s="76"/>
      <c r="AO465" s="144"/>
      <c r="AP465" s="246" t="str">
        <f>IF(F465="","",IFERROR(VLOOKUP(SUBSTITUTE(SUBSTITUTE(Tabla1[[#This Row],[Uso Sistemas]],"T","P"),"N","F"),Parámetros!$M$2:$N$17,2,0),"Completar hasta 3ra sem. para evaluar a Probacionista"))</f>
        <v/>
      </c>
      <c r="AQ465" s="40"/>
      <c r="AR465" s="40"/>
      <c r="AS465" s="40"/>
      <c r="AT465" s="29"/>
      <c r="AU465" s="56"/>
      <c r="AV465" s="56"/>
      <c r="AW465" s="56"/>
      <c r="AX465" s="248" t="str">
        <f>IF(V465="","",EOMONTH(EDATE(Tabla1[[#This Row],[Fecha Finalización]],2),0))</f>
        <v/>
      </c>
      <c r="AY465" s="40"/>
      <c r="AZ465" s="249" t="str">
        <f>IF(V465="","",EOMONTH(EDATE(Tabla1[[#This Row],[Fecha Finalización]],3),0))</f>
        <v/>
      </c>
      <c r="BA465" s="40"/>
      <c r="BB465" s="40"/>
      <c r="BC465" s="235"/>
      <c r="BD465" s="233" t="str">
        <f>IF(F465="","",Tabla1[[#This Row],[sem 01]]&amp;Tabla1[[#This Row],[sem 02]]&amp;Tabla1[[#This Row],[sem 03]])</f>
        <v/>
      </c>
      <c r="BE465" s="234" t="str">
        <f>IF(TRIM(F465)="","",$B$1&amp;"-"&amp;SUBSTITUTE(Tabla1[[#This Row],[Mes Inscrito]]," ","")&amp;"-"&amp;SUBSTITUTE(Tabla1[[#This Row],[Dia de clases Inscrito]]," ","")&amp;"-"&amp;SUBSTITUTE(Tabla1[[#This Row],[Horario Inscrito]]," ","")&amp;"-"&amp;Tabla1[[#This Row],[Fecha Inicio grupo]])</f>
        <v/>
      </c>
      <c r="BF465" s="251" t="str">
        <f>IF(F465="","",Tabla1[[#This Row],[Curso]])</f>
        <v/>
      </c>
      <c r="BG465" s="252" t="str">
        <f>+IF(TRIM(F465)="","",$B$1&amp;"-"&amp;TRIM(Tabla1[[#This Row],[Mes Inscrito]])&amp;"-"&amp;TRIM(Tabla1[[#This Row],[Dia de clases Inscrito]])&amp;"-"&amp;TRIM(Tabla1[[#This Row],[Horario Inscrito]])&amp;"-"&amp;TRIM(Tabla1[[#This Row],[Fecha Inicio grupo]])&amp;"-"&amp;TRIM(Tabla1[[#This Row],[Tipo Incrito]]))</f>
        <v/>
      </c>
      <c r="BH465" s="308" t="str">
        <f>IF(F465="","",OR(IFERROR(SEARCH("CG",Tabla1[[#This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5" s="309" t="str">
        <f>IF(F465&lt;&gt;"",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5" s="309" t="str">
        <f>IF(F465&lt;&gt;"",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5" s="309" t="str">
        <f>IF(Tabla1[[#This Row],[Fecha Inicio grupo]]="","",IFERROR(VLOOKUP(Tabla1[[#This Row],[Mes de Alta como miembro]],Parámetros!$AM$2:$AN$16,2,0),"01/01/1900"))</f>
        <v/>
      </c>
    </row>
    <row r="466" spans="1:63" ht="14.45" hidden="1">
      <c r="A466" s="69">
        <v>463</v>
      </c>
      <c r="B466" s="30"/>
      <c r="C466" s="35"/>
      <c r="D466" s="43"/>
      <c r="E466" s="65"/>
      <c r="F466" s="46"/>
      <c r="G466" s="46"/>
      <c r="H466" s="163"/>
      <c r="I466" s="43"/>
      <c r="J466" s="29"/>
      <c r="K466" s="70"/>
      <c r="L466" s="69"/>
      <c r="M466" s="47"/>
      <c r="N466" s="238" t="str">
        <f ca="1">IF(Tabla1[[#This Row],[Fecha de nac]]="","",IF(Tabla1[[#This Row],[Fecha Finalización]] &gt;=TODAY(), DATEDIF(Tabla1[[#This Row],[Fecha de nac]],TODAY(),"y"), ROUNDDOWN((Tabla1[[#This Row],[Fecha Finalización]] -Tabla1[[#This Row],[Fecha de nac]])/365,0)))</f>
        <v/>
      </c>
      <c r="O466" s="169"/>
      <c r="P466" s="35"/>
      <c r="Q466" s="68"/>
      <c r="R466" s="68"/>
      <c r="S466" s="68"/>
      <c r="T466" s="68"/>
      <c r="U466" s="243" t="str">
        <f>IF(F466="","",Tabla1[[#This Row],[Fecha Inicio grupo]]+3*7-7)</f>
        <v/>
      </c>
      <c r="V466" s="244" t="str">
        <f>IF(F466="","",EDATE(Tabla1[[#This Row],[Fecha Inicio grupo]],3))</f>
        <v/>
      </c>
      <c r="W466" s="30"/>
      <c r="X466" s="30"/>
      <c r="Y466" s="76"/>
      <c r="Z466" s="76"/>
      <c r="AA466" s="76"/>
      <c r="AB466" s="76"/>
      <c r="AC466" s="76"/>
      <c r="AD466" s="76"/>
      <c r="AE466" s="76"/>
      <c r="AF466" s="76"/>
      <c r="AG466" s="76"/>
      <c r="AH466" s="76"/>
      <c r="AI466" s="76"/>
      <c r="AJ466" s="76"/>
      <c r="AK466" s="76"/>
      <c r="AL466" s="76"/>
      <c r="AM466" s="76"/>
      <c r="AN466" s="76"/>
      <c r="AO466" s="144"/>
      <c r="AP466" s="246" t="str">
        <f>IF(F466="","",IFERROR(VLOOKUP(SUBSTITUTE(SUBSTITUTE(Tabla1[[#This Row],[Uso Sistemas]],"T","P"),"N","F"),Parámetros!$M$2:$N$17,2,0),"Completar hasta 3ra sem. para evaluar a Probacionista"))</f>
        <v/>
      </c>
      <c r="AQ466" s="40"/>
      <c r="AR466" s="40"/>
      <c r="AS466" s="40"/>
      <c r="AT466" s="29"/>
      <c r="AU466" s="56"/>
      <c r="AV466" s="56"/>
      <c r="AW466" s="56"/>
      <c r="AX466" s="248" t="str">
        <f>IF(V466="","",EOMONTH(EDATE(Tabla1[[#This Row],[Fecha Finalización]],2),0))</f>
        <v/>
      </c>
      <c r="AY466" s="40"/>
      <c r="AZ466" s="249" t="str">
        <f>IF(V466="","",EOMONTH(EDATE(Tabla1[[#This Row],[Fecha Finalización]],3),0))</f>
        <v/>
      </c>
      <c r="BA466" s="40"/>
      <c r="BB466" s="40"/>
      <c r="BC466" s="235"/>
      <c r="BD466" s="233" t="str">
        <f>IF(F466="","",Tabla1[[#This Row],[sem 01]]&amp;Tabla1[[#This Row],[sem 02]]&amp;Tabla1[[#This Row],[sem 03]])</f>
        <v/>
      </c>
      <c r="BE466" s="234" t="str">
        <f>IF(TRIM(F466)="","",$B$1&amp;"-"&amp;SUBSTITUTE(Tabla1[[#This Row],[Mes Inscrito]]," ","")&amp;"-"&amp;SUBSTITUTE(Tabla1[[#This Row],[Dia de clases Inscrito]]," ","")&amp;"-"&amp;SUBSTITUTE(Tabla1[[#This Row],[Horario Inscrito]]," ","")&amp;"-"&amp;Tabla1[[#This Row],[Fecha Inicio grupo]])</f>
        <v/>
      </c>
      <c r="BF466" s="251" t="str">
        <f>IF(F466="","",Tabla1[[#This Row],[Curso]])</f>
        <v/>
      </c>
      <c r="BG466" s="252" t="str">
        <f>+IF(TRIM(F466)="","",$B$1&amp;"-"&amp;TRIM(Tabla1[[#This Row],[Mes Inscrito]])&amp;"-"&amp;TRIM(Tabla1[[#This Row],[Dia de clases Inscrito]])&amp;"-"&amp;TRIM(Tabla1[[#This Row],[Horario Inscrito]])&amp;"-"&amp;TRIM(Tabla1[[#This Row],[Fecha Inicio grupo]])&amp;"-"&amp;TRIM(Tabla1[[#This Row],[Tipo Incrito]]))</f>
        <v/>
      </c>
      <c r="BH466" s="308" t="str">
        <f>IF(F466="","",OR(IFERROR(SEARCH("CG",Tabla1[[#This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6" s="309" t="str">
        <f>IF(F466&lt;&gt;"",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6" s="309" t="str">
        <f>IF(F466&lt;&gt;"",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6" s="309" t="str">
        <f>IF(Tabla1[[#This Row],[Fecha Inicio grupo]]="","",IFERROR(VLOOKUP(Tabla1[[#This Row],[Mes de Alta como miembro]],Parámetros!$AM$2:$AN$16,2,0),"01/01/1900"))</f>
        <v/>
      </c>
    </row>
    <row r="467" spans="1:63" ht="14.45" hidden="1">
      <c r="A467" s="69">
        <v>464</v>
      </c>
      <c r="B467" s="30"/>
      <c r="C467" s="35"/>
      <c r="D467" s="43"/>
      <c r="E467" s="65"/>
      <c r="F467" s="46"/>
      <c r="G467" s="46"/>
      <c r="H467" s="163"/>
      <c r="I467" s="43"/>
      <c r="J467" s="29"/>
      <c r="K467" s="70"/>
      <c r="L467" s="69"/>
      <c r="M467" s="47"/>
      <c r="N467" s="238" t="str">
        <f ca="1">IF(Tabla1[[#This Row],[Fecha de nac]]="","",IF(Tabla1[[#This Row],[Fecha Finalización]] &gt;=TODAY(), DATEDIF(Tabla1[[#This Row],[Fecha de nac]],TODAY(),"y"), ROUNDDOWN((Tabla1[[#This Row],[Fecha Finalización]] -Tabla1[[#This Row],[Fecha de nac]])/365,0)))</f>
        <v/>
      </c>
      <c r="O467" s="169"/>
      <c r="P467" s="35"/>
      <c r="Q467" s="68"/>
      <c r="R467" s="68"/>
      <c r="S467" s="68"/>
      <c r="T467" s="68"/>
      <c r="U467" s="243" t="str">
        <f>IF(F467="","",Tabla1[[#This Row],[Fecha Inicio grupo]]+3*7-7)</f>
        <v/>
      </c>
      <c r="V467" s="244" t="str">
        <f>IF(F467="","",EDATE(Tabla1[[#This Row],[Fecha Inicio grupo]],3))</f>
        <v/>
      </c>
      <c r="W467" s="30"/>
      <c r="X467" s="30"/>
      <c r="Y467" s="76"/>
      <c r="Z467" s="76"/>
      <c r="AA467" s="76"/>
      <c r="AB467" s="76"/>
      <c r="AC467" s="76"/>
      <c r="AD467" s="76"/>
      <c r="AE467" s="76"/>
      <c r="AF467" s="76"/>
      <c r="AG467" s="76"/>
      <c r="AH467" s="76"/>
      <c r="AI467" s="76"/>
      <c r="AJ467" s="76"/>
      <c r="AK467" s="76"/>
      <c r="AL467" s="76"/>
      <c r="AM467" s="76"/>
      <c r="AN467" s="76"/>
      <c r="AO467" s="144"/>
      <c r="AP467" s="246" t="str">
        <f>IF(F467="","",IFERROR(VLOOKUP(SUBSTITUTE(SUBSTITUTE(Tabla1[[#This Row],[Uso Sistemas]],"T","P"),"N","F"),Parámetros!$M$2:$N$17,2,0),"Completar hasta 3ra sem. para evaluar a Probacionista"))</f>
        <v/>
      </c>
      <c r="AQ467" s="40"/>
      <c r="AR467" s="40"/>
      <c r="AS467" s="40"/>
      <c r="AT467" s="29"/>
      <c r="AU467" s="56"/>
      <c r="AV467" s="56"/>
      <c r="AW467" s="56"/>
      <c r="AX467" s="248" t="str">
        <f>IF(V467="","",EOMONTH(EDATE(Tabla1[[#This Row],[Fecha Finalización]],2),0))</f>
        <v/>
      </c>
      <c r="AY467" s="40"/>
      <c r="AZ467" s="249" t="str">
        <f>IF(V467="","",EOMONTH(EDATE(Tabla1[[#This Row],[Fecha Finalización]],3),0))</f>
        <v/>
      </c>
      <c r="BA467" s="40"/>
      <c r="BB467" s="40"/>
      <c r="BC467" s="235"/>
      <c r="BD467" s="233" t="str">
        <f>IF(F467="","",Tabla1[[#This Row],[sem 01]]&amp;Tabla1[[#This Row],[sem 02]]&amp;Tabla1[[#This Row],[sem 03]])</f>
        <v/>
      </c>
      <c r="BE467" s="234" t="str">
        <f>IF(TRIM(F467)="","",$B$1&amp;"-"&amp;SUBSTITUTE(Tabla1[[#This Row],[Mes Inscrito]]," ","")&amp;"-"&amp;SUBSTITUTE(Tabla1[[#This Row],[Dia de clases Inscrito]]," ","")&amp;"-"&amp;SUBSTITUTE(Tabla1[[#This Row],[Horario Inscrito]]," ","")&amp;"-"&amp;Tabla1[[#This Row],[Fecha Inicio grupo]])</f>
        <v/>
      </c>
      <c r="BF467" s="251" t="str">
        <f>IF(F467="","",Tabla1[[#This Row],[Curso]])</f>
        <v/>
      </c>
      <c r="BG467" s="252" t="str">
        <f>+IF(TRIM(F467)="","",$B$1&amp;"-"&amp;TRIM(Tabla1[[#This Row],[Mes Inscrito]])&amp;"-"&amp;TRIM(Tabla1[[#This Row],[Dia de clases Inscrito]])&amp;"-"&amp;TRIM(Tabla1[[#This Row],[Horario Inscrito]])&amp;"-"&amp;TRIM(Tabla1[[#This Row],[Fecha Inicio grupo]])&amp;"-"&amp;TRIM(Tabla1[[#This Row],[Tipo Incrito]]))</f>
        <v/>
      </c>
      <c r="BH467" s="308" t="str">
        <f>IF(F467="","",OR(IFERROR(SEARCH("CG",Tabla1[[#This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7" s="309" t="str">
        <f>IF(F467&lt;&gt;"",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7" s="309" t="str">
        <f>IF(F467&lt;&gt;"",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7" s="309" t="str">
        <f>IF(Tabla1[[#This Row],[Fecha Inicio grupo]]="","",IFERROR(VLOOKUP(Tabla1[[#This Row],[Mes de Alta como miembro]],Parámetros!$AM$2:$AN$16,2,0),"01/01/1900"))</f>
        <v/>
      </c>
    </row>
    <row r="468" spans="1:63" ht="14.45" hidden="1">
      <c r="A468" s="69">
        <v>465</v>
      </c>
      <c r="B468" s="30"/>
      <c r="C468" s="35"/>
      <c r="D468" s="43"/>
      <c r="E468" s="65"/>
      <c r="F468" s="46"/>
      <c r="G468" s="46"/>
      <c r="H468" s="163"/>
      <c r="I468" s="43"/>
      <c r="J468" s="29"/>
      <c r="K468" s="70"/>
      <c r="L468" s="69"/>
      <c r="M468" s="47"/>
      <c r="N468" s="238" t="str">
        <f ca="1">IF(Tabla1[[#This Row],[Fecha de nac]]="","",IF(Tabla1[[#This Row],[Fecha Finalización]] &gt;=TODAY(), DATEDIF(Tabla1[[#This Row],[Fecha de nac]],TODAY(),"y"), ROUNDDOWN((Tabla1[[#This Row],[Fecha Finalización]] -Tabla1[[#This Row],[Fecha de nac]])/365,0)))</f>
        <v/>
      </c>
      <c r="O468" s="169"/>
      <c r="P468" s="35"/>
      <c r="Q468" s="68"/>
      <c r="R468" s="68"/>
      <c r="S468" s="68"/>
      <c r="T468" s="68"/>
      <c r="U468" s="243" t="str">
        <f>IF(F468="","",Tabla1[[#This Row],[Fecha Inicio grupo]]+3*7-7)</f>
        <v/>
      </c>
      <c r="V468" s="244" t="str">
        <f>IF(F468="","",EDATE(Tabla1[[#This Row],[Fecha Inicio grupo]],3))</f>
        <v/>
      </c>
      <c r="W468" s="30"/>
      <c r="X468" s="30"/>
      <c r="Y468" s="76"/>
      <c r="Z468" s="76"/>
      <c r="AA468" s="76"/>
      <c r="AB468" s="76"/>
      <c r="AC468" s="76"/>
      <c r="AD468" s="76"/>
      <c r="AE468" s="76"/>
      <c r="AF468" s="76"/>
      <c r="AG468" s="76"/>
      <c r="AH468" s="76"/>
      <c r="AI468" s="76"/>
      <c r="AJ468" s="76"/>
      <c r="AK468" s="76"/>
      <c r="AL468" s="76"/>
      <c r="AM468" s="76"/>
      <c r="AN468" s="76"/>
      <c r="AO468" s="144"/>
      <c r="AP468" s="246" t="str">
        <f>IF(F468="","",IFERROR(VLOOKUP(SUBSTITUTE(SUBSTITUTE(Tabla1[[#This Row],[Uso Sistemas]],"T","P"),"N","F"),Parámetros!$M$2:$N$17,2,0),"Completar hasta 3ra sem. para evaluar a Probacionista"))</f>
        <v/>
      </c>
      <c r="AQ468" s="40"/>
      <c r="AR468" s="40"/>
      <c r="AS468" s="40"/>
      <c r="AT468" s="29"/>
      <c r="AU468" s="56"/>
      <c r="AV468" s="56"/>
      <c r="AW468" s="56"/>
      <c r="AX468" s="248" t="str">
        <f>IF(V468="","",EOMONTH(EDATE(Tabla1[[#This Row],[Fecha Finalización]],2),0))</f>
        <v/>
      </c>
      <c r="AY468" s="40"/>
      <c r="AZ468" s="249" t="str">
        <f>IF(V468="","",EOMONTH(EDATE(Tabla1[[#This Row],[Fecha Finalización]],3),0))</f>
        <v/>
      </c>
      <c r="BA468" s="40"/>
      <c r="BB468" s="40"/>
      <c r="BC468" s="235"/>
      <c r="BD468" s="233" t="str">
        <f>IF(F468="","",Tabla1[[#This Row],[sem 01]]&amp;Tabla1[[#This Row],[sem 02]]&amp;Tabla1[[#This Row],[sem 03]])</f>
        <v/>
      </c>
      <c r="BE468" s="234" t="str">
        <f>IF(TRIM(F468)="","",$B$1&amp;"-"&amp;SUBSTITUTE(Tabla1[[#This Row],[Mes Inscrito]]," ","")&amp;"-"&amp;SUBSTITUTE(Tabla1[[#This Row],[Dia de clases Inscrito]]," ","")&amp;"-"&amp;SUBSTITUTE(Tabla1[[#This Row],[Horario Inscrito]]," ","")&amp;"-"&amp;Tabla1[[#This Row],[Fecha Inicio grupo]])</f>
        <v/>
      </c>
      <c r="BF468" s="251" t="str">
        <f>IF(F468="","",Tabla1[[#This Row],[Curso]])</f>
        <v/>
      </c>
      <c r="BG468" s="252" t="str">
        <f>+IF(TRIM(F468)="","",$B$1&amp;"-"&amp;TRIM(Tabla1[[#This Row],[Mes Inscrito]])&amp;"-"&amp;TRIM(Tabla1[[#This Row],[Dia de clases Inscrito]])&amp;"-"&amp;TRIM(Tabla1[[#This Row],[Horario Inscrito]])&amp;"-"&amp;TRIM(Tabla1[[#This Row],[Fecha Inicio grupo]])&amp;"-"&amp;TRIM(Tabla1[[#This Row],[Tipo Incrito]]))</f>
        <v/>
      </c>
      <c r="BH468" s="308" t="str">
        <f>IF(F468="","",OR(IFERROR(SEARCH("CG",Tabla1[[#This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8" s="309" t="str">
        <f>IF(F468&lt;&gt;"",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8" s="309" t="str">
        <f>IF(F468&lt;&gt;"",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8" s="309" t="str">
        <f>IF(Tabla1[[#This Row],[Fecha Inicio grupo]]="","",IFERROR(VLOOKUP(Tabla1[[#This Row],[Mes de Alta como miembro]],Parámetros!$AM$2:$AN$16,2,0),"01/01/1900"))</f>
        <v/>
      </c>
    </row>
    <row r="469" spans="1:63" ht="14.45" hidden="1">
      <c r="A469" s="69">
        <v>466</v>
      </c>
      <c r="B469" s="30"/>
      <c r="C469" s="35"/>
      <c r="D469" s="43"/>
      <c r="E469" s="65"/>
      <c r="F469" s="46"/>
      <c r="G469" s="46"/>
      <c r="H469" s="163"/>
      <c r="I469" s="43"/>
      <c r="J469" s="29"/>
      <c r="K469" s="70"/>
      <c r="L469" s="69"/>
      <c r="M469" s="47"/>
      <c r="N469" s="238" t="str">
        <f ca="1">IF(Tabla1[[#This Row],[Fecha de nac]]="","",IF(Tabla1[[#This Row],[Fecha Finalización]] &gt;=TODAY(), DATEDIF(Tabla1[[#This Row],[Fecha de nac]],TODAY(),"y"), ROUNDDOWN((Tabla1[[#This Row],[Fecha Finalización]] -Tabla1[[#This Row],[Fecha de nac]])/365,0)))</f>
        <v/>
      </c>
      <c r="O469" s="169"/>
      <c r="P469" s="35"/>
      <c r="Q469" s="68"/>
      <c r="R469" s="68"/>
      <c r="S469" s="68"/>
      <c r="T469" s="68"/>
      <c r="U469" s="243" t="str">
        <f>IF(F469="","",Tabla1[[#This Row],[Fecha Inicio grupo]]+3*7-7)</f>
        <v/>
      </c>
      <c r="V469" s="244" t="str">
        <f>IF(F469="","",EDATE(Tabla1[[#This Row],[Fecha Inicio grupo]],3))</f>
        <v/>
      </c>
      <c r="W469" s="30"/>
      <c r="X469" s="30"/>
      <c r="Y469" s="76"/>
      <c r="Z469" s="76"/>
      <c r="AA469" s="76"/>
      <c r="AB469" s="76"/>
      <c r="AC469" s="76"/>
      <c r="AD469" s="76"/>
      <c r="AE469" s="76"/>
      <c r="AF469" s="76"/>
      <c r="AG469" s="76"/>
      <c r="AH469" s="76"/>
      <c r="AI469" s="76"/>
      <c r="AJ469" s="76"/>
      <c r="AK469" s="76"/>
      <c r="AL469" s="76"/>
      <c r="AM469" s="76"/>
      <c r="AN469" s="76"/>
      <c r="AO469" s="144"/>
      <c r="AP469" s="246" t="str">
        <f>IF(F469="","",IFERROR(VLOOKUP(SUBSTITUTE(SUBSTITUTE(Tabla1[[#This Row],[Uso Sistemas]],"T","P"),"N","F"),Parámetros!$M$2:$N$17,2,0),"Completar hasta 3ra sem. para evaluar a Probacionista"))</f>
        <v/>
      </c>
      <c r="AQ469" s="40"/>
      <c r="AR469" s="40"/>
      <c r="AS469" s="40"/>
      <c r="AT469" s="29"/>
      <c r="AU469" s="56"/>
      <c r="AV469" s="56"/>
      <c r="AW469" s="56"/>
      <c r="AX469" s="248" t="str">
        <f>IF(V469="","",EOMONTH(EDATE(Tabla1[[#This Row],[Fecha Finalización]],2),0))</f>
        <v/>
      </c>
      <c r="AY469" s="40"/>
      <c r="AZ469" s="249" t="str">
        <f>IF(V469="","",EOMONTH(EDATE(Tabla1[[#This Row],[Fecha Finalización]],3),0))</f>
        <v/>
      </c>
      <c r="BA469" s="40"/>
      <c r="BB469" s="40"/>
      <c r="BC469" s="235"/>
      <c r="BD469" s="233" t="str">
        <f>IF(F469="","",Tabla1[[#This Row],[sem 01]]&amp;Tabla1[[#This Row],[sem 02]]&amp;Tabla1[[#This Row],[sem 03]])</f>
        <v/>
      </c>
      <c r="BE469" s="234" t="str">
        <f>IF(TRIM(F469)="","",$B$1&amp;"-"&amp;SUBSTITUTE(Tabla1[[#This Row],[Mes Inscrito]]," ","")&amp;"-"&amp;SUBSTITUTE(Tabla1[[#This Row],[Dia de clases Inscrito]]," ","")&amp;"-"&amp;SUBSTITUTE(Tabla1[[#This Row],[Horario Inscrito]]," ","")&amp;"-"&amp;Tabla1[[#This Row],[Fecha Inicio grupo]])</f>
        <v/>
      </c>
      <c r="BF469" s="251" t="str">
        <f>IF(F469="","",Tabla1[[#This Row],[Curso]])</f>
        <v/>
      </c>
      <c r="BG469" s="252" t="str">
        <f>+IF(TRIM(F469)="","",$B$1&amp;"-"&amp;TRIM(Tabla1[[#This Row],[Mes Inscrito]])&amp;"-"&amp;TRIM(Tabla1[[#This Row],[Dia de clases Inscrito]])&amp;"-"&amp;TRIM(Tabla1[[#This Row],[Horario Inscrito]])&amp;"-"&amp;TRIM(Tabla1[[#This Row],[Fecha Inicio grupo]])&amp;"-"&amp;TRIM(Tabla1[[#This Row],[Tipo Incrito]]))</f>
        <v/>
      </c>
      <c r="BH469" s="308" t="str">
        <f>IF(F469="","",OR(IFERROR(SEARCH("CG",Tabla1[[#This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9" s="309" t="str">
        <f>IF(F469&lt;&gt;"",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9" s="309" t="str">
        <f>IF(F469&lt;&gt;"",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9" s="309" t="str">
        <f>IF(Tabla1[[#This Row],[Fecha Inicio grupo]]="","",IFERROR(VLOOKUP(Tabla1[[#This Row],[Mes de Alta como miembro]],Parámetros!$AM$2:$AN$16,2,0),"01/01/1900"))</f>
        <v/>
      </c>
    </row>
    <row r="470" spans="1:63" ht="14.45" hidden="1">
      <c r="A470" s="69">
        <v>467</v>
      </c>
      <c r="B470" s="30"/>
      <c r="C470" s="35"/>
      <c r="D470" s="43"/>
      <c r="E470" s="65"/>
      <c r="F470" s="46"/>
      <c r="G470" s="46"/>
      <c r="H470" s="163"/>
      <c r="I470" s="43"/>
      <c r="J470" s="29"/>
      <c r="K470" s="70"/>
      <c r="L470" s="69"/>
      <c r="M470" s="47"/>
      <c r="N470" s="238" t="str">
        <f ca="1">IF(Tabla1[[#This Row],[Fecha de nac]]="","",IF(Tabla1[[#This Row],[Fecha Finalización]] &gt;=TODAY(), DATEDIF(Tabla1[[#This Row],[Fecha de nac]],TODAY(),"y"), ROUNDDOWN((Tabla1[[#This Row],[Fecha Finalización]] -Tabla1[[#This Row],[Fecha de nac]])/365,0)))</f>
        <v/>
      </c>
      <c r="O470" s="169"/>
      <c r="P470" s="35"/>
      <c r="Q470" s="68"/>
      <c r="R470" s="68"/>
      <c r="S470" s="68"/>
      <c r="T470" s="68"/>
      <c r="U470" s="243" t="str">
        <f>IF(F470="","",Tabla1[[#This Row],[Fecha Inicio grupo]]+3*7-7)</f>
        <v/>
      </c>
      <c r="V470" s="244" t="str">
        <f>IF(F470="","",EDATE(Tabla1[[#This Row],[Fecha Inicio grupo]],3))</f>
        <v/>
      </c>
      <c r="W470" s="30"/>
      <c r="X470" s="30"/>
      <c r="Y470" s="76"/>
      <c r="Z470" s="76"/>
      <c r="AA470" s="76"/>
      <c r="AB470" s="76"/>
      <c r="AC470" s="76"/>
      <c r="AD470" s="76"/>
      <c r="AE470" s="76"/>
      <c r="AF470" s="76"/>
      <c r="AG470" s="76"/>
      <c r="AH470" s="76"/>
      <c r="AI470" s="76"/>
      <c r="AJ470" s="76"/>
      <c r="AK470" s="76"/>
      <c r="AL470" s="76"/>
      <c r="AM470" s="76"/>
      <c r="AN470" s="76"/>
      <c r="AO470" s="144"/>
      <c r="AP470" s="246" t="str">
        <f>IF(F470="","",IFERROR(VLOOKUP(SUBSTITUTE(SUBSTITUTE(Tabla1[[#This Row],[Uso Sistemas]],"T","P"),"N","F"),Parámetros!$M$2:$N$17,2,0),"Completar hasta 3ra sem. para evaluar a Probacionista"))</f>
        <v/>
      </c>
      <c r="AQ470" s="40"/>
      <c r="AR470" s="40"/>
      <c r="AS470" s="40"/>
      <c r="AT470" s="29"/>
      <c r="AU470" s="56"/>
      <c r="AV470" s="56"/>
      <c r="AW470" s="56"/>
      <c r="AX470" s="248" t="str">
        <f>IF(V470="","",EOMONTH(EDATE(Tabla1[[#This Row],[Fecha Finalización]],2),0))</f>
        <v/>
      </c>
      <c r="AY470" s="40"/>
      <c r="AZ470" s="249" t="str">
        <f>IF(V470="","",EOMONTH(EDATE(Tabla1[[#This Row],[Fecha Finalización]],3),0))</f>
        <v/>
      </c>
      <c r="BA470" s="40"/>
      <c r="BB470" s="40"/>
      <c r="BC470" s="235"/>
      <c r="BD470" s="233" t="str">
        <f>IF(F470="","",Tabla1[[#This Row],[sem 01]]&amp;Tabla1[[#This Row],[sem 02]]&amp;Tabla1[[#This Row],[sem 03]])</f>
        <v/>
      </c>
      <c r="BE470" s="234" t="str">
        <f>IF(TRIM(F470)="","",$B$1&amp;"-"&amp;SUBSTITUTE(Tabla1[[#This Row],[Mes Inscrito]]," ","")&amp;"-"&amp;SUBSTITUTE(Tabla1[[#This Row],[Dia de clases Inscrito]]," ","")&amp;"-"&amp;SUBSTITUTE(Tabla1[[#This Row],[Horario Inscrito]]," ","")&amp;"-"&amp;Tabla1[[#This Row],[Fecha Inicio grupo]])</f>
        <v/>
      </c>
      <c r="BF470" s="251" t="str">
        <f>IF(F470="","",Tabla1[[#This Row],[Curso]])</f>
        <v/>
      </c>
      <c r="BG470" s="252" t="str">
        <f>+IF(TRIM(F470)="","",$B$1&amp;"-"&amp;TRIM(Tabla1[[#This Row],[Mes Inscrito]])&amp;"-"&amp;TRIM(Tabla1[[#This Row],[Dia de clases Inscrito]])&amp;"-"&amp;TRIM(Tabla1[[#This Row],[Horario Inscrito]])&amp;"-"&amp;TRIM(Tabla1[[#This Row],[Fecha Inicio grupo]])&amp;"-"&amp;TRIM(Tabla1[[#This Row],[Tipo Incrito]]))</f>
        <v/>
      </c>
      <c r="BH470" s="308" t="str">
        <f>IF(F470="","",OR(IFERROR(SEARCH("CG",Tabla1[[#This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0" s="309" t="str">
        <f>IF(F470&lt;&gt;"",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0" s="309" t="str">
        <f>IF(F470&lt;&gt;"",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0" s="309" t="str">
        <f>IF(Tabla1[[#This Row],[Fecha Inicio grupo]]="","",IFERROR(VLOOKUP(Tabla1[[#This Row],[Mes de Alta como miembro]],Parámetros!$AM$2:$AN$16,2,0),"01/01/1900"))</f>
        <v/>
      </c>
    </row>
    <row r="471" spans="1:63" ht="14.45" hidden="1">
      <c r="A471" s="69">
        <v>468</v>
      </c>
      <c r="B471" s="30"/>
      <c r="C471" s="35"/>
      <c r="D471" s="43"/>
      <c r="E471" s="65"/>
      <c r="F471" s="46"/>
      <c r="G471" s="46"/>
      <c r="H471" s="163"/>
      <c r="I471" s="43"/>
      <c r="J471" s="29"/>
      <c r="K471" s="70"/>
      <c r="L471" s="69"/>
      <c r="M471" s="47"/>
      <c r="N471" s="238" t="str">
        <f ca="1">IF(Tabla1[[#This Row],[Fecha de nac]]="","",IF(Tabla1[[#This Row],[Fecha Finalización]] &gt;=TODAY(), DATEDIF(Tabla1[[#This Row],[Fecha de nac]],TODAY(),"y"), ROUNDDOWN((Tabla1[[#This Row],[Fecha Finalización]] -Tabla1[[#This Row],[Fecha de nac]])/365,0)))</f>
        <v/>
      </c>
      <c r="O471" s="169"/>
      <c r="P471" s="35"/>
      <c r="Q471" s="68"/>
      <c r="R471" s="68"/>
      <c r="S471" s="68"/>
      <c r="T471" s="68"/>
      <c r="U471" s="243" t="str">
        <f>IF(F471="","",Tabla1[[#This Row],[Fecha Inicio grupo]]+3*7-7)</f>
        <v/>
      </c>
      <c r="V471" s="244" t="str">
        <f>IF(F471="","",EDATE(Tabla1[[#This Row],[Fecha Inicio grupo]],3))</f>
        <v/>
      </c>
      <c r="W471" s="30"/>
      <c r="X471" s="30"/>
      <c r="Y471" s="76"/>
      <c r="Z471" s="76"/>
      <c r="AA471" s="76"/>
      <c r="AB471" s="76"/>
      <c r="AC471" s="76"/>
      <c r="AD471" s="76"/>
      <c r="AE471" s="76"/>
      <c r="AF471" s="76"/>
      <c r="AG471" s="76"/>
      <c r="AH471" s="76"/>
      <c r="AI471" s="76"/>
      <c r="AJ471" s="76"/>
      <c r="AK471" s="76"/>
      <c r="AL471" s="76"/>
      <c r="AM471" s="76"/>
      <c r="AN471" s="76"/>
      <c r="AO471" s="144"/>
      <c r="AP471" s="246" t="str">
        <f>IF(F471="","",IFERROR(VLOOKUP(SUBSTITUTE(SUBSTITUTE(Tabla1[[#This Row],[Uso Sistemas]],"T","P"),"N","F"),Parámetros!$M$2:$N$17,2,0),"Completar hasta 3ra sem. para evaluar a Probacionista"))</f>
        <v/>
      </c>
      <c r="AQ471" s="40"/>
      <c r="AR471" s="40"/>
      <c r="AS471" s="40"/>
      <c r="AT471" s="29"/>
      <c r="AU471" s="56"/>
      <c r="AV471" s="56"/>
      <c r="AW471" s="56"/>
      <c r="AX471" s="248" t="str">
        <f>IF(V471="","",EOMONTH(EDATE(Tabla1[[#This Row],[Fecha Finalización]],2),0))</f>
        <v/>
      </c>
      <c r="AY471" s="40"/>
      <c r="AZ471" s="249" t="str">
        <f>IF(V471="","",EOMONTH(EDATE(Tabla1[[#This Row],[Fecha Finalización]],3),0))</f>
        <v/>
      </c>
      <c r="BA471" s="40"/>
      <c r="BB471" s="40"/>
      <c r="BC471" s="235"/>
      <c r="BD471" s="233" t="str">
        <f>IF(F471="","",Tabla1[[#This Row],[sem 01]]&amp;Tabla1[[#This Row],[sem 02]]&amp;Tabla1[[#This Row],[sem 03]])</f>
        <v/>
      </c>
      <c r="BE471" s="234" t="str">
        <f>IF(TRIM(F471)="","",$B$1&amp;"-"&amp;SUBSTITUTE(Tabla1[[#This Row],[Mes Inscrito]]," ","")&amp;"-"&amp;SUBSTITUTE(Tabla1[[#This Row],[Dia de clases Inscrito]]," ","")&amp;"-"&amp;SUBSTITUTE(Tabla1[[#This Row],[Horario Inscrito]]," ","")&amp;"-"&amp;Tabla1[[#This Row],[Fecha Inicio grupo]])</f>
        <v/>
      </c>
      <c r="BF471" s="251" t="str">
        <f>IF(F471="","",Tabla1[[#This Row],[Curso]])</f>
        <v/>
      </c>
      <c r="BG471" s="252" t="str">
        <f>+IF(TRIM(F471)="","",$B$1&amp;"-"&amp;TRIM(Tabla1[[#This Row],[Mes Inscrito]])&amp;"-"&amp;TRIM(Tabla1[[#This Row],[Dia de clases Inscrito]])&amp;"-"&amp;TRIM(Tabla1[[#This Row],[Horario Inscrito]])&amp;"-"&amp;TRIM(Tabla1[[#This Row],[Fecha Inicio grupo]])&amp;"-"&amp;TRIM(Tabla1[[#This Row],[Tipo Incrito]]))</f>
        <v/>
      </c>
      <c r="BH471" s="308" t="str">
        <f>IF(F471="","",OR(IFERROR(SEARCH("CG",Tabla1[[#This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1" s="309" t="str">
        <f>IF(F471&lt;&gt;"",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1" s="309" t="str">
        <f>IF(F471&lt;&gt;"",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1" s="309" t="str">
        <f>IF(Tabla1[[#This Row],[Fecha Inicio grupo]]="","",IFERROR(VLOOKUP(Tabla1[[#This Row],[Mes de Alta como miembro]],Parámetros!$AM$2:$AN$16,2,0),"01/01/1900"))</f>
        <v/>
      </c>
    </row>
    <row r="472" spans="1:63" ht="14.45" hidden="1">
      <c r="A472" s="69">
        <v>469</v>
      </c>
      <c r="B472" s="30"/>
      <c r="C472" s="35"/>
      <c r="D472" s="43"/>
      <c r="E472" s="65"/>
      <c r="F472" s="46"/>
      <c r="G472" s="46"/>
      <c r="H472" s="163"/>
      <c r="I472" s="43"/>
      <c r="J472" s="29"/>
      <c r="K472" s="70"/>
      <c r="L472" s="69"/>
      <c r="M472" s="47"/>
      <c r="N472" s="238" t="str">
        <f ca="1">IF(Tabla1[[#This Row],[Fecha de nac]]="","",IF(Tabla1[[#This Row],[Fecha Finalización]] &gt;=TODAY(), DATEDIF(Tabla1[[#This Row],[Fecha de nac]],TODAY(),"y"), ROUNDDOWN((Tabla1[[#This Row],[Fecha Finalización]] -Tabla1[[#This Row],[Fecha de nac]])/365,0)))</f>
        <v/>
      </c>
      <c r="O472" s="169"/>
      <c r="P472" s="35"/>
      <c r="Q472" s="68"/>
      <c r="R472" s="68"/>
      <c r="S472" s="68"/>
      <c r="T472" s="68"/>
      <c r="U472" s="243" t="str">
        <f>IF(F472="","",Tabla1[[#This Row],[Fecha Inicio grupo]]+3*7-7)</f>
        <v/>
      </c>
      <c r="V472" s="244" t="str">
        <f>IF(F472="","",EDATE(Tabla1[[#This Row],[Fecha Inicio grupo]],3))</f>
        <v/>
      </c>
      <c r="W472" s="30"/>
      <c r="X472" s="30"/>
      <c r="Y472" s="76"/>
      <c r="Z472" s="76"/>
      <c r="AA472" s="76"/>
      <c r="AB472" s="76"/>
      <c r="AC472" s="76"/>
      <c r="AD472" s="76"/>
      <c r="AE472" s="76"/>
      <c r="AF472" s="76"/>
      <c r="AG472" s="76"/>
      <c r="AH472" s="76"/>
      <c r="AI472" s="76"/>
      <c r="AJ472" s="76"/>
      <c r="AK472" s="76"/>
      <c r="AL472" s="76"/>
      <c r="AM472" s="76"/>
      <c r="AN472" s="76"/>
      <c r="AO472" s="144"/>
      <c r="AP472" s="246" t="str">
        <f>IF(F472="","",IFERROR(VLOOKUP(SUBSTITUTE(SUBSTITUTE(Tabla1[[#This Row],[Uso Sistemas]],"T","P"),"N","F"),Parámetros!$M$2:$N$17,2,0),"Completar hasta 3ra sem. para evaluar a Probacionista"))</f>
        <v/>
      </c>
      <c r="AQ472" s="40"/>
      <c r="AR472" s="40"/>
      <c r="AS472" s="40"/>
      <c r="AT472" s="29"/>
      <c r="AU472" s="56"/>
      <c r="AV472" s="56"/>
      <c r="AW472" s="56"/>
      <c r="AX472" s="248" t="str">
        <f>IF(V472="","",EOMONTH(EDATE(Tabla1[[#This Row],[Fecha Finalización]],2),0))</f>
        <v/>
      </c>
      <c r="AY472" s="40"/>
      <c r="AZ472" s="249" t="str">
        <f>IF(V472="","",EOMONTH(EDATE(Tabla1[[#This Row],[Fecha Finalización]],3),0))</f>
        <v/>
      </c>
      <c r="BA472" s="40"/>
      <c r="BB472" s="40"/>
      <c r="BC472" s="235"/>
      <c r="BD472" s="233" t="str">
        <f>IF(F472="","",Tabla1[[#This Row],[sem 01]]&amp;Tabla1[[#This Row],[sem 02]]&amp;Tabla1[[#This Row],[sem 03]])</f>
        <v/>
      </c>
      <c r="BE472" s="234" t="str">
        <f>IF(TRIM(F472)="","",$B$1&amp;"-"&amp;SUBSTITUTE(Tabla1[[#This Row],[Mes Inscrito]]," ","")&amp;"-"&amp;SUBSTITUTE(Tabla1[[#This Row],[Dia de clases Inscrito]]," ","")&amp;"-"&amp;SUBSTITUTE(Tabla1[[#This Row],[Horario Inscrito]]," ","")&amp;"-"&amp;Tabla1[[#This Row],[Fecha Inicio grupo]])</f>
        <v/>
      </c>
      <c r="BF472" s="251" t="str">
        <f>IF(F472="","",Tabla1[[#This Row],[Curso]])</f>
        <v/>
      </c>
      <c r="BG472" s="252" t="str">
        <f>+IF(TRIM(F472)="","",$B$1&amp;"-"&amp;TRIM(Tabla1[[#This Row],[Mes Inscrito]])&amp;"-"&amp;TRIM(Tabla1[[#This Row],[Dia de clases Inscrito]])&amp;"-"&amp;TRIM(Tabla1[[#This Row],[Horario Inscrito]])&amp;"-"&amp;TRIM(Tabla1[[#This Row],[Fecha Inicio grupo]])&amp;"-"&amp;TRIM(Tabla1[[#This Row],[Tipo Incrito]]))</f>
        <v/>
      </c>
      <c r="BH472" s="308" t="str">
        <f>IF(F472="","",OR(IFERROR(SEARCH("CG",Tabla1[[#This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2" s="309" t="str">
        <f>IF(F472&lt;&gt;"",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2" s="309" t="str">
        <f>IF(F472&lt;&gt;"",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2" s="309" t="str">
        <f>IF(Tabla1[[#This Row],[Fecha Inicio grupo]]="","",IFERROR(VLOOKUP(Tabla1[[#This Row],[Mes de Alta como miembro]],Parámetros!$AM$2:$AN$16,2,0),"01/01/1900"))</f>
        <v/>
      </c>
    </row>
    <row r="473" spans="1:63" ht="14.45" hidden="1">
      <c r="A473" s="69">
        <v>470</v>
      </c>
      <c r="B473" s="30"/>
      <c r="C473" s="35"/>
      <c r="D473" s="43"/>
      <c r="E473" s="65"/>
      <c r="F473" s="46"/>
      <c r="G473" s="46"/>
      <c r="H473" s="163"/>
      <c r="I473" s="43"/>
      <c r="J473" s="29"/>
      <c r="K473" s="70"/>
      <c r="L473" s="69"/>
      <c r="M473" s="47"/>
      <c r="N473" s="238" t="str">
        <f ca="1">IF(Tabla1[[#This Row],[Fecha de nac]]="","",IF(Tabla1[[#This Row],[Fecha Finalización]] &gt;=TODAY(), DATEDIF(Tabla1[[#This Row],[Fecha de nac]],TODAY(),"y"), ROUNDDOWN((Tabla1[[#This Row],[Fecha Finalización]] -Tabla1[[#This Row],[Fecha de nac]])/365,0)))</f>
        <v/>
      </c>
      <c r="O473" s="169"/>
      <c r="P473" s="35"/>
      <c r="Q473" s="68"/>
      <c r="R473" s="68"/>
      <c r="S473" s="68"/>
      <c r="T473" s="68"/>
      <c r="U473" s="243" t="str">
        <f>IF(F473="","",Tabla1[[#This Row],[Fecha Inicio grupo]]+3*7-7)</f>
        <v/>
      </c>
      <c r="V473" s="244" t="str">
        <f>IF(F473="","",EDATE(Tabla1[[#This Row],[Fecha Inicio grupo]],3))</f>
        <v/>
      </c>
      <c r="W473" s="30"/>
      <c r="X473" s="30"/>
      <c r="Y473" s="76"/>
      <c r="Z473" s="76"/>
      <c r="AA473" s="76"/>
      <c r="AB473" s="76"/>
      <c r="AC473" s="76"/>
      <c r="AD473" s="76"/>
      <c r="AE473" s="76"/>
      <c r="AF473" s="76"/>
      <c r="AG473" s="76"/>
      <c r="AH473" s="76"/>
      <c r="AI473" s="76"/>
      <c r="AJ473" s="76"/>
      <c r="AK473" s="76"/>
      <c r="AL473" s="76"/>
      <c r="AM473" s="76"/>
      <c r="AN473" s="76"/>
      <c r="AO473" s="144"/>
      <c r="AP473" s="246" t="str">
        <f>IF(F473="","",IFERROR(VLOOKUP(SUBSTITUTE(SUBSTITUTE(Tabla1[[#This Row],[Uso Sistemas]],"T","P"),"N","F"),Parámetros!$M$2:$N$17,2,0),"Completar hasta 3ra sem. para evaluar a Probacionista"))</f>
        <v/>
      </c>
      <c r="AQ473" s="40"/>
      <c r="AR473" s="40"/>
      <c r="AS473" s="40"/>
      <c r="AT473" s="29"/>
      <c r="AU473" s="56"/>
      <c r="AV473" s="56"/>
      <c r="AW473" s="56"/>
      <c r="AX473" s="248" t="str">
        <f>IF(V473="","",EOMONTH(EDATE(Tabla1[[#This Row],[Fecha Finalización]],2),0))</f>
        <v/>
      </c>
      <c r="AY473" s="40"/>
      <c r="AZ473" s="249" t="str">
        <f>IF(V473="","",EOMONTH(EDATE(Tabla1[[#This Row],[Fecha Finalización]],3),0))</f>
        <v/>
      </c>
      <c r="BA473" s="40"/>
      <c r="BB473" s="40"/>
      <c r="BC473" s="235"/>
      <c r="BD473" s="233" t="str">
        <f>IF(F473="","",Tabla1[[#This Row],[sem 01]]&amp;Tabla1[[#This Row],[sem 02]]&amp;Tabla1[[#This Row],[sem 03]])</f>
        <v/>
      </c>
      <c r="BE473" s="234" t="str">
        <f>IF(TRIM(F473)="","",$B$1&amp;"-"&amp;SUBSTITUTE(Tabla1[[#This Row],[Mes Inscrito]]," ","")&amp;"-"&amp;SUBSTITUTE(Tabla1[[#This Row],[Dia de clases Inscrito]]," ","")&amp;"-"&amp;SUBSTITUTE(Tabla1[[#This Row],[Horario Inscrito]]," ","")&amp;"-"&amp;Tabla1[[#This Row],[Fecha Inicio grupo]])</f>
        <v/>
      </c>
      <c r="BF473" s="251" t="str">
        <f>IF(F473="","",Tabla1[[#This Row],[Curso]])</f>
        <v/>
      </c>
      <c r="BG473" s="252" t="str">
        <f>+IF(TRIM(F473)="","",$B$1&amp;"-"&amp;TRIM(Tabla1[[#This Row],[Mes Inscrito]])&amp;"-"&amp;TRIM(Tabla1[[#This Row],[Dia de clases Inscrito]])&amp;"-"&amp;TRIM(Tabla1[[#This Row],[Horario Inscrito]])&amp;"-"&amp;TRIM(Tabla1[[#This Row],[Fecha Inicio grupo]])&amp;"-"&amp;TRIM(Tabla1[[#This Row],[Tipo Incrito]]))</f>
        <v/>
      </c>
      <c r="BH473" s="308" t="str">
        <f>IF(F473="","",OR(IFERROR(SEARCH("CG",Tabla1[[#This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3" s="309" t="str">
        <f>IF(F473&lt;&gt;"",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3" s="309" t="str">
        <f>IF(F473&lt;&gt;"",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3" s="309" t="str">
        <f>IF(Tabla1[[#This Row],[Fecha Inicio grupo]]="","",IFERROR(VLOOKUP(Tabla1[[#This Row],[Mes de Alta como miembro]],Parámetros!$AM$2:$AN$16,2,0),"01/01/1900"))</f>
        <v/>
      </c>
    </row>
    <row r="474" spans="1:63" ht="14.45" hidden="1">
      <c r="A474" s="69">
        <v>471</v>
      </c>
      <c r="B474" s="30"/>
      <c r="C474" s="35"/>
      <c r="D474" s="43"/>
      <c r="E474" s="65"/>
      <c r="F474" s="46"/>
      <c r="G474" s="46"/>
      <c r="H474" s="163"/>
      <c r="I474" s="43"/>
      <c r="J474" s="29"/>
      <c r="K474" s="70"/>
      <c r="L474" s="69"/>
      <c r="M474" s="47"/>
      <c r="N474" s="238" t="str">
        <f ca="1">IF(Tabla1[[#This Row],[Fecha de nac]]="","",IF(Tabla1[[#This Row],[Fecha Finalización]] &gt;=TODAY(), DATEDIF(Tabla1[[#This Row],[Fecha de nac]],TODAY(),"y"), ROUNDDOWN((Tabla1[[#This Row],[Fecha Finalización]] -Tabla1[[#This Row],[Fecha de nac]])/365,0)))</f>
        <v/>
      </c>
      <c r="O474" s="169"/>
      <c r="P474" s="35"/>
      <c r="Q474" s="68"/>
      <c r="R474" s="68"/>
      <c r="S474" s="68"/>
      <c r="T474" s="68"/>
      <c r="U474" s="243" t="str">
        <f>IF(F474="","",Tabla1[[#This Row],[Fecha Inicio grupo]]+3*7-7)</f>
        <v/>
      </c>
      <c r="V474" s="244" t="str">
        <f>IF(F474="","",EDATE(Tabla1[[#This Row],[Fecha Inicio grupo]],3))</f>
        <v/>
      </c>
      <c r="W474" s="30"/>
      <c r="X474" s="30"/>
      <c r="Y474" s="76"/>
      <c r="Z474" s="76"/>
      <c r="AA474" s="76"/>
      <c r="AB474" s="76"/>
      <c r="AC474" s="76"/>
      <c r="AD474" s="76"/>
      <c r="AE474" s="76"/>
      <c r="AF474" s="76"/>
      <c r="AG474" s="76"/>
      <c r="AH474" s="76"/>
      <c r="AI474" s="76"/>
      <c r="AJ474" s="76"/>
      <c r="AK474" s="76"/>
      <c r="AL474" s="76"/>
      <c r="AM474" s="76"/>
      <c r="AN474" s="76"/>
      <c r="AO474" s="144"/>
      <c r="AP474" s="246" t="str">
        <f>IF(F474="","",IFERROR(VLOOKUP(SUBSTITUTE(SUBSTITUTE(Tabla1[[#This Row],[Uso Sistemas]],"T","P"),"N","F"),Parámetros!$M$2:$N$17,2,0),"Completar hasta 3ra sem. para evaluar a Probacionista"))</f>
        <v/>
      </c>
      <c r="AQ474" s="40"/>
      <c r="AR474" s="40"/>
      <c r="AS474" s="40"/>
      <c r="AT474" s="29"/>
      <c r="AU474" s="56"/>
      <c r="AV474" s="56"/>
      <c r="AW474" s="56"/>
      <c r="AX474" s="248" t="str">
        <f>IF(V474="","",EOMONTH(EDATE(Tabla1[[#This Row],[Fecha Finalización]],2),0))</f>
        <v/>
      </c>
      <c r="AY474" s="40"/>
      <c r="AZ474" s="249" t="str">
        <f>IF(V474="","",EOMONTH(EDATE(Tabla1[[#This Row],[Fecha Finalización]],3),0))</f>
        <v/>
      </c>
      <c r="BA474" s="40"/>
      <c r="BB474" s="40"/>
      <c r="BC474" s="235"/>
      <c r="BD474" s="233" t="str">
        <f>IF(F474="","",Tabla1[[#This Row],[sem 01]]&amp;Tabla1[[#This Row],[sem 02]]&amp;Tabla1[[#This Row],[sem 03]])</f>
        <v/>
      </c>
      <c r="BE474" s="234" t="str">
        <f>IF(TRIM(F474)="","",$B$1&amp;"-"&amp;SUBSTITUTE(Tabla1[[#This Row],[Mes Inscrito]]," ","")&amp;"-"&amp;SUBSTITUTE(Tabla1[[#This Row],[Dia de clases Inscrito]]," ","")&amp;"-"&amp;SUBSTITUTE(Tabla1[[#This Row],[Horario Inscrito]]," ","")&amp;"-"&amp;Tabla1[[#This Row],[Fecha Inicio grupo]])</f>
        <v/>
      </c>
      <c r="BF474" s="251" t="str">
        <f>IF(F474="","",Tabla1[[#This Row],[Curso]])</f>
        <v/>
      </c>
      <c r="BG474" s="252" t="str">
        <f>+IF(TRIM(F474)="","",$B$1&amp;"-"&amp;TRIM(Tabla1[[#This Row],[Mes Inscrito]])&amp;"-"&amp;TRIM(Tabla1[[#This Row],[Dia de clases Inscrito]])&amp;"-"&amp;TRIM(Tabla1[[#This Row],[Horario Inscrito]])&amp;"-"&amp;TRIM(Tabla1[[#This Row],[Fecha Inicio grupo]])&amp;"-"&amp;TRIM(Tabla1[[#This Row],[Tipo Incrito]]))</f>
        <v/>
      </c>
      <c r="BH474" s="308" t="str">
        <f>IF(F474="","",OR(IFERROR(SEARCH("CG",Tabla1[[#This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4" s="309" t="str">
        <f>IF(F474&lt;&gt;"",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4" s="309" t="str">
        <f>IF(F474&lt;&gt;"",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4" s="309" t="str">
        <f>IF(Tabla1[[#This Row],[Fecha Inicio grupo]]="","",IFERROR(VLOOKUP(Tabla1[[#This Row],[Mes de Alta como miembro]],Parámetros!$AM$2:$AN$16,2,0),"01/01/1900"))</f>
        <v/>
      </c>
    </row>
    <row r="475" spans="1:63" ht="14.45" hidden="1">
      <c r="A475" s="69">
        <v>472</v>
      </c>
      <c r="B475" s="30"/>
      <c r="C475" s="35"/>
      <c r="D475" s="43"/>
      <c r="E475" s="65"/>
      <c r="F475" s="46"/>
      <c r="G475" s="46"/>
      <c r="H475" s="163"/>
      <c r="I475" s="43"/>
      <c r="J475" s="29"/>
      <c r="K475" s="70"/>
      <c r="L475" s="69"/>
      <c r="M475" s="47"/>
      <c r="N475" s="238" t="str">
        <f ca="1">IF(Tabla1[[#This Row],[Fecha de nac]]="","",IF(Tabla1[[#This Row],[Fecha Finalización]] &gt;=TODAY(), DATEDIF(Tabla1[[#This Row],[Fecha de nac]],TODAY(),"y"), ROUNDDOWN((Tabla1[[#This Row],[Fecha Finalización]] -Tabla1[[#This Row],[Fecha de nac]])/365,0)))</f>
        <v/>
      </c>
      <c r="O475" s="169"/>
      <c r="P475" s="35"/>
      <c r="Q475" s="68"/>
      <c r="R475" s="68"/>
      <c r="S475" s="68"/>
      <c r="T475" s="68"/>
      <c r="U475" s="243" t="str">
        <f>IF(F475="","",Tabla1[[#This Row],[Fecha Inicio grupo]]+3*7-7)</f>
        <v/>
      </c>
      <c r="V475" s="244" t="str">
        <f>IF(F475="","",EDATE(Tabla1[[#This Row],[Fecha Inicio grupo]],3))</f>
        <v/>
      </c>
      <c r="W475" s="30"/>
      <c r="X475" s="30"/>
      <c r="Y475" s="76"/>
      <c r="Z475" s="76"/>
      <c r="AA475" s="76"/>
      <c r="AB475" s="76"/>
      <c r="AC475" s="76"/>
      <c r="AD475" s="76"/>
      <c r="AE475" s="76"/>
      <c r="AF475" s="76"/>
      <c r="AG475" s="76"/>
      <c r="AH475" s="76"/>
      <c r="AI475" s="76"/>
      <c r="AJ475" s="76"/>
      <c r="AK475" s="76"/>
      <c r="AL475" s="76"/>
      <c r="AM475" s="76"/>
      <c r="AN475" s="76"/>
      <c r="AO475" s="144"/>
      <c r="AP475" s="246" t="str">
        <f>IF(F475="","",IFERROR(VLOOKUP(SUBSTITUTE(SUBSTITUTE(Tabla1[[#This Row],[Uso Sistemas]],"T","P"),"N","F"),Parámetros!$M$2:$N$17,2,0),"Completar hasta 3ra sem. para evaluar a Probacionista"))</f>
        <v/>
      </c>
      <c r="AQ475" s="40"/>
      <c r="AR475" s="40"/>
      <c r="AS475" s="40"/>
      <c r="AT475" s="29"/>
      <c r="AU475" s="56"/>
      <c r="AV475" s="56"/>
      <c r="AW475" s="56"/>
      <c r="AX475" s="248" t="str">
        <f>IF(V475="","",EOMONTH(EDATE(Tabla1[[#This Row],[Fecha Finalización]],2),0))</f>
        <v/>
      </c>
      <c r="AY475" s="40"/>
      <c r="AZ475" s="249" t="str">
        <f>IF(V475="","",EOMONTH(EDATE(Tabla1[[#This Row],[Fecha Finalización]],3),0))</f>
        <v/>
      </c>
      <c r="BA475" s="40"/>
      <c r="BB475" s="40"/>
      <c r="BC475" s="235"/>
      <c r="BD475" s="233" t="str">
        <f>IF(F475="","",Tabla1[[#This Row],[sem 01]]&amp;Tabla1[[#This Row],[sem 02]]&amp;Tabla1[[#This Row],[sem 03]])</f>
        <v/>
      </c>
      <c r="BE475" s="234" t="str">
        <f>IF(TRIM(F475)="","",$B$1&amp;"-"&amp;SUBSTITUTE(Tabla1[[#This Row],[Mes Inscrito]]," ","")&amp;"-"&amp;SUBSTITUTE(Tabla1[[#This Row],[Dia de clases Inscrito]]," ","")&amp;"-"&amp;SUBSTITUTE(Tabla1[[#This Row],[Horario Inscrito]]," ","")&amp;"-"&amp;Tabla1[[#This Row],[Fecha Inicio grupo]])</f>
        <v/>
      </c>
      <c r="BF475" s="251" t="str">
        <f>IF(F475="","",Tabla1[[#This Row],[Curso]])</f>
        <v/>
      </c>
      <c r="BG475" s="252" t="str">
        <f>+IF(TRIM(F475)="","",$B$1&amp;"-"&amp;TRIM(Tabla1[[#This Row],[Mes Inscrito]])&amp;"-"&amp;TRIM(Tabla1[[#This Row],[Dia de clases Inscrito]])&amp;"-"&amp;TRIM(Tabla1[[#This Row],[Horario Inscrito]])&amp;"-"&amp;TRIM(Tabla1[[#This Row],[Fecha Inicio grupo]])&amp;"-"&amp;TRIM(Tabla1[[#This Row],[Tipo Incrito]]))</f>
        <v/>
      </c>
      <c r="BH475" s="308" t="str">
        <f>IF(F475="","",OR(IFERROR(SEARCH("CG",Tabla1[[#This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5" s="309" t="str">
        <f>IF(F475&lt;&gt;"",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5" s="309" t="str">
        <f>IF(F475&lt;&gt;"",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5" s="309" t="str">
        <f>IF(Tabla1[[#This Row],[Fecha Inicio grupo]]="","",IFERROR(VLOOKUP(Tabla1[[#This Row],[Mes de Alta como miembro]],Parámetros!$AM$2:$AN$16,2,0),"01/01/1900"))</f>
        <v/>
      </c>
    </row>
    <row r="476" spans="1:63" ht="14.45" hidden="1">
      <c r="A476" s="69">
        <v>473</v>
      </c>
      <c r="B476" s="30"/>
      <c r="C476" s="35"/>
      <c r="D476" s="43"/>
      <c r="E476" s="65"/>
      <c r="F476" s="46"/>
      <c r="G476" s="46"/>
      <c r="H476" s="163"/>
      <c r="I476" s="43"/>
      <c r="J476" s="29"/>
      <c r="K476" s="70"/>
      <c r="L476" s="69"/>
      <c r="M476" s="47"/>
      <c r="N476" s="238" t="str">
        <f ca="1">IF(Tabla1[[#This Row],[Fecha de nac]]="","",IF(Tabla1[[#This Row],[Fecha Finalización]] &gt;=TODAY(), DATEDIF(Tabla1[[#This Row],[Fecha de nac]],TODAY(),"y"), ROUNDDOWN((Tabla1[[#This Row],[Fecha Finalización]] -Tabla1[[#This Row],[Fecha de nac]])/365,0)))</f>
        <v/>
      </c>
      <c r="O476" s="169"/>
      <c r="P476" s="35"/>
      <c r="Q476" s="68"/>
      <c r="R476" s="68"/>
      <c r="S476" s="68"/>
      <c r="T476" s="68"/>
      <c r="U476" s="243" t="str">
        <f>IF(F476="","",Tabla1[[#This Row],[Fecha Inicio grupo]]+3*7-7)</f>
        <v/>
      </c>
      <c r="V476" s="244" t="str">
        <f>IF(F476="","",EDATE(Tabla1[[#This Row],[Fecha Inicio grupo]],3))</f>
        <v/>
      </c>
      <c r="W476" s="30"/>
      <c r="X476" s="30"/>
      <c r="Y476" s="76"/>
      <c r="Z476" s="76"/>
      <c r="AA476" s="76"/>
      <c r="AB476" s="76"/>
      <c r="AC476" s="76"/>
      <c r="AD476" s="76"/>
      <c r="AE476" s="76"/>
      <c r="AF476" s="76"/>
      <c r="AG476" s="76"/>
      <c r="AH476" s="76"/>
      <c r="AI476" s="76"/>
      <c r="AJ476" s="76"/>
      <c r="AK476" s="76"/>
      <c r="AL476" s="76"/>
      <c r="AM476" s="76"/>
      <c r="AN476" s="76"/>
      <c r="AO476" s="144"/>
      <c r="AP476" s="246" t="str">
        <f>IF(F476="","",IFERROR(VLOOKUP(SUBSTITUTE(SUBSTITUTE(Tabla1[[#This Row],[Uso Sistemas]],"T","P"),"N","F"),Parámetros!$M$2:$N$17,2,0),"Completar hasta 3ra sem. para evaluar a Probacionista"))</f>
        <v/>
      </c>
      <c r="AQ476" s="40"/>
      <c r="AR476" s="40"/>
      <c r="AS476" s="40"/>
      <c r="AT476" s="29"/>
      <c r="AU476" s="56"/>
      <c r="AV476" s="56"/>
      <c r="AW476" s="56"/>
      <c r="AX476" s="248" t="str">
        <f>IF(V476="","",EOMONTH(EDATE(Tabla1[[#This Row],[Fecha Finalización]],2),0))</f>
        <v/>
      </c>
      <c r="AY476" s="40"/>
      <c r="AZ476" s="249" t="str">
        <f>IF(V476="","",EOMONTH(EDATE(Tabla1[[#This Row],[Fecha Finalización]],3),0))</f>
        <v/>
      </c>
      <c r="BA476" s="40"/>
      <c r="BB476" s="40"/>
      <c r="BC476" s="235"/>
      <c r="BD476" s="233" t="str">
        <f>IF(F476="","",Tabla1[[#This Row],[sem 01]]&amp;Tabla1[[#This Row],[sem 02]]&amp;Tabla1[[#This Row],[sem 03]])</f>
        <v/>
      </c>
      <c r="BE476" s="234" t="str">
        <f>IF(TRIM(F476)="","",$B$1&amp;"-"&amp;SUBSTITUTE(Tabla1[[#This Row],[Mes Inscrito]]," ","")&amp;"-"&amp;SUBSTITUTE(Tabla1[[#This Row],[Dia de clases Inscrito]]," ","")&amp;"-"&amp;SUBSTITUTE(Tabla1[[#This Row],[Horario Inscrito]]," ","")&amp;"-"&amp;Tabla1[[#This Row],[Fecha Inicio grupo]])</f>
        <v/>
      </c>
      <c r="BF476" s="251" t="str">
        <f>IF(F476="","",Tabla1[[#This Row],[Curso]])</f>
        <v/>
      </c>
      <c r="BG476" s="252" t="str">
        <f>+IF(TRIM(F476)="","",$B$1&amp;"-"&amp;TRIM(Tabla1[[#This Row],[Mes Inscrito]])&amp;"-"&amp;TRIM(Tabla1[[#This Row],[Dia de clases Inscrito]])&amp;"-"&amp;TRIM(Tabla1[[#This Row],[Horario Inscrito]])&amp;"-"&amp;TRIM(Tabla1[[#This Row],[Fecha Inicio grupo]])&amp;"-"&amp;TRIM(Tabla1[[#This Row],[Tipo Incrito]]))</f>
        <v/>
      </c>
      <c r="BH476" s="308" t="str">
        <f>IF(F476="","",OR(IFERROR(SEARCH("CG",Tabla1[[#This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6" s="309" t="str">
        <f>IF(F476&lt;&gt;"",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6" s="309" t="str">
        <f>IF(F476&lt;&gt;"",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6" s="309" t="str">
        <f>IF(Tabla1[[#This Row],[Fecha Inicio grupo]]="","",IFERROR(VLOOKUP(Tabla1[[#This Row],[Mes de Alta como miembro]],Parámetros!$AM$2:$AN$16,2,0),"01/01/1900"))</f>
        <v/>
      </c>
    </row>
    <row r="477" spans="1:63" ht="14.45" hidden="1">
      <c r="A477" s="69">
        <v>474</v>
      </c>
      <c r="B477" s="30"/>
      <c r="C477" s="35"/>
      <c r="D477" s="43"/>
      <c r="E477" s="65"/>
      <c r="F477" s="46"/>
      <c r="G477" s="46"/>
      <c r="H477" s="163"/>
      <c r="I477" s="43"/>
      <c r="J477" s="29"/>
      <c r="K477" s="70"/>
      <c r="L477" s="69"/>
      <c r="M477" s="47"/>
      <c r="N477" s="238" t="str">
        <f ca="1">IF(Tabla1[[#This Row],[Fecha de nac]]="","",IF(Tabla1[[#This Row],[Fecha Finalización]] &gt;=TODAY(), DATEDIF(Tabla1[[#This Row],[Fecha de nac]],TODAY(),"y"), ROUNDDOWN((Tabla1[[#This Row],[Fecha Finalización]] -Tabla1[[#This Row],[Fecha de nac]])/365,0)))</f>
        <v/>
      </c>
      <c r="O477" s="169"/>
      <c r="P477" s="35"/>
      <c r="Q477" s="68"/>
      <c r="R477" s="68"/>
      <c r="S477" s="68"/>
      <c r="T477" s="68"/>
      <c r="U477" s="243" t="str">
        <f>IF(F477="","",Tabla1[[#This Row],[Fecha Inicio grupo]]+3*7-7)</f>
        <v/>
      </c>
      <c r="V477" s="244" t="str">
        <f>IF(F477="","",EDATE(Tabla1[[#This Row],[Fecha Inicio grupo]],3))</f>
        <v/>
      </c>
      <c r="W477" s="30"/>
      <c r="X477" s="30"/>
      <c r="Y477" s="76"/>
      <c r="Z477" s="76"/>
      <c r="AA477" s="76"/>
      <c r="AB477" s="76"/>
      <c r="AC477" s="76"/>
      <c r="AD477" s="76"/>
      <c r="AE477" s="76"/>
      <c r="AF477" s="76"/>
      <c r="AG477" s="76"/>
      <c r="AH477" s="76"/>
      <c r="AI477" s="76"/>
      <c r="AJ477" s="76"/>
      <c r="AK477" s="76"/>
      <c r="AL477" s="76"/>
      <c r="AM477" s="76"/>
      <c r="AN477" s="76"/>
      <c r="AO477" s="144"/>
      <c r="AP477" s="246" t="str">
        <f>IF(F477="","",IFERROR(VLOOKUP(SUBSTITUTE(SUBSTITUTE(Tabla1[[#This Row],[Uso Sistemas]],"T","P"),"N","F"),Parámetros!$M$2:$N$17,2,0),"Completar hasta 3ra sem. para evaluar a Probacionista"))</f>
        <v/>
      </c>
      <c r="AQ477" s="40"/>
      <c r="AR477" s="40"/>
      <c r="AS477" s="40"/>
      <c r="AT477" s="29"/>
      <c r="AU477" s="56"/>
      <c r="AV477" s="56"/>
      <c r="AW477" s="56"/>
      <c r="AX477" s="248" t="str">
        <f>IF(V477="","",EOMONTH(EDATE(Tabla1[[#This Row],[Fecha Finalización]],2),0))</f>
        <v/>
      </c>
      <c r="AY477" s="40"/>
      <c r="AZ477" s="249" t="str">
        <f>IF(V477="","",EOMONTH(EDATE(Tabla1[[#This Row],[Fecha Finalización]],3),0))</f>
        <v/>
      </c>
      <c r="BA477" s="40"/>
      <c r="BB477" s="40"/>
      <c r="BC477" s="235"/>
      <c r="BD477" s="233" t="str">
        <f>IF(F477="","",Tabla1[[#This Row],[sem 01]]&amp;Tabla1[[#This Row],[sem 02]]&amp;Tabla1[[#This Row],[sem 03]])</f>
        <v/>
      </c>
      <c r="BE477" s="234" t="str">
        <f>IF(TRIM(F477)="","",$B$1&amp;"-"&amp;SUBSTITUTE(Tabla1[[#This Row],[Mes Inscrito]]," ","")&amp;"-"&amp;SUBSTITUTE(Tabla1[[#This Row],[Dia de clases Inscrito]]," ","")&amp;"-"&amp;SUBSTITUTE(Tabla1[[#This Row],[Horario Inscrito]]," ","")&amp;"-"&amp;Tabla1[[#This Row],[Fecha Inicio grupo]])</f>
        <v/>
      </c>
      <c r="BF477" s="251" t="str">
        <f>IF(F477="","",Tabla1[[#This Row],[Curso]])</f>
        <v/>
      </c>
      <c r="BG477" s="252" t="str">
        <f>+IF(TRIM(F477)="","",$B$1&amp;"-"&amp;TRIM(Tabla1[[#This Row],[Mes Inscrito]])&amp;"-"&amp;TRIM(Tabla1[[#This Row],[Dia de clases Inscrito]])&amp;"-"&amp;TRIM(Tabla1[[#This Row],[Horario Inscrito]])&amp;"-"&amp;TRIM(Tabla1[[#This Row],[Fecha Inicio grupo]])&amp;"-"&amp;TRIM(Tabla1[[#This Row],[Tipo Incrito]]))</f>
        <v/>
      </c>
      <c r="BH477" s="308" t="str">
        <f>IF(F477="","",OR(IFERROR(SEARCH("CG",Tabla1[[#This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7" s="309" t="str">
        <f>IF(F477&lt;&gt;"",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7" s="309" t="str">
        <f>IF(F477&lt;&gt;"",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7" s="309" t="str">
        <f>IF(Tabla1[[#This Row],[Fecha Inicio grupo]]="","",IFERROR(VLOOKUP(Tabla1[[#This Row],[Mes de Alta como miembro]],Parámetros!$AM$2:$AN$16,2,0),"01/01/1900"))</f>
        <v/>
      </c>
    </row>
    <row r="478" spans="1:63" ht="14.45" hidden="1">
      <c r="A478" s="69">
        <v>475</v>
      </c>
      <c r="B478" s="30"/>
      <c r="C478" s="35"/>
      <c r="D478" s="43"/>
      <c r="E478" s="65"/>
      <c r="F478" s="46"/>
      <c r="G478" s="46"/>
      <c r="H478" s="163"/>
      <c r="I478" s="43"/>
      <c r="J478" s="29"/>
      <c r="K478" s="70"/>
      <c r="L478" s="69"/>
      <c r="M478" s="47"/>
      <c r="N478" s="238" t="str">
        <f ca="1">IF(Tabla1[[#This Row],[Fecha de nac]]="","",IF(Tabla1[[#This Row],[Fecha Finalización]] &gt;=TODAY(), DATEDIF(Tabla1[[#This Row],[Fecha de nac]],TODAY(),"y"), ROUNDDOWN((Tabla1[[#This Row],[Fecha Finalización]] -Tabla1[[#This Row],[Fecha de nac]])/365,0)))</f>
        <v/>
      </c>
      <c r="O478" s="169"/>
      <c r="P478" s="35"/>
      <c r="Q478" s="68"/>
      <c r="R478" s="68"/>
      <c r="S478" s="68"/>
      <c r="T478" s="68"/>
      <c r="U478" s="243" t="str">
        <f>IF(F478="","",Tabla1[[#This Row],[Fecha Inicio grupo]]+3*7-7)</f>
        <v/>
      </c>
      <c r="V478" s="244" t="str">
        <f>IF(F478="","",EDATE(Tabla1[[#This Row],[Fecha Inicio grupo]],3))</f>
        <v/>
      </c>
      <c r="W478" s="30"/>
      <c r="X478" s="30"/>
      <c r="Y478" s="76"/>
      <c r="Z478" s="76"/>
      <c r="AA478" s="76"/>
      <c r="AB478" s="76"/>
      <c r="AC478" s="76"/>
      <c r="AD478" s="76"/>
      <c r="AE478" s="76"/>
      <c r="AF478" s="76"/>
      <c r="AG478" s="76"/>
      <c r="AH478" s="76"/>
      <c r="AI478" s="76"/>
      <c r="AJ478" s="76"/>
      <c r="AK478" s="76"/>
      <c r="AL478" s="76"/>
      <c r="AM478" s="76"/>
      <c r="AN478" s="76"/>
      <c r="AO478" s="144"/>
      <c r="AP478" s="246" t="str">
        <f>IF(F478="","",IFERROR(VLOOKUP(SUBSTITUTE(SUBSTITUTE(Tabla1[[#This Row],[Uso Sistemas]],"T","P"),"N","F"),Parámetros!$M$2:$N$17,2,0),"Completar hasta 3ra sem. para evaluar a Probacionista"))</f>
        <v/>
      </c>
      <c r="AQ478" s="40"/>
      <c r="AR478" s="40"/>
      <c r="AS478" s="40"/>
      <c r="AT478" s="29"/>
      <c r="AU478" s="56"/>
      <c r="AV478" s="56"/>
      <c r="AW478" s="56"/>
      <c r="AX478" s="248" t="str">
        <f>IF(V478="","",EOMONTH(EDATE(Tabla1[[#This Row],[Fecha Finalización]],2),0))</f>
        <v/>
      </c>
      <c r="AY478" s="40"/>
      <c r="AZ478" s="249" t="str">
        <f>IF(V478="","",EOMONTH(EDATE(Tabla1[[#This Row],[Fecha Finalización]],3),0))</f>
        <v/>
      </c>
      <c r="BA478" s="40"/>
      <c r="BB478" s="40"/>
      <c r="BC478" s="235"/>
      <c r="BD478" s="233" t="str">
        <f>IF(F478="","",Tabla1[[#This Row],[sem 01]]&amp;Tabla1[[#This Row],[sem 02]]&amp;Tabla1[[#This Row],[sem 03]])</f>
        <v/>
      </c>
      <c r="BE478" s="234" t="str">
        <f>IF(TRIM(F478)="","",$B$1&amp;"-"&amp;SUBSTITUTE(Tabla1[[#This Row],[Mes Inscrito]]," ","")&amp;"-"&amp;SUBSTITUTE(Tabla1[[#This Row],[Dia de clases Inscrito]]," ","")&amp;"-"&amp;SUBSTITUTE(Tabla1[[#This Row],[Horario Inscrito]]," ","")&amp;"-"&amp;Tabla1[[#This Row],[Fecha Inicio grupo]])</f>
        <v/>
      </c>
      <c r="BF478" s="251" t="str">
        <f>IF(F478="","",Tabla1[[#This Row],[Curso]])</f>
        <v/>
      </c>
      <c r="BG478" s="252" t="str">
        <f>+IF(TRIM(F478)="","",$B$1&amp;"-"&amp;TRIM(Tabla1[[#This Row],[Mes Inscrito]])&amp;"-"&amp;TRIM(Tabla1[[#This Row],[Dia de clases Inscrito]])&amp;"-"&amp;TRIM(Tabla1[[#This Row],[Horario Inscrito]])&amp;"-"&amp;TRIM(Tabla1[[#This Row],[Fecha Inicio grupo]])&amp;"-"&amp;TRIM(Tabla1[[#This Row],[Tipo Incrito]]))</f>
        <v/>
      </c>
      <c r="BH478" s="308" t="str">
        <f>IF(F478="","",OR(IFERROR(SEARCH("CG",Tabla1[[#This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8" s="309" t="str">
        <f>IF(F478&lt;&gt;"",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8" s="309" t="str">
        <f>IF(F478&lt;&gt;"",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8" s="309" t="str">
        <f>IF(Tabla1[[#This Row],[Fecha Inicio grupo]]="","",IFERROR(VLOOKUP(Tabla1[[#This Row],[Mes de Alta como miembro]],Parámetros!$AM$2:$AN$16,2,0),"01/01/1900"))</f>
        <v/>
      </c>
    </row>
    <row r="479" spans="1:63" ht="14.45" hidden="1">
      <c r="A479" s="69">
        <v>476</v>
      </c>
      <c r="B479" s="30"/>
      <c r="C479" s="35"/>
      <c r="D479" s="43"/>
      <c r="E479" s="65"/>
      <c r="F479" s="46"/>
      <c r="G479" s="46"/>
      <c r="H479" s="163"/>
      <c r="I479" s="43"/>
      <c r="J479" s="29"/>
      <c r="K479" s="70"/>
      <c r="L479" s="69"/>
      <c r="M479" s="47"/>
      <c r="N479" s="238" t="str">
        <f ca="1">IF(Tabla1[[#This Row],[Fecha de nac]]="","",IF(Tabla1[[#This Row],[Fecha Finalización]] &gt;=TODAY(), DATEDIF(Tabla1[[#This Row],[Fecha de nac]],TODAY(),"y"), ROUNDDOWN((Tabla1[[#This Row],[Fecha Finalización]] -Tabla1[[#This Row],[Fecha de nac]])/365,0)))</f>
        <v/>
      </c>
      <c r="O479" s="169"/>
      <c r="P479" s="35"/>
      <c r="Q479" s="68"/>
      <c r="R479" s="68"/>
      <c r="S479" s="68"/>
      <c r="T479" s="68"/>
      <c r="U479" s="243" t="str">
        <f>IF(F479="","",Tabla1[[#This Row],[Fecha Inicio grupo]]+3*7-7)</f>
        <v/>
      </c>
      <c r="V479" s="244" t="str">
        <f>IF(F479="","",EDATE(Tabla1[[#This Row],[Fecha Inicio grupo]],3))</f>
        <v/>
      </c>
      <c r="W479" s="30"/>
      <c r="X479" s="30"/>
      <c r="Y479" s="76"/>
      <c r="Z479" s="76"/>
      <c r="AA479" s="76"/>
      <c r="AB479" s="76"/>
      <c r="AC479" s="76"/>
      <c r="AD479" s="76"/>
      <c r="AE479" s="76"/>
      <c r="AF479" s="76"/>
      <c r="AG479" s="76"/>
      <c r="AH479" s="76"/>
      <c r="AI479" s="76"/>
      <c r="AJ479" s="76"/>
      <c r="AK479" s="76"/>
      <c r="AL479" s="76"/>
      <c r="AM479" s="76"/>
      <c r="AN479" s="76"/>
      <c r="AO479" s="144"/>
      <c r="AP479" s="246" t="str">
        <f>IF(F479="","",IFERROR(VLOOKUP(SUBSTITUTE(SUBSTITUTE(Tabla1[[#This Row],[Uso Sistemas]],"T","P"),"N","F"),Parámetros!$M$2:$N$17,2,0),"Completar hasta 3ra sem. para evaluar a Probacionista"))</f>
        <v/>
      </c>
      <c r="AQ479" s="40"/>
      <c r="AR479" s="40"/>
      <c r="AS479" s="40"/>
      <c r="AT479" s="29"/>
      <c r="AU479" s="56"/>
      <c r="AV479" s="56"/>
      <c r="AW479" s="56"/>
      <c r="AX479" s="248" t="str">
        <f>IF(V479="","",EOMONTH(EDATE(Tabla1[[#This Row],[Fecha Finalización]],2),0))</f>
        <v/>
      </c>
      <c r="AY479" s="40"/>
      <c r="AZ479" s="249" t="str">
        <f>IF(V479="","",EOMONTH(EDATE(Tabla1[[#This Row],[Fecha Finalización]],3),0))</f>
        <v/>
      </c>
      <c r="BA479" s="40"/>
      <c r="BB479" s="40"/>
      <c r="BC479" s="235"/>
      <c r="BD479" s="233" t="str">
        <f>IF(F479="","",Tabla1[[#This Row],[sem 01]]&amp;Tabla1[[#This Row],[sem 02]]&amp;Tabla1[[#This Row],[sem 03]])</f>
        <v/>
      </c>
      <c r="BE479" s="234" t="str">
        <f>IF(TRIM(F479)="","",$B$1&amp;"-"&amp;SUBSTITUTE(Tabla1[[#This Row],[Mes Inscrito]]," ","")&amp;"-"&amp;SUBSTITUTE(Tabla1[[#This Row],[Dia de clases Inscrito]]," ","")&amp;"-"&amp;SUBSTITUTE(Tabla1[[#This Row],[Horario Inscrito]]," ","")&amp;"-"&amp;Tabla1[[#This Row],[Fecha Inicio grupo]])</f>
        <v/>
      </c>
      <c r="BF479" s="251" t="str">
        <f>IF(F479="","",Tabla1[[#This Row],[Curso]])</f>
        <v/>
      </c>
      <c r="BG479" s="252" t="str">
        <f>+IF(TRIM(F479)="","",$B$1&amp;"-"&amp;TRIM(Tabla1[[#This Row],[Mes Inscrito]])&amp;"-"&amp;TRIM(Tabla1[[#This Row],[Dia de clases Inscrito]])&amp;"-"&amp;TRIM(Tabla1[[#This Row],[Horario Inscrito]])&amp;"-"&amp;TRIM(Tabla1[[#This Row],[Fecha Inicio grupo]])&amp;"-"&amp;TRIM(Tabla1[[#This Row],[Tipo Incrito]]))</f>
        <v/>
      </c>
      <c r="BH479" s="308" t="str">
        <f>IF(F479="","",OR(IFERROR(SEARCH("CG",Tabla1[[#This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9" s="309" t="str">
        <f>IF(F479&lt;&gt;"",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9" s="309" t="str">
        <f>IF(F479&lt;&gt;"",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9" s="309" t="str">
        <f>IF(Tabla1[[#This Row],[Fecha Inicio grupo]]="","",IFERROR(VLOOKUP(Tabla1[[#This Row],[Mes de Alta como miembro]],Parámetros!$AM$2:$AN$16,2,0),"01/01/1900"))</f>
        <v/>
      </c>
    </row>
    <row r="480" spans="1:63" ht="14.45" hidden="1">
      <c r="A480" s="69">
        <v>477</v>
      </c>
      <c r="B480" s="30"/>
      <c r="C480" s="35"/>
      <c r="D480" s="43"/>
      <c r="E480" s="65"/>
      <c r="F480" s="46"/>
      <c r="G480" s="46"/>
      <c r="H480" s="163"/>
      <c r="I480" s="43"/>
      <c r="J480" s="29"/>
      <c r="K480" s="70"/>
      <c r="L480" s="69"/>
      <c r="M480" s="47"/>
      <c r="N480" s="238" t="str">
        <f ca="1">IF(Tabla1[[#This Row],[Fecha de nac]]="","",IF(Tabla1[[#This Row],[Fecha Finalización]] &gt;=TODAY(), DATEDIF(Tabla1[[#This Row],[Fecha de nac]],TODAY(),"y"), ROUNDDOWN((Tabla1[[#This Row],[Fecha Finalización]] -Tabla1[[#This Row],[Fecha de nac]])/365,0)))</f>
        <v/>
      </c>
      <c r="O480" s="169"/>
      <c r="P480" s="35"/>
      <c r="Q480" s="68"/>
      <c r="R480" s="68"/>
      <c r="S480" s="68"/>
      <c r="T480" s="68"/>
      <c r="U480" s="243" t="str">
        <f>IF(F480="","",Tabla1[[#This Row],[Fecha Inicio grupo]]+3*7-7)</f>
        <v/>
      </c>
      <c r="V480" s="244" t="str">
        <f>IF(F480="","",EDATE(Tabla1[[#This Row],[Fecha Inicio grupo]],3))</f>
        <v/>
      </c>
      <c r="W480" s="30"/>
      <c r="X480" s="30"/>
      <c r="Y480" s="76"/>
      <c r="Z480" s="76"/>
      <c r="AA480" s="76"/>
      <c r="AB480" s="76"/>
      <c r="AC480" s="76"/>
      <c r="AD480" s="76"/>
      <c r="AE480" s="76"/>
      <c r="AF480" s="76"/>
      <c r="AG480" s="76"/>
      <c r="AH480" s="76"/>
      <c r="AI480" s="76"/>
      <c r="AJ480" s="76"/>
      <c r="AK480" s="76"/>
      <c r="AL480" s="76"/>
      <c r="AM480" s="76"/>
      <c r="AN480" s="76"/>
      <c r="AO480" s="144"/>
      <c r="AP480" s="246" t="str">
        <f>IF(F480="","",IFERROR(VLOOKUP(SUBSTITUTE(SUBSTITUTE(Tabla1[[#This Row],[Uso Sistemas]],"T","P"),"N","F"),Parámetros!$M$2:$N$17,2,0),"Completar hasta 3ra sem. para evaluar a Probacionista"))</f>
        <v/>
      </c>
      <c r="AQ480" s="40"/>
      <c r="AR480" s="40"/>
      <c r="AS480" s="40"/>
      <c r="AT480" s="29"/>
      <c r="AU480" s="56"/>
      <c r="AV480" s="56"/>
      <c r="AW480" s="56"/>
      <c r="AX480" s="248" t="str">
        <f>IF(V480="","",EOMONTH(EDATE(Tabla1[[#This Row],[Fecha Finalización]],2),0))</f>
        <v/>
      </c>
      <c r="AY480" s="40"/>
      <c r="AZ480" s="249" t="str">
        <f>IF(V480="","",EOMONTH(EDATE(Tabla1[[#This Row],[Fecha Finalización]],3),0))</f>
        <v/>
      </c>
      <c r="BA480" s="40"/>
      <c r="BB480" s="40"/>
      <c r="BC480" s="235"/>
      <c r="BD480" s="233" t="str">
        <f>IF(F480="","",Tabla1[[#This Row],[sem 01]]&amp;Tabla1[[#This Row],[sem 02]]&amp;Tabla1[[#This Row],[sem 03]])</f>
        <v/>
      </c>
      <c r="BE480" s="234" t="str">
        <f>IF(TRIM(F480)="","",$B$1&amp;"-"&amp;SUBSTITUTE(Tabla1[[#This Row],[Mes Inscrito]]," ","")&amp;"-"&amp;SUBSTITUTE(Tabla1[[#This Row],[Dia de clases Inscrito]]," ","")&amp;"-"&amp;SUBSTITUTE(Tabla1[[#This Row],[Horario Inscrito]]," ","")&amp;"-"&amp;Tabla1[[#This Row],[Fecha Inicio grupo]])</f>
        <v/>
      </c>
      <c r="BF480" s="251" t="str">
        <f>IF(F480="","",Tabla1[[#This Row],[Curso]])</f>
        <v/>
      </c>
      <c r="BG480" s="252" t="str">
        <f>+IF(TRIM(F480)="","",$B$1&amp;"-"&amp;TRIM(Tabla1[[#This Row],[Mes Inscrito]])&amp;"-"&amp;TRIM(Tabla1[[#This Row],[Dia de clases Inscrito]])&amp;"-"&amp;TRIM(Tabla1[[#This Row],[Horario Inscrito]])&amp;"-"&amp;TRIM(Tabla1[[#This Row],[Fecha Inicio grupo]])&amp;"-"&amp;TRIM(Tabla1[[#This Row],[Tipo Incrito]]))</f>
        <v/>
      </c>
      <c r="BH480" s="308" t="str">
        <f>IF(F480="","",OR(IFERROR(SEARCH("CG",Tabla1[[#This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0" s="309" t="str">
        <f>IF(F480&lt;&gt;"",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0" s="309" t="str">
        <f>IF(F480&lt;&gt;"",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0" s="309" t="str">
        <f>IF(Tabla1[[#This Row],[Fecha Inicio grupo]]="","",IFERROR(VLOOKUP(Tabla1[[#This Row],[Mes de Alta como miembro]],Parámetros!$AM$2:$AN$16,2,0),"01/01/1900"))</f>
        <v/>
      </c>
    </row>
    <row r="481" spans="1:63" ht="14.45" hidden="1">
      <c r="A481" s="69">
        <v>478</v>
      </c>
      <c r="B481" s="30"/>
      <c r="C481" s="35"/>
      <c r="D481" s="43"/>
      <c r="E481" s="65"/>
      <c r="F481" s="46"/>
      <c r="G481" s="46"/>
      <c r="H481" s="163"/>
      <c r="I481" s="43"/>
      <c r="J481" s="29"/>
      <c r="K481" s="70"/>
      <c r="L481" s="69"/>
      <c r="M481" s="47"/>
      <c r="N481" s="238" t="str">
        <f ca="1">IF(Tabla1[[#This Row],[Fecha de nac]]="","",IF(Tabla1[[#This Row],[Fecha Finalización]] &gt;=TODAY(), DATEDIF(Tabla1[[#This Row],[Fecha de nac]],TODAY(),"y"), ROUNDDOWN((Tabla1[[#This Row],[Fecha Finalización]] -Tabla1[[#This Row],[Fecha de nac]])/365,0)))</f>
        <v/>
      </c>
      <c r="O481" s="169"/>
      <c r="P481" s="35"/>
      <c r="Q481" s="68"/>
      <c r="R481" s="68"/>
      <c r="S481" s="68"/>
      <c r="T481" s="68"/>
      <c r="U481" s="243" t="str">
        <f>IF(F481="","",Tabla1[[#This Row],[Fecha Inicio grupo]]+3*7-7)</f>
        <v/>
      </c>
      <c r="V481" s="244" t="str">
        <f>IF(F481="","",EDATE(Tabla1[[#This Row],[Fecha Inicio grupo]],3))</f>
        <v/>
      </c>
      <c r="W481" s="30"/>
      <c r="X481" s="30"/>
      <c r="Y481" s="76"/>
      <c r="Z481" s="76"/>
      <c r="AA481" s="76"/>
      <c r="AB481" s="76"/>
      <c r="AC481" s="76"/>
      <c r="AD481" s="76"/>
      <c r="AE481" s="76"/>
      <c r="AF481" s="76"/>
      <c r="AG481" s="76"/>
      <c r="AH481" s="76"/>
      <c r="AI481" s="76"/>
      <c r="AJ481" s="76"/>
      <c r="AK481" s="76"/>
      <c r="AL481" s="76"/>
      <c r="AM481" s="76"/>
      <c r="AN481" s="76"/>
      <c r="AO481" s="144"/>
      <c r="AP481" s="246" t="str">
        <f>IF(F481="","",IFERROR(VLOOKUP(SUBSTITUTE(SUBSTITUTE(Tabla1[[#This Row],[Uso Sistemas]],"T","P"),"N","F"),Parámetros!$M$2:$N$17,2,0),"Completar hasta 3ra sem. para evaluar a Probacionista"))</f>
        <v/>
      </c>
      <c r="AQ481" s="40"/>
      <c r="AR481" s="40"/>
      <c r="AS481" s="40"/>
      <c r="AT481" s="29"/>
      <c r="AU481" s="56"/>
      <c r="AV481" s="56"/>
      <c r="AW481" s="56"/>
      <c r="AX481" s="248" t="str">
        <f>IF(V481="","",EOMONTH(EDATE(Tabla1[[#This Row],[Fecha Finalización]],2),0))</f>
        <v/>
      </c>
      <c r="AY481" s="40"/>
      <c r="AZ481" s="249" t="str">
        <f>IF(V481="","",EOMONTH(EDATE(Tabla1[[#This Row],[Fecha Finalización]],3),0))</f>
        <v/>
      </c>
      <c r="BA481" s="40"/>
      <c r="BB481" s="40"/>
      <c r="BC481" s="235"/>
      <c r="BD481" s="233" t="str">
        <f>IF(F481="","",Tabla1[[#This Row],[sem 01]]&amp;Tabla1[[#This Row],[sem 02]]&amp;Tabla1[[#This Row],[sem 03]])</f>
        <v/>
      </c>
      <c r="BE481" s="234" t="str">
        <f>IF(TRIM(F481)="","",$B$1&amp;"-"&amp;SUBSTITUTE(Tabla1[[#This Row],[Mes Inscrito]]," ","")&amp;"-"&amp;SUBSTITUTE(Tabla1[[#This Row],[Dia de clases Inscrito]]," ","")&amp;"-"&amp;SUBSTITUTE(Tabla1[[#This Row],[Horario Inscrito]]," ","")&amp;"-"&amp;Tabla1[[#This Row],[Fecha Inicio grupo]])</f>
        <v/>
      </c>
      <c r="BF481" s="251" t="str">
        <f>IF(F481="","",Tabla1[[#This Row],[Curso]])</f>
        <v/>
      </c>
      <c r="BG481" s="252" t="str">
        <f>+IF(TRIM(F481)="","",$B$1&amp;"-"&amp;TRIM(Tabla1[[#This Row],[Mes Inscrito]])&amp;"-"&amp;TRIM(Tabla1[[#This Row],[Dia de clases Inscrito]])&amp;"-"&amp;TRIM(Tabla1[[#This Row],[Horario Inscrito]])&amp;"-"&amp;TRIM(Tabla1[[#This Row],[Fecha Inicio grupo]])&amp;"-"&amp;TRIM(Tabla1[[#This Row],[Tipo Incrito]]))</f>
        <v/>
      </c>
      <c r="BH481" s="308" t="str">
        <f>IF(F481="","",OR(IFERROR(SEARCH("CG",Tabla1[[#This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1" s="309" t="str">
        <f>IF(F481&lt;&gt;"",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1" s="309" t="str">
        <f>IF(F481&lt;&gt;"",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1" s="309" t="str">
        <f>IF(Tabla1[[#This Row],[Fecha Inicio grupo]]="","",IFERROR(VLOOKUP(Tabla1[[#This Row],[Mes de Alta como miembro]],Parámetros!$AM$2:$AN$16,2,0),"01/01/1900"))</f>
        <v/>
      </c>
    </row>
    <row r="482" spans="1:63" ht="14.45" hidden="1">
      <c r="A482" s="69">
        <v>479</v>
      </c>
      <c r="B482" s="30"/>
      <c r="C482" s="35"/>
      <c r="D482" s="43"/>
      <c r="E482" s="65"/>
      <c r="F482" s="46"/>
      <c r="G482" s="46"/>
      <c r="H482" s="163"/>
      <c r="I482" s="43"/>
      <c r="J482" s="29"/>
      <c r="K482" s="70"/>
      <c r="L482" s="69"/>
      <c r="M482" s="47"/>
      <c r="N482" s="238" t="str">
        <f ca="1">IF(Tabla1[[#This Row],[Fecha de nac]]="","",IF(Tabla1[[#This Row],[Fecha Finalización]] &gt;=TODAY(), DATEDIF(Tabla1[[#This Row],[Fecha de nac]],TODAY(),"y"), ROUNDDOWN((Tabla1[[#This Row],[Fecha Finalización]] -Tabla1[[#This Row],[Fecha de nac]])/365,0)))</f>
        <v/>
      </c>
      <c r="O482" s="169"/>
      <c r="P482" s="35"/>
      <c r="Q482" s="68"/>
      <c r="R482" s="68"/>
      <c r="S482" s="68"/>
      <c r="T482" s="68"/>
      <c r="U482" s="243" t="str">
        <f>IF(F482="","",Tabla1[[#This Row],[Fecha Inicio grupo]]+3*7-7)</f>
        <v/>
      </c>
      <c r="V482" s="244" t="str">
        <f>IF(F482="","",EDATE(Tabla1[[#This Row],[Fecha Inicio grupo]],3))</f>
        <v/>
      </c>
      <c r="W482" s="30"/>
      <c r="X482" s="30"/>
      <c r="Y482" s="76"/>
      <c r="Z482" s="76"/>
      <c r="AA482" s="76"/>
      <c r="AB482" s="76"/>
      <c r="AC482" s="76"/>
      <c r="AD482" s="76"/>
      <c r="AE482" s="76"/>
      <c r="AF482" s="76"/>
      <c r="AG482" s="76"/>
      <c r="AH482" s="76"/>
      <c r="AI482" s="76"/>
      <c r="AJ482" s="76"/>
      <c r="AK482" s="76"/>
      <c r="AL482" s="76"/>
      <c r="AM482" s="76"/>
      <c r="AN482" s="76"/>
      <c r="AO482" s="144"/>
      <c r="AP482" s="246" t="str">
        <f>IF(F482="","",IFERROR(VLOOKUP(SUBSTITUTE(SUBSTITUTE(Tabla1[[#This Row],[Uso Sistemas]],"T","P"),"N","F"),Parámetros!$M$2:$N$17,2,0),"Completar hasta 3ra sem. para evaluar a Probacionista"))</f>
        <v/>
      </c>
      <c r="AQ482" s="40"/>
      <c r="AR482" s="40"/>
      <c r="AS482" s="40"/>
      <c r="AT482" s="29"/>
      <c r="AU482" s="56"/>
      <c r="AV482" s="56"/>
      <c r="AW482" s="56"/>
      <c r="AX482" s="248" t="str">
        <f>IF(V482="","",EOMONTH(EDATE(Tabla1[[#This Row],[Fecha Finalización]],2),0))</f>
        <v/>
      </c>
      <c r="AY482" s="40"/>
      <c r="AZ482" s="249" t="str">
        <f>IF(V482="","",EOMONTH(EDATE(Tabla1[[#This Row],[Fecha Finalización]],3),0))</f>
        <v/>
      </c>
      <c r="BA482" s="40"/>
      <c r="BB482" s="40"/>
      <c r="BC482" s="235"/>
      <c r="BD482" s="233" t="str">
        <f>IF(F482="","",Tabla1[[#This Row],[sem 01]]&amp;Tabla1[[#This Row],[sem 02]]&amp;Tabla1[[#This Row],[sem 03]])</f>
        <v/>
      </c>
      <c r="BE482" s="234" t="str">
        <f>IF(TRIM(F482)="","",$B$1&amp;"-"&amp;SUBSTITUTE(Tabla1[[#This Row],[Mes Inscrito]]," ","")&amp;"-"&amp;SUBSTITUTE(Tabla1[[#This Row],[Dia de clases Inscrito]]," ","")&amp;"-"&amp;SUBSTITUTE(Tabla1[[#This Row],[Horario Inscrito]]," ","")&amp;"-"&amp;Tabla1[[#This Row],[Fecha Inicio grupo]])</f>
        <v/>
      </c>
      <c r="BF482" s="251" t="str">
        <f>IF(F482="","",Tabla1[[#This Row],[Curso]])</f>
        <v/>
      </c>
      <c r="BG482" s="252" t="str">
        <f>+IF(TRIM(F482)="","",$B$1&amp;"-"&amp;TRIM(Tabla1[[#This Row],[Mes Inscrito]])&amp;"-"&amp;TRIM(Tabla1[[#This Row],[Dia de clases Inscrito]])&amp;"-"&amp;TRIM(Tabla1[[#This Row],[Horario Inscrito]])&amp;"-"&amp;TRIM(Tabla1[[#This Row],[Fecha Inicio grupo]])&amp;"-"&amp;TRIM(Tabla1[[#This Row],[Tipo Incrito]]))</f>
        <v/>
      </c>
      <c r="BH482" s="308" t="str">
        <f>IF(F482="","",OR(IFERROR(SEARCH("CG",Tabla1[[#This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2" s="309" t="str">
        <f>IF(F482&lt;&gt;"",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2" s="309" t="str">
        <f>IF(F482&lt;&gt;"",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2" s="309" t="str">
        <f>IF(Tabla1[[#This Row],[Fecha Inicio grupo]]="","",IFERROR(VLOOKUP(Tabla1[[#This Row],[Mes de Alta como miembro]],Parámetros!$AM$2:$AN$16,2,0),"01/01/1900"))</f>
        <v/>
      </c>
    </row>
    <row r="483" spans="1:63" ht="14.45" hidden="1">
      <c r="A483" s="69">
        <v>480</v>
      </c>
      <c r="B483" s="30"/>
      <c r="C483" s="35"/>
      <c r="D483" s="43"/>
      <c r="E483" s="65"/>
      <c r="F483" s="46"/>
      <c r="G483" s="46"/>
      <c r="H483" s="163"/>
      <c r="I483" s="43"/>
      <c r="J483" s="29"/>
      <c r="K483" s="70"/>
      <c r="L483" s="69"/>
      <c r="M483" s="47"/>
      <c r="N483" s="238" t="str">
        <f ca="1">IF(Tabla1[[#This Row],[Fecha de nac]]="","",IF(Tabla1[[#This Row],[Fecha Finalización]] &gt;=TODAY(), DATEDIF(Tabla1[[#This Row],[Fecha de nac]],TODAY(),"y"), ROUNDDOWN((Tabla1[[#This Row],[Fecha Finalización]] -Tabla1[[#This Row],[Fecha de nac]])/365,0)))</f>
        <v/>
      </c>
      <c r="O483" s="169"/>
      <c r="P483" s="35"/>
      <c r="Q483" s="68"/>
      <c r="R483" s="68"/>
      <c r="S483" s="68"/>
      <c r="T483" s="68"/>
      <c r="U483" s="243" t="str">
        <f>IF(F483="","",Tabla1[[#This Row],[Fecha Inicio grupo]]+3*7-7)</f>
        <v/>
      </c>
      <c r="V483" s="244" t="str">
        <f>IF(F483="","",EDATE(Tabla1[[#This Row],[Fecha Inicio grupo]],3))</f>
        <v/>
      </c>
      <c r="W483" s="30"/>
      <c r="X483" s="30"/>
      <c r="Y483" s="76"/>
      <c r="Z483" s="76"/>
      <c r="AA483" s="76"/>
      <c r="AB483" s="76"/>
      <c r="AC483" s="76"/>
      <c r="AD483" s="76"/>
      <c r="AE483" s="76"/>
      <c r="AF483" s="76"/>
      <c r="AG483" s="76"/>
      <c r="AH483" s="76"/>
      <c r="AI483" s="76"/>
      <c r="AJ483" s="76"/>
      <c r="AK483" s="76"/>
      <c r="AL483" s="76"/>
      <c r="AM483" s="76"/>
      <c r="AN483" s="76"/>
      <c r="AO483" s="144"/>
      <c r="AP483" s="246" t="str">
        <f>IF(F483="","",IFERROR(VLOOKUP(SUBSTITUTE(SUBSTITUTE(Tabla1[[#This Row],[Uso Sistemas]],"T","P"),"N","F"),Parámetros!$M$2:$N$17,2,0),"Completar hasta 3ra sem. para evaluar a Probacionista"))</f>
        <v/>
      </c>
      <c r="AQ483" s="40"/>
      <c r="AR483" s="40"/>
      <c r="AS483" s="40"/>
      <c r="AT483" s="29"/>
      <c r="AU483" s="56"/>
      <c r="AV483" s="56"/>
      <c r="AW483" s="56"/>
      <c r="AX483" s="248" t="str">
        <f>IF(V483="","",EOMONTH(EDATE(Tabla1[[#This Row],[Fecha Finalización]],2),0))</f>
        <v/>
      </c>
      <c r="AY483" s="40"/>
      <c r="AZ483" s="249" t="str">
        <f>IF(V483="","",EOMONTH(EDATE(Tabla1[[#This Row],[Fecha Finalización]],3),0))</f>
        <v/>
      </c>
      <c r="BA483" s="40"/>
      <c r="BB483" s="40"/>
      <c r="BC483" s="235"/>
      <c r="BD483" s="233" t="str">
        <f>IF(F483="","",Tabla1[[#This Row],[sem 01]]&amp;Tabla1[[#This Row],[sem 02]]&amp;Tabla1[[#This Row],[sem 03]])</f>
        <v/>
      </c>
      <c r="BE483" s="234" t="str">
        <f>IF(TRIM(F483)="","",$B$1&amp;"-"&amp;SUBSTITUTE(Tabla1[[#This Row],[Mes Inscrito]]," ","")&amp;"-"&amp;SUBSTITUTE(Tabla1[[#This Row],[Dia de clases Inscrito]]," ","")&amp;"-"&amp;SUBSTITUTE(Tabla1[[#This Row],[Horario Inscrito]]," ","")&amp;"-"&amp;Tabla1[[#This Row],[Fecha Inicio grupo]])</f>
        <v/>
      </c>
      <c r="BF483" s="251" t="str">
        <f>IF(F483="","",Tabla1[[#This Row],[Curso]])</f>
        <v/>
      </c>
      <c r="BG483" s="252" t="str">
        <f>+IF(TRIM(F483)="","",$B$1&amp;"-"&amp;TRIM(Tabla1[[#This Row],[Mes Inscrito]])&amp;"-"&amp;TRIM(Tabla1[[#This Row],[Dia de clases Inscrito]])&amp;"-"&amp;TRIM(Tabla1[[#This Row],[Horario Inscrito]])&amp;"-"&amp;TRIM(Tabla1[[#This Row],[Fecha Inicio grupo]])&amp;"-"&amp;TRIM(Tabla1[[#This Row],[Tipo Incrito]]))</f>
        <v/>
      </c>
      <c r="BH483" s="308" t="str">
        <f>IF(F483="","",OR(IFERROR(SEARCH("CG",Tabla1[[#This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3" s="309" t="str">
        <f>IF(F483&lt;&gt;"",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3" s="309" t="str">
        <f>IF(F483&lt;&gt;"",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3" s="309" t="str">
        <f>IF(Tabla1[[#This Row],[Fecha Inicio grupo]]="","",IFERROR(VLOOKUP(Tabla1[[#This Row],[Mes de Alta como miembro]],Parámetros!$AM$2:$AN$16,2,0),"01/01/1900"))</f>
        <v/>
      </c>
    </row>
    <row r="484" spans="1:63" ht="14.45" hidden="1">
      <c r="A484" s="69">
        <v>481</v>
      </c>
      <c r="B484" s="30"/>
      <c r="C484" s="35"/>
      <c r="D484" s="43"/>
      <c r="E484" s="65"/>
      <c r="F484" s="46"/>
      <c r="G484" s="46"/>
      <c r="H484" s="163"/>
      <c r="I484" s="43"/>
      <c r="J484" s="29"/>
      <c r="K484" s="70"/>
      <c r="L484" s="69"/>
      <c r="M484" s="47"/>
      <c r="N484" s="238" t="str">
        <f ca="1">IF(Tabla1[[#This Row],[Fecha de nac]]="","",IF(Tabla1[[#This Row],[Fecha Finalización]] &gt;=TODAY(), DATEDIF(Tabla1[[#This Row],[Fecha de nac]],TODAY(),"y"), ROUNDDOWN((Tabla1[[#This Row],[Fecha Finalización]] -Tabla1[[#This Row],[Fecha de nac]])/365,0)))</f>
        <v/>
      </c>
      <c r="O484" s="169"/>
      <c r="P484" s="35"/>
      <c r="Q484" s="68"/>
      <c r="R484" s="68"/>
      <c r="S484" s="68"/>
      <c r="T484" s="68"/>
      <c r="U484" s="243" t="str">
        <f>IF(F484="","",Tabla1[[#This Row],[Fecha Inicio grupo]]+3*7-7)</f>
        <v/>
      </c>
      <c r="V484" s="244" t="str">
        <f>IF(F484="","",EDATE(Tabla1[[#This Row],[Fecha Inicio grupo]],3))</f>
        <v/>
      </c>
      <c r="W484" s="30"/>
      <c r="X484" s="30"/>
      <c r="Y484" s="76"/>
      <c r="Z484" s="76"/>
      <c r="AA484" s="76"/>
      <c r="AB484" s="76"/>
      <c r="AC484" s="76"/>
      <c r="AD484" s="76"/>
      <c r="AE484" s="76"/>
      <c r="AF484" s="76"/>
      <c r="AG484" s="76"/>
      <c r="AH484" s="76"/>
      <c r="AI484" s="76"/>
      <c r="AJ484" s="76"/>
      <c r="AK484" s="76"/>
      <c r="AL484" s="76"/>
      <c r="AM484" s="76"/>
      <c r="AN484" s="76"/>
      <c r="AO484" s="144"/>
      <c r="AP484" s="246" t="str">
        <f>IF(F484="","",IFERROR(VLOOKUP(SUBSTITUTE(SUBSTITUTE(Tabla1[[#This Row],[Uso Sistemas]],"T","P"),"N","F"),Parámetros!$M$2:$N$17,2,0),"Completar hasta 3ra sem. para evaluar a Probacionista"))</f>
        <v/>
      </c>
      <c r="AQ484" s="40"/>
      <c r="AR484" s="40"/>
      <c r="AS484" s="40"/>
      <c r="AT484" s="29"/>
      <c r="AU484" s="56"/>
      <c r="AV484" s="56"/>
      <c r="AW484" s="56"/>
      <c r="AX484" s="248" t="str">
        <f>IF(V484="","",EOMONTH(EDATE(Tabla1[[#This Row],[Fecha Finalización]],2),0))</f>
        <v/>
      </c>
      <c r="AY484" s="40"/>
      <c r="AZ484" s="249" t="str">
        <f>IF(V484="","",EOMONTH(EDATE(Tabla1[[#This Row],[Fecha Finalización]],3),0))</f>
        <v/>
      </c>
      <c r="BA484" s="40"/>
      <c r="BB484" s="40"/>
      <c r="BC484" s="235"/>
      <c r="BD484" s="233" t="str">
        <f>IF(F484="","",Tabla1[[#This Row],[sem 01]]&amp;Tabla1[[#This Row],[sem 02]]&amp;Tabla1[[#This Row],[sem 03]])</f>
        <v/>
      </c>
      <c r="BE484" s="234" t="str">
        <f>IF(TRIM(F484)="","",$B$1&amp;"-"&amp;SUBSTITUTE(Tabla1[[#This Row],[Mes Inscrito]]," ","")&amp;"-"&amp;SUBSTITUTE(Tabla1[[#This Row],[Dia de clases Inscrito]]," ","")&amp;"-"&amp;SUBSTITUTE(Tabla1[[#This Row],[Horario Inscrito]]," ","")&amp;"-"&amp;Tabla1[[#This Row],[Fecha Inicio grupo]])</f>
        <v/>
      </c>
      <c r="BF484" s="251" t="str">
        <f>IF(F484="","",Tabla1[[#This Row],[Curso]])</f>
        <v/>
      </c>
      <c r="BG484" s="252" t="str">
        <f>+IF(TRIM(F484)="","",$B$1&amp;"-"&amp;TRIM(Tabla1[[#This Row],[Mes Inscrito]])&amp;"-"&amp;TRIM(Tabla1[[#This Row],[Dia de clases Inscrito]])&amp;"-"&amp;TRIM(Tabla1[[#This Row],[Horario Inscrito]])&amp;"-"&amp;TRIM(Tabla1[[#This Row],[Fecha Inicio grupo]])&amp;"-"&amp;TRIM(Tabla1[[#This Row],[Tipo Incrito]]))</f>
        <v/>
      </c>
      <c r="BH484" s="308" t="str">
        <f>IF(F484="","",OR(IFERROR(SEARCH("CG",Tabla1[[#This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4" s="309" t="str">
        <f>IF(F484&lt;&gt;"",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4" s="309" t="str">
        <f>IF(F484&lt;&gt;"",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4" s="309" t="str">
        <f>IF(Tabla1[[#This Row],[Fecha Inicio grupo]]="","",IFERROR(VLOOKUP(Tabla1[[#This Row],[Mes de Alta como miembro]],Parámetros!$AM$2:$AN$16,2,0),"01/01/1900"))</f>
        <v/>
      </c>
    </row>
    <row r="485" spans="1:63" ht="14.45" hidden="1">
      <c r="A485" s="69">
        <v>482</v>
      </c>
      <c r="B485" s="30"/>
      <c r="C485" s="35"/>
      <c r="D485" s="43"/>
      <c r="E485" s="65"/>
      <c r="F485" s="46"/>
      <c r="G485" s="46"/>
      <c r="H485" s="163"/>
      <c r="I485" s="43"/>
      <c r="J485" s="29"/>
      <c r="K485" s="70"/>
      <c r="L485" s="69"/>
      <c r="M485" s="47"/>
      <c r="N485" s="238" t="str">
        <f ca="1">IF(Tabla1[[#This Row],[Fecha de nac]]="","",IF(Tabla1[[#This Row],[Fecha Finalización]] &gt;=TODAY(), DATEDIF(Tabla1[[#This Row],[Fecha de nac]],TODAY(),"y"), ROUNDDOWN((Tabla1[[#This Row],[Fecha Finalización]] -Tabla1[[#This Row],[Fecha de nac]])/365,0)))</f>
        <v/>
      </c>
      <c r="O485" s="169"/>
      <c r="P485" s="35"/>
      <c r="Q485" s="68"/>
      <c r="R485" s="68"/>
      <c r="S485" s="68"/>
      <c r="T485" s="68"/>
      <c r="U485" s="243" t="str">
        <f>IF(F485="","",Tabla1[[#This Row],[Fecha Inicio grupo]]+3*7-7)</f>
        <v/>
      </c>
      <c r="V485" s="244" t="str">
        <f>IF(F485="","",EDATE(Tabla1[[#This Row],[Fecha Inicio grupo]],3))</f>
        <v/>
      </c>
      <c r="W485" s="30"/>
      <c r="X485" s="30"/>
      <c r="Y485" s="76"/>
      <c r="Z485" s="76"/>
      <c r="AA485" s="76"/>
      <c r="AB485" s="76"/>
      <c r="AC485" s="76"/>
      <c r="AD485" s="76"/>
      <c r="AE485" s="76"/>
      <c r="AF485" s="76"/>
      <c r="AG485" s="76"/>
      <c r="AH485" s="76"/>
      <c r="AI485" s="76"/>
      <c r="AJ485" s="76"/>
      <c r="AK485" s="76"/>
      <c r="AL485" s="76"/>
      <c r="AM485" s="76"/>
      <c r="AN485" s="76"/>
      <c r="AO485" s="144"/>
      <c r="AP485" s="246" t="str">
        <f>IF(F485="","",IFERROR(VLOOKUP(SUBSTITUTE(SUBSTITUTE(Tabla1[[#This Row],[Uso Sistemas]],"T","P"),"N","F"),Parámetros!$M$2:$N$17,2,0),"Completar hasta 3ra sem. para evaluar a Probacionista"))</f>
        <v/>
      </c>
      <c r="AQ485" s="40"/>
      <c r="AR485" s="40"/>
      <c r="AS485" s="40"/>
      <c r="AT485" s="29"/>
      <c r="AU485" s="56"/>
      <c r="AV485" s="56"/>
      <c r="AW485" s="56"/>
      <c r="AX485" s="248" t="str">
        <f>IF(V485="","",EOMONTH(EDATE(Tabla1[[#This Row],[Fecha Finalización]],2),0))</f>
        <v/>
      </c>
      <c r="AY485" s="40"/>
      <c r="AZ485" s="249" t="str">
        <f>IF(V485="","",EOMONTH(EDATE(Tabla1[[#This Row],[Fecha Finalización]],3),0))</f>
        <v/>
      </c>
      <c r="BA485" s="40"/>
      <c r="BB485" s="40"/>
      <c r="BC485" s="235"/>
      <c r="BD485" s="233" t="str">
        <f>IF(F485="","",Tabla1[[#This Row],[sem 01]]&amp;Tabla1[[#This Row],[sem 02]]&amp;Tabla1[[#This Row],[sem 03]])</f>
        <v/>
      </c>
      <c r="BE485" s="234" t="str">
        <f>IF(TRIM(F485)="","",$B$1&amp;"-"&amp;SUBSTITUTE(Tabla1[[#This Row],[Mes Inscrito]]," ","")&amp;"-"&amp;SUBSTITUTE(Tabla1[[#This Row],[Dia de clases Inscrito]]," ","")&amp;"-"&amp;SUBSTITUTE(Tabla1[[#This Row],[Horario Inscrito]]," ","")&amp;"-"&amp;Tabla1[[#This Row],[Fecha Inicio grupo]])</f>
        <v/>
      </c>
      <c r="BF485" s="251" t="str">
        <f>IF(F485="","",Tabla1[[#This Row],[Curso]])</f>
        <v/>
      </c>
      <c r="BG485" s="252" t="str">
        <f>+IF(TRIM(F485)="","",$B$1&amp;"-"&amp;TRIM(Tabla1[[#This Row],[Mes Inscrito]])&amp;"-"&amp;TRIM(Tabla1[[#This Row],[Dia de clases Inscrito]])&amp;"-"&amp;TRIM(Tabla1[[#This Row],[Horario Inscrito]])&amp;"-"&amp;TRIM(Tabla1[[#This Row],[Fecha Inicio grupo]])&amp;"-"&amp;TRIM(Tabla1[[#This Row],[Tipo Incrito]]))</f>
        <v/>
      </c>
      <c r="BH485" s="308" t="str">
        <f>IF(F485="","",OR(IFERROR(SEARCH("CG",Tabla1[[#This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5" s="309" t="str">
        <f>IF(F485&lt;&gt;"",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5" s="309" t="str">
        <f>IF(F485&lt;&gt;"",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5" s="309" t="str">
        <f>IF(Tabla1[[#This Row],[Fecha Inicio grupo]]="","",IFERROR(VLOOKUP(Tabla1[[#This Row],[Mes de Alta como miembro]],Parámetros!$AM$2:$AN$16,2,0),"01/01/1900"))</f>
        <v/>
      </c>
    </row>
    <row r="486" spans="1:63" ht="14.45" hidden="1">
      <c r="A486" s="69">
        <v>483</v>
      </c>
      <c r="B486" s="30"/>
      <c r="C486" s="35"/>
      <c r="D486" s="43"/>
      <c r="E486" s="65"/>
      <c r="F486" s="46"/>
      <c r="G486" s="46"/>
      <c r="H486" s="163"/>
      <c r="I486" s="43"/>
      <c r="J486" s="29"/>
      <c r="K486" s="70"/>
      <c r="L486" s="69"/>
      <c r="M486" s="47"/>
      <c r="N486" s="238" t="str">
        <f ca="1">IF(Tabla1[[#This Row],[Fecha de nac]]="","",IF(Tabla1[[#This Row],[Fecha Finalización]] &gt;=TODAY(), DATEDIF(Tabla1[[#This Row],[Fecha de nac]],TODAY(),"y"), ROUNDDOWN((Tabla1[[#This Row],[Fecha Finalización]] -Tabla1[[#This Row],[Fecha de nac]])/365,0)))</f>
        <v/>
      </c>
      <c r="O486" s="169"/>
      <c r="P486" s="35"/>
      <c r="Q486" s="68"/>
      <c r="R486" s="68"/>
      <c r="S486" s="68"/>
      <c r="T486" s="68"/>
      <c r="U486" s="243" t="str">
        <f>IF(F486="","",Tabla1[[#This Row],[Fecha Inicio grupo]]+3*7-7)</f>
        <v/>
      </c>
      <c r="V486" s="244" t="str">
        <f>IF(F486="","",EDATE(Tabla1[[#This Row],[Fecha Inicio grupo]],3))</f>
        <v/>
      </c>
      <c r="W486" s="30"/>
      <c r="X486" s="30"/>
      <c r="Y486" s="76"/>
      <c r="Z486" s="76"/>
      <c r="AA486" s="76"/>
      <c r="AB486" s="76"/>
      <c r="AC486" s="76"/>
      <c r="AD486" s="76"/>
      <c r="AE486" s="76"/>
      <c r="AF486" s="76"/>
      <c r="AG486" s="76"/>
      <c r="AH486" s="76"/>
      <c r="AI486" s="76"/>
      <c r="AJ486" s="76"/>
      <c r="AK486" s="76"/>
      <c r="AL486" s="76"/>
      <c r="AM486" s="76"/>
      <c r="AN486" s="76"/>
      <c r="AO486" s="144"/>
      <c r="AP486" s="246" t="str">
        <f>IF(F486="","",IFERROR(VLOOKUP(SUBSTITUTE(SUBSTITUTE(Tabla1[[#This Row],[Uso Sistemas]],"T","P"),"N","F"),Parámetros!$M$2:$N$17,2,0),"Completar hasta 3ra sem. para evaluar a Probacionista"))</f>
        <v/>
      </c>
      <c r="AQ486" s="40"/>
      <c r="AR486" s="40"/>
      <c r="AS486" s="40"/>
      <c r="AT486" s="29"/>
      <c r="AU486" s="56"/>
      <c r="AV486" s="56"/>
      <c r="AW486" s="56"/>
      <c r="AX486" s="248" t="str">
        <f>IF(V486="","",EOMONTH(EDATE(Tabla1[[#This Row],[Fecha Finalización]],2),0))</f>
        <v/>
      </c>
      <c r="AY486" s="40"/>
      <c r="AZ486" s="249" t="str">
        <f>IF(V486="","",EOMONTH(EDATE(Tabla1[[#This Row],[Fecha Finalización]],3),0))</f>
        <v/>
      </c>
      <c r="BA486" s="40"/>
      <c r="BB486" s="40"/>
      <c r="BC486" s="235"/>
      <c r="BD486" s="233" t="str">
        <f>IF(F486="","",Tabla1[[#This Row],[sem 01]]&amp;Tabla1[[#This Row],[sem 02]]&amp;Tabla1[[#This Row],[sem 03]])</f>
        <v/>
      </c>
      <c r="BE486" s="234" t="str">
        <f>IF(TRIM(F486)="","",$B$1&amp;"-"&amp;SUBSTITUTE(Tabla1[[#This Row],[Mes Inscrito]]," ","")&amp;"-"&amp;SUBSTITUTE(Tabla1[[#This Row],[Dia de clases Inscrito]]," ","")&amp;"-"&amp;SUBSTITUTE(Tabla1[[#This Row],[Horario Inscrito]]," ","")&amp;"-"&amp;Tabla1[[#This Row],[Fecha Inicio grupo]])</f>
        <v/>
      </c>
      <c r="BF486" s="251" t="str">
        <f>IF(F486="","",Tabla1[[#This Row],[Curso]])</f>
        <v/>
      </c>
      <c r="BG486" s="252" t="str">
        <f>+IF(TRIM(F486)="","",$B$1&amp;"-"&amp;TRIM(Tabla1[[#This Row],[Mes Inscrito]])&amp;"-"&amp;TRIM(Tabla1[[#This Row],[Dia de clases Inscrito]])&amp;"-"&amp;TRIM(Tabla1[[#This Row],[Horario Inscrito]])&amp;"-"&amp;TRIM(Tabla1[[#This Row],[Fecha Inicio grupo]])&amp;"-"&amp;TRIM(Tabla1[[#This Row],[Tipo Incrito]]))</f>
        <v/>
      </c>
      <c r="BH486" s="308" t="str">
        <f>IF(F486="","",OR(IFERROR(SEARCH("CG",Tabla1[[#This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6" s="309" t="str">
        <f>IF(F486&lt;&gt;"",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6" s="309" t="str">
        <f>IF(F486&lt;&gt;"",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6" s="309" t="str">
        <f>IF(Tabla1[[#This Row],[Fecha Inicio grupo]]="","",IFERROR(VLOOKUP(Tabla1[[#This Row],[Mes de Alta como miembro]],Parámetros!$AM$2:$AN$16,2,0),"01/01/1900"))</f>
        <v/>
      </c>
    </row>
    <row r="487" spans="1:63" ht="14.45" hidden="1">
      <c r="A487" s="69">
        <v>484</v>
      </c>
      <c r="B487" s="30"/>
      <c r="C487" s="35"/>
      <c r="D487" s="43"/>
      <c r="E487" s="65"/>
      <c r="F487" s="46"/>
      <c r="G487" s="46"/>
      <c r="H487" s="163"/>
      <c r="I487" s="43"/>
      <c r="J487" s="29"/>
      <c r="K487" s="70"/>
      <c r="L487" s="69"/>
      <c r="M487" s="47"/>
      <c r="N487" s="238" t="str">
        <f ca="1">IF(Tabla1[[#This Row],[Fecha de nac]]="","",IF(Tabla1[[#This Row],[Fecha Finalización]] &gt;=TODAY(), DATEDIF(Tabla1[[#This Row],[Fecha de nac]],TODAY(),"y"), ROUNDDOWN((Tabla1[[#This Row],[Fecha Finalización]] -Tabla1[[#This Row],[Fecha de nac]])/365,0)))</f>
        <v/>
      </c>
      <c r="O487" s="169"/>
      <c r="P487" s="35"/>
      <c r="Q487" s="68"/>
      <c r="R487" s="68"/>
      <c r="S487" s="68"/>
      <c r="T487" s="68"/>
      <c r="U487" s="243" t="str">
        <f>IF(F487="","",Tabla1[[#This Row],[Fecha Inicio grupo]]+3*7-7)</f>
        <v/>
      </c>
      <c r="V487" s="244" t="str">
        <f>IF(F487="","",EDATE(Tabla1[[#This Row],[Fecha Inicio grupo]],3))</f>
        <v/>
      </c>
      <c r="W487" s="30"/>
      <c r="X487" s="30"/>
      <c r="Y487" s="76"/>
      <c r="Z487" s="76"/>
      <c r="AA487" s="76"/>
      <c r="AB487" s="76"/>
      <c r="AC487" s="76"/>
      <c r="AD487" s="76"/>
      <c r="AE487" s="76"/>
      <c r="AF487" s="76"/>
      <c r="AG487" s="76"/>
      <c r="AH487" s="76"/>
      <c r="AI487" s="76"/>
      <c r="AJ487" s="76"/>
      <c r="AK487" s="76"/>
      <c r="AL487" s="76"/>
      <c r="AM487" s="76"/>
      <c r="AN487" s="76"/>
      <c r="AO487" s="144"/>
      <c r="AP487" s="246" t="str">
        <f>IF(F487="","",IFERROR(VLOOKUP(SUBSTITUTE(SUBSTITUTE(Tabla1[[#This Row],[Uso Sistemas]],"T","P"),"N","F"),Parámetros!$M$2:$N$17,2,0),"Completar hasta 3ra sem. para evaluar a Probacionista"))</f>
        <v/>
      </c>
      <c r="AQ487" s="40"/>
      <c r="AR487" s="40"/>
      <c r="AS487" s="40"/>
      <c r="AT487" s="29"/>
      <c r="AU487" s="56"/>
      <c r="AV487" s="56"/>
      <c r="AW487" s="56"/>
      <c r="AX487" s="248" t="str">
        <f>IF(V487="","",EOMONTH(EDATE(Tabla1[[#This Row],[Fecha Finalización]],2),0))</f>
        <v/>
      </c>
      <c r="AY487" s="40"/>
      <c r="AZ487" s="249" t="str">
        <f>IF(V487="","",EOMONTH(EDATE(Tabla1[[#This Row],[Fecha Finalización]],3),0))</f>
        <v/>
      </c>
      <c r="BA487" s="40"/>
      <c r="BB487" s="40"/>
      <c r="BC487" s="235"/>
      <c r="BD487" s="233" t="str">
        <f>IF(F487="","",Tabla1[[#This Row],[sem 01]]&amp;Tabla1[[#This Row],[sem 02]]&amp;Tabla1[[#This Row],[sem 03]])</f>
        <v/>
      </c>
      <c r="BE487" s="234" t="str">
        <f>IF(TRIM(F487)="","",$B$1&amp;"-"&amp;SUBSTITUTE(Tabla1[[#This Row],[Mes Inscrito]]," ","")&amp;"-"&amp;SUBSTITUTE(Tabla1[[#This Row],[Dia de clases Inscrito]]," ","")&amp;"-"&amp;SUBSTITUTE(Tabla1[[#This Row],[Horario Inscrito]]," ","")&amp;"-"&amp;Tabla1[[#This Row],[Fecha Inicio grupo]])</f>
        <v/>
      </c>
      <c r="BF487" s="251" t="str">
        <f>IF(F487="","",Tabla1[[#This Row],[Curso]])</f>
        <v/>
      </c>
      <c r="BG487" s="252" t="str">
        <f>+IF(TRIM(F487)="","",$B$1&amp;"-"&amp;TRIM(Tabla1[[#This Row],[Mes Inscrito]])&amp;"-"&amp;TRIM(Tabla1[[#This Row],[Dia de clases Inscrito]])&amp;"-"&amp;TRIM(Tabla1[[#This Row],[Horario Inscrito]])&amp;"-"&amp;TRIM(Tabla1[[#This Row],[Fecha Inicio grupo]])&amp;"-"&amp;TRIM(Tabla1[[#This Row],[Tipo Incrito]]))</f>
        <v/>
      </c>
      <c r="BH487" s="308" t="str">
        <f>IF(F487="","",OR(IFERROR(SEARCH("CG",Tabla1[[#This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7" s="309" t="str">
        <f>IF(F487&lt;&gt;"",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7" s="309" t="str">
        <f>IF(F487&lt;&gt;"",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7" s="309" t="str">
        <f>IF(Tabla1[[#This Row],[Fecha Inicio grupo]]="","",IFERROR(VLOOKUP(Tabla1[[#This Row],[Mes de Alta como miembro]],Parámetros!$AM$2:$AN$16,2,0),"01/01/1900"))</f>
        <v/>
      </c>
    </row>
    <row r="488" spans="1:63" ht="14.45" hidden="1">
      <c r="A488" s="69">
        <v>485</v>
      </c>
      <c r="B488" s="30"/>
      <c r="C488" s="35"/>
      <c r="D488" s="43"/>
      <c r="E488" s="65"/>
      <c r="F488" s="46"/>
      <c r="G488" s="46"/>
      <c r="H488" s="163"/>
      <c r="I488" s="43"/>
      <c r="J488" s="29"/>
      <c r="K488" s="70"/>
      <c r="L488" s="69"/>
      <c r="M488" s="47"/>
      <c r="N488" s="238" t="str">
        <f ca="1">IF(Tabla1[[#This Row],[Fecha de nac]]="","",IF(Tabla1[[#This Row],[Fecha Finalización]] &gt;=TODAY(), DATEDIF(Tabla1[[#This Row],[Fecha de nac]],TODAY(),"y"), ROUNDDOWN((Tabla1[[#This Row],[Fecha Finalización]] -Tabla1[[#This Row],[Fecha de nac]])/365,0)))</f>
        <v/>
      </c>
      <c r="O488" s="169"/>
      <c r="P488" s="35"/>
      <c r="Q488" s="68"/>
      <c r="R488" s="68"/>
      <c r="S488" s="68"/>
      <c r="T488" s="68"/>
      <c r="U488" s="243" t="str">
        <f>IF(F488="","",Tabla1[[#This Row],[Fecha Inicio grupo]]+3*7-7)</f>
        <v/>
      </c>
      <c r="V488" s="244" t="str">
        <f>IF(F488="","",EDATE(Tabla1[[#This Row],[Fecha Inicio grupo]],3))</f>
        <v/>
      </c>
      <c r="W488" s="30"/>
      <c r="X488" s="30"/>
      <c r="Y488" s="76"/>
      <c r="Z488" s="76"/>
      <c r="AA488" s="76"/>
      <c r="AB488" s="76"/>
      <c r="AC488" s="76"/>
      <c r="AD488" s="76"/>
      <c r="AE488" s="76"/>
      <c r="AF488" s="76"/>
      <c r="AG488" s="76"/>
      <c r="AH488" s="76"/>
      <c r="AI488" s="76"/>
      <c r="AJ488" s="76"/>
      <c r="AK488" s="76"/>
      <c r="AL488" s="76"/>
      <c r="AM488" s="76"/>
      <c r="AN488" s="76"/>
      <c r="AO488" s="144"/>
      <c r="AP488" s="246" t="str">
        <f>IF(F488="","",IFERROR(VLOOKUP(SUBSTITUTE(SUBSTITUTE(Tabla1[[#This Row],[Uso Sistemas]],"T","P"),"N","F"),Parámetros!$M$2:$N$17,2,0),"Completar hasta 3ra sem. para evaluar a Probacionista"))</f>
        <v/>
      </c>
      <c r="AQ488" s="40"/>
      <c r="AR488" s="40"/>
      <c r="AS488" s="40"/>
      <c r="AT488" s="29"/>
      <c r="AU488" s="56"/>
      <c r="AV488" s="56"/>
      <c r="AW488" s="56"/>
      <c r="AX488" s="248" t="str">
        <f>IF(V488="","",EOMONTH(EDATE(Tabla1[[#This Row],[Fecha Finalización]],2),0))</f>
        <v/>
      </c>
      <c r="AY488" s="40"/>
      <c r="AZ488" s="249" t="str">
        <f>IF(V488="","",EOMONTH(EDATE(Tabla1[[#This Row],[Fecha Finalización]],3),0))</f>
        <v/>
      </c>
      <c r="BA488" s="40"/>
      <c r="BB488" s="40"/>
      <c r="BC488" s="235"/>
      <c r="BD488" s="233" t="str">
        <f>IF(F488="","",Tabla1[[#This Row],[sem 01]]&amp;Tabla1[[#This Row],[sem 02]]&amp;Tabla1[[#This Row],[sem 03]])</f>
        <v/>
      </c>
      <c r="BE488" s="234" t="str">
        <f>IF(TRIM(F488)="","",$B$1&amp;"-"&amp;SUBSTITUTE(Tabla1[[#This Row],[Mes Inscrito]]," ","")&amp;"-"&amp;SUBSTITUTE(Tabla1[[#This Row],[Dia de clases Inscrito]]," ","")&amp;"-"&amp;SUBSTITUTE(Tabla1[[#This Row],[Horario Inscrito]]," ","")&amp;"-"&amp;Tabla1[[#This Row],[Fecha Inicio grupo]])</f>
        <v/>
      </c>
      <c r="BF488" s="251" t="str">
        <f>IF(F488="","",Tabla1[[#This Row],[Curso]])</f>
        <v/>
      </c>
      <c r="BG488" s="252" t="str">
        <f>+IF(TRIM(F488)="","",$B$1&amp;"-"&amp;TRIM(Tabla1[[#This Row],[Mes Inscrito]])&amp;"-"&amp;TRIM(Tabla1[[#This Row],[Dia de clases Inscrito]])&amp;"-"&amp;TRIM(Tabla1[[#This Row],[Horario Inscrito]])&amp;"-"&amp;TRIM(Tabla1[[#This Row],[Fecha Inicio grupo]])&amp;"-"&amp;TRIM(Tabla1[[#This Row],[Tipo Incrito]]))</f>
        <v/>
      </c>
      <c r="BH488" s="308" t="str">
        <f>IF(F488="","",OR(IFERROR(SEARCH("CG",Tabla1[[#This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8" s="309" t="str">
        <f>IF(F488&lt;&gt;"",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8" s="309" t="str">
        <f>IF(F488&lt;&gt;"",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8" s="309" t="str">
        <f>IF(Tabla1[[#This Row],[Fecha Inicio grupo]]="","",IFERROR(VLOOKUP(Tabla1[[#This Row],[Mes de Alta como miembro]],Parámetros!$AM$2:$AN$16,2,0),"01/01/1900"))</f>
        <v/>
      </c>
    </row>
    <row r="489" spans="1:63" ht="14.45" hidden="1">
      <c r="A489" s="69">
        <v>486</v>
      </c>
      <c r="B489" s="30"/>
      <c r="C489" s="35"/>
      <c r="D489" s="43"/>
      <c r="E489" s="65"/>
      <c r="F489" s="46"/>
      <c r="G489" s="46"/>
      <c r="H489" s="163"/>
      <c r="I489" s="43"/>
      <c r="J489" s="29"/>
      <c r="K489" s="70"/>
      <c r="L489" s="69"/>
      <c r="M489" s="47"/>
      <c r="N489" s="238" t="str">
        <f ca="1">IF(Tabla1[[#This Row],[Fecha de nac]]="","",IF(Tabla1[[#This Row],[Fecha Finalización]] &gt;=TODAY(), DATEDIF(Tabla1[[#This Row],[Fecha de nac]],TODAY(),"y"), ROUNDDOWN((Tabla1[[#This Row],[Fecha Finalización]] -Tabla1[[#This Row],[Fecha de nac]])/365,0)))</f>
        <v/>
      </c>
      <c r="O489" s="169"/>
      <c r="P489" s="35"/>
      <c r="Q489" s="68"/>
      <c r="R489" s="68"/>
      <c r="S489" s="68"/>
      <c r="T489" s="68"/>
      <c r="U489" s="243" t="str">
        <f>IF(F489="","",Tabla1[[#This Row],[Fecha Inicio grupo]]+3*7-7)</f>
        <v/>
      </c>
      <c r="V489" s="244" t="str">
        <f>IF(F489="","",EDATE(Tabla1[[#This Row],[Fecha Inicio grupo]],3))</f>
        <v/>
      </c>
      <c r="W489" s="30"/>
      <c r="X489" s="30"/>
      <c r="Y489" s="76"/>
      <c r="Z489" s="76"/>
      <c r="AA489" s="76"/>
      <c r="AB489" s="76"/>
      <c r="AC489" s="76"/>
      <c r="AD489" s="76"/>
      <c r="AE489" s="76"/>
      <c r="AF489" s="76"/>
      <c r="AG489" s="76"/>
      <c r="AH489" s="76"/>
      <c r="AI489" s="76"/>
      <c r="AJ489" s="76"/>
      <c r="AK489" s="76"/>
      <c r="AL489" s="76"/>
      <c r="AM489" s="76"/>
      <c r="AN489" s="76"/>
      <c r="AO489" s="144"/>
      <c r="AP489" s="246" t="str">
        <f>IF(F489="","",IFERROR(VLOOKUP(SUBSTITUTE(SUBSTITUTE(Tabla1[[#This Row],[Uso Sistemas]],"T","P"),"N","F"),Parámetros!$M$2:$N$17,2,0),"Completar hasta 3ra sem. para evaluar a Probacionista"))</f>
        <v/>
      </c>
      <c r="AQ489" s="40"/>
      <c r="AR489" s="40"/>
      <c r="AS489" s="40"/>
      <c r="AT489" s="29"/>
      <c r="AU489" s="56"/>
      <c r="AV489" s="56"/>
      <c r="AW489" s="56"/>
      <c r="AX489" s="248" t="str">
        <f>IF(V489="","",EOMONTH(EDATE(Tabla1[[#This Row],[Fecha Finalización]],2),0))</f>
        <v/>
      </c>
      <c r="AY489" s="40"/>
      <c r="AZ489" s="249" t="str">
        <f>IF(V489="","",EOMONTH(EDATE(Tabla1[[#This Row],[Fecha Finalización]],3),0))</f>
        <v/>
      </c>
      <c r="BA489" s="40"/>
      <c r="BB489" s="40"/>
      <c r="BC489" s="235"/>
      <c r="BD489" s="233" t="str">
        <f>IF(F489="","",Tabla1[[#This Row],[sem 01]]&amp;Tabla1[[#This Row],[sem 02]]&amp;Tabla1[[#This Row],[sem 03]])</f>
        <v/>
      </c>
      <c r="BE489" s="234" t="str">
        <f>IF(TRIM(F489)="","",$B$1&amp;"-"&amp;SUBSTITUTE(Tabla1[[#This Row],[Mes Inscrito]]," ","")&amp;"-"&amp;SUBSTITUTE(Tabla1[[#This Row],[Dia de clases Inscrito]]," ","")&amp;"-"&amp;SUBSTITUTE(Tabla1[[#This Row],[Horario Inscrito]]," ","")&amp;"-"&amp;Tabla1[[#This Row],[Fecha Inicio grupo]])</f>
        <v/>
      </c>
      <c r="BF489" s="251" t="str">
        <f>IF(F489="","",Tabla1[[#This Row],[Curso]])</f>
        <v/>
      </c>
      <c r="BG489" s="252" t="str">
        <f>+IF(TRIM(F489)="","",$B$1&amp;"-"&amp;TRIM(Tabla1[[#This Row],[Mes Inscrito]])&amp;"-"&amp;TRIM(Tabla1[[#This Row],[Dia de clases Inscrito]])&amp;"-"&amp;TRIM(Tabla1[[#This Row],[Horario Inscrito]])&amp;"-"&amp;TRIM(Tabla1[[#This Row],[Fecha Inicio grupo]])&amp;"-"&amp;TRIM(Tabla1[[#This Row],[Tipo Incrito]]))</f>
        <v/>
      </c>
      <c r="BH489" s="308" t="str">
        <f>IF(F489="","",OR(IFERROR(SEARCH("CG",Tabla1[[#This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9" s="309" t="str">
        <f>IF(F489&lt;&gt;"",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9" s="309" t="str">
        <f>IF(F489&lt;&gt;"",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9" s="309" t="str">
        <f>IF(Tabla1[[#This Row],[Fecha Inicio grupo]]="","",IFERROR(VLOOKUP(Tabla1[[#This Row],[Mes de Alta como miembro]],Parámetros!$AM$2:$AN$16,2,0),"01/01/1900"))</f>
        <v/>
      </c>
    </row>
    <row r="490" spans="1:63" ht="14.45" hidden="1">
      <c r="A490" s="69">
        <v>487</v>
      </c>
      <c r="B490" s="30"/>
      <c r="C490" s="35"/>
      <c r="D490" s="43"/>
      <c r="E490" s="65"/>
      <c r="F490" s="46"/>
      <c r="G490" s="46"/>
      <c r="H490" s="163"/>
      <c r="I490" s="43"/>
      <c r="J490" s="29"/>
      <c r="K490" s="70"/>
      <c r="L490" s="69"/>
      <c r="M490" s="47"/>
      <c r="N490" s="238" t="str">
        <f ca="1">IF(Tabla1[[#This Row],[Fecha de nac]]="","",IF(Tabla1[[#This Row],[Fecha Finalización]] &gt;=TODAY(), DATEDIF(Tabla1[[#This Row],[Fecha de nac]],TODAY(),"y"), ROUNDDOWN((Tabla1[[#This Row],[Fecha Finalización]] -Tabla1[[#This Row],[Fecha de nac]])/365,0)))</f>
        <v/>
      </c>
      <c r="O490" s="169"/>
      <c r="P490" s="35"/>
      <c r="Q490" s="68"/>
      <c r="R490" s="68"/>
      <c r="S490" s="68"/>
      <c r="T490" s="68"/>
      <c r="U490" s="243" t="str">
        <f>IF(F490="","",Tabla1[[#This Row],[Fecha Inicio grupo]]+3*7-7)</f>
        <v/>
      </c>
      <c r="V490" s="244" t="str">
        <f>IF(F490="","",EDATE(Tabla1[[#This Row],[Fecha Inicio grupo]],3))</f>
        <v/>
      </c>
      <c r="W490" s="30"/>
      <c r="X490" s="30"/>
      <c r="Y490" s="76"/>
      <c r="Z490" s="76"/>
      <c r="AA490" s="76"/>
      <c r="AB490" s="76"/>
      <c r="AC490" s="76"/>
      <c r="AD490" s="76"/>
      <c r="AE490" s="76"/>
      <c r="AF490" s="76"/>
      <c r="AG490" s="76"/>
      <c r="AH490" s="76"/>
      <c r="AI490" s="76"/>
      <c r="AJ490" s="76"/>
      <c r="AK490" s="76"/>
      <c r="AL490" s="76"/>
      <c r="AM490" s="76"/>
      <c r="AN490" s="76"/>
      <c r="AO490" s="144"/>
      <c r="AP490" s="246" t="str">
        <f>IF(F490="","",IFERROR(VLOOKUP(SUBSTITUTE(SUBSTITUTE(Tabla1[[#This Row],[Uso Sistemas]],"T","P"),"N","F"),Parámetros!$M$2:$N$17,2,0),"Completar hasta 3ra sem. para evaluar a Probacionista"))</f>
        <v/>
      </c>
      <c r="AQ490" s="40"/>
      <c r="AR490" s="40"/>
      <c r="AS490" s="40"/>
      <c r="AT490" s="29"/>
      <c r="AU490" s="56"/>
      <c r="AV490" s="56"/>
      <c r="AW490" s="56"/>
      <c r="AX490" s="248" t="str">
        <f>IF(V490="","",EOMONTH(EDATE(Tabla1[[#This Row],[Fecha Finalización]],2),0))</f>
        <v/>
      </c>
      <c r="AY490" s="40"/>
      <c r="AZ490" s="249" t="str">
        <f>IF(V490="","",EOMONTH(EDATE(Tabla1[[#This Row],[Fecha Finalización]],3),0))</f>
        <v/>
      </c>
      <c r="BA490" s="40"/>
      <c r="BB490" s="40"/>
      <c r="BC490" s="235"/>
      <c r="BD490" s="233" t="str">
        <f>IF(F490="","",Tabla1[[#This Row],[sem 01]]&amp;Tabla1[[#This Row],[sem 02]]&amp;Tabla1[[#This Row],[sem 03]])</f>
        <v/>
      </c>
      <c r="BE490" s="234" t="str">
        <f>IF(TRIM(F490)="","",$B$1&amp;"-"&amp;SUBSTITUTE(Tabla1[[#This Row],[Mes Inscrito]]," ","")&amp;"-"&amp;SUBSTITUTE(Tabla1[[#This Row],[Dia de clases Inscrito]]," ","")&amp;"-"&amp;SUBSTITUTE(Tabla1[[#This Row],[Horario Inscrito]]," ","")&amp;"-"&amp;Tabla1[[#This Row],[Fecha Inicio grupo]])</f>
        <v/>
      </c>
      <c r="BF490" s="251" t="str">
        <f>IF(F490="","",Tabla1[[#This Row],[Curso]])</f>
        <v/>
      </c>
      <c r="BG490" s="252" t="str">
        <f>+IF(TRIM(F490)="","",$B$1&amp;"-"&amp;TRIM(Tabla1[[#This Row],[Mes Inscrito]])&amp;"-"&amp;TRIM(Tabla1[[#This Row],[Dia de clases Inscrito]])&amp;"-"&amp;TRIM(Tabla1[[#This Row],[Horario Inscrito]])&amp;"-"&amp;TRIM(Tabla1[[#This Row],[Fecha Inicio grupo]])&amp;"-"&amp;TRIM(Tabla1[[#This Row],[Tipo Incrito]]))</f>
        <v/>
      </c>
      <c r="BH490" s="308" t="str">
        <f>IF(F490="","",OR(IFERROR(SEARCH("CG",Tabla1[[#This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0" s="309" t="str">
        <f>IF(F490&lt;&gt;"",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0" s="309" t="str">
        <f>IF(F490&lt;&gt;"",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0" s="309" t="str">
        <f>IF(Tabla1[[#This Row],[Fecha Inicio grupo]]="","",IFERROR(VLOOKUP(Tabla1[[#This Row],[Mes de Alta como miembro]],Parámetros!$AM$2:$AN$16,2,0),"01/01/1900"))</f>
        <v/>
      </c>
    </row>
    <row r="491" spans="1:63" ht="14.45" hidden="1">
      <c r="A491" s="69">
        <v>488</v>
      </c>
      <c r="B491" s="30"/>
      <c r="C491" s="35"/>
      <c r="D491" s="43"/>
      <c r="E491" s="65"/>
      <c r="F491" s="46"/>
      <c r="G491" s="46"/>
      <c r="H491" s="163"/>
      <c r="I491" s="43"/>
      <c r="J491" s="29"/>
      <c r="K491" s="70"/>
      <c r="L491" s="69"/>
      <c r="M491" s="47"/>
      <c r="N491" s="238" t="str">
        <f ca="1">IF(Tabla1[[#This Row],[Fecha de nac]]="","",IF(Tabla1[[#This Row],[Fecha Finalización]] &gt;=TODAY(), DATEDIF(Tabla1[[#This Row],[Fecha de nac]],TODAY(),"y"), ROUNDDOWN((Tabla1[[#This Row],[Fecha Finalización]] -Tabla1[[#This Row],[Fecha de nac]])/365,0)))</f>
        <v/>
      </c>
      <c r="O491" s="169"/>
      <c r="P491" s="35"/>
      <c r="Q491" s="68"/>
      <c r="R491" s="68"/>
      <c r="S491" s="68"/>
      <c r="T491" s="68"/>
      <c r="U491" s="243" t="str">
        <f>IF(F491="","",Tabla1[[#This Row],[Fecha Inicio grupo]]+3*7-7)</f>
        <v/>
      </c>
      <c r="V491" s="244" t="str">
        <f>IF(F491="","",EDATE(Tabla1[[#This Row],[Fecha Inicio grupo]],3))</f>
        <v/>
      </c>
      <c r="W491" s="30"/>
      <c r="X491" s="30"/>
      <c r="Y491" s="76"/>
      <c r="Z491" s="76"/>
      <c r="AA491" s="76"/>
      <c r="AB491" s="76"/>
      <c r="AC491" s="76"/>
      <c r="AD491" s="76"/>
      <c r="AE491" s="76"/>
      <c r="AF491" s="76"/>
      <c r="AG491" s="76"/>
      <c r="AH491" s="76"/>
      <c r="AI491" s="76"/>
      <c r="AJ491" s="76"/>
      <c r="AK491" s="76"/>
      <c r="AL491" s="76"/>
      <c r="AM491" s="76"/>
      <c r="AN491" s="76"/>
      <c r="AO491" s="144"/>
      <c r="AP491" s="246" t="str">
        <f>IF(F491="","",IFERROR(VLOOKUP(SUBSTITUTE(SUBSTITUTE(Tabla1[[#This Row],[Uso Sistemas]],"T","P"),"N","F"),Parámetros!$M$2:$N$17,2,0),"Completar hasta 3ra sem. para evaluar a Probacionista"))</f>
        <v/>
      </c>
      <c r="AQ491" s="40"/>
      <c r="AR491" s="40"/>
      <c r="AS491" s="40"/>
      <c r="AT491" s="29"/>
      <c r="AU491" s="56"/>
      <c r="AV491" s="56"/>
      <c r="AW491" s="56"/>
      <c r="AX491" s="248" t="str">
        <f>IF(V491="","",EOMONTH(EDATE(Tabla1[[#This Row],[Fecha Finalización]],2),0))</f>
        <v/>
      </c>
      <c r="AY491" s="40"/>
      <c r="AZ491" s="249" t="str">
        <f>IF(V491="","",EOMONTH(EDATE(Tabla1[[#This Row],[Fecha Finalización]],3),0))</f>
        <v/>
      </c>
      <c r="BA491" s="40"/>
      <c r="BB491" s="40"/>
      <c r="BC491" s="235"/>
      <c r="BD491" s="233" t="str">
        <f>IF(F491="","",Tabla1[[#This Row],[sem 01]]&amp;Tabla1[[#This Row],[sem 02]]&amp;Tabla1[[#This Row],[sem 03]])</f>
        <v/>
      </c>
      <c r="BE491" s="234" t="str">
        <f>IF(TRIM(F491)="","",$B$1&amp;"-"&amp;SUBSTITUTE(Tabla1[[#This Row],[Mes Inscrito]]," ","")&amp;"-"&amp;SUBSTITUTE(Tabla1[[#This Row],[Dia de clases Inscrito]]," ","")&amp;"-"&amp;SUBSTITUTE(Tabla1[[#This Row],[Horario Inscrito]]," ","")&amp;"-"&amp;Tabla1[[#This Row],[Fecha Inicio grupo]])</f>
        <v/>
      </c>
      <c r="BF491" s="251" t="str">
        <f>IF(F491="","",Tabla1[[#This Row],[Curso]])</f>
        <v/>
      </c>
      <c r="BG491" s="252" t="str">
        <f>+IF(TRIM(F491)="","",$B$1&amp;"-"&amp;TRIM(Tabla1[[#This Row],[Mes Inscrito]])&amp;"-"&amp;TRIM(Tabla1[[#This Row],[Dia de clases Inscrito]])&amp;"-"&amp;TRIM(Tabla1[[#This Row],[Horario Inscrito]])&amp;"-"&amp;TRIM(Tabla1[[#This Row],[Fecha Inicio grupo]])&amp;"-"&amp;TRIM(Tabla1[[#This Row],[Tipo Incrito]]))</f>
        <v/>
      </c>
      <c r="BH491" s="308" t="str">
        <f>IF(F491="","",OR(IFERROR(SEARCH("CG",Tabla1[[#This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1" s="309" t="str">
        <f>IF(F491&lt;&gt;"",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1" s="309" t="str">
        <f>IF(F491&lt;&gt;"",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1" s="309" t="str">
        <f>IF(Tabla1[[#This Row],[Fecha Inicio grupo]]="","",IFERROR(VLOOKUP(Tabla1[[#This Row],[Mes de Alta como miembro]],Parámetros!$AM$2:$AN$16,2,0),"01/01/1900"))</f>
        <v/>
      </c>
    </row>
    <row r="492" spans="1:63" ht="14.45" hidden="1">
      <c r="A492" s="69">
        <v>489</v>
      </c>
      <c r="B492" s="30"/>
      <c r="C492" s="35"/>
      <c r="D492" s="43"/>
      <c r="E492" s="65"/>
      <c r="F492" s="46"/>
      <c r="G492" s="46"/>
      <c r="H492" s="163"/>
      <c r="I492" s="43"/>
      <c r="J492" s="29"/>
      <c r="K492" s="70"/>
      <c r="L492" s="69"/>
      <c r="M492" s="47"/>
      <c r="N492" s="238" t="str">
        <f ca="1">IF(Tabla1[[#This Row],[Fecha de nac]]="","",IF(Tabla1[[#This Row],[Fecha Finalización]] &gt;=TODAY(), DATEDIF(Tabla1[[#This Row],[Fecha de nac]],TODAY(),"y"), ROUNDDOWN((Tabla1[[#This Row],[Fecha Finalización]] -Tabla1[[#This Row],[Fecha de nac]])/365,0)))</f>
        <v/>
      </c>
      <c r="O492" s="169"/>
      <c r="P492" s="35"/>
      <c r="Q492" s="68"/>
      <c r="R492" s="68"/>
      <c r="S492" s="68"/>
      <c r="T492" s="68"/>
      <c r="U492" s="243" t="str">
        <f>IF(F492="","",Tabla1[[#This Row],[Fecha Inicio grupo]]+3*7-7)</f>
        <v/>
      </c>
      <c r="V492" s="244" t="str">
        <f>IF(F492="","",EDATE(Tabla1[[#This Row],[Fecha Inicio grupo]],3))</f>
        <v/>
      </c>
      <c r="W492" s="30"/>
      <c r="X492" s="30"/>
      <c r="Y492" s="76"/>
      <c r="Z492" s="76"/>
      <c r="AA492" s="76"/>
      <c r="AB492" s="76"/>
      <c r="AC492" s="76"/>
      <c r="AD492" s="76"/>
      <c r="AE492" s="76"/>
      <c r="AF492" s="76"/>
      <c r="AG492" s="76"/>
      <c r="AH492" s="76"/>
      <c r="AI492" s="76"/>
      <c r="AJ492" s="76"/>
      <c r="AK492" s="76"/>
      <c r="AL492" s="76"/>
      <c r="AM492" s="76"/>
      <c r="AN492" s="76"/>
      <c r="AO492" s="144"/>
      <c r="AP492" s="246" t="str">
        <f>IF(F492="","",IFERROR(VLOOKUP(SUBSTITUTE(SUBSTITUTE(Tabla1[[#This Row],[Uso Sistemas]],"T","P"),"N","F"),Parámetros!$M$2:$N$17,2,0),"Completar hasta 3ra sem. para evaluar a Probacionista"))</f>
        <v/>
      </c>
      <c r="AQ492" s="40"/>
      <c r="AR492" s="40"/>
      <c r="AS492" s="40"/>
      <c r="AT492" s="29"/>
      <c r="AU492" s="56"/>
      <c r="AV492" s="56"/>
      <c r="AW492" s="56"/>
      <c r="AX492" s="248" t="str">
        <f>IF(V492="","",EOMONTH(EDATE(Tabla1[[#This Row],[Fecha Finalización]],2),0))</f>
        <v/>
      </c>
      <c r="AY492" s="40"/>
      <c r="AZ492" s="249" t="str">
        <f>IF(V492="","",EOMONTH(EDATE(Tabla1[[#This Row],[Fecha Finalización]],3),0))</f>
        <v/>
      </c>
      <c r="BA492" s="40"/>
      <c r="BB492" s="40"/>
      <c r="BC492" s="235"/>
      <c r="BD492" s="233" t="str">
        <f>IF(F492="","",Tabla1[[#This Row],[sem 01]]&amp;Tabla1[[#This Row],[sem 02]]&amp;Tabla1[[#This Row],[sem 03]])</f>
        <v/>
      </c>
      <c r="BE492" s="234" t="str">
        <f>IF(TRIM(F492)="","",$B$1&amp;"-"&amp;SUBSTITUTE(Tabla1[[#This Row],[Mes Inscrito]]," ","")&amp;"-"&amp;SUBSTITUTE(Tabla1[[#This Row],[Dia de clases Inscrito]]," ","")&amp;"-"&amp;SUBSTITUTE(Tabla1[[#This Row],[Horario Inscrito]]," ","")&amp;"-"&amp;Tabla1[[#This Row],[Fecha Inicio grupo]])</f>
        <v/>
      </c>
      <c r="BF492" s="251" t="str">
        <f>IF(F492="","",Tabla1[[#This Row],[Curso]])</f>
        <v/>
      </c>
      <c r="BG492" s="252" t="str">
        <f>+IF(TRIM(F492)="","",$B$1&amp;"-"&amp;TRIM(Tabla1[[#This Row],[Mes Inscrito]])&amp;"-"&amp;TRIM(Tabla1[[#This Row],[Dia de clases Inscrito]])&amp;"-"&amp;TRIM(Tabla1[[#This Row],[Horario Inscrito]])&amp;"-"&amp;TRIM(Tabla1[[#This Row],[Fecha Inicio grupo]])&amp;"-"&amp;TRIM(Tabla1[[#This Row],[Tipo Incrito]]))</f>
        <v/>
      </c>
      <c r="BH492" s="308" t="str">
        <f>IF(F492="","",OR(IFERROR(SEARCH("CG",Tabla1[[#This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2" s="309" t="str">
        <f>IF(F492&lt;&gt;"",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2" s="309" t="str">
        <f>IF(F492&lt;&gt;"",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2" s="309" t="str">
        <f>IF(Tabla1[[#This Row],[Fecha Inicio grupo]]="","",IFERROR(VLOOKUP(Tabla1[[#This Row],[Mes de Alta como miembro]],Parámetros!$AM$2:$AN$16,2,0),"01/01/1900"))</f>
        <v/>
      </c>
    </row>
    <row r="493" spans="1:63" ht="14.45" hidden="1">
      <c r="A493" s="69">
        <v>490</v>
      </c>
      <c r="B493" s="30"/>
      <c r="C493" s="35"/>
      <c r="D493" s="43"/>
      <c r="E493" s="65"/>
      <c r="F493" s="46"/>
      <c r="G493" s="46"/>
      <c r="H493" s="163"/>
      <c r="I493" s="43"/>
      <c r="J493" s="29"/>
      <c r="K493" s="70"/>
      <c r="L493" s="69"/>
      <c r="M493" s="47"/>
      <c r="N493" s="238" t="str">
        <f ca="1">IF(Tabla1[[#This Row],[Fecha de nac]]="","",IF(Tabla1[[#This Row],[Fecha Finalización]] &gt;=TODAY(), DATEDIF(Tabla1[[#This Row],[Fecha de nac]],TODAY(),"y"), ROUNDDOWN((Tabla1[[#This Row],[Fecha Finalización]] -Tabla1[[#This Row],[Fecha de nac]])/365,0)))</f>
        <v/>
      </c>
      <c r="O493" s="169"/>
      <c r="P493" s="35"/>
      <c r="Q493" s="68"/>
      <c r="R493" s="68"/>
      <c r="S493" s="68"/>
      <c r="T493" s="68"/>
      <c r="U493" s="243" t="str">
        <f>IF(F493="","",Tabla1[[#This Row],[Fecha Inicio grupo]]+3*7-7)</f>
        <v/>
      </c>
      <c r="V493" s="244" t="str">
        <f>IF(F493="","",EDATE(Tabla1[[#This Row],[Fecha Inicio grupo]],3))</f>
        <v/>
      </c>
      <c r="W493" s="30"/>
      <c r="X493" s="30"/>
      <c r="Y493" s="76"/>
      <c r="Z493" s="76"/>
      <c r="AA493" s="76"/>
      <c r="AB493" s="76"/>
      <c r="AC493" s="76"/>
      <c r="AD493" s="76"/>
      <c r="AE493" s="76"/>
      <c r="AF493" s="76"/>
      <c r="AG493" s="76"/>
      <c r="AH493" s="76"/>
      <c r="AI493" s="76"/>
      <c r="AJ493" s="76"/>
      <c r="AK493" s="76"/>
      <c r="AL493" s="76"/>
      <c r="AM493" s="76"/>
      <c r="AN493" s="76"/>
      <c r="AO493" s="144"/>
      <c r="AP493" s="246" t="str">
        <f>IF(F493="","",IFERROR(VLOOKUP(SUBSTITUTE(SUBSTITUTE(Tabla1[[#This Row],[Uso Sistemas]],"T","P"),"N","F"),Parámetros!$M$2:$N$17,2,0),"Completar hasta 3ra sem. para evaluar a Probacionista"))</f>
        <v/>
      </c>
      <c r="AQ493" s="40"/>
      <c r="AR493" s="40"/>
      <c r="AS493" s="40"/>
      <c r="AT493" s="29"/>
      <c r="AU493" s="56"/>
      <c r="AV493" s="56"/>
      <c r="AW493" s="56"/>
      <c r="AX493" s="248" t="str">
        <f>IF(V493="","",EOMONTH(EDATE(Tabla1[[#This Row],[Fecha Finalización]],2),0))</f>
        <v/>
      </c>
      <c r="AY493" s="40"/>
      <c r="AZ493" s="249" t="str">
        <f>IF(V493="","",EOMONTH(EDATE(Tabla1[[#This Row],[Fecha Finalización]],3),0))</f>
        <v/>
      </c>
      <c r="BA493" s="40"/>
      <c r="BB493" s="40"/>
      <c r="BC493" s="235"/>
      <c r="BD493" s="233" t="str">
        <f>IF(F493="","",Tabla1[[#This Row],[sem 01]]&amp;Tabla1[[#This Row],[sem 02]]&amp;Tabla1[[#This Row],[sem 03]])</f>
        <v/>
      </c>
      <c r="BE493" s="234" t="str">
        <f>IF(TRIM(F493)="","",$B$1&amp;"-"&amp;SUBSTITUTE(Tabla1[[#This Row],[Mes Inscrito]]," ","")&amp;"-"&amp;SUBSTITUTE(Tabla1[[#This Row],[Dia de clases Inscrito]]," ","")&amp;"-"&amp;SUBSTITUTE(Tabla1[[#This Row],[Horario Inscrito]]," ","")&amp;"-"&amp;Tabla1[[#This Row],[Fecha Inicio grupo]])</f>
        <v/>
      </c>
      <c r="BF493" s="251" t="str">
        <f>IF(F493="","",Tabla1[[#This Row],[Curso]])</f>
        <v/>
      </c>
      <c r="BG493" s="252" t="str">
        <f>+IF(TRIM(F493)="","",$B$1&amp;"-"&amp;TRIM(Tabla1[[#This Row],[Mes Inscrito]])&amp;"-"&amp;TRIM(Tabla1[[#This Row],[Dia de clases Inscrito]])&amp;"-"&amp;TRIM(Tabla1[[#This Row],[Horario Inscrito]])&amp;"-"&amp;TRIM(Tabla1[[#This Row],[Fecha Inicio grupo]])&amp;"-"&amp;TRIM(Tabla1[[#This Row],[Tipo Incrito]]))</f>
        <v/>
      </c>
      <c r="BH493" s="308" t="str">
        <f>IF(F493="","",OR(IFERROR(SEARCH("CG",Tabla1[[#This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3" s="309" t="str">
        <f>IF(F493&lt;&gt;"",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3" s="309" t="str">
        <f>IF(F493&lt;&gt;"",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3" s="309" t="str">
        <f>IF(Tabla1[[#This Row],[Fecha Inicio grupo]]="","",IFERROR(VLOOKUP(Tabla1[[#This Row],[Mes de Alta como miembro]],Parámetros!$AM$2:$AN$16,2,0),"01/01/1900"))</f>
        <v/>
      </c>
    </row>
    <row r="494" spans="1:63" ht="14.45" hidden="1">
      <c r="A494" s="69">
        <v>491</v>
      </c>
      <c r="B494" s="30"/>
      <c r="C494" s="35"/>
      <c r="D494" s="43"/>
      <c r="E494" s="65"/>
      <c r="F494" s="46"/>
      <c r="G494" s="46"/>
      <c r="H494" s="163"/>
      <c r="I494" s="43"/>
      <c r="J494" s="29"/>
      <c r="K494" s="70"/>
      <c r="L494" s="69"/>
      <c r="M494" s="47"/>
      <c r="N494" s="238" t="str">
        <f ca="1">IF(Tabla1[[#This Row],[Fecha de nac]]="","",IF(Tabla1[[#This Row],[Fecha Finalización]] &gt;=TODAY(), DATEDIF(Tabla1[[#This Row],[Fecha de nac]],TODAY(),"y"), ROUNDDOWN((Tabla1[[#This Row],[Fecha Finalización]] -Tabla1[[#This Row],[Fecha de nac]])/365,0)))</f>
        <v/>
      </c>
      <c r="O494" s="169"/>
      <c r="P494" s="35"/>
      <c r="Q494" s="68"/>
      <c r="R494" s="68"/>
      <c r="S494" s="68"/>
      <c r="T494" s="68"/>
      <c r="U494" s="243" t="str">
        <f>IF(F494="","",Tabla1[[#This Row],[Fecha Inicio grupo]]+3*7-7)</f>
        <v/>
      </c>
      <c r="V494" s="244" t="str">
        <f>IF(F494="","",EDATE(Tabla1[[#This Row],[Fecha Inicio grupo]],3))</f>
        <v/>
      </c>
      <c r="W494" s="30"/>
      <c r="X494" s="30"/>
      <c r="Y494" s="76"/>
      <c r="Z494" s="76"/>
      <c r="AA494" s="76"/>
      <c r="AB494" s="76"/>
      <c r="AC494" s="76"/>
      <c r="AD494" s="76"/>
      <c r="AE494" s="76"/>
      <c r="AF494" s="76"/>
      <c r="AG494" s="76"/>
      <c r="AH494" s="76"/>
      <c r="AI494" s="76"/>
      <c r="AJ494" s="76"/>
      <c r="AK494" s="76"/>
      <c r="AL494" s="76"/>
      <c r="AM494" s="76"/>
      <c r="AN494" s="76"/>
      <c r="AO494" s="144"/>
      <c r="AP494" s="246" t="str">
        <f>IF(F494="","",IFERROR(VLOOKUP(SUBSTITUTE(SUBSTITUTE(Tabla1[[#This Row],[Uso Sistemas]],"T","P"),"N","F"),Parámetros!$M$2:$N$17,2,0),"Completar hasta 3ra sem. para evaluar a Probacionista"))</f>
        <v/>
      </c>
      <c r="AQ494" s="40"/>
      <c r="AR494" s="40"/>
      <c r="AS494" s="40"/>
      <c r="AT494" s="29"/>
      <c r="AU494" s="56"/>
      <c r="AV494" s="56"/>
      <c r="AW494" s="56"/>
      <c r="AX494" s="248" t="str">
        <f>IF(V494="","",EOMONTH(EDATE(Tabla1[[#This Row],[Fecha Finalización]],2),0))</f>
        <v/>
      </c>
      <c r="AY494" s="40"/>
      <c r="AZ494" s="249" t="str">
        <f>IF(V494="","",EOMONTH(EDATE(Tabla1[[#This Row],[Fecha Finalización]],3),0))</f>
        <v/>
      </c>
      <c r="BA494" s="40"/>
      <c r="BB494" s="40"/>
      <c r="BC494" s="235"/>
      <c r="BD494" s="233" t="str">
        <f>IF(F494="","",Tabla1[[#This Row],[sem 01]]&amp;Tabla1[[#This Row],[sem 02]]&amp;Tabla1[[#This Row],[sem 03]])</f>
        <v/>
      </c>
      <c r="BE494" s="234" t="str">
        <f>IF(TRIM(F494)="","",$B$1&amp;"-"&amp;SUBSTITUTE(Tabla1[[#This Row],[Mes Inscrito]]," ","")&amp;"-"&amp;SUBSTITUTE(Tabla1[[#This Row],[Dia de clases Inscrito]]," ","")&amp;"-"&amp;SUBSTITUTE(Tabla1[[#This Row],[Horario Inscrito]]," ","")&amp;"-"&amp;Tabla1[[#This Row],[Fecha Inicio grupo]])</f>
        <v/>
      </c>
      <c r="BF494" s="251" t="str">
        <f>IF(F494="","",Tabla1[[#This Row],[Curso]])</f>
        <v/>
      </c>
      <c r="BG494" s="252" t="str">
        <f>+IF(TRIM(F494)="","",$B$1&amp;"-"&amp;TRIM(Tabla1[[#This Row],[Mes Inscrito]])&amp;"-"&amp;TRIM(Tabla1[[#This Row],[Dia de clases Inscrito]])&amp;"-"&amp;TRIM(Tabla1[[#This Row],[Horario Inscrito]])&amp;"-"&amp;TRIM(Tabla1[[#This Row],[Fecha Inicio grupo]])&amp;"-"&amp;TRIM(Tabla1[[#This Row],[Tipo Incrito]]))</f>
        <v/>
      </c>
      <c r="BH494" s="308" t="str">
        <f>IF(F494="","",OR(IFERROR(SEARCH("CG",Tabla1[[#This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4" s="309" t="str">
        <f>IF(F494&lt;&gt;"",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4" s="309" t="str">
        <f>IF(F494&lt;&gt;"",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4" s="309" t="str">
        <f>IF(Tabla1[[#This Row],[Fecha Inicio grupo]]="","",IFERROR(VLOOKUP(Tabla1[[#This Row],[Mes de Alta como miembro]],Parámetros!$AM$2:$AN$16,2,0),"01/01/1900"))</f>
        <v/>
      </c>
    </row>
    <row r="495" spans="1:63" ht="14.45" hidden="1">
      <c r="A495" s="69">
        <v>492</v>
      </c>
      <c r="B495" s="30"/>
      <c r="C495" s="35"/>
      <c r="D495" s="43"/>
      <c r="E495" s="65"/>
      <c r="F495" s="46"/>
      <c r="G495" s="46"/>
      <c r="H495" s="163"/>
      <c r="I495" s="43"/>
      <c r="J495" s="29"/>
      <c r="K495" s="70"/>
      <c r="L495" s="69"/>
      <c r="M495" s="47"/>
      <c r="N495" s="238" t="str">
        <f ca="1">IF(Tabla1[[#This Row],[Fecha de nac]]="","",IF(Tabla1[[#This Row],[Fecha Finalización]] &gt;=TODAY(), DATEDIF(Tabla1[[#This Row],[Fecha de nac]],TODAY(),"y"), ROUNDDOWN((Tabla1[[#This Row],[Fecha Finalización]] -Tabla1[[#This Row],[Fecha de nac]])/365,0)))</f>
        <v/>
      </c>
      <c r="O495" s="169"/>
      <c r="P495" s="35"/>
      <c r="Q495" s="68"/>
      <c r="R495" s="68"/>
      <c r="S495" s="68"/>
      <c r="T495" s="68"/>
      <c r="U495" s="243" t="str">
        <f>IF(F495="","",Tabla1[[#This Row],[Fecha Inicio grupo]]+3*7-7)</f>
        <v/>
      </c>
      <c r="V495" s="244" t="str">
        <f>IF(F495="","",EDATE(Tabla1[[#This Row],[Fecha Inicio grupo]],3))</f>
        <v/>
      </c>
      <c r="W495" s="30"/>
      <c r="X495" s="30"/>
      <c r="Y495" s="76"/>
      <c r="Z495" s="76"/>
      <c r="AA495" s="76"/>
      <c r="AB495" s="76"/>
      <c r="AC495" s="76"/>
      <c r="AD495" s="76"/>
      <c r="AE495" s="76"/>
      <c r="AF495" s="76"/>
      <c r="AG495" s="76"/>
      <c r="AH495" s="76"/>
      <c r="AI495" s="76"/>
      <c r="AJ495" s="76"/>
      <c r="AK495" s="76"/>
      <c r="AL495" s="76"/>
      <c r="AM495" s="76"/>
      <c r="AN495" s="76"/>
      <c r="AO495" s="144"/>
      <c r="AP495" s="246" t="str">
        <f>IF(F495="","",IFERROR(VLOOKUP(SUBSTITUTE(SUBSTITUTE(Tabla1[[#This Row],[Uso Sistemas]],"T","P"),"N","F"),Parámetros!$M$2:$N$17,2,0),"Completar hasta 3ra sem. para evaluar a Probacionista"))</f>
        <v/>
      </c>
      <c r="AQ495" s="40"/>
      <c r="AR495" s="40"/>
      <c r="AS495" s="40"/>
      <c r="AT495" s="29"/>
      <c r="AU495" s="56"/>
      <c r="AV495" s="56"/>
      <c r="AW495" s="56"/>
      <c r="AX495" s="248" t="str">
        <f>IF(V495="","",EOMONTH(EDATE(Tabla1[[#This Row],[Fecha Finalización]],2),0))</f>
        <v/>
      </c>
      <c r="AY495" s="40"/>
      <c r="AZ495" s="249" t="str">
        <f>IF(V495="","",EOMONTH(EDATE(Tabla1[[#This Row],[Fecha Finalización]],3),0))</f>
        <v/>
      </c>
      <c r="BA495" s="40"/>
      <c r="BB495" s="40"/>
      <c r="BC495" s="235"/>
      <c r="BD495" s="233" t="str">
        <f>IF(F495="","",Tabla1[[#This Row],[sem 01]]&amp;Tabla1[[#This Row],[sem 02]]&amp;Tabla1[[#This Row],[sem 03]])</f>
        <v/>
      </c>
      <c r="BE495" s="234" t="str">
        <f>IF(TRIM(F495)="","",$B$1&amp;"-"&amp;SUBSTITUTE(Tabla1[[#This Row],[Mes Inscrito]]," ","")&amp;"-"&amp;SUBSTITUTE(Tabla1[[#This Row],[Dia de clases Inscrito]]," ","")&amp;"-"&amp;SUBSTITUTE(Tabla1[[#This Row],[Horario Inscrito]]," ","")&amp;"-"&amp;Tabla1[[#This Row],[Fecha Inicio grupo]])</f>
        <v/>
      </c>
      <c r="BF495" s="251" t="str">
        <f>IF(F495="","",Tabla1[[#This Row],[Curso]])</f>
        <v/>
      </c>
      <c r="BG495" s="252" t="str">
        <f>+IF(TRIM(F495)="","",$B$1&amp;"-"&amp;TRIM(Tabla1[[#This Row],[Mes Inscrito]])&amp;"-"&amp;TRIM(Tabla1[[#This Row],[Dia de clases Inscrito]])&amp;"-"&amp;TRIM(Tabla1[[#This Row],[Horario Inscrito]])&amp;"-"&amp;TRIM(Tabla1[[#This Row],[Fecha Inicio grupo]])&amp;"-"&amp;TRIM(Tabla1[[#This Row],[Tipo Incrito]]))</f>
        <v/>
      </c>
      <c r="BH495" s="308" t="str">
        <f>IF(F495="","",OR(IFERROR(SEARCH("CG",Tabla1[[#This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5" s="309" t="str">
        <f>IF(F495&lt;&gt;"",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5" s="309" t="str">
        <f>IF(F495&lt;&gt;"",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5" s="309" t="str">
        <f>IF(Tabla1[[#This Row],[Fecha Inicio grupo]]="","",IFERROR(VLOOKUP(Tabla1[[#This Row],[Mes de Alta como miembro]],Parámetros!$AM$2:$AN$16,2,0),"01/01/1900"))</f>
        <v/>
      </c>
    </row>
    <row r="496" spans="1:63" ht="14.45" hidden="1">
      <c r="A496" s="69">
        <v>493</v>
      </c>
      <c r="B496" s="30"/>
      <c r="C496" s="35"/>
      <c r="D496" s="43"/>
      <c r="E496" s="65"/>
      <c r="F496" s="46"/>
      <c r="G496" s="46"/>
      <c r="H496" s="163"/>
      <c r="I496" s="43"/>
      <c r="J496" s="29"/>
      <c r="K496" s="70"/>
      <c r="L496" s="69"/>
      <c r="M496" s="47"/>
      <c r="N496" s="238" t="str">
        <f ca="1">IF(Tabla1[[#This Row],[Fecha de nac]]="","",IF(Tabla1[[#This Row],[Fecha Finalización]] &gt;=TODAY(), DATEDIF(Tabla1[[#This Row],[Fecha de nac]],TODAY(),"y"), ROUNDDOWN((Tabla1[[#This Row],[Fecha Finalización]] -Tabla1[[#This Row],[Fecha de nac]])/365,0)))</f>
        <v/>
      </c>
      <c r="O496" s="169"/>
      <c r="P496" s="35"/>
      <c r="Q496" s="68"/>
      <c r="R496" s="68"/>
      <c r="S496" s="68"/>
      <c r="T496" s="68"/>
      <c r="U496" s="243" t="str">
        <f>IF(F496="","",Tabla1[[#This Row],[Fecha Inicio grupo]]+3*7-7)</f>
        <v/>
      </c>
      <c r="V496" s="244" t="str">
        <f>IF(F496="","",EDATE(Tabla1[[#This Row],[Fecha Inicio grupo]],3))</f>
        <v/>
      </c>
      <c r="W496" s="30"/>
      <c r="X496" s="30"/>
      <c r="Y496" s="76"/>
      <c r="Z496" s="76"/>
      <c r="AA496" s="76"/>
      <c r="AB496" s="76"/>
      <c r="AC496" s="76"/>
      <c r="AD496" s="76"/>
      <c r="AE496" s="76"/>
      <c r="AF496" s="76"/>
      <c r="AG496" s="76"/>
      <c r="AH496" s="76"/>
      <c r="AI496" s="76"/>
      <c r="AJ496" s="76"/>
      <c r="AK496" s="76"/>
      <c r="AL496" s="76"/>
      <c r="AM496" s="76"/>
      <c r="AN496" s="76"/>
      <c r="AO496" s="144"/>
      <c r="AP496" s="246" t="str">
        <f>IF(F496="","",IFERROR(VLOOKUP(SUBSTITUTE(SUBSTITUTE(Tabla1[[#This Row],[Uso Sistemas]],"T","P"),"N","F"),Parámetros!$M$2:$N$17,2,0),"Completar hasta 3ra sem. para evaluar a Probacionista"))</f>
        <v/>
      </c>
      <c r="AQ496" s="40"/>
      <c r="AR496" s="40"/>
      <c r="AS496" s="40"/>
      <c r="AT496" s="29"/>
      <c r="AU496" s="56"/>
      <c r="AV496" s="56"/>
      <c r="AW496" s="56"/>
      <c r="AX496" s="248" t="str">
        <f>IF(V496="","",EOMONTH(EDATE(Tabla1[[#This Row],[Fecha Finalización]],2),0))</f>
        <v/>
      </c>
      <c r="AY496" s="40"/>
      <c r="AZ496" s="249" t="str">
        <f>IF(V496="","",EOMONTH(EDATE(Tabla1[[#This Row],[Fecha Finalización]],3),0))</f>
        <v/>
      </c>
      <c r="BA496" s="40"/>
      <c r="BB496" s="40"/>
      <c r="BC496" s="235"/>
      <c r="BD496" s="233" t="str">
        <f>IF(F496="","",Tabla1[[#This Row],[sem 01]]&amp;Tabla1[[#This Row],[sem 02]]&amp;Tabla1[[#This Row],[sem 03]])</f>
        <v/>
      </c>
      <c r="BE496" s="234" t="str">
        <f>IF(TRIM(F496)="","",$B$1&amp;"-"&amp;SUBSTITUTE(Tabla1[[#This Row],[Mes Inscrito]]," ","")&amp;"-"&amp;SUBSTITUTE(Tabla1[[#This Row],[Dia de clases Inscrito]]," ","")&amp;"-"&amp;SUBSTITUTE(Tabla1[[#This Row],[Horario Inscrito]]," ","")&amp;"-"&amp;Tabla1[[#This Row],[Fecha Inicio grupo]])</f>
        <v/>
      </c>
      <c r="BF496" s="251" t="str">
        <f>IF(F496="","",Tabla1[[#This Row],[Curso]])</f>
        <v/>
      </c>
      <c r="BG496" s="252" t="str">
        <f>+IF(TRIM(F496)="","",$B$1&amp;"-"&amp;TRIM(Tabla1[[#This Row],[Mes Inscrito]])&amp;"-"&amp;TRIM(Tabla1[[#This Row],[Dia de clases Inscrito]])&amp;"-"&amp;TRIM(Tabla1[[#This Row],[Horario Inscrito]])&amp;"-"&amp;TRIM(Tabla1[[#This Row],[Fecha Inicio grupo]])&amp;"-"&amp;TRIM(Tabla1[[#This Row],[Tipo Incrito]]))</f>
        <v/>
      </c>
      <c r="BH496" s="308" t="str">
        <f>IF(F496="","",OR(IFERROR(SEARCH("CG",Tabla1[[#This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6" s="309" t="str">
        <f>IF(F496&lt;&gt;"",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6" s="309" t="str">
        <f>IF(F496&lt;&gt;"",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6" s="309" t="str">
        <f>IF(Tabla1[[#This Row],[Fecha Inicio grupo]]="","",IFERROR(VLOOKUP(Tabla1[[#This Row],[Mes de Alta como miembro]],Parámetros!$AM$2:$AN$16,2,0),"01/01/1900"))</f>
        <v/>
      </c>
    </row>
    <row r="497" spans="1:63" ht="14.45" hidden="1">
      <c r="A497" s="69">
        <v>494</v>
      </c>
      <c r="B497" s="30"/>
      <c r="C497" s="35"/>
      <c r="D497" s="43"/>
      <c r="E497" s="65"/>
      <c r="F497" s="46"/>
      <c r="G497" s="46"/>
      <c r="H497" s="163"/>
      <c r="I497" s="43"/>
      <c r="J497" s="29"/>
      <c r="K497" s="70"/>
      <c r="L497" s="69"/>
      <c r="M497" s="47"/>
      <c r="N497" s="238" t="str">
        <f ca="1">IF(Tabla1[[#This Row],[Fecha de nac]]="","",IF(Tabla1[[#This Row],[Fecha Finalización]] &gt;=TODAY(), DATEDIF(Tabla1[[#This Row],[Fecha de nac]],TODAY(),"y"), ROUNDDOWN((Tabla1[[#This Row],[Fecha Finalización]] -Tabla1[[#This Row],[Fecha de nac]])/365,0)))</f>
        <v/>
      </c>
      <c r="O497" s="169"/>
      <c r="P497" s="35"/>
      <c r="Q497" s="68"/>
      <c r="R497" s="68"/>
      <c r="S497" s="68"/>
      <c r="T497" s="68"/>
      <c r="U497" s="243" t="str">
        <f>IF(F497="","",Tabla1[[#This Row],[Fecha Inicio grupo]]+3*7-7)</f>
        <v/>
      </c>
      <c r="V497" s="244" t="str">
        <f>IF(F497="","",EDATE(Tabla1[[#This Row],[Fecha Inicio grupo]],3))</f>
        <v/>
      </c>
      <c r="W497" s="30"/>
      <c r="X497" s="30"/>
      <c r="Y497" s="76"/>
      <c r="Z497" s="76"/>
      <c r="AA497" s="76"/>
      <c r="AB497" s="76"/>
      <c r="AC497" s="76"/>
      <c r="AD497" s="76"/>
      <c r="AE497" s="76"/>
      <c r="AF497" s="76"/>
      <c r="AG497" s="76"/>
      <c r="AH497" s="76"/>
      <c r="AI497" s="76"/>
      <c r="AJ497" s="76"/>
      <c r="AK497" s="76"/>
      <c r="AL497" s="76"/>
      <c r="AM497" s="76"/>
      <c r="AN497" s="76"/>
      <c r="AO497" s="144"/>
      <c r="AP497" s="246" t="str">
        <f>IF(F497="","",IFERROR(VLOOKUP(SUBSTITUTE(SUBSTITUTE(Tabla1[[#This Row],[Uso Sistemas]],"T","P"),"N","F"),Parámetros!$M$2:$N$17,2,0),"Completar hasta 3ra sem. para evaluar a Probacionista"))</f>
        <v/>
      </c>
      <c r="AQ497" s="40"/>
      <c r="AR497" s="40"/>
      <c r="AS497" s="40"/>
      <c r="AT497" s="29"/>
      <c r="AU497" s="56"/>
      <c r="AV497" s="56"/>
      <c r="AW497" s="56"/>
      <c r="AX497" s="248" t="str">
        <f>IF(V497="","",EOMONTH(EDATE(Tabla1[[#This Row],[Fecha Finalización]],2),0))</f>
        <v/>
      </c>
      <c r="AY497" s="40"/>
      <c r="AZ497" s="249" t="str">
        <f>IF(V497="","",EOMONTH(EDATE(Tabla1[[#This Row],[Fecha Finalización]],3),0))</f>
        <v/>
      </c>
      <c r="BA497" s="40"/>
      <c r="BB497" s="40"/>
      <c r="BC497" s="235"/>
      <c r="BD497" s="233" t="str">
        <f>IF(F497="","",Tabla1[[#This Row],[sem 01]]&amp;Tabla1[[#This Row],[sem 02]]&amp;Tabla1[[#This Row],[sem 03]])</f>
        <v/>
      </c>
      <c r="BE497" s="234" t="str">
        <f>IF(TRIM(F497)="","",$B$1&amp;"-"&amp;SUBSTITUTE(Tabla1[[#This Row],[Mes Inscrito]]," ","")&amp;"-"&amp;SUBSTITUTE(Tabla1[[#This Row],[Dia de clases Inscrito]]," ","")&amp;"-"&amp;SUBSTITUTE(Tabla1[[#This Row],[Horario Inscrito]]," ","")&amp;"-"&amp;Tabla1[[#This Row],[Fecha Inicio grupo]])</f>
        <v/>
      </c>
      <c r="BF497" s="251" t="str">
        <f>IF(F497="","",Tabla1[[#This Row],[Curso]])</f>
        <v/>
      </c>
      <c r="BG497" s="252" t="str">
        <f>+IF(TRIM(F497)="","",$B$1&amp;"-"&amp;TRIM(Tabla1[[#This Row],[Mes Inscrito]])&amp;"-"&amp;TRIM(Tabla1[[#This Row],[Dia de clases Inscrito]])&amp;"-"&amp;TRIM(Tabla1[[#This Row],[Horario Inscrito]])&amp;"-"&amp;TRIM(Tabla1[[#This Row],[Fecha Inicio grupo]])&amp;"-"&amp;TRIM(Tabla1[[#This Row],[Tipo Incrito]]))</f>
        <v/>
      </c>
      <c r="BH497" s="308" t="str">
        <f>IF(F497="","",OR(IFERROR(SEARCH("CG",Tabla1[[#This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7" s="309" t="str">
        <f>IF(F497&lt;&gt;"",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7" s="309" t="str">
        <f>IF(F497&lt;&gt;"",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7" s="309" t="str">
        <f>IF(Tabla1[[#This Row],[Fecha Inicio grupo]]="","",IFERROR(VLOOKUP(Tabla1[[#This Row],[Mes de Alta como miembro]],Parámetros!$AM$2:$AN$16,2,0),"01/01/1900"))</f>
        <v/>
      </c>
    </row>
    <row r="498" spans="1:63" ht="14.45" hidden="1">
      <c r="A498" s="69">
        <v>495</v>
      </c>
      <c r="B498" s="30"/>
      <c r="C498" s="35"/>
      <c r="D498" s="43"/>
      <c r="E498" s="65"/>
      <c r="F498" s="46"/>
      <c r="G498" s="46"/>
      <c r="H498" s="163"/>
      <c r="I498" s="43"/>
      <c r="J498" s="29"/>
      <c r="K498" s="70"/>
      <c r="L498" s="69"/>
      <c r="M498" s="47"/>
      <c r="N498" s="238" t="str">
        <f ca="1">IF(Tabla1[[#This Row],[Fecha de nac]]="","",IF(Tabla1[[#This Row],[Fecha Finalización]] &gt;=TODAY(), DATEDIF(Tabla1[[#This Row],[Fecha de nac]],TODAY(),"y"), ROUNDDOWN((Tabla1[[#This Row],[Fecha Finalización]] -Tabla1[[#This Row],[Fecha de nac]])/365,0)))</f>
        <v/>
      </c>
      <c r="O498" s="169"/>
      <c r="P498" s="35"/>
      <c r="Q498" s="68"/>
      <c r="R498" s="68"/>
      <c r="S498" s="68"/>
      <c r="T498" s="68"/>
      <c r="U498" s="243" t="str">
        <f>IF(F498="","",Tabla1[[#This Row],[Fecha Inicio grupo]]+3*7-7)</f>
        <v/>
      </c>
      <c r="V498" s="244" t="str">
        <f>IF(F498="","",EDATE(Tabla1[[#This Row],[Fecha Inicio grupo]],3))</f>
        <v/>
      </c>
      <c r="W498" s="30"/>
      <c r="X498" s="30"/>
      <c r="Y498" s="76"/>
      <c r="Z498" s="76"/>
      <c r="AA498" s="76"/>
      <c r="AB498" s="76"/>
      <c r="AC498" s="76"/>
      <c r="AD498" s="76"/>
      <c r="AE498" s="76"/>
      <c r="AF498" s="76"/>
      <c r="AG498" s="76"/>
      <c r="AH498" s="76"/>
      <c r="AI498" s="76"/>
      <c r="AJ498" s="76"/>
      <c r="AK498" s="76"/>
      <c r="AL498" s="76"/>
      <c r="AM498" s="76"/>
      <c r="AN498" s="76"/>
      <c r="AO498" s="144"/>
      <c r="AP498" s="246" t="str">
        <f>IF(F498="","",IFERROR(VLOOKUP(SUBSTITUTE(SUBSTITUTE(Tabla1[[#This Row],[Uso Sistemas]],"T","P"),"N","F"),Parámetros!$M$2:$N$17,2,0),"Completar hasta 3ra sem. para evaluar a Probacionista"))</f>
        <v/>
      </c>
      <c r="AQ498" s="40"/>
      <c r="AR498" s="40"/>
      <c r="AS498" s="40"/>
      <c r="AT498" s="29"/>
      <c r="AU498" s="56"/>
      <c r="AV498" s="56"/>
      <c r="AW498" s="56"/>
      <c r="AX498" s="248" t="str">
        <f>IF(V498="","",EOMONTH(EDATE(Tabla1[[#This Row],[Fecha Finalización]],2),0))</f>
        <v/>
      </c>
      <c r="AY498" s="40"/>
      <c r="AZ498" s="249" t="str">
        <f>IF(V498="","",EOMONTH(EDATE(Tabla1[[#This Row],[Fecha Finalización]],3),0))</f>
        <v/>
      </c>
      <c r="BA498" s="40"/>
      <c r="BB498" s="40"/>
      <c r="BC498" s="235"/>
      <c r="BD498" s="233" t="str">
        <f>IF(F498="","",Tabla1[[#This Row],[sem 01]]&amp;Tabla1[[#This Row],[sem 02]]&amp;Tabla1[[#This Row],[sem 03]])</f>
        <v/>
      </c>
      <c r="BE498" s="234" t="str">
        <f>IF(TRIM(F498)="","",$B$1&amp;"-"&amp;SUBSTITUTE(Tabla1[[#This Row],[Mes Inscrito]]," ","")&amp;"-"&amp;SUBSTITUTE(Tabla1[[#This Row],[Dia de clases Inscrito]]," ","")&amp;"-"&amp;SUBSTITUTE(Tabla1[[#This Row],[Horario Inscrito]]," ","")&amp;"-"&amp;Tabla1[[#This Row],[Fecha Inicio grupo]])</f>
        <v/>
      </c>
      <c r="BF498" s="251" t="str">
        <f>IF(F498="","",Tabla1[[#This Row],[Curso]])</f>
        <v/>
      </c>
      <c r="BG498" s="252" t="str">
        <f>+IF(TRIM(F498)="","",$B$1&amp;"-"&amp;TRIM(Tabla1[[#This Row],[Mes Inscrito]])&amp;"-"&amp;TRIM(Tabla1[[#This Row],[Dia de clases Inscrito]])&amp;"-"&amp;TRIM(Tabla1[[#This Row],[Horario Inscrito]])&amp;"-"&amp;TRIM(Tabla1[[#This Row],[Fecha Inicio grupo]])&amp;"-"&amp;TRIM(Tabla1[[#This Row],[Tipo Incrito]]))</f>
        <v/>
      </c>
      <c r="BH498" s="308" t="str">
        <f>IF(F498="","",OR(IFERROR(SEARCH("CG",Tabla1[[#This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8" s="309" t="str">
        <f>IF(F498&lt;&gt;"",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8" s="309" t="str">
        <f>IF(F498&lt;&gt;"",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8" s="309" t="str">
        <f>IF(Tabla1[[#This Row],[Fecha Inicio grupo]]="","",IFERROR(VLOOKUP(Tabla1[[#This Row],[Mes de Alta como miembro]],Parámetros!$AM$2:$AN$16,2,0),"01/01/1900"))</f>
        <v/>
      </c>
    </row>
    <row r="499" spans="1:63" ht="14.45" hidden="1">
      <c r="A499" s="69">
        <v>496</v>
      </c>
      <c r="B499" s="30"/>
      <c r="C499" s="35"/>
      <c r="D499" s="43"/>
      <c r="E499" s="65"/>
      <c r="F499" s="46"/>
      <c r="G499" s="46"/>
      <c r="H499" s="163"/>
      <c r="I499" s="43"/>
      <c r="J499" s="29"/>
      <c r="K499" s="70"/>
      <c r="L499" s="69"/>
      <c r="M499" s="47"/>
      <c r="N499" s="238" t="str">
        <f ca="1">IF(Tabla1[[#This Row],[Fecha de nac]]="","",IF(Tabla1[[#This Row],[Fecha Finalización]] &gt;=TODAY(), DATEDIF(Tabla1[[#This Row],[Fecha de nac]],TODAY(),"y"), ROUNDDOWN((Tabla1[[#This Row],[Fecha Finalización]] -Tabla1[[#This Row],[Fecha de nac]])/365,0)))</f>
        <v/>
      </c>
      <c r="O499" s="169"/>
      <c r="P499" s="35"/>
      <c r="Q499" s="68"/>
      <c r="R499" s="68"/>
      <c r="S499" s="68"/>
      <c r="T499" s="68"/>
      <c r="U499" s="243" t="str">
        <f>IF(F499="","",Tabla1[[#This Row],[Fecha Inicio grupo]]+3*7-7)</f>
        <v/>
      </c>
      <c r="V499" s="244" t="str">
        <f>IF(F499="","",EDATE(Tabla1[[#This Row],[Fecha Inicio grupo]],3))</f>
        <v/>
      </c>
      <c r="W499" s="30"/>
      <c r="X499" s="30"/>
      <c r="Y499" s="76"/>
      <c r="Z499" s="76"/>
      <c r="AA499" s="76"/>
      <c r="AB499" s="76"/>
      <c r="AC499" s="76"/>
      <c r="AD499" s="76"/>
      <c r="AE499" s="76"/>
      <c r="AF499" s="76"/>
      <c r="AG499" s="76"/>
      <c r="AH499" s="76"/>
      <c r="AI499" s="76"/>
      <c r="AJ499" s="76"/>
      <c r="AK499" s="76"/>
      <c r="AL499" s="76"/>
      <c r="AM499" s="76"/>
      <c r="AN499" s="76"/>
      <c r="AO499" s="144"/>
      <c r="AP499" s="246" t="str">
        <f>IF(F499="","",IFERROR(VLOOKUP(SUBSTITUTE(SUBSTITUTE(Tabla1[[#This Row],[Uso Sistemas]],"T","P"),"N","F"),Parámetros!$M$2:$N$17,2,0),"Completar hasta 3ra sem. para evaluar a Probacionista"))</f>
        <v/>
      </c>
      <c r="AQ499" s="40"/>
      <c r="AR499" s="40"/>
      <c r="AS499" s="40"/>
      <c r="AT499" s="29"/>
      <c r="AU499" s="56"/>
      <c r="AV499" s="56"/>
      <c r="AW499" s="56"/>
      <c r="AX499" s="248" t="str">
        <f>IF(V499="","",EOMONTH(EDATE(Tabla1[[#This Row],[Fecha Finalización]],2),0))</f>
        <v/>
      </c>
      <c r="AY499" s="40"/>
      <c r="AZ499" s="249" t="str">
        <f>IF(V499="","",EOMONTH(EDATE(Tabla1[[#This Row],[Fecha Finalización]],3),0))</f>
        <v/>
      </c>
      <c r="BA499" s="40"/>
      <c r="BB499" s="40"/>
      <c r="BC499" s="235"/>
      <c r="BD499" s="233" t="str">
        <f>IF(F499="","",Tabla1[[#This Row],[sem 01]]&amp;Tabla1[[#This Row],[sem 02]]&amp;Tabla1[[#This Row],[sem 03]])</f>
        <v/>
      </c>
      <c r="BE499" s="234" t="str">
        <f>IF(TRIM(F499)="","",$B$1&amp;"-"&amp;SUBSTITUTE(Tabla1[[#This Row],[Mes Inscrito]]," ","")&amp;"-"&amp;SUBSTITUTE(Tabla1[[#This Row],[Dia de clases Inscrito]]," ","")&amp;"-"&amp;SUBSTITUTE(Tabla1[[#This Row],[Horario Inscrito]]," ","")&amp;"-"&amp;Tabla1[[#This Row],[Fecha Inicio grupo]])</f>
        <v/>
      </c>
      <c r="BF499" s="251" t="str">
        <f>IF(F499="","",Tabla1[[#This Row],[Curso]])</f>
        <v/>
      </c>
      <c r="BG499" s="252" t="str">
        <f>+IF(TRIM(F499)="","",$B$1&amp;"-"&amp;TRIM(Tabla1[[#This Row],[Mes Inscrito]])&amp;"-"&amp;TRIM(Tabla1[[#This Row],[Dia de clases Inscrito]])&amp;"-"&amp;TRIM(Tabla1[[#This Row],[Horario Inscrito]])&amp;"-"&amp;TRIM(Tabla1[[#This Row],[Fecha Inicio grupo]])&amp;"-"&amp;TRIM(Tabla1[[#This Row],[Tipo Incrito]]))</f>
        <v/>
      </c>
      <c r="BH499" s="308" t="str">
        <f>IF(F499="","",OR(IFERROR(SEARCH("CG",Tabla1[[#This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9" s="309" t="str">
        <f>IF(F499&lt;&gt;"",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9" s="309" t="str">
        <f>IF(F499&lt;&gt;"",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9" s="309" t="str">
        <f>IF(Tabla1[[#This Row],[Fecha Inicio grupo]]="","",IFERROR(VLOOKUP(Tabla1[[#This Row],[Mes de Alta como miembro]],Parámetros!$AM$2:$AN$16,2,0),"01/01/1900"))</f>
        <v/>
      </c>
    </row>
    <row r="500" spans="1:63" ht="14.45" hidden="1">
      <c r="A500" s="69">
        <v>497</v>
      </c>
      <c r="B500" s="30"/>
      <c r="C500" s="35"/>
      <c r="D500" s="43"/>
      <c r="E500" s="65"/>
      <c r="F500" s="46"/>
      <c r="G500" s="46"/>
      <c r="H500" s="163"/>
      <c r="I500" s="43"/>
      <c r="J500" s="29"/>
      <c r="K500" s="70"/>
      <c r="L500" s="69"/>
      <c r="M500" s="47"/>
      <c r="N500" s="238" t="str">
        <f ca="1">IF(Tabla1[[#This Row],[Fecha de nac]]="","",IF(Tabla1[[#This Row],[Fecha Finalización]] &gt;=TODAY(), DATEDIF(Tabla1[[#This Row],[Fecha de nac]],TODAY(),"y"), ROUNDDOWN((Tabla1[[#This Row],[Fecha Finalización]] -Tabla1[[#This Row],[Fecha de nac]])/365,0)))</f>
        <v/>
      </c>
      <c r="O500" s="169"/>
      <c r="P500" s="35"/>
      <c r="Q500" s="68"/>
      <c r="R500" s="68"/>
      <c r="S500" s="68"/>
      <c r="T500" s="68"/>
      <c r="U500" s="243" t="str">
        <f>IF(F500="","",Tabla1[[#This Row],[Fecha Inicio grupo]]+3*7-7)</f>
        <v/>
      </c>
      <c r="V500" s="244" t="str">
        <f>IF(F500="","",EDATE(Tabla1[[#This Row],[Fecha Inicio grupo]],3))</f>
        <v/>
      </c>
      <c r="W500" s="30"/>
      <c r="X500" s="30"/>
      <c r="Y500" s="76"/>
      <c r="Z500" s="76"/>
      <c r="AA500" s="76"/>
      <c r="AB500" s="76"/>
      <c r="AC500" s="76"/>
      <c r="AD500" s="76"/>
      <c r="AE500" s="76"/>
      <c r="AF500" s="76"/>
      <c r="AG500" s="76"/>
      <c r="AH500" s="76"/>
      <c r="AI500" s="76"/>
      <c r="AJ500" s="76"/>
      <c r="AK500" s="76"/>
      <c r="AL500" s="76"/>
      <c r="AM500" s="76"/>
      <c r="AN500" s="76"/>
      <c r="AO500" s="144"/>
      <c r="AP500" s="246" t="str">
        <f>IF(F500="","",IFERROR(VLOOKUP(SUBSTITUTE(SUBSTITUTE(Tabla1[[#This Row],[Uso Sistemas]],"T","P"),"N","F"),Parámetros!$M$2:$N$17,2,0),"Completar hasta 3ra sem. para evaluar a Probacionista"))</f>
        <v/>
      </c>
      <c r="AQ500" s="40"/>
      <c r="AR500" s="40"/>
      <c r="AS500" s="40"/>
      <c r="AT500" s="29"/>
      <c r="AU500" s="56"/>
      <c r="AV500" s="56"/>
      <c r="AW500" s="56"/>
      <c r="AX500" s="248" t="str">
        <f>IF(V500="","",EOMONTH(EDATE(Tabla1[[#This Row],[Fecha Finalización]],2),0))</f>
        <v/>
      </c>
      <c r="AY500" s="40"/>
      <c r="AZ500" s="249" t="str">
        <f>IF(V500="","",EOMONTH(EDATE(Tabla1[[#This Row],[Fecha Finalización]],3),0))</f>
        <v/>
      </c>
      <c r="BA500" s="40"/>
      <c r="BB500" s="40"/>
      <c r="BC500" s="235"/>
      <c r="BD500" s="233" t="str">
        <f>IF(F500="","",Tabla1[[#This Row],[sem 01]]&amp;Tabla1[[#This Row],[sem 02]]&amp;Tabla1[[#This Row],[sem 03]])</f>
        <v/>
      </c>
      <c r="BE500" s="234" t="str">
        <f>IF(TRIM(F500)="","",$B$1&amp;"-"&amp;SUBSTITUTE(Tabla1[[#This Row],[Mes Inscrito]]," ","")&amp;"-"&amp;SUBSTITUTE(Tabla1[[#This Row],[Dia de clases Inscrito]]," ","")&amp;"-"&amp;SUBSTITUTE(Tabla1[[#This Row],[Horario Inscrito]]," ","")&amp;"-"&amp;Tabla1[[#This Row],[Fecha Inicio grupo]])</f>
        <v/>
      </c>
      <c r="BF500" s="251" t="str">
        <f>IF(F500="","",Tabla1[[#This Row],[Curso]])</f>
        <v/>
      </c>
      <c r="BG500" s="252" t="str">
        <f>+IF(TRIM(F500)="","",$B$1&amp;"-"&amp;TRIM(Tabla1[[#This Row],[Mes Inscrito]])&amp;"-"&amp;TRIM(Tabla1[[#This Row],[Dia de clases Inscrito]])&amp;"-"&amp;TRIM(Tabla1[[#This Row],[Horario Inscrito]])&amp;"-"&amp;TRIM(Tabla1[[#This Row],[Fecha Inicio grupo]])&amp;"-"&amp;TRIM(Tabla1[[#This Row],[Tipo Incrito]]))</f>
        <v/>
      </c>
      <c r="BH500" s="308" t="str">
        <f>IF(F500="","",OR(IFERROR(SEARCH("CG",Tabla1[[#This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0" s="309" t="str">
        <f>IF(F500&lt;&gt;"",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0" s="309" t="str">
        <f>IF(F500&lt;&gt;"",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0" s="309" t="str">
        <f>IF(Tabla1[[#This Row],[Fecha Inicio grupo]]="","",IFERROR(VLOOKUP(Tabla1[[#This Row],[Mes de Alta como miembro]],Parámetros!$AM$2:$AN$16,2,0),"01/01/1900"))</f>
        <v/>
      </c>
    </row>
    <row r="501" spans="1:63" ht="14.45" hidden="1">
      <c r="A501" s="69">
        <v>498</v>
      </c>
      <c r="B501" s="30"/>
      <c r="C501" s="35"/>
      <c r="D501" s="43"/>
      <c r="E501" s="65"/>
      <c r="F501" s="46"/>
      <c r="G501" s="46"/>
      <c r="H501" s="163"/>
      <c r="I501" s="43"/>
      <c r="J501" s="29"/>
      <c r="K501" s="70"/>
      <c r="L501" s="69"/>
      <c r="M501" s="47"/>
      <c r="N501" s="238" t="str">
        <f ca="1">IF(Tabla1[[#This Row],[Fecha de nac]]="","",IF(Tabla1[[#This Row],[Fecha Finalización]] &gt;=TODAY(), DATEDIF(Tabla1[[#This Row],[Fecha de nac]],TODAY(),"y"), ROUNDDOWN((Tabla1[[#This Row],[Fecha Finalización]] -Tabla1[[#This Row],[Fecha de nac]])/365,0)))</f>
        <v/>
      </c>
      <c r="O501" s="169"/>
      <c r="P501" s="35"/>
      <c r="Q501" s="68"/>
      <c r="R501" s="68"/>
      <c r="S501" s="68"/>
      <c r="T501" s="68"/>
      <c r="U501" s="243" t="str">
        <f>IF(F501="","",Tabla1[[#This Row],[Fecha Inicio grupo]]+3*7-7)</f>
        <v/>
      </c>
      <c r="V501" s="244" t="str">
        <f>IF(F501="","",EDATE(Tabla1[[#This Row],[Fecha Inicio grupo]],3))</f>
        <v/>
      </c>
      <c r="W501" s="30"/>
      <c r="X501" s="30"/>
      <c r="Y501" s="76"/>
      <c r="Z501" s="76"/>
      <c r="AA501" s="76"/>
      <c r="AB501" s="76"/>
      <c r="AC501" s="76"/>
      <c r="AD501" s="76"/>
      <c r="AE501" s="76"/>
      <c r="AF501" s="76"/>
      <c r="AG501" s="76"/>
      <c r="AH501" s="76"/>
      <c r="AI501" s="76"/>
      <c r="AJ501" s="76"/>
      <c r="AK501" s="76"/>
      <c r="AL501" s="76"/>
      <c r="AM501" s="76"/>
      <c r="AN501" s="76"/>
      <c r="AO501" s="144"/>
      <c r="AP501" s="246" t="str">
        <f>IF(F501="","",IFERROR(VLOOKUP(SUBSTITUTE(SUBSTITUTE(Tabla1[[#This Row],[Uso Sistemas]],"T","P"),"N","F"),Parámetros!$M$2:$N$17,2,0),"Completar hasta 3ra sem. para evaluar a Probacionista"))</f>
        <v/>
      </c>
      <c r="AQ501" s="40"/>
      <c r="AR501" s="40"/>
      <c r="AS501" s="40"/>
      <c r="AT501" s="29"/>
      <c r="AU501" s="56"/>
      <c r="AV501" s="56"/>
      <c r="AW501" s="56"/>
      <c r="AX501" s="248" t="str">
        <f>IF(V501="","",EOMONTH(EDATE(Tabla1[[#This Row],[Fecha Finalización]],2),0))</f>
        <v/>
      </c>
      <c r="AY501" s="40"/>
      <c r="AZ501" s="249" t="str">
        <f>IF(V501="","",EOMONTH(EDATE(Tabla1[[#This Row],[Fecha Finalización]],3),0))</f>
        <v/>
      </c>
      <c r="BA501" s="40"/>
      <c r="BB501" s="40"/>
      <c r="BC501" s="235"/>
      <c r="BD501" s="233" t="str">
        <f>IF(F501="","",Tabla1[[#This Row],[sem 01]]&amp;Tabla1[[#This Row],[sem 02]]&amp;Tabla1[[#This Row],[sem 03]])</f>
        <v/>
      </c>
      <c r="BE501" s="234" t="str">
        <f>IF(TRIM(F501)="","",$B$1&amp;"-"&amp;SUBSTITUTE(Tabla1[[#This Row],[Mes Inscrito]]," ","")&amp;"-"&amp;SUBSTITUTE(Tabla1[[#This Row],[Dia de clases Inscrito]]," ","")&amp;"-"&amp;SUBSTITUTE(Tabla1[[#This Row],[Horario Inscrito]]," ","")&amp;"-"&amp;Tabla1[[#This Row],[Fecha Inicio grupo]])</f>
        <v/>
      </c>
      <c r="BF501" s="251" t="str">
        <f>IF(F501="","",Tabla1[[#This Row],[Curso]])</f>
        <v/>
      </c>
      <c r="BG501" s="252" t="str">
        <f>+IF(TRIM(F501)="","",$B$1&amp;"-"&amp;TRIM(Tabla1[[#This Row],[Mes Inscrito]])&amp;"-"&amp;TRIM(Tabla1[[#This Row],[Dia de clases Inscrito]])&amp;"-"&amp;TRIM(Tabla1[[#This Row],[Horario Inscrito]])&amp;"-"&amp;TRIM(Tabla1[[#This Row],[Fecha Inicio grupo]])&amp;"-"&amp;TRIM(Tabla1[[#This Row],[Tipo Incrito]]))</f>
        <v/>
      </c>
      <c r="BH501" s="308" t="str">
        <f>IF(F501="","",OR(IFERROR(SEARCH("CG",Tabla1[[#This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1" s="309" t="str">
        <f>IF(F501&lt;&gt;"",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1" s="309" t="str">
        <f>IF(F501&lt;&gt;"",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1" s="309" t="str">
        <f>IF(Tabla1[[#This Row],[Fecha Inicio grupo]]="","",IFERROR(VLOOKUP(Tabla1[[#This Row],[Mes de Alta como miembro]],Parámetros!$AM$2:$AN$16,2,0),"01/01/1900"))</f>
        <v/>
      </c>
    </row>
    <row r="502" spans="1:63" ht="14.45" hidden="1">
      <c r="A502" s="69">
        <v>499</v>
      </c>
      <c r="B502" s="30"/>
      <c r="C502" s="35"/>
      <c r="D502" s="43"/>
      <c r="E502" s="65"/>
      <c r="F502" s="46"/>
      <c r="G502" s="46"/>
      <c r="H502" s="163"/>
      <c r="I502" s="43"/>
      <c r="J502" s="29"/>
      <c r="K502" s="70"/>
      <c r="L502" s="69"/>
      <c r="M502" s="47"/>
      <c r="N502" s="238" t="str">
        <f ca="1">IF(Tabla1[[#This Row],[Fecha de nac]]="","",IF(Tabla1[[#This Row],[Fecha Finalización]] &gt;=TODAY(), DATEDIF(Tabla1[[#This Row],[Fecha de nac]],TODAY(),"y"), ROUNDDOWN((Tabla1[[#This Row],[Fecha Finalización]] -Tabla1[[#This Row],[Fecha de nac]])/365,0)))</f>
        <v/>
      </c>
      <c r="O502" s="169"/>
      <c r="P502" s="35"/>
      <c r="Q502" s="68"/>
      <c r="R502" s="68"/>
      <c r="S502" s="68"/>
      <c r="T502" s="68"/>
      <c r="U502" s="243" t="str">
        <f>IF(F502="","",Tabla1[[#This Row],[Fecha Inicio grupo]]+3*7-7)</f>
        <v/>
      </c>
      <c r="V502" s="244" t="str">
        <f>IF(F502="","",EDATE(Tabla1[[#This Row],[Fecha Inicio grupo]],3))</f>
        <v/>
      </c>
      <c r="W502" s="30"/>
      <c r="X502" s="30"/>
      <c r="Y502" s="76"/>
      <c r="Z502" s="76"/>
      <c r="AA502" s="76"/>
      <c r="AB502" s="76"/>
      <c r="AC502" s="76"/>
      <c r="AD502" s="76"/>
      <c r="AE502" s="76"/>
      <c r="AF502" s="76"/>
      <c r="AG502" s="76"/>
      <c r="AH502" s="76"/>
      <c r="AI502" s="76"/>
      <c r="AJ502" s="76"/>
      <c r="AK502" s="76"/>
      <c r="AL502" s="76"/>
      <c r="AM502" s="76"/>
      <c r="AN502" s="76"/>
      <c r="AO502" s="144"/>
      <c r="AP502" s="246" t="str">
        <f>IF(F502="","",IFERROR(VLOOKUP(SUBSTITUTE(SUBSTITUTE(Tabla1[[#This Row],[Uso Sistemas]],"T","P"),"N","F"),Parámetros!$M$2:$N$17,2,0),"Completar hasta 3ra sem. para evaluar a Probacionista"))</f>
        <v/>
      </c>
      <c r="AQ502" s="40"/>
      <c r="AR502" s="40"/>
      <c r="AS502" s="40"/>
      <c r="AT502" s="29"/>
      <c r="AU502" s="56"/>
      <c r="AV502" s="56"/>
      <c r="AW502" s="56"/>
      <c r="AX502" s="248" t="str">
        <f>IF(V502="","",EOMONTH(EDATE(Tabla1[[#This Row],[Fecha Finalización]],2),0))</f>
        <v/>
      </c>
      <c r="AY502" s="40"/>
      <c r="AZ502" s="249" t="str">
        <f>IF(V502="","",EOMONTH(EDATE(Tabla1[[#This Row],[Fecha Finalización]],3),0))</f>
        <v/>
      </c>
      <c r="BA502" s="40"/>
      <c r="BB502" s="40"/>
      <c r="BC502" s="235"/>
      <c r="BD502" s="233" t="str">
        <f>IF(F502="","",Tabla1[[#This Row],[sem 01]]&amp;Tabla1[[#This Row],[sem 02]]&amp;Tabla1[[#This Row],[sem 03]])</f>
        <v/>
      </c>
      <c r="BE502" s="234" t="str">
        <f>IF(TRIM(F502)="","",$B$1&amp;"-"&amp;SUBSTITUTE(Tabla1[[#This Row],[Mes Inscrito]]," ","")&amp;"-"&amp;SUBSTITUTE(Tabla1[[#This Row],[Dia de clases Inscrito]]," ","")&amp;"-"&amp;SUBSTITUTE(Tabla1[[#This Row],[Horario Inscrito]]," ","")&amp;"-"&amp;Tabla1[[#This Row],[Fecha Inicio grupo]])</f>
        <v/>
      </c>
      <c r="BF502" s="251" t="str">
        <f>IF(F502="","",Tabla1[[#This Row],[Curso]])</f>
        <v/>
      </c>
      <c r="BG502" s="252" t="str">
        <f>+IF(TRIM(F502)="","",$B$1&amp;"-"&amp;TRIM(Tabla1[[#This Row],[Mes Inscrito]])&amp;"-"&amp;TRIM(Tabla1[[#This Row],[Dia de clases Inscrito]])&amp;"-"&amp;TRIM(Tabla1[[#This Row],[Horario Inscrito]])&amp;"-"&amp;TRIM(Tabla1[[#This Row],[Fecha Inicio grupo]])&amp;"-"&amp;TRIM(Tabla1[[#This Row],[Tipo Incrito]]))</f>
        <v/>
      </c>
      <c r="BH502" s="308" t="str">
        <f>IF(F502="","",OR(IFERROR(SEARCH("CG",Tabla1[[#This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2" s="309" t="str">
        <f>IF(F502&lt;&gt;"",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2" s="309" t="str">
        <f>IF(F502&lt;&gt;"",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2" s="309" t="str">
        <f>IF(Tabla1[[#This Row],[Fecha Inicio grupo]]="","",IFERROR(VLOOKUP(Tabla1[[#This Row],[Mes de Alta como miembro]],Parámetros!$AM$2:$AN$16,2,0),"01/01/1900"))</f>
        <v/>
      </c>
    </row>
    <row r="503" spans="1:63" ht="14.45" hidden="1">
      <c r="A503" s="69">
        <v>500</v>
      </c>
      <c r="B503" s="30"/>
      <c r="C503" s="35"/>
      <c r="D503" s="43"/>
      <c r="E503" s="65"/>
      <c r="F503" s="46"/>
      <c r="G503" s="46"/>
      <c r="H503" s="163"/>
      <c r="I503" s="43"/>
      <c r="J503" s="29"/>
      <c r="K503" s="70"/>
      <c r="L503" s="69"/>
      <c r="M503" s="47"/>
      <c r="N503" s="238" t="str">
        <f ca="1">IF(Tabla1[[#This Row],[Fecha de nac]]="","",IF(Tabla1[[#This Row],[Fecha Finalización]] &gt;=TODAY(), DATEDIF(Tabla1[[#This Row],[Fecha de nac]],TODAY(),"y"), ROUNDDOWN((Tabla1[[#This Row],[Fecha Finalización]] -Tabla1[[#This Row],[Fecha de nac]])/365,0)))</f>
        <v/>
      </c>
      <c r="O503" s="169"/>
      <c r="P503" s="35"/>
      <c r="Q503" s="68"/>
      <c r="R503" s="68"/>
      <c r="S503" s="68"/>
      <c r="T503" s="68"/>
      <c r="U503" s="243" t="str">
        <f>IF(F503="","",Tabla1[[#This Row],[Fecha Inicio grupo]]+3*7-7)</f>
        <v/>
      </c>
      <c r="V503" s="244" t="str">
        <f>IF(F503="","",EDATE(Tabla1[[#This Row],[Fecha Inicio grupo]],3))</f>
        <v/>
      </c>
      <c r="W503" s="30"/>
      <c r="X503" s="30"/>
      <c r="Y503" s="76"/>
      <c r="Z503" s="76"/>
      <c r="AA503" s="76"/>
      <c r="AB503" s="76"/>
      <c r="AC503" s="76"/>
      <c r="AD503" s="76"/>
      <c r="AE503" s="76"/>
      <c r="AF503" s="76"/>
      <c r="AG503" s="76"/>
      <c r="AH503" s="76"/>
      <c r="AI503" s="76"/>
      <c r="AJ503" s="76"/>
      <c r="AK503" s="76"/>
      <c r="AL503" s="76"/>
      <c r="AM503" s="76"/>
      <c r="AN503" s="76"/>
      <c r="AO503" s="144"/>
      <c r="AP503" s="246" t="str">
        <f>IF(F503="","",IFERROR(VLOOKUP(SUBSTITUTE(SUBSTITUTE(Tabla1[[#This Row],[Uso Sistemas]],"T","P"),"N","F"),Parámetros!$M$2:$N$17,2,0),"Completar hasta 3ra sem. para evaluar a Probacionista"))</f>
        <v/>
      </c>
      <c r="AQ503" s="40"/>
      <c r="AR503" s="40"/>
      <c r="AS503" s="40"/>
      <c r="AT503" s="29"/>
      <c r="AU503" s="56"/>
      <c r="AV503" s="56"/>
      <c r="AW503" s="56"/>
      <c r="AX503" s="248" t="str">
        <f>IF(V503="","",EOMONTH(EDATE(Tabla1[[#This Row],[Fecha Finalización]],2),0))</f>
        <v/>
      </c>
      <c r="AY503" s="40"/>
      <c r="AZ503" s="249" t="str">
        <f>IF(V503="","",EOMONTH(EDATE(Tabla1[[#This Row],[Fecha Finalización]],3),0))</f>
        <v/>
      </c>
      <c r="BA503" s="40"/>
      <c r="BB503" s="40"/>
      <c r="BC503" s="235"/>
      <c r="BD503" s="233" t="str">
        <f>IF(F503="","",Tabla1[[#This Row],[sem 01]]&amp;Tabla1[[#This Row],[sem 02]]&amp;Tabla1[[#This Row],[sem 03]])</f>
        <v/>
      </c>
      <c r="BE503" s="234" t="str">
        <f>IF(TRIM(F503)="","",$B$1&amp;"-"&amp;SUBSTITUTE(Tabla1[[#This Row],[Mes Inscrito]]," ","")&amp;"-"&amp;SUBSTITUTE(Tabla1[[#This Row],[Dia de clases Inscrito]]," ","")&amp;"-"&amp;SUBSTITUTE(Tabla1[[#This Row],[Horario Inscrito]]," ","")&amp;"-"&amp;Tabla1[[#This Row],[Fecha Inicio grupo]])</f>
        <v/>
      </c>
      <c r="BF503" s="251" t="str">
        <f>IF(F503="","",Tabla1[[#This Row],[Curso]])</f>
        <v/>
      </c>
      <c r="BG503" s="252" t="str">
        <f>+IF(TRIM(F503)="","",$B$1&amp;"-"&amp;TRIM(Tabla1[[#This Row],[Mes Inscrito]])&amp;"-"&amp;TRIM(Tabla1[[#This Row],[Dia de clases Inscrito]])&amp;"-"&amp;TRIM(Tabla1[[#This Row],[Horario Inscrito]])&amp;"-"&amp;TRIM(Tabla1[[#This Row],[Fecha Inicio grupo]])&amp;"-"&amp;TRIM(Tabla1[[#This Row],[Tipo Incrito]]))</f>
        <v/>
      </c>
      <c r="BH503" s="308" t="str">
        <f>IF(F503="","",OR(IFERROR(SEARCH("CG",Tabla1[[#This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3" s="309" t="str">
        <f>IF(F503&lt;&gt;"",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3" s="309" t="str">
        <f>IF(F503&lt;&gt;"",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3" s="309" t="str">
        <f>IF(Tabla1[[#This Row],[Fecha Inicio grupo]]="","",IFERROR(VLOOKUP(Tabla1[[#This Row],[Mes de Alta como miembro]],Parámetros!$AM$2:$AN$16,2,0),"01/01/1900"))</f>
        <v/>
      </c>
    </row>
    <row r="504" spans="1:63" ht="14.45" hidden="1">
      <c r="A504" s="69">
        <v>501</v>
      </c>
      <c r="B504" s="30"/>
      <c r="C504" s="35"/>
      <c r="D504" s="43"/>
      <c r="E504" s="65"/>
      <c r="F504" s="46"/>
      <c r="G504" s="46"/>
      <c r="H504" s="163"/>
      <c r="I504" s="43"/>
      <c r="J504" s="29"/>
      <c r="K504" s="70"/>
      <c r="L504" s="69"/>
      <c r="M504" s="47"/>
      <c r="N504" s="238" t="str">
        <f ca="1">IF(Tabla1[[#This Row],[Fecha de nac]]="","",IF(Tabla1[[#This Row],[Fecha Finalización]] &gt;=TODAY(), DATEDIF(Tabla1[[#This Row],[Fecha de nac]],TODAY(),"y"), ROUNDDOWN((Tabla1[[#This Row],[Fecha Finalización]] -Tabla1[[#This Row],[Fecha de nac]])/365,0)))</f>
        <v/>
      </c>
      <c r="O504" s="169"/>
      <c r="P504" s="35"/>
      <c r="Q504" s="68"/>
      <c r="R504" s="68"/>
      <c r="S504" s="68"/>
      <c r="T504" s="68"/>
      <c r="U504" s="243" t="str">
        <f>IF(F504="","",Tabla1[[#This Row],[Fecha Inicio grupo]]+3*7-7)</f>
        <v/>
      </c>
      <c r="V504" s="244" t="str">
        <f>IF(F504="","",EDATE(Tabla1[[#This Row],[Fecha Inicio grupo]],3))</f>
        <v/>
      </c>
      <c r="W504" s="30"/>
      <c r="X504" s="30"/>
      <c r="Y504" s="76"/>
      <c r="Z504" s="76"/>
      <c r="AA504" s="76"/>
      <c r="AB504" s="76"/>
      <c r="AC504" s="76"/>
      <c r="AD504" s="76"/>
      <c r="AE504" s="76"/>
      <c r="AF504" s="76"/>
      <c r="AG504" s="76"/>
      <c r="AH504" s="76"/>
      <c r="AI504" s="76"/>
      <c r="AJ504" s="76"/>
      <c r="AK504" s="76"/>
      <c r="AL504" s="76"/>
      <c r="AM504" s="76"/>
      <c r="AN504" s="76"/>
      <c r="AO504" s="144"/>
      <c r="AP504" s="246" t="str">
        <f>IF(F504="","",IFERROR(VLOOKUP(SUBSTITUTE(SUBSTITUTE(Tabla1[[#This Row],[Uso Sistemas]],"T","P"),"N","F"),Parámetros!$M$2:$N$17,2,0),"Completar hasta 3ra sem. para evaluar a Probacionista"))</f>
        <v/>
      </c>
      <c r="AQ504" s="40"/>
      <c r="AR504" s="40"/>
      <c r="AS504" s="40"/>
      <c r="AT504" s="29"/>
      <c r="AU504" s="56"/>
      <c r="AV504" s="56"/>
      <c r="AW504" s="56"/>
      <c r="AX504" s="248" t="str">
        <f>IF(V504="","",EOMONTH(EDATE(Tabla1[[#This Row],[Fecha Finalización]],2),0))</f>
        <v/>
      </c>
      <c r="AY504" s="40"/>
      <c r="AZ504" s="249" t="str">
        <f>IF(V504="","",EOMONTH(EDATE(Tabla1[[#This Row],[Fecha Finalización]],3),0))</f>
        <v/>
      </c>
      <c r="BA504" s="40"/>
      <c r="BB504" s="40"/>
      <c r="BC504" s="235"/>
      <c r="BD504" s="233" t="str">
        <f>IF(F504="","",Tabla1[[#This Row],[sem 01]]&amp;Tabla1[[#This Row],[sem 02]]&amp;Tabla1[[#This Row],[sem 03]])</f>
        <v/>
      </c>
      <c r="BE504" s="234" t="str">
        <f>IF(TRIM(F504)="","",$B$1&amp;"-"&amp;SUBSTITUTE(Tabla1[[#This Row],[Mes Inscrito]]," ","")&amp;"-"&amp;SUBSTITUTE(Tabla1[[#This Row],[Dia de clases Inscrito]]," ","")&amp;"-"&amp;SUBSTITUTE(Tabla1[[#This Row],[Horario Inscrito]]," ","")&amp;"-"&amp;Tabla1[[#This Row],[Fecha Inicio grupo]])</f>
        <v/>
      </c>
      <c r="BF504" s="251" t="str">
        <f>IF(F504="","",Tabla1[[#This Row],[Curso]])</f>
        <v/>
      </c>
      <c r="BG504" s="252" t="str">
        <f>+IF(TRIM(F504)="","",$B$1&amp;"-"&amp;TRIM(Tabla1[[#This Row],[Mes Inscrito]])&amp;"-"&amp;TRIM(Tabla1[[#This Row],[Dia de clases Inscrito]])&amp;"-"&amp;TRIM(Tabla1[[#This Row],[Horario Inscrito]])&amp;"-"&amp;TRIM(Tabla1[[#This Row],[Fecha Inicio grupo]])&amp;"-"&amp;TRIM(Tabla1[[#This Row],[Tipo Incrito]]))</f>
        <v/>
      </c>
      <c r="BH504" s="308" t="str">
        <f>IF(F504="","",OR(IFERROR(SEARCH("CG",Tabla1[[#This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4" s="309" t="str">
        <f>IF(F504&lt;&gt;"",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4" s="309" t="str">
        <f>IF(F504&lt;&gt;"",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4" s="309" t="str">
        <f>IF(Tabla1[[#This Row],[Fecha Inicio grupo]]="","",IFERROR(VLOOKUP(Tabla1[[#This Row],[Mes de Alta como miembro]],Parámetros!$AM$2:$AN$16,2,0),"01/01/1900"))</f>
        <v/>
      </c>
    </row>
    <row r="505" spans="1:63" ht="14.45" hidden="1">
      <c r="A505" s="69">
        <v>502</v>
      </c>
      <c r="B505" s="30"/>
      <c r="C505" s="35"/>
      <c r="D505" s="43"/>
      <c r="E505" s="65"/>
      <c r="F505" s="46"/>
      <c r="G505" s="46"/>
      <c r="H505" s="163"/>
      <c r="I505" s="43"/>
      <c r="J505" s="29"/>
      <c r="K505" s="70"/>
      <c r="L505" s="69"/>
      <c r="M505" s="47"/>
      <c r="N505" s="238" t="str">
        <f ca="1">IF(Tabla1[[#This Row],[Fecha de nac]]="","",IF(Tabla1[[#This Row],[Fecha Finalización]] &gt;=TODAY(), DATEDIF(Tabla1[[#This Row],[Fecha de nac]],TODAY(),"y"), ROUNDDOWN((Tabla1[[#This Row],[Fecha Finalización]] -Tabla1[[#This Row],[Fecha de nac]])/365,0)))</f>
        <v/>
      </c>
      <c r="O505" s="169"/>
      <c r="P505" s="35"/>
      <c r="Q505" s="68"/>
      <c r="R505" s="68"/>
      <c r="S505" s="68"/>
      <c r="T505" s="68"/>
      <c r="U505" s="243" t="str">
        <f>IF(F505="","",Tabla1[[#This Row],[Fecha Inicio grupo]]+3*7-7)</f>
        <v/>
      </c>
      <c r="V505" s="244" t="str">
        <f>IF(F505="","",EDATE(Tabla1[[#This Row],[Fecha Inicio grupo]],3))</f>
        <v/>
      </c>
      <c r="W505" s="30"/>
      <c r="X505" s="30"/>
      <c r="Y505" s="76"/>
      <c r="Z505" s="76"/>
      <c r="AA505" s="76"/>
      <c r="AB505" s="76"/>
      <c r="AC505" s="76"/>
      <c r="AD505" s="76"/>
      <c r="AE505" s="76"/>
      <c r="AF505" s="76"/>
      <c r="AG505" s="76"/>
      <c r="AH505" s="76"/>
      <c r="AI505" s="76"/>
      <c r="AJ505" s="76"/>
      <c r="AK505" s="76"/>
      <c r="AL505" s="76"/>
      <c r="AM505" s="76"/>
      <c r="AN505" s="76"/>
      <c r="AO505" s="144"/>
      <c r="AP505" s="246" t="str">
        <f>IF(F505="","",IFERROR(VLOOKUP(SUBSTITUTE(SUBSTITUTE(Tabla1[[#This Row],[Uso Sistemas]],"T","P"),"N","F"),Parámetros!$M$2:$N$17,2,0),"Completar hasta 3ra sem. para evaluar a Probacionista"))</f>
        <v/>
      </c>
      <c r="AQ505" s="40"/>
      <c r="AR505" s="40"/>
      <c r="AS505" s="40"/>
      <c r="AT505" s="29"/>
      <c r="AU505" s="56"/>
      <c r="AV505" s="56"/>
      <c r="AW505" s="56"/>
      <c r="AX505" s="248" t="str">
        <f>IF(V505="","",EOMONTH(EDATE(Tabla1[[#This Row],[Fecha Finalización]],2),0))</f>
        <v/>
      </c>
      <c r="AY505" s="40"/>
      <c r="AZ505" s="249" t="str">
        <f>IF(V505="","",EOMONTH(EDATE(Tabla1[[#This Row],[Fecha Finalización]],3),0))</f>
        <v/>
      </c>
      <c r="BA505" s="40"/>
      <c r="BB505" s="40"/>
      <c r="BC505" s="235"/>
      <c r="BD505" s="233" t="str">
        <f>IF(F505="","",Tabla1[[#This Row],[sem 01]]&amp;Tabla1[[#This Row],[sem 02]]&amp;Tabla1[[#This Row],[sem 03]])</f>
        <v/>
      </c>
      <c r="BE505" s="234" t="str">
        <f>IF(TRIM(F505)="","",$B$1&amp;"-"&amp;SUBSTITUTE(Tabla1[[#This Row],[Mes Inscrito]]," ","")&amp;"-"&amp;SUBSTITUTE(Tabla1[[#This Row],[Dia de clases Inscrito]]," ","")&amp;"-"&amp;SUBSTITUTE(Tabla1[[#This Row],[Horario Inscrito]]," ","")&amp;"-"&amp;Tabla1[[#This Row],[Fecha Inicio grupo]])</f>
        <v/>
      </c>
      <c r="BF505" s="251" t="str">
        <f>IF(F505="","",Tabla1[[#This Row],[Curso]])</f>
        <v/>
      </c>
      <c r="BG505" s="252" t="str">
        <f>+IF(TRIM(F505)="","",$B$1&amp;"-"&amp;TRIM(Tabla1[[#This Row],[Mes Inscrito]])&amp;"-"&amp;TRIM(Tabla1[[#This Row],[Dia de clases Inscrito]])&amp;"-"&amp;TRIM(Tabla1[[#This Row],[Horario Inscrito]])&amp;"-"&amp;TRIM(Tabla1[[#This Row],[Fecha Inicio grupo]])&amp;"-"&amp;TRIM(Tabla1[[#This Row],[Tipo Incrito]]))</f>
        <v/>
      </c>
      <c r="BH505" s="308" t="str">
        <f>IF(F505="","",OR(IFERROR(SEARCH("CG",Tabla1[[#This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5" s="309" t="str">
        <f>IF(F505&lt;&gt;"",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5" s="309" t="str">
        <f>IF(F505&lt;&gt;"",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5" s="309" t="str">
        <f>IF(Tabla1[[#This Row],[Fecha Inicio grupo]]="","",IFERROR(VLOOKUP(Tabla1[[#This Row],[Mes de Alta como miembro]],Parámetros!$AM$2:$AN$16,2,0),"01/01/1900"))</f>
        <v/>
      </c>
    </row>
    <row r="506" spans="1:63" ht="14.45" hidden="1">
      <c r="A506" s="69">
        <v>503</v>
      </c>
      <c r="B506" s="30"/>
      <c r="C506" s="35"/>
      <c r="D506" s="43"/>
      <c r="E506" s="65"/>
      <c r="F506" s="46"/>
      <c r="G506" s="46"/>
      <c r="H506" s="163"/>
      <c r="I506" s="43"/>
      <c r="J506" s="29"/>
      <c r="K506" s="70"/>
      <c r="L506" s="69"/>
      <c r="M506" s="47"/>
      <c r="N506" s="238" t="str">
        <f ca="1">IF(Tabla1[[#This Row],[Fecha de nac]]="","",IF(Tabla1[[#This Row],[Fecha Finalización]] &gt;=TODAY(), DATEDIF(Tabla1[[#This Row],[Fecha de nac]],TODAY(),"y"), ROUNDDOWN((Tabla1[[#This Row],[Fecha Finalización]] -Tabla1[[#This Row],[Fecha de nac]])/365,0)))</f>
        <v/>
      </c>
      <c r="O506" s="169"/>
      <c r="P506" s="35"/>
      <c r="Q506" s="68"/>
      <c r="R506" s="68"/>
      <c r="S506" s="68"/>
      <c r="T506" s="68"/>
      <c r="U506" s="243" t="str">
        <f>IF(F506="","",Tabla1[[#This Row],[Fecha Inicio grupo]]+3*7-7)</f>
        <v/>
      </c>
      <c r="V506" s="244" t="str">
        <f>IF(F506="","",EDATE(Tabla1[[#This Row],[Fecha Inicio grupo]],3))</f>
        <v/>
      </c>
      <c r="W506" s="30"/>
      <c r="X506" s="30"/>
      <c r="Y506" s="76"/>
      <c r="Z506" s="76"/>
      <c r="AA506" s="76"/>
      <c r="AB506" s="76"/>
      <c r="AC506" s="76"/>
      <c r="AD506" s="76"/>
      <c r="AE506" s="76"/>
      <c r="AF506" s="76"/>
      <c r="AG506" s="76"/>
      <c r="AH506" s="76"/>
      <c r="AI506" s="76"/>
      <c r="AJ506" s="76"/>
      <c r="AK506" s="76"/>
      <c r="AL506" s="76"/>
      <c r="AM506" s="76"/>
      <c r="AN506" s="76"/>
      <c r="AO506" s="144"/>
      <c r="AP506" s="246" t="str">
        <f>IF(F506="","",IFERROR(VLOOKUP(SUBSTITUTE(SUBSTITUTE(Tabla1[[#This Row],[Uso Sistemas]],"T","P"),"N","F"),Parámetros!$M$2:$N$17,2,0),"Completar hasta 3ra sem. para evaluar a Probacionista"))</f>
        <v/>
      </c>
      <c r="AQ506" s="40"/>
      <c r="AR506" s="40"/>
      <c r="AS506" s="40"/>
      <c r="AT506" s="29"/>
      <c r="AU506" s="56"/>
      <c r="AV506" s="56"/>
      <c r="AW506" s="56"/>
      <c r="AX506" s="248" t="str">
        <f>IF(V506="","",EOMONTH(EDATE(Tabla1[[#This Row],[Fecha Finalización]],2),0))</f>
        <v/>
      </c>
      <c r="AY506" s="40"/>
      <c r="AZ506" s="249" t="str">
        <f>IF(V506="","",EOMONTH(EDATE(Tabla1[[#This Row],[Fecha Finalización]],3),0))</f>
        <v/>
      </c>
      <c r="BA506" s="40"/>
      <c r="BB506" s="40"/>
      <c r="BC506" s="235"/>
      <c r="BD506" s="233" t="str">
        <f>IF(F506="","",Tabla1[[#This Row],[sem 01]]&amp;Tabla1[[#This Row],[sem 02]]&amp;Tabla1[[#This Row],[sem 03]])</f>
        <v/>
      </c>
      <c r="BE506" s="234" t="str">
        <f>IF(TRIM(F506)="","",$B$1&amp;"-"&amp;SUBSTITUTE(Tabla1[[#This Row],[Mes Inscrito]]," ","")&amp;"-"&amp;SUBSTITUTE(Tabla1[[#This Row],[Dia de clases Inscrito]]," ","")&amp;"-"&amp;SUBSTITUTE(Tabla1[[#This Row],[Horario Inscrito]]," ","")&amp;"-"&amp;Tabla1[[#This Row],[Fecha Inicio grupo]])</f>
        <v/>
      </c>
      <c r="BF506" s="251" t="str">
        <f>IF(F506="","",Tabla1[[#This Row],[Curso]])</f>
        <v/>
      </c>
      <c r="BG506" s="252" t="str">
        <f>+IF(TRIM(F506)="","",$B$1&amp;"-"&amp;TRIM(Tabla1[[#This Row],[Mes Inscrito]])&amp;"-"&amp;TRIM(Tabla1[[#This Row],[Dia de clases Inscrito]])&amp;"-"&amp;TRIM(Tabla1[[#This Row],[Horario Inscrito]])&amp;"-"&amp;TRIM(Tabla1[[#This Row],[Fecha Inicio grupo]])&amp;"-"&amp;TRIM(Tabla1[[#This Row],[Tipo Incrito]]))</f>
        <v/>
      </c>
      <c r="BH506" s="308" t="str">
        <f>IF(F506="","",OR(IFERROR(SEARCH("CG",Tabla1[[#This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6" s="309" t="str">
        <f>IF(F506&lt;&gt;"",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6" s="309" t="str">
        <f>IF(F506&lt;&gt;"",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6" s="309" t="str">
        <f>IF(Tabla1[[#This Row],[Fecha Inicio grupo]]="","",IFERROR(VLOOKUP(Tabla1[[#This Row],[Mes de Alta como miembro]],Parámetros!$AM$2:$AN$16,2,0),"01/01/1900"))</f>
        <v/>
      </c>
    </row>
    <row r="507" spans="1:63" ht="14.45" hidden="1">
      <c r="A507" s="69">
        <v>504</v>
      </c>
      <c r="B507" s="30"/>
      <c r="C507" s="35"/>
      <c r="D507" s="43"/>
      <c r="E507" s="65"/>
      <c r="F507" s="46"/>
      <c r="G507" s="46"/>
      <c r="H507" s="163"/>
      <c r="I507" s="43"/>
      <c r="J507" s="29"/>
      <c r="K507" s="70"/>
      <c r="L507" s="69"/>
      <c r="M507" s="47"/>
      <c r="N507" s="238" t="str">
        <f ca="1">IF(Tabla1[[#This Row],[Fecha de nac]]="","",IF(Tabla1[[#This Row],[Fecha Finalización]] &gt;=TODAY(), DATEDIF(Tabla1[[#This Row],[Fecha de nac]],TODAY(),"y"), ROUNDDOWN((Tabla1[[#This Row],[Fecha Finalización]] -Tabla1[[#This Row],[Fecha de nac]])/365,0)))</f>
        <v/>
      </c>
      <c r="O507" s="169"/>
      <c r="P507" s="35"/>
      <c r="Q507" s="68"/>
      <c r="R507" s="68"/>
      <c r="S507" s="68"/>
      <c r="T507" s="68"/>
      <c r="U507" s="243" t="str">
        <f>IF(F507="","",Tabla1[[#This Row],[Fecha Inicio grupo]]+3*7-7)</f>
        <v/>
      </c>
      <c r="V507" s="244" t="str">
        <f>IF(F507="","",EDATE(Tabla1[[#This Row],[Fecha Inicio grupo]],3))</f>
        <v/>
      </c>
      <c r="W507" s="30"/>
      <c r="X507" s="30"/>
      <c r="Y507" s="76"/>
      <c r="Z507" s="76"/>
      <c r="AA507" s="76"/>
      <c r="AB507" s="76"/>
      <c r="AC507" s="76"/>
      <c r="AD507" s="76"/>
      <c r="AE507" s="76"/>
      <c r="AF507" s="76"/>
      <c r="AG507" s="76"/>
      <c r="AH507" s="76"/>
      <c r="AI507" s="76"/>
      <c r="AJ507" s="76"/>
      <c r="AK507" s="76"/>
      <c r="AL507" s="76"/>
      <c r="AM507" s="76"/>
      <c r="AN507" s="76"/>
      <c r="AO507" s="144"/>
      <c r="AP507" s="246" t="str">
        <f>IF(F507="","",IFERROR(VLOOKUP(SUBSTITUTE(SUBSTITUTE(Tabla1[[#This Row],[Uso Sistemas]],"T","P"),"N","F"),Parámetros!$M$2:$N$17,2,0),"Completar hasta 3ra sem. para evaluar a Probacionista"))</f>
        <v/>
      </c>
      <c r="AQ507" s="40"/>
      <c r="AR507" s="40"/>
      <c r="AS507" s="40"/>
      <c r="AT507" s="29"/>
      <c r="AU507" s="56"/>
      <c r="AV507" s="56"/>
      <c r="AW507" s="56"/>
      <c r="AX507" s="248" t="str">
        <f>IF(V507="","",EOMONTH(EDATE(Tabla1[[#This Row],[Fecha Finalización]],2),0))</f>
        <v/>
      </c>
      <c r="AY507" s="40"/>
      <c r="AZ507" s="249" t="str">
        <f>IF(V507="","",EOMONTH(EDATE(Tabla1[[#This Row],[Fecha Finalización]],3),0))</f>
        <v/>
      </c>
      <c r="BA507" s="40"/>
      <c r="BB507" s="40"/>
      <c r="BC507" s="235"/>
      <c r="BD507" s="233" t="str">
        <f>IF(F507="","",Tabla1[[#This Row],[sem 01]]&amp;Tabla1[[#This Row],[sem 02]]&amp;Tabla1[[#This Row],[sem 03]])</f>
        <v/>
      </c>
      <c r="BE507" s="234" t="str">
        <f>IF(TRIM(F507)="","",$B$1&amp;"-"&amp;SUBSTITUTE(Tabla1[[#This Row],[Mes Inscrito]]," ","")&amp;"-"&amp;SUBSTITUTE(Tabla1[[#This Row],[Dia de clases Inscrito]]," ","")&amp;"-"&amp;SUBSTITUTE(Tabla1[[#This Row],[Horario Inscrito]]," ","")&amp;"-"&amp;Tabla1[[#This Row],[Fecha Inicio grupo]])</f>
        <v/>
      </c>
      <c r="BF507" s="251" t="str">
        <f>IF(F507="","",Tabla1[[#This Row],[Curso]])</f>
        <v/>
      </c>
      <c r="BG507" s="252" t="str">
        <f>+IF(TRIM(F507)="","",$B$1&amp;"-"&amp;TRIM(Tabla1[[#This Row],[Mes Inscrito]])&amp;"-"&amp;TRIM(Tabla1[[#This Row],[Dia de clases Inscrito]])&amp;"-"&amp;TRIM(Tabla1[[#This Row],[Horario Inscrito]])&amp;"-"&amp;TRIM(Tabla1[[#This Row],[Fecha Inicio grupo]])&amp;"-"&amp;TRIM(Tabla1[[#This Row],[Tipo Incrito]]))</f>
        <v/>
      </c>
      <c r="BH507" s="308" t="str">
        <f>IF(F507="","",OR(IFERROR(SEARCH("CG",Tabla1[[#This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7" s="309" t="str">
        <f>IF(F507&lt;&gt;"",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7" s="309" t="str">
        <f>IF(F507&lt;&gt;"",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7" s="309" t="str">
        <f>IF(Tabla1[[#This Row],[Fecha Inicio grupo]]="","",IFERROR(VLOOKUP(Tabla1[[#This Row],[Mes de Alta como miembro]],Parámetros!$AM$2:$AN$16,2,0),"01/01/1900"))</f>
        <v/>
      </c>
    </row>
    <row r="508" spans="1:63" ht="14.45" hidden="1">
      <c r="A508" s="69">
        <v>505</v>
      </c>
      <c r="B508" s="30"/>
      <c r="C508" s="35"/>
      <c r="D508" s="43"/>
      <c r="E508" s="65"/>
      <c r="F508" s="46"/>
      <c r="G508" s="46"/>
      <c r="H508" s="163"/>
      <c r="I508" s="43"/>
      <c r="J508" s="29"/>
      <c r="K508" s="70"/>
      <c r="L508" s="69"/>
      <c r="M508" s="47"/>
      <c r="N508" s="238" t="str">
        <f ca="1">IF(Tabla1[[#This Row],[Fecha de nac]]="","",IF(Tabla1[[#This Row],[Fecha Finalización]] &gt;=TODAY(), DATEDIF(Tabla1[[#This Row],[Fecha de nac]],TODAY(),"y"), ROUNDDOWN((Tabla1[[#This Row],[Fecha Finalización]] -Tabla1[[#This Row],[Fecha de nac]])/365,0)))</f>
        <v/>
      </c>
      <c r="O508" s="169"/>
      <c r="P508" s="35"/>
      <c r="Q508" s="68"/>
      <c r="R508" s="68"/>
      <c r="S508" s="68"/>
      <c r="T508" s="68"/>
      <c r="U508" s="243" t="str">
        <f>IF(F508="","",Tabla1[[#This Row],[Fecha Inicio grupo]]+3*7-7)</f>
        <v/>
      </c>
      <c r="V508" s="244" t="str">
        <f>IF(F508="","",EDATE(Tabla1[[#This Row],[Fecha Inicio grupo]],3))</f>
        <v/>
      </c>
      <c r="W508" s="30"/>
      <c r="X508" s="30"/>
      <c r="Y508" s="76"/>
      <c r="Z508" s="76"/>
      <c r="AA508" s="76"/>
      <c r="AB508" s="76"/>
      <c r="AC508" s="76"/>
      <c r="AD508" s="76"/>
      <c r="AE508" s="76"/>
      <c r="AF508" s="76"/>
      <c r="AG508" s="76"/>
      <c r="AH508" s="76"/>
      <c r="AI508" s="76"/>
      <c r="AJ508" s="76"/>
      <c r="AK508" s="76"/>
      <c r="AL508" s="76"/>
      <c r="AM508" s="76"/>
      <c r="AN508" s="76"/>
      <c r="AO508" s="144"/>
      <c r="AP508" s="246" t="str">
        <f>IF(F508="","",IFERROR(VLOOKUP(SUBSTITUTE(SUBSTITUTE(Tabla1[[#This Row],[Uso Sistemas]],"T","P"),"N","F"),Parámetros!$M$2:$N$17,2,0),"Completar hasta 3ra sem. para evaluar a Probacionista"))</f>
        <v/>
      </c>
      <c r="AQ508" s="40"/>
      <c r="AR508" s="40"/>
      <c r="AS508" s="40"/>
      <c r="AT508" s="29"/>
      <c r="AU508" s="56"/>
      <c r="AV508" s="56"/>
      <c r="AW508" s="56"/>
      <c r="AX508" s="248" t="str">
        <f>IF(V508="","",EOMONTH(EDATE(Tabla1[[#This Row],[Fecha Finalización]],2),0))</f>
        <v/>
      </c>
      <c r="AY508" s="40"/>
      <c r="AZ508" s="249" t="str">
        <f>IF(V508="","",EOMONTH(EDATE(Tabla1[[#This Row],[Fecha Finalización]],3),0))</f>
        <v/>
      </c>
      <c r="BA508" s="40"/>
      <c r="BB508" s="40"/>
      <c r="BC508" s="235"/>
      <c r="BD508" s="233" t="str">
        <f>IF(F508="","",Tabla1[[#This Row],[sem 01]]&amp;Tabla1[[#This Row],[sem 02]]&amp;Tabla1[[#This Row],[sem 03]])</f>
        <v/>
      </c>
      <c r="BE508" s="234" t="str">
        <f>IF(TRIM(F508)="","",$B$1&amp;"-"&amp;SUBSTITUTE(Tabla1[[#This Row],[Mes Inscrito]]," ","")&amp;"-"&amp;SUBSTITUTE(Tabla1[[#This Row],[Dia de clases Inscrito]]," ","")&amp;"-"&amp;SUBSTITUTE(Tabla1[[#This Row],[Horario Inscrito]]," ","")&amp;"-"&amp;Tabla1[[#This Row],[Fecha Inicio grupo]])</f>
        <v/>
      </c>
      <c r="BF508" s="251" t="str">
        <f>IF(F508="","",Tabla1[[#This Row],[Curso]])</f>
        <v/>
      </c>
      <c r="BG508" s="252" t="str">
        <f>+IF(TRIM(F508)="","",$B$1&amp;"-"&amp;TRIM(Tabla1[[#This Row],[Mes Inscrito]])&amp;"-"&amp;TRIM(Tabla1[[#This Row],[Dia de clases Inscrito]])&amp;"-"&amp;TRIM(Tabla1[[#This Row],[Horario Inscrito]])&amp;"-"&amp;TRIM(Tabla1[[#This Row],[Fecha Inicio grupo]])&amp;"-"&amp;TRIM(Tabla1[[#This Row],[Tipo Incrito]]))</f>
        <v/>
      </c>
      <c r="BH508" s="308" t="str">
        <f>IF(F508="","",OR(IFERROR(SEARCH("CG",Tabla1[[#This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8" s="309" t="str">
        <f>IF(F508&lt;&gt;"",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8" s="309" t="str">
        <f>IF(F508&lt;&gt;"",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8" s="309" t="str">
        <f>IF(Tabla1[[#This Row],[Fecha Inicio grupo]]="","",IFERROR(VLOOKUP(Tabla1[[#This Row],[Mes de Alta como miembro]],Parámetros!$AM$2:$AN$16,2,0),"01/01/1900"))</f>
        <v/>
      </c>
    </row>
    <row r="509" spans="1:63" ht="14.45" hidden="1">
      <c r="A509" s="69">
        <v>506</v>
      </c>
      <c r="B509" s="30"/>
      <c r="C509" s="35"/>
      <c r="D509" s="43"/>
      <c r="E509" s="65"/>
      <c r="F509" s="46"/>
      <c r="G509" s="46"/>
      <c r="H509" s="163"/>
      <c r="I509" s="43"/>
      <c r="J509" s="29"/>
      <c r="K509" s="70"/>
      <c r="L509" s="69"/>
      <c r="M509" s="47"/>
      <c r="N509" s="238" t="str">
        <f ca="1">IF(Tabla1[[#This Row],[Fecha de nac]]="","",IF(Tabla1[[#This Row],[Fecha Finalización]] &gt;=TODAY(), DATEDIF(Tabla1[[#This Row],[Fecha de nac]],TODAY(),"y"), ROUNDDOWN((Tabla1[[#This Row],[Fecha Finalización]] -Tabla1[[#This Row],[Fecha de nac]])/365,0)))</f>
        <v/>
      </c>
      <c r="O509" s="169"/>
      <c r="P509" s="35"/>
      <c r="Q509" s="68"/>
      <c r="R509" s="68"/>
      <c r="S509" s="68"/>
      <c r="T509" s="68"/>
      <c r="U509" s="243" t="str">
        <f>IF(F509="","",Tabla1[[#This Row],[Fecha Inicio grupo]]+3*7-7)</f>
        <v/>
      </c>
      <c r="V509" s="244" t="str">
        <f>IF(F509="","",EDATE(Tabla1[[#This Row],[Fecha Inicio grupo]],3))</f>
        <v/>
      </c>
      <c r="W509" s="30"/>
      <c r="X509" s="30"/>
      <c r="Y509" s="76"/>
      <c r="Z509" s="76"/>
      <c r="AA509" s="76"/>
      <c r="AB509" s="76"/>
      <c r="AC509" s="76"/>
      <c r="AD509" s="76"/>
      <c r="AE509" s="76"/>
      <c r="AF509" s="76"/>
      <c r="AG509" s="76"/>
      <c r="AH509" s="76"/>
      <c r="AI509" s="76"/>
      <c r="AJ509" s="76"/>
      <c r="AK509" s="76"/>
      <c r="AL509" s="76"/>
      <c r="AM509" s="76"/>
      <c r="AN509" s="76"/>
      <c r="AO509" s="144"/>
      <c r="AP509" s="246" t="str">
        <f>IF(F509="","",IFERROR(VLOOKUP(SUBSTITUTE(SUBSTITUTE(Tabla1[[#This Row],[Uso Sistemas]],"T","P"),"N","F"),Parámetros!$M$2:$N$17,2,0),"Completar hasta 3ra sem. para evaluar a Probacionista"))</f>
        <v/>
      </c>
      <c r="AQ509" s="40"/>
      <c r="AR509" s="40"/>
      <c r="AS509" s="40"/>
      <c r="AT509" s="29"/>
      <c r="AU509" s="56"/>
      <c r="AV509" s="56"/>
      <c r="AW509" s="56"/>
      <c r="AX509" s="248" t="str">
        <f>IF(V509="","",EOMONTH(EDATE(Tabla1[[#This Row],[Fecha Finalización]],2),0))</f>
        <v/>
      </c>
      <c r="AY509" s="40"/>
      <c r="AZ509" s="249" t="str">
        <f>IF(V509="","",EOMONTH(EDATE(Tabla1[[#This Row],[Fecha Finalización]],3),0))</f>
        <v/>
      </c>
      <c r="BA509" s="40"/>
      <c r="BB509" s="40"/>
      <c r="BC509" s="235"/>
      <c r="BD509" s="233" t="str">
        <f>IF(F509="","",Tabla1[[#This Row],[sem 01]]&amp;Tabla1[[#This Row],[sem 02]]&amp;Tabla1[[#This Row],[sem 03]])</f>
        <v/>
      </c>
      <c r="BE509" s="234" t="str">
        <f>IF(TRIM(F509)="","",$B$1&amp;"-"&amp;SUBSTITUTE(Tabla1[[#This Row],[Mes Inscrito]]," ","")&amp;"-"&amp;SUBSTITUTE(Tabla1[[#This Row],[Dia de clases Inscrito]]," ","")&amp;"-"&amp;SUBSTITUTE(Tabla1[[#This Row],[Horario Inscrito]]," ","")&amp;"-"&amp;Tabla1[[#This Row],[Fecha Inicio grupo]])</f>
        <v/>
      </c>
      <c r="BF509" s="251" t="str">
        <f>IF(F509="","",Tabla1[[#This Row],[Curso]])</f>
        <v/>
      </c>
      <c r="BG509" s="252" t="str">
        <f>+IF(TRIM(F509)="","",$B$1&amp;"-"&amp;TRIM(Tabla1[[#This Row],[Mes Inscrito]])&amp;"-"&amp;TRIM(Tabla1[[#This Row],[Dia de clases Inscrito]])&amp;"-"&amp;TRIM(Tabla1[[#This Row],[Horario Inscrito]])&amp;"-"&amp;TRIM(Tabla1[[#This Row],[Fecha Inicio grupo]])&amp;"-"&amp;TRIM(Tabla1[[#This Row],[Tipo Incrito]]))</f>
        <v/>
      </c>
      <c r="BH509" s="308" t="str">
        <f>IF(F509="","",OR(IFERROR(SEARCH("CG",Tabla1[[#This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9" s="309" t="str">
        <f>IF(F509&lt;&gt;"",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9" s="309" t="str">
        <f>IF(F509&lt;&gt;"",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9" s="309" t="str">
        <f>IF(Tabla1[[#This Row],[Fecha Inicio grupo]]="","",IFERROR(VLOOKUP(Tabla1[[#This Row],[Mes de Alta como miembro]],Parámetros!$AM$2:$AN$16,2,0),"01/01/1900"))</f>
        <v/>
      </c>
    </row>
    <row r="510" spans="1:63" ht="14.45" hidden="1">
      <c r="A510" s="69">
        <v>507</v>
      </c>
      <c r="B510" s="30"/>
      <c r="C510" s="35"/>
      <c r="D510" s="43"/>
      <c r="E510" s="65"/>
      <c r="F510" s="46"/>
      <c r="G510" s="46"/>
      <c r="H510" s="163"/>
      <c r="I510" s="43"/>
      <c r="J510" s="29"/>
      <c r="K510" s="70"/>
      <c r="L510" s="69"/>
      <c r="M510" s="47"/>
      <c r="N510" s="238" t="str">
        <f ca="1">IF(Tabla1[[#This Row],[Fecha de nac]]="","",IF(Tabla1[[#This Row],[Fecha Finalización]] &gt;=TODAY(), DATEDIF(Tabla1[[#This Row],[Fecha de nac]],TODAY(),"y"), ROUNDDOWN((Tabla1[[#This Row],[Fecha Finalización]] -Tabla1[[#This Row],[Fecha de nac]])/365,0)))</f>
        <v/>
      </c>
      <c r="O510" s="169"/>
      <c r="P510" s="35"/>
      <c r="Q510" s="68"/>
      <c r="R510" s="68"/>
      <c r="S510" s="68"/>
      <c r="T510" s="68"/>
      <c r="U510" s="243" t="str">
        <f>IF(F510="","",Tabla1[[#This Row],[Fecha Inicio grupo]]+3*7-7)</f>
        <v/>
      </c>
      <c r="V510" s="244" t="str">
        <f>IF(F510="","",EDATE(Tabla1[[#This Row],[Fecha Inicio grupo]],3))</f>
        <v/>
      </c>
      <c r="W510" s="30"/>
      <c r="X510" s="30"/>
      <c r="Y510" s="76"/>
      <c r="Z510" s="76"/>
      <c r="AA510" s="76"/>
      <c r="AB510" s="76"/>
      <c r="AC510" s="76"/>
      <c r="AD510" s="76"/>
      <c r="AE510" s="76"/>
      <c r="AF510" s="76"/>
      <c r="AG510" s="76"/>
      <c r="AH510" s="76"/>
      <c r="AI510" s="76"/>
      <c r="AJ510" s="76"/>
      <c r="AK510" s="76"/>
      <c r="AL510" s="76"/>
      <c r="AM510" s="76"/>
      <c r="AN510" s="76"/>
      <c r="AO510" s="144"/>
      <c r="AP510" s="246" t="str">
        <f>IF(F510="","",IFERROR(VLOOKUP(SUBSTITUTE(SUBSTITUTE(Tabla1[[#This Row],[Uso Sistemas]],"T","P"),"N","F"),Parámetros!$M$2:$N$17,2,0),"Completar hasta 3ra sem. para evaluar a Probacionista"))</f>
        <v/>
      </c>
      <c r="AQ510" s="40"/>
      <c r="AR510" s="40"/>
      <c r="AS510" s="40"/>
      <c r="AT510" s="29"/>
      <c r="AU510" s="56"/>
      <c r="AV510" s="56"/>
      <c r="AW510" s="56"/>
      <c r="AX510" s="248" t="str">
        <f>IF(V510="","",EOMONTH(EDATE(Tabla1[[#This Row],[Fecha Finalización]],2),0))</f>
        <v/>
      </c>
      <c r="AY510" s="40"/>
      <c r="AZ510" s="249" t="str">
        <f>IF(V510="","",EOMONTH(EDATE(Tabla1[[#This Row],[Fecha Finalización]],3),0))</f>
        <v/>
      </c>
      <c r="BA510" s="40"/>
      <c r="BB510" s="40"/>
      <c r="BC510" s="235"/>
      <c r="BD510" s="233" t="str">
        <f>IF(F510="","",Tabla1[[#This Row],[sem 01]]&amp;Tabla1[[#This Row],[sem 02]]&amp;Tabla1[[#This Row],[sem 03]])</f>
        <v/>
      </c>
      <c r="BE510" s="234" t="str">
        <f>IF(TRIM(F510)="","",$B$1&amp;"-"&amp;SUBSTITUTE(Tabla1[[#This Row],[Mes Inscrito]]," ","")&amp;"-"&amp;SUBSTITUTE(Tabla1[[#This Row],[Dia de clases Inscrito]]," ","")&amp;"-"&amp;SUBSTITUTE(Tabla1[[#This Row],[Horario Inscrito]]," ","")&amp;"-"&amp;Tabla1[[#This Row],[Fecha Inicio grupo]])</f>
        <v/>
      </c>
      <c r="BF510" s="251" t="str">
        <f>IF(F510="","",Tabla1[[#This Row],[Curso]])</f>
        <v/>
      </c>
      <c r="BG510" s="252" t="str">
        <f>+IF(TRIM(F510)="","",$B$1&amp;"-"&amp;TRIM(Tabla1[[#This Row],[Mes Inscrito]])&amp;"-"&amp;TRIM(Tabla1[[#This Row],[Dia de clases Inscrito]])&amp;"-"&amp;TRIM(Tabla1[[#This Row],[Horario Inscrito]])&amp;"-"&amp;TRIM(Tabla1[[#This Row],[Fecha Inicio grupo]])&amp;"-"&amp;TRIM(Tabla1[[#This Row],[Tipo Incrito]]))</f>
        <v/>
      </c>
      <c r="BH510" s="308" t="str">
        <f>IF(F510="","",OR(IFERROR(SEARCH("CG",Tabla1[[#This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0" s="309" t="str">
        <f>IF(F510&lt;&gt;"",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0" s="309" t="str">
        <f>IF(F510&lt;&gt;"",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0" s="309" t="str">
        <f>IF(Tabla1[[#This Row],[Fecha Inicio grupo]]="","",IFERROR(VLOOKUP(Tabla1[[#This Row],[Mes de Alta como miembro]],Parámetros!$AM$2:$AN$16,2,0),"01/01/1900"))</f>
        <v/>
      </c>
    </row>
    <row r="511" spans="1:63" ht="14.45" hidden="1">
      <c r="A511" s="69">
        <v>508</v>
      </c>
      <c r="B511" s="30"/>
      <c r="C511" s="35"/>
      <c r="D511" s="43"/>
      <c r="E511" s="65"/>
      <c r="F511" s="46"/>
      <c r="G511" s="46"/>
      <c r="H511" s="163"/>
      <c r="I511" s="43"/>
      <c r="J511" s="29"/>
      <c r="K511" s="70"/>
      <c r="L511" s="69"/>
      <c r="M511" s="47"/>
      <c r="N511" s="238" t="str">
        <f ca="1">IF(Tabla1[[#This Row],[Fecha de nac]]="","",IF(Tabla1[[#This Row],[Fecha Finalización]] &gt;=TODAY(), DATEDIF(Tabla1[[#This Row],[Fecha de nac]],TODAY(),"y"), ROUNDDOWN((Tabla1[[#This Row],[Fecha Finalización]] -Tabla1[[#This Row],[Fecha de nac]])/365,0)))</f>
        <v/>
      </c>
      <c r="O511" s="169"/>
      <c r="P511" s="35"/>
      <c r="Q511" s="68"/>
      <c r="R511" s="68"/>
      <c r="S511" s="68"/>
      <c r="T511" s="68"/>
      <c r="U511" s="243" t="str">
        <f>IF(F511="","",Tabla1[[#This Row],[Fecha Inicio grupo]]+3*7-7)</f>
        <v/>
      </c>
      <c r="V511" s="244" t="str">
        <f>IF(F511="","",EDATE(Tabla1[[#This Row],[Fecha Inicio grupo]],3))</f>
        <v/>
      </c>
      <c r="W511" s="30"/>
      <c r="X511" s="30"/>
      <c r="Y511" s="76"/>
      <c r="Z511" s="76"/>
      <c r="AA511" s="76"/>
      <c r="AB511" s="76"/>
      <c r="AC511" s="76"/>
      <c r="AD511" s="76"/>
      <c r="AE511" s="76"/>
      <c r="AF511" s="76"/>
      <c r="AG511" s="76"/>
      <c r="AH511" s="76"/>
      <c r="AI511" s="76"/>
      <c r="AJ511" s="76"/>
      <c r="AK511" s="76"/>
      <c r="AL511" s="76"/>
      <c r="AM511" s="76"/>
      <c r="AN511" s="76"/>
      <c r="AO511" s="144"/>
      <c r="AP511" s="246" t="str">
        <f>IF(F511="","",IFERROR(VLOOKUP(SUBSTITUTE(SUBSTITUTE(Tabla1[[#This Row],[Uso Sistemas]],"T","P"),"N","F"),Parámetros!$M$2:$N$17,2,0),"Completar hasta 3ra sem. para evaluar a Probacionista"))</f>
        <v/>
      </c>
      <c r="AQ511" s="40"/>
      <c r="AR511" s="40"/>
      <c r="AS511" s="40"/>
      <c r="AT511" s="29"/>
      <c r="AU511" s="56"/>
      <c r="AV511" s="56"/>
      <c r="AW511" s="56"/>
      <c r="AX511" s="248" t="str">
        <f>IF(V511="","",EOMONTH(EDATE(Tabla1[[#This Row],[Fecha Finalización]],2),0))</f>
        <v/>
      </c>
      <c r="AY511" s="40"/>
      <c r="AZ511" s="249" t="str">
        <f>IF(V511="","",EOMONTH(EDATE(Tabla1[[#This Row],[Fecha Finalización]],3),0))</f>
        <v/>
      </c>
      <c r="BA511" s="40"/>
      <c r="BB511" s="40"/>
      <c r="BC511" s="235"/>
      <c r="BD511" s="233" t="str">
        <f>IF(F511="","",Tabla1[[#This Row],[sem 01]]&amp;Tabla1[[#This Row],[sem 02]]&amp;Tabla1[[#This Row],[sem 03]])</f>
        <v/>
      </c>
      <c r="BE511" s="234" t="str">
        <f>IF(TRIM(F511)="","",$B$1&amp;"-"&amp;SUBSTITUTE(Tabla1[[#This Row],[Mes Inscrito]]," ","")&amp;"-"&amp;SUBSTITUTE(Tabla1[[#This Row],[Dia de clases Inscrito]]," ","")&amp;"-"&amp;SUBSTITUTE(Tabla1[[#This Row],[Horario Inscrito]]," ","")&amp;"-"&amp;Tabla1[[#This Row],[Fecha Inicio grupo]])</f>
        <v/>
      </c>
      <c r="BF511" s="251" t="str">
        <f>IF(F511="","",Tabla1[[#This Row],[Curso]])</f>
        <v/>
      </c>
      <c r="BG511" s="252" t="str">
        <f>+IF(TRIM(F511)="","",$B$1&amp;"-"&amp;TRIM(Tabla1[[#This Row],[Mes Inscrito]])&amp;"-"&amp;TRIM(Tabla1[[#This Row],[Dia de clases Inscrito]])&amp;"-"&amp;TRIM(Tabla1[[#This Row],[Horario Inscrito]])&amp;"-"&amp;TRIM(Tabla1[[#This Row],[Fecha Inicio grupo]])&amp;"-"&amp;TRIM(Tabla1[[#This Row],[Tipo Incrito]]))</f>
        <v/>
      </c>
      <c r="BH511" s="308" t="str">
        <f>IF(F511="","",OR(IFERROR(SEARCH("CG",Tabla1[[#This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1" s="309" t="str">
        <f>IF(F511&lt;&gt;"",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1" s="309" t="str">
        <f>IF(F511&lt;&gt;"",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1" s="309" t="str">
        <f>IF(Tabla1[[#This Row],[Fecha Inicio grupo]]="","",IFERROR(VLOOKUP(Tabla1[[#This Row],[Mes de Alta como miembro]],Parámetros!$AM$2:$AN$16,2,0),"01/01/1900"))</f>
        <v/>
      </c>
    </row>
    <row r="512" spans="1:63" ht="14.45" hidden="1">
      <c r="A512" s="69">
        <v>509</v>
      </c>
      <c r="B512" s="30"/>
      <c r="C512" s="35"/>
      <c r="D512" s="43"/>
      <c r="E512" s="65"/>
      <c r="F512" s="46"/>
      <c r="G512" s="46"/>
      <c r="H512" s="163"/>
      <c r="I512" s="43"/>
      <c r="J512" s="29"/>
      <c r="K512" s="70"/>
      <c r="L512" s="69"/>
      <c r="M512" s="47"/>
      <c r="N512" s="238" t="str">
        <f ca="1">IF(Tabla1[[#This Row],[Fecha de nac]]="","",IF(Tabla1[[#This Row],[Fecha Finalización]] &gt;=TODAY(), DATEDIF(Tabla1[[#This Row],[Fecha de nac]],TODAY(),"y"), ROUNDDOWN((Tabla1[[#This Row],[Fecha Finalización]] -Tabla1[[#This Row],[Fecha de nac]])/365,0)))</f>
        <v/>
      </c>
      <c r="O512" s="169"/>
      <c r="P512" s="35"/>
      <c r="Q512" s="68"/>
      <c r="R512" s="68"/>
      <c r="S512" s="68"/>
      <c r="T512" s="68"/>
      <c r="U512" s="243" t="str">
        <f>IF(F512="","",Tabla1[[#This Row],[Fecha Inicio grupo]]+3*7-7)</f>
        <v/>
      </c>
      <c r="V512" s="244" t="str">
        <f>IF(F512="","",EDATE(Tabla1[[#This Row],[Fecha Inicio grupo]],3))</f>
        <v/>
      </c>
      <c r="W512" s="30"/>
      <c r="X512" s="30"/>
      <c r="Y512" s="76"/>
      <c r="Z512" s="76"/>
      <c r="AA512" s="76"/>
      <c r="AB512" s="76"/>
      <c r="AC512" s="76"/>
      <c r="AD512" s="76"/>
      <c r="AE512" s="76"/>
      <c r="AF512" s="76"/>
      <c r="AG512" s="76"/>
      <c r="AH512" s="76"/>
      <c r="AI512" s="76"/>
      <c r="AJ512" s="76"/>
      <c r="AK512" s="76"/>
      <c r="AL512" s="76"/>
      <c r="AM512" s="76"/>
      <c r="AN512" s="76"/>
      <c r="AO512" s="144"/>
      <c r="AP512" s="246" t="str">
        <f>IF(F512="","",IFERROR(VLOOKUP(SUBSTITUTE(SUBSTITUTE(Tabla1[[#This Row],[Uso Sistemas]],"T","P"),"N","F"),Parámetros!$M$2:$N$17,2,0),"Completar hasta 3ra sem. para evaluar a Probacionista"))</f>
        <v/>
      </c>
      <c r="AQ512" s="40"/>
      <c r="AR512" s="40"/>
      <c r="AS512" s="40"/>
      <c r="AT512" s="29"/>
      <c r="AU512" s="56"/>
      <c r="AV512" s="56"/>
      <c r="AW512" s="56"/>
      <c r="AX512" s="248" t="str">
        <f>IF(V512="","",EOMONTH(EDATE(Tabla1[[#This Row],[Fecha Finalización]],2),0))</f>
        <v/>
      </c>
      <c r="AY512" s="40"/>
      <c r="AZ512" s="249" t="str">
        <f>IF(V512="","",EOMONTH(EDATE(Tabla1[[#This Row],[Fecha Finalización]],3),0))</f>
        <v/>
      </c>
      <c r="BA512" s="40"/>
      <c r="BB512" s="40"/>
      <c r="BC512" s="235"/>
      <c r="BD512" s="233" t="str">
        <f>IF(F512="","",Tabla1[[#This Row],[sem 01]]&amp;Tabla1[[#This Row],[sem 02]]&amp;Tabla1[[#This Row],[sem 03]])</f>
        <v/>
      </c>
      <c r="BE512" s="234" t="str">
        <f>IF(TRIM(F512)="","",$B$1&amp;"-"&amp;SUBSTITUTE(Tabla1[[#This Row],[Mes Inscrito]]," ","")&amp;"-"&amp;SUBSTITUTE(Tabla1[[#This Row],[Dia de clases Inscrito]]," ","")&amp;"-"&amp;SUBSTITUTE(Tabla1[[#This Row],[Horario Inscrito]]," ","")&amp;"-"&amp;Tabla1[[#This Row],[Fecha Inicio grupo]])</f>
        <v/>
      </c>
      <c r="BF512" s="251" t="str">
        <f>IF(F512="","",Tabla1[[#This Row],[Curso]])</f>
        <v/>
      </c>
      <c r="BG512" s="252" t="str">
        <f>+IF(TRIM(F512)="","",$B$1&amp;"-"&amp;TRIM(Tabla1[[#This Row],[Mes Inscrito]])&amp;"-"&amp;TRIM(Tabla1[[#This Row],[Dia de clases Inscrito]])&amp;"-"&amp;TRIM(Tabla1[[#This Row],[Horario Inscrito]])&amp;"-"&amp;TRIM(Tabla1[[#This Row],[Fecha Inicio grupo]])&amp;"-"&amp;TRIM(Tabla1[[#This Row],[Tipo Incrito]]))</f>
        <v/>
      </c>
      <c r="BH512" s="308" t="str">
        <f>IF(F512="","",OR(IFERROR(SEARCH("CG",Tabla1[[#This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2" s="309" t="str">
        <f>IF(F512&lt;&gt;"",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2" s="309" t="str">
        <f>IF(F512&lt;&gt;"",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2" s="309" t="str">
        <f>IF(Tabla1[[#This Row],[Fecha Inicio grupo]]="","",IFERROR(VLOOKUP(Tabla1[[#This Row],[Mes de Alta como miembro]],Parámetros!$AM$2:$AN$16,2,0),"01/01/1900"))</f>
        <v/>
      </c>
    </row>
    <row r="513" spans="1:63" ht="14.45" hidden="1">
      <c r="A513" s="69">
        <v>510</v>
      </c>
      <c r="B513" s="30"/>
      <c r="C513" s="35"/>
      <c r="D513" s="43"/>
      <c r="E513" s="65"/>
      <c r="F513" s="46"/>
      <c r="G513" s="46"/>
      <c r="H513" s="163"/>
      <c r="I513" s="43"/>
      <c r="J513" s="29"/>
      <c r="K513" s="70"/>
      <c r="L513" s="69"/>
      <c r="M513" s="47"/>
      <c r="N513" s="238" t="str">
        <f ca="1">IF(Tabla1[[#This Row],[Fecha de nac]]="","",IF(Tabla1[[#This Row],[Fecha Finalización]] &gt;=TODAY(), DATEDIF(Tabla1[[#This Row],[Fecha de nac]],TODAY(),"y"), ROUNDDOWN((Tabla1[[#This Row],[Fecha Finalización]] -Tabla1[[#This Row],[Fecha de nac]])/365,0)))</f>
        <v/>
      </c>
      <c r="O513" s="169"/>
      <c r="P513" s="35"/>
      <c r="Q513" s="68"/>
      <c r="R513" s="68"/>
      <c r="S513" s="68"/>
      <c r="T513" s="68"/>
      <c r="U513" s="243" t="str">
        <f>IF(F513="","",Tabla1[[#This Row],[Fecha Inicio grupo]]+3*7-7)</f>
        <v/>
      </c>
      <c r="V513" s="244" t="str">
        <f>IF(F513="","",EDATE(Tabla1[[#This Row],[Fecha Inicio grupo]],3))</f>
        <v/>
      </c>
      <c r="W513" s="30"/>
      <c r="X513" s="30"/>
      <c r="Y513" s="76"/>
      <c r="Z513" s="76"/>
      <c r="AA513" s="76"/>
      <c r="AB513" s="76"/>
      <c r="AC513" s="76"/>
      <c r="AD513" s="76"/>
      <c r="AE513" s="76"/>
      <c r="AF513" s="76"/>
      <c r="AG513" s="76"/>
      <c r="AH513" s="76"/>
      <c r="AI513" s="76"/>
      <c r="AJ513" s="76"/>
      <c r="AK513" s="76"/>
      <c r="AL513" s="76"/>
      <c r="AM513" s="76"/>
      <c r="AN513" s="76"/>
      <c r="AO513" s="144"/>
      <c r="AP513" s="246" t="str">
        <f>IF(F513="","",IFERROR(VLOOKUP(SUBSTITUTE(SUBSTITUTE(Tabla1[[#This Row],[Uso Sistemas]],"T","P"),"N","F"),Parámetros!$M$2:$N$17,2,0),"Completar hasta 3ra sem. para evaluar a Probacionista"))</f>
        <v/>
      </c>
      <c r="AQ513" s="40"/>
      <c r="AR513" s="40"/>
      <c r="AS513" s="40"/>
      <c r="AT513" s="29"/>
      <c r="AU513" s="56"/>
      <c r="AV513" s="56"/>
      <c r="AW513" s="56"/>
      <c r="AX513" s="248" t="str">
        <f>IF(V513="","",EOMONTH(EDATE(Tabla1[[#This Row],[Fecha Finalización]],2),0))</f>
        <v/>
      </c>
      <c r="AY513" s="40"/>
      <c r="AZ513" s="249" t="str">
        <f>IF(V513="","",EOMONTH(EDATE(Tabla1[[#This Row],[Fecha Finalización]],3),0))</f>
        <v/>
      </c>
      <c r="BA513" s="40"/>
      <c r="BB513" s="40"/>
      <c r="BC513" s="235"/>
      <c r="BD513" s="233" t="str">
        <f>IF(F513="","",Tabla1[[#This Row],[sem 01]]&amp;Tabla1[[#This Row],[sem 02]]&amp;Tabla1[[#This Row],[sem 03]])</f>
        <v/>
      </c>
      <c r="BE513" s="234" t="str">
        <f>IF(TRIM(F513)="","",$B$1&amp;"-"&amp;SUBSTITUTE(Tabla1[[#This Row],[Mes Inscrito]]," ","")&amp;"-"&amp;SUBSTITUTE(Tabla1[[#This Row],[Dia de clases Inscrito]]," ","")&amp;"-"&amp;SUBSTITUTE(Tabla1[[#This Row],[Horario Inscrito]]," ","")&amp;"-"&amp;Tabla1[[#This Row],[Fecha Inicio grupo]])</f>
        <v/>
      </c>
      <c r="BF513" s="251" t="str">
        <f>IF(F513="","",Tabla1[[#This Row],[Curso]])</f>
        <v/>
      </c>
      <c r="BG513" s="252" t="str">
        <f>+IF(TRIM(F513)="","",$B$1&amp;"-"&amp;TRIM(Tabla1[[#This Row],[Mes Inscrito]])&amp;"-"&amp;TRIM(Tabla1[[#This Row],[Dia de clases Inscrito]])&amp;"-"&amp;TRIM(Tabla1[[#This Row],[Horario Inscrito]])&amp;"-"&amp;TRIM(Tabla1[[#This Row],[Fecha Inicio grupo]])&amp;"-"&amp;TRIM(Tabla1[[#This Row],[Tipo Incrito]]))</f>
        <v/>
      </c>
      <c r="BH513" s="308" t="str">
        <f>IF(F513="","",OR(IFERROR(SEARCH("CG",Tabla1[[#This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3" s="309" t="str">
        <f>IF(F513&lt;&gt;"",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3" s="309" t="str">
        <f>IF(F513&lt;&gt;"",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3" s="309" t="str">
        <f>IF(Tabla1[[#This Row],[Fecha Inicio grupo]]="","",IFERROR(VLOOKUP(Tabla1[[#This Row],[Mes de Alta como miembro]],Parámetros!$AM$2:$AN$16,2,0),"01/01/1900"))</f>
        <v/>
      </c>
    </row>
    <row r="514" spans="1:63" ht="14.45" hidden="1">
      <c r="A514" s="69">
        <v>511</v>
      </c>
      <c r="B514" s="30"/>
      <c r="C514" s="35"/>
      <c r="D514" s="43"/>
      <c r="E514" s="65"/>
      <c r="F514" s="46"/>
      <c r="G514" s="46"/>
      <c r="H514" s="163"/>
      <c r="I514" s="43"/>
      <c r="J514" s="29"/>
      <c r="K514" s="70"/>
      <c r="L514" s="69"/>
      <c r="M514" s="47"/>
      <c r="N514" s="238" t="str">
        <f ca="1">IF(Tabla1[[#This Row],[Fecha de nac]]="","",IF(Tabla1[[#This Row],[Fecha Finalización]] &gt;=TODAY(), DATEDIF(Tabla1[[#This Row],[Fecha de nac]],TODAY(),"y"), ROUNDDOWN((Tabla1[[#This Row],[Fecha Finalización]] -Tabla1[[#This Row],[Fecha de nac]])/365,0)))</f>
        <v/>
      </c>
      <c r="O514" s="169"/>
      <c r="P514" s="35"/>
      <c r="Q514" s="68"/>
      <c r="R514" s="68"/>
      <c r="S514" s="68"/>
      <c r="T514" s="68"/>
      <c r="U514" s="243" t="str">
        <f>IF(F514="","",Tabla1[[#This Row],[Fecha Inicio grupo]]+3*7-7)</f>
        <v/>
      </c>
      <c r="V514" s="244" t="str">
        <f>IF(F514="","",EDATE(Tabla1[[#This Row],[Fecha Inicio grupo]],3))</f>
        <v/>
      </c>
      <c r="W514" s="30"/>
      <c r="X514" s="30"/>
      <c r="Y514" s="76"/>
      <c r="Z514" s="76"/>
      <c r="AA514" s="76"/>
      <c r="AB514" s="76"/>
      <c r="AC514" s="76"/>
      <c r="AD514" s="76"/>
      <c r="AE514" s="76"/>
      <c r="AF514" s="76"/>
      <c r="AG514" s="76"/>
      <c r="AH514" s="76"/>
      <c r="AI514" s="76"/>
      <c r="AJ514" s="76"/>
      <c r="AK514" s="76"/>
      <c r="AL514" s="76"/>
      <c r="AM514" s="76"/>
      <c r="AN514" s="76"/>
      <c r="AO514" s="144"/>
      <c r="AP514" s="246" t="str">
        <f>IF(F514="","",IFERROR(VLOOKUP(SUBSTITUTE(SUBSTITUTE(Tabla1[[#This Row],[Uso Sistemas]],"T","P"),"N","F"),Parámetros!$M$2:$N$17,2,0),"Completar hasta 3ra sem. para evaluar a Probacionista"))</f>
        <v/>
      </c>
      <c r="AQ514" s="40"/>
      <c r="AR514" s="40"/>
      <c r="AS514" s="40"/>
      <c r="AT514" s="29"/>
      <c r="AU514" s="56"/>
      <c r="AV514" s="56"/>
      <c r="AW514" s="56"/>
      <c r="AX514" s="248" t="str">
        <f>IF(V514="","",EOMONTH(EDATE(Tabla1[[#This Row],[Fecha Finalización]],2),0))</f>
        <v/>
      </c>
      <c r="AY514" s="40"/>
      <c r="AZ514" s="249" t="str">
        <f>IF(V514="","",EOMONTH(EDATE(Tabla1[[#This Row],[Fecha Finalización]],3),0))</f>
        <v/>
      </c>
      <c r="BA514" s="40"/>
      <c r="BB514" s="40"/>
      <c r="BC514" s="235"/>
      <c r="BD514" s="233" t="str">
        <f>IF(F514="","",Tabla1[[#This Row],[sem 01]]&amp;Tabla1[[#This Row],[sem 02]]&amp;Tabla1[[#This Row],[sem 03]])</f>
        <v/>
      </c>
      <c r="BE514" s="234" t="str">
        <f>IF(TRIM(F514)="","",$B$1&amp;"-"&amp;SUBSTITUTE(Tabla1[[#This Row],[Mes Inscrito]]," ","")&amp;"-"&amp;SUBSTITUTE(Tabla1[[#This Row],[Dia de clases Inscrito]]," ","")&amp;"-"&amp;SUBSTITUTE(Tabla1[[#This Row],[Horario Inscrito]]," ","")&amp;"-"&amp;Tabla1[[#This Row],[Fecha Inicio grupo]])</f>
        <v/>
      </c>
      <c r="BF514" s="251" t="str">
        <f>IF(F514="","",Tabla1[[#This Row],[Curso]])</f>
        <v/>
      </c>
      <c r="BG514" s="252" t="str">
        <f>+IF(TRIM(F514)="","",$B$1&amp;"-"&amp;TRIM(Tabla1[[#This Row],[Mes Inscrito]])&amp;"-"&amp;TRIM(Tabla1[[#This Row],[Dia de clases Inscrito]])&amp;"-"&amp;TRIM(Tabla1[[#This Row],[Horario Inscrito]])&amp;"-"&amp;TRIM(Tabla1[[#This Row],[Fecha Inicio grupo]])&amp;"-"&amp;TRIM(Tabla1[[#This Row],[Tipo Incrito]]))</f>
        <v/>
      </c>
      <c r="BH514" s="308" t="str">
        <f>IF(F514="","",OR(IFERROR(SEARCH("CG",Tabla1[[#This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4" s="309" t="str">
        <f>IF(F514&lt;&gt;"",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4" s="309" t="str">
        <f>IF(F514&lt;&gt;"",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4" s="309" t="str">
        <f>IF(Tabla1[[#This Row],[Fecha Inicio grupo]]="","",IFERROR(VLOOKUP(Tabla1[[#This Row],[Mes de Alta como miembro]],Parámetros!$AM$2:$AN$16,2,0),"01/01/1900"))</f>
        <v/>
      </c>
    </row>
    <row r="515" spans="1:63" ht="14.45" hidden="1">
      <c r="A515" s="69">
        <v>512</v>
      </c>
      <c r="B515" s="30"/>
      <c r="C515" s="35"/>
      <c r="D515" s="43"/>
      <c r="E515" s="65"/>
      <c r="F515" s="46"/>
      <c r="G515" s="46"/>
      <c r="H515" s="163"/>
      <c r="I515" s="43"/>
      <c r="J515" s="29"/>
      <c r="K515" s="70"/>
      <c r="L515" s="69"/>
      <c r="M515" s="47"/>
      <c r="N515" s="238" t="str">
        <f ca="1">IF(Tabla1[[#This Row],[Fecha de nac]]="","",IF(Tabla1[[#This Row],[Fecha Finalización]] &gt;=TODAY(), DATEDIF(Tabla1[[#This Row],[Fecha de nac]],TODAY(),"y"), ROUNDDOWN((Tabla1[[#This Row],[Fecha Finalización]] -Tabla1[[#This Row],[Fecha de nac]])/365,0)))</f>
        <v/>
      </c>
      <c r="O515" s="169"/>
      <c r="P515" s="35"/>
      <c r="Q515" s="68"/>
      <c r="R515" s="68"/>
      <c r="S515" s="68"/>
      <c r="T515" s="68"/>
      <c r="U515" s="243" t="str">
        <f>IF(F515="","",Tabla1[[#This Row],[Fecha Inicio grupo]]+3*7-7)</f>
        <v/>
      </c>
      <c r="V515" s="244" t="str">
        <f>IF(F515="","",EDATE(Tabla1[[#This Row],[Fecha Inicio grupo]],3))</f>
        <v/>
      </c>
      <c r="W515" s="30"/>
      <c r="X515" s="30"/>
      <c r="Y515" s="76"/>
      <c r="Z515" s="76"/>
      <c r="AA515" s="76"/>
      <c r="AB515" s="76"/>
      <c r="AC515" s="76"/>
      <c r="AD515" s="76"/>
      <c r="AE515" s="76"/>
      <c r="AF515" s="76"/>
      <c r="AG515" s="76"/>
      <c r="AH515" s="76"/>
      <c r="AI515" s="76"/>
      <c r="AJ515" s="76"/>
      <c r="AK515" s="76"/>
      <c r="AL515" s="76"/>
      <c r="AM515" s="76"/>
      <c r="AN515" s="76"/>
      <c r="AO515" s="144"/>
      <c r="AP515" s="246" t="str">
        <f>IF(F515="","",IFERROR(VLOOKUP(SUBSTITUTE(SUBSTITUTE(Tabla1[[#This Row],[Uso Sistemas]],"T","P"),"N","F"),Parámetros!$M$2:$N$17,2,0),"Completar hasta 3ra sem. para evaluar a Probacionista"))</f>
        <v/>
      </c>
      <c r="AQ515" s="40"/>
      <c r="AR515" s="40"/>
      <c r="AS515" s="40"/>
      <c r="AT515" s="29"/>
      <c r="AU515" s="56"/>
      <c r="AV515" s="56"/>
      <c r="AW515" s="56"/>
      <c r="AX515" s="248" t="str">
        <f>IF(V515="","",EOMONTH(EDATE(Tabla1[[#This Row],[Fecha Finalización]],2),0))</f>
        <v/>
      </c>
      <c r="AY515" s="40"/>
      <c r="AZ515" s="249" t="str">
        <f>IF(V515="","",EOMONTH(EDATE(Tabla1[[#This Row],[Fecha Finalización]],3),0))</f>
        <v/>
      </c>
      <c r="BA515" s="40"/>
      <c r="BB515" s="40"/>
      <c r="BC515" s="235"/>
      <c r="BD515" s="233" t="str">
        <f>IF(F515="","",Tabla1[[#This Row],[sem 01]]&amp;Tabla1[[#This Row],[sem 02]]&amp;Tabla1[[#This Row],[sem 03]])</f>
        <v/>
      </c>
      <c r="BE515" s="234" t="str">
        <f>IF(TRIM(F515)="","",$B$1&amp;"-"&amp;SUBSTITUTE(Tabla1[[#This Row],[Mes Inscrito]]," ","")&amp;"-"&amp;SUBSTITUTE(Tabla1[[#This Row],[Dia de clases Inscrito]]," ","")&amp;"-"&amp;SUBSTITUTE(Tabla1[[#This Row],[Horario Inscrito]]," ","")&amp;"-"&amp;Tabla1[[#This Row],[Fecha Inicio grupo]])</f>
        <v/>
      </c>
      <c r="BF515" s="251" t="str">
        <f>IF(F515="","",Tabla1[[#This Row],[Curso]])</f>
        <v/>
      </c>
      <c r="BG515" s="252" t="str">
        <f>+IF(TRIM(F515)="","",$B$1&amp;"-"&amp;TRIM(Tabla1[[#This Row],[Mes Inscrito]])&amp;"-"&amp;TRIM(Tabla1[[#This Row],[Dia de clases Inscrito]])&amp;"-"&amp;TRIM(Tabla1[[#This Row],[Horario Inscrito]])&amp;"-"&amp;TRIM(Tabla1[[#This Row],[Fecha Inicio grupo]])&amp;"-"&amp;TRIM(Tabla1[[#This Row],[Tipo Incrito]]))</f>
        <v/>
      </c>
      <c r="BH515" s="308" t="str">
        <f>IF(F515="","",OR(IFERROR(SEARCH("CG",Tabla1[[#This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5" s="309" t="str">
        <f>IF(F515&lt;&gt;"",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5" s="309" t="str">
        <f>IF(F515&lt;&gt;"",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5" s="309" t="str">
        <f>IF(Tabla1[[#This Row],[Fecha Inicio grupo]]="","",IFERROR(VLOOKUP(Tabla1[[#This Row],[Mes de Alta como miembro]],Parámetros!$AM$2:$AN$16,2,0),"01/01/1900"))</f>
        <v/>
      </c>
    </row>
    <row r="516" spans="1:63" ht="14.45" hidden="1">
      <c r="A516" s="69">
        <v>513</v>
      </c>
      <c r="B516" s="30"/>
      <c r="C516" s="35"/>
      <c r="D516" s="43"/>
      <c r="E516" s="65"/>
      <c r="F516" s="46"/>
      <c r="G516" s="46"/>
      <c r="H516" s="163"/>
      <c r="I516" s="43"/>
      <c r="J516" s="29"/>
      <c r="K516" s="70"/>
      <c r="L516" s="69"/>
      <c r="M516" s="47"/>
      <c r="N516" s="238" t="str">
        <f ca="1">IF(Tabla1[[#This Row],[Fecha de nac]]="","",IF(Tabla1[[#This Row],[Fecha Finalización]] &gt;=TODAY(), DATEDIF(Tabla1[[#This Row],[Fecha de nac]],TODAY(),"y"), ROUNDDOWN((Tabla1[[#This Row],[Fecha Finalización]] -Tabla1[[#This Row],[Fecha de nac]])/365,0)))</f>
        <v/>
      </c>
      <c r="O516" s="169"/>
      <c r="P516" s="35"/>
      <c r="Q516" s="68"/>
      <c r="R516" s="68"/>
      <c r="S516" s="68"/>
      <c r="T516" s="68"/>
      <c r="U516" s="243" t="str">
        <f>IF(F516="","",Tabla1[[#This Row],[Fecha Inicio grupo]]+3*7-7)</f>
        <v/>
      </c>
      <c r="V516" s="244" t="str">
        <f>IF(F516="","",EDATE(Tabla1[[#This Row],[Fecha Inicio grupo]],3))</f>
        <v/>
      </c>
      <c r="W516" s="30"/>
      <c r="X516" s="30"/>
      <c r="Y516" s="76"/>
      <c r="Z516" s="76"/>
      <c r="AA516" s="76"/>
      <c r="AB516" s="76"/>
      <c r="AC516" s="76"/>
      <c r="AD516" s="76"/>
      <c r="AE516" s="76"/>
      <c r="AF516" s="76"/>
      <c r="AG516" s="76"/>
      <c r="AH516" s="76"/>
      <c r="AI516" s="76"/>
      <c r="AJ516" s="76"/>
      <c r="AK516" s="76"/>
      <c r="AL516" s="76"/>
      <c r="AM516" s="76"/>
      <c r="AN516" s="76"/>
      <c r="AO516" s="144"/>
      <c r="AP516" s="246" t="str">
        <f>IF(F516="","",IFERROR(VLOOKUP(SUBSTITUTE(SUBSTITUTE(Tabla1[[#This Row],[Uso Sistemas]],"T","P"),"N","F"),Parámetros!$M$2:$N$17,2,0),"Completar hasta 3ra sem. para evaluar a Probacionista"))</f>
        <v/>
      </c>
      <c r="AQ516" s="40"/>
      <c r="AR516" s="40"/>
      <c r="AS516" s="40"/>
      <c r="AT516" s="29"/>
      <c r="AU516" s="56"/>
      <c r="AV516" s="56"/>
      <c r="AW516" s="56"/>
      <c r="AX516" s="248" t="str">
        <f>IF(V516="","",EOMONTH(EDATE(Tabla1[[#This Row],[Fecha Finalización]],2),0))</f>
        <v/>
      </c>
      <c r="AY516" s="40"/>
      <c r="AZ516" s="249" t="str">
        <f>IF(V516="","",EOMONTH(EDATE(Tabla1[[#This Row],[Fecha Finalización]],3),0))</f>
        <v/>
      </c>
      <c r="BA516" s="40"/>
      <c r="BB516" s="40"/>
      <c r="BC516" s="235"/>
      <c r="BD516" s="233" t="str">
        <f>IF(F516="","",Tabla1[[#This Row],[sem 01]]&amp;Tabla1[[#This Row],[sem 02]]&amp;Tabla1[[#This Row],[sem 03]])</f>
        <v/>
      </c>
      <c r="BE516" s="234" t="str">
        <f>IF(TRIM(F516)="","",$B$1&amp;"-"&amp;SUBSTITUTE(Tabla1[[#This Row],[Mes Inscrito]]," ","")&amp;"-"&amp;SUBSTITUTE(Tabla1[[#This Row],[Dia de clases Inscrito]]," ","")&amp;"-"&amp;SUBSTITUTE(Tabla1[[#This Row],[Horario Inscrito]]," ","")&amp;"-"&amp;Tabla1[[#This Row],[Fecha Inicio grupo]])</f>
        <v/>
      </c>
      <c r="BF516" s="251" t="str">
        <f>IF(F516="","",Tabla1[[#This Row],[Curso]])</f>
        <v/>
      </c>
      <c r="BG516" s="252" t="str">
        <f>+IF(TRIM(F516)="","",$B$1&amp;"-"&amp;TRIM(Tabla1[[#This Row],[Mes Inscrito]])&amp;"-"&amp;TRIM(Tabla1[[#This Row],[Dia de clases Inscrito]])&amp;"-"&amp;TRIM(Tabla1[[#This Row],[Horario Inscrito]])&amp;"-"&amp;TRIM(Tabla1[[#This Row],[Fecha Inicio grupo]])&amp;"-"&amp;TRIM(Tabla1[[#This Row],[Tipo Incrito]]))</f>
        <v/>
      </c>
      <c r="BH516" s="308" t="str">
        <f>IF(F516="","",OR(IFERROR(SEARCH("CG",Tabla1[[#This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6" s="309" t="str">
        <f>IF(F516&lt;&gt;"",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6" s="309" t="str">
        <f>IF(F516&lt;&gt;"",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6" s="309" t="str">
        <f>IF(Tabla1[[#This Row],[Fecha Inicio grupo]]="","",IFERROR(VLOOKUP(Tabla1[[#This Row],[Mes de Alta como miembro]],Parámetros!$AM$2:$AN$16,2,0),"01/01/1900"))</f>
        <v/>
      </c>
    </row>
    <row r="517" spans="1:63" ht="14.45" hidden="1">
      <c r="A517" s="69">
        <v>514</v>
      </c>
      <c r="B517" s="30"/>
      <c r="C517" s="35"/>
      <c r="D517" s="43"/>
      <c r="E517" s="65"/>
      <c r="F517" s="46"/>
      <c r="G517" s="46"/>
      <c r="H517" s="163"/>
      <c r="I517" s="43"/>
      <c r="J517" s="29"/>
      <c r="K517" s="70"/>
      <c r="L517" s="69"/>
      <c r="M517" s="47"/>
      <c r="N517" s="238" t="str">
        <f ca="1">IF(Tabla1[[#This Row],[Fecha de nac]]="","",IF(Tabla1[[#This Row],[Fecha Finalización]] &gt;=TODAY(), DATEDIF(Tabla1[[#This Row],[Fecha de nac]],TODAY(),"y"), ROUNDDOWN((Tabla1[[#This Row],[Fecha Finalización]] -Tabla1[[#This Row],[Fecha de nac]])/365,0)))</f>
        <v/>
      </c>
      <c r="O517" s="169"/>
      <c r="P517" s="35"/>
      <c r="Q517" s="68"/>
      <c r="R517" s="68"/>
      <c r="S517" s="68"/>
      <c r="T517" s="68"/>
      <c r="U517" s="243" t="str">
        <f>IF(F517="","",Tabla1[[#This Row],[Fecha Inicio grupo]]+3*7-7)</f>
        <v/>
      </c>
      <c r="V517" s="244" t="str">
        <f>IF(F517="","",EDATE(Tabla1[[#This Row],[Fecha Inicio grupo]],3))</f>
        <v/>
      </c>
      <c r="W517" s="30"/>
      <c r="X517" s="30"/>
      <c r="Y517" s="76"/>
      <c r="Z517" s="76"/>
      <c r="AA517" s="76"/>
      <c r="AB517" s="76"/>
      <c r="AC517" s="76"/>
      <c r="AD517" s="76"/>
      <c r="AE517" s="76"/>
      <c r="AF517" s="76"/>
      <c r="AG517" s="76"/>
      <c r="AH517" s="76"/>
      <c r="AI517" s="76"/>
      <c r="AJ517" s="76"/>
      <c r="AK517" s="76"/>
      <c r="AL517" s="76"/>
      <c r="AM517" s="76"/>
      <c r="AN517" s="76"/>
      <c r="AO517" s="144"/>
      <c r="AP517" s="246" t="str">
        <f>IF(F517="","",IFERROR(VLOOKUP(SUBSTITUTE(SUBSTITUTE(Tabla1[[#This Row],[Uso Sistemas]],"T","P"),"N","F"),Parámetros!$M$2:$N$17,2,0),"Completar hasta 3ra sem. para evaluar a Probacionista"))</f>
        <v/>
      </c>
      <c r="AQ517" s="40"/>
      <c r="AR517" s="40"/>
      <c r="AS517" s="40"/>
      <c r="AT517" s="29"/>
      <c r="AU517" s="56"/>
      <c r="AV517" s="56"/>
      <c r="AW517" s="56"/>
      <c r="AX517" s="248" t="str">
        <f>IF(V517="","",EOMONTH(EDATE(Tabla1[[#This Row],[Fecha Finalización]],2),0))</f>
        <v/>
      </c>
      <c r="AY517" s="40"/>
      <c r="AZ517" s="249" t="str">
        <f>IF(V517="","",EOMONTH(EDATE(Tabla1[[#This Row],[Fecha Finalización]],3),0))</f>
        <v/>
      </c>
      <c r="BA517" s="40"/>
      <c r="BB517" s="40"/>
      <c r="BC517" s="235"/>
      <c r="BD517" s="233" t="str">
        <f>IF(F517="","",Tabla1[[#This Row],[sem 01]]&amp;Tabla1[[#This Row],[sem 02]]&amp;Tabla1[[#This Row],[sem 03]])</f>
        <v/>
      </c>
      <c r="BE517" s="234" t="str">
        <f>IF(TRIM(F517)="","",$B$1&amp;"-"&amp;SUBSTITUTE(Tabla1[[#This Row],[Mes Inscrito]]," ","")&amp;"-"&amp;SUBSTITUTE(Tabla1[[#This Row],[Dia de clases Inscrito]]," ","")&amp;"-"&amp;SUBSTITUTE(Tabla1[[#This Row],[Horario Inscrito]]," ","")&amp;"-"&amp;Tabla1[[#This Row],[Fecha Inicio grupo]])</f>
        <v/>
      </c>
      <c r="BF517" s="251" t="str">
        <f>IF(F517="","",Tabla1[[#This Row],[Curso]])</f>
        <v/>
      </c>
      <c r="BG517" s="252" t="str">
        <f>+IF(TRIM(F517)="","",$B$1&amp;"-"&amp;TRIM(Tabla1[[#This Row],[Mes Inscrito]])&amp;"-"&amp;TRIM(Tabla1[[#This Row],[Dia de clases Inscrito]])&amp;"-"&amp;TRIM(Tabla1[[#This Row],[Horario Inscrito]])&amp;"-"&amp;TRIM(Tabla1[[#This Row],[Fecha Inicio grupo]])&amp;"-"&amp;TRIM(Tabla1[[#This Row],[Tipo Incrito]]))</f>
        <v/>
      </c>
      <c r="BH517" s="308" t="str">
        <f>IF(F517="","",OR(IFERROR(SEARCH("CG",Tabla1[[#This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7" s="309" t="str">
        <f>IF(F517&lt;&gt;"",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7" s="309" t="str">
        <f>IF(F517&lt;&gt;"",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7" s="309" t="str">
        <f>IF(Tabla1[[#This Row],[Fecha Inicio grupo]]="","",IFERROR(VLOOKUP(Tabla1[[#This Row],[Mes de Alta como miembro]],Parámetros!$AM$2:$AN$16,2,0),"01/01/1900"))</f>
        <v/>
      </c>
    </row>
    <row r="518" spans="1:63" ht="14.45" hidden="1">
      <c r="A518" s="69">
        <v>515</v>
      </c>
      <c r="B518" s="30"/>
      <c r="C518" s="35"/>
      <c r="D518" s="43"/>
      <c r="E518" s="65"/>
      <c r="F518" s="46"/>
      <c r="G518" s="46"/>
      <c r="H518" s="163"/>
      <c r="I518" s="43"/>
      <c r="J518" s="29"/>
      <c r="K518" s="70"/>
      <c r="L518" s="69"/>
      <c r="M518" s="47"/>
      <c r="N518" s="238" t="str">
        <f ca="1">IF(Tabla1[[#This Row],[Fecha de nac]]="","",IF(Tabla1[[#This Row],[Fecha Finalización]] &gt;=TODAY(), DATEDIF(Tabla1[[#This Row],[Fecha de nac]],TODAY(),"y"), ROUNDDOWN((Tabla1[[#This Row],[Fecha Finalización]] -Tabla1[[#This Row],[Fecha de nac]])/365,0)))</f>
        <v/>
      </c>
      <c r="O518" s="169"/>
      <c r="P518" s="35"/>
      <c r="Q518" s="68"/>
      <c r="R518" s="68"/>
      <c r="S518" s="68"/>
      <c r="T518" s="68"/>
      <c r="U518" s="243" t="str">
        <f>IF(F518="","",Tabla1[[#This Row],[Fecha Inicio grupo]]+3*7-7)</f>
        <v/>
      </c>
      <c r="V518" s="244" t="str">
        <f>IF(F518="","",EDATE(Tabla1[[#This Row],[Fecha Inicio grupo]],3))</f>
        <v/>
      </c>
      <c r="W518" s="30"/>
      <c r="X518" s="30"/>
      <c r="Y518" s="76"/>
      <c r="Z518" s="76"/>
      <c r="AA518" s="76"/>
      <c r="AB518" s="76"/>
      <c r="AC518" s="76"/>
      <c r="AD518" s="76"/>
      <c r="AE518" s="76"/>
      <c r="AF518" s="76"/>
      <c r="AG518" s="76"/>
      <c r="AH518" s="76"/>
      <c r="AI518" s="76"/>
      <c r="AJ518" s="76"/>
      <c r="AK518" s="76"/>
      <c r="AL518" s="76"/>
      <c r="AM518" s="76"/>
      <c r="AN518" s="76"/>
      <c r="AO518" s="144"/>
      <c r="AP518" s="246" t="str">
        <f>IF(F518="","",IFERROR(VLOOKUP(SUBSTITUTE(SUBSTITUTE(Tabla1[[#This Row],[Uso Sistemas]],"T","P"),"N","F"),Parámetros!$M$2:$N$17,2,0),"Completar hasta 3ra sem. para evaluar a Probacionista"))</f>
        <v/>
      </c>
      <c r="AQ518" s="40"/>
      <c r="AR518" s="40"/>
      <c r="AS518" s="40"/>
      <c r="AT518" s="29"/>
      <c r="AU518" s="56"/>
      <c r="AV518" s="56"/>
      <c r="AW518" s="56"/>
      <c r="AX518" s="248" t="str">
        <f>IF(V518="","",EOMONTH(EDATE(Tabla1[[#This Row],[Fecha Finalización]],2),0))</f>
        <v/>
      </c>
      <c r="AY518" s="40"/>
      <c r="AZ518" s="249" t="str">
        <f>IF(V518="","",EOMONTH(EDATE(Tabla1[[#This Row],[Fecha Finalización]],3),0))</f>
        <v/>
      </c>
      <c r="BA518" s="40"/>
      <c r="BB518" s="40"/>
      <c r="BC518" s="235"/>
      <c r="BD518" s="233" t="str">
        <f>IF(F518="","",Tabla1[[#This Row],[sem 01]]&amp;Tabla1[[#This Row],[sem 02]]&amp;Tabla1[[#This Row],[sem 03]])</f>
        <v/>
      </c>
      <c r="BE518" s="234" t="str">
        <f>IF(TRIM(F518)="","",$B$1&amp;"-"&amp;SUBSTITUTE(Tabla1[[#This Row],[Mes Inscrito]]," ","")&amp;"-"&amp;SUBSTITUTE(Tabla1[[#This Row],[Dia de clases Inscrito]]," ","")&amp;"-"&amp;SUBSTITUTE(Tabla1[[#This Row],[Horario Inscrito]]," ","")&amp;"-"&amp;Tabla1[[#This Row],[Fecha Inicio grupo]])</f>
        <v/>
      </c>
      <c r="BF518" s="251" t="str">
        <f>IF(F518="","",Tabla1[[#This Row],[Curso]])</f>
        <v/>
      </c>
      <c r="BG518" s="252" t="str">
        <f>+IF(TRIM(F518)="","",$B$1&amp;"-"&amp;TRIM(Tabla1[[#This Row],[Mes Inscrito]])&amp;"-"&amp;TRIM(Tabla1[[#This Row],[Dia de clases Inscrito]])&amp;"-"&amp;TRIM(Tabla1[[#This Row],[Horario Inscrito]])&amp;"-"&amp;TRIM(Tabla1[[#This Row],[Fecha Inicio grupo]])&amp;"-"&amp;TRIM(Tabla1[[#This Row],[Tipo Incrito]]))</f>
        <v/>
      </c>
      <c r="BH518" s="308" t="str">
        <f>IF(F518="","",OR(IFERROR(SEARCH("CG",Tabla1[[#This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8" s="309" t="str">
        <f>IF(F518&lt;&gt;"",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8" s="309" t="str">
        <f>IF(F518&lt;&gt;"",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8" s="309" t="str">
        <f>IF(Tabla1[[#This Row],[Fecha Inicio grupo]]="","",IFERROR(VLOOKUP(Tabla1[[#This Row],[Mes de Alta como miembro]],Parámetros!$AM$2:$AN$16,2,0),"01/01/1900"))</f>
        <v/>
      </c>
    </row>
    <row r="519" spans="1:63" ht="14.45" hidden="1">
      <c r="A519" s="69">
        <v>516</v>
      </c>
      <c r="B519" s="30"/>
      <c r="C519" s="35"/>
      <c r="D519" s="43"/>
      <c r="E519" s="65"/>
      <c r="F519" s="46"/>
      <c r="G519" s="46"/>
      <c r="H519" s="163"/>
      <c r="I519" s="43"/>
      <c r="J519" s="29"/>
      <c r="K519" s="70"/>
      <c r="L519" s="69"/>
      <c r="M519" s="47"/>
      <c r="N519" s="238" t="str">
        <f ca="1">IF(Tabla1[[#This Row],[Fecha de nac]]="","",IF(Tabla1[[#This Row],[Fecha Finalización]] &gt;=TODAY(), DATEDIF(Tabla1[[#This Row],[Fecha de nac]],TODAY(),"y"), ROUNDDOWN((Tabla1[[#This Row],[Fecha Finalización]] -Tabla1[[#This Row],[Fecha de nac]])/365,0)))</f>
        <v/>
      </c>
      <c r="O519" s="169"/>
      <c r="P519" s="35"/>
      <c r="Q519" s="68"/>
      <c r="R519" s="68"/>
      <c r="S519" s="68"/>
      <c r="T519" s="68"/>
      <c r="U519" s="243" t="str">
        <f>IF(F519="","",Tabla1[[#This Row],[Fecha Inicio grupo]]+3*7-7)</f>
        <v/>
      </c>
      <c r="V519" s="244" t="str">
        <f>IF(F519="","",EDATE(Tabla1[[#This Row],[Fecha Inicio grupo]],3))</f>
        <v/>
      </c>
      <c r="W519" s="30"/>
      <c r="X519" s="30"/>
      <c r="Y519" s="76"/>
      <c r="Z519" s="76"/>
      <c r="AA519" s="76"/>
      <c r="AB519" s="76"/>
      <c r="AC519" s="76"/>
      <c r="AD519" s="76"/>
      <c r="AE519" s="76"/>
      <c r="AF519" s="76"/>
      <c r="AG519" s="76"/>
      <c r="AH519" s="76"/>
      <c r="AI519" s="76"/>
      <c r="AJ519" s="76"/>
      <c r="AK519" s="76"/>
      <c r="AL519" s="76"/>
      <c r="AM519" s="76"/>
      <c r="AN519" s="76"/>
      <c r="AO519" s="144"/>
      <c r="AP519" s="246" t="str">
        <f>IF(F519="","",IFERROR(VLOOKUP(SUBSTITUTE(SUBSTITUTE(Tabla1[[#This Row],[Uso Sistemas]],"T","P"),"N","F"),Parámetros!$M$2:$N$17,2,0),"Completar hasta 3ra sem. para evaluar a Probacionista"))</f>
        <v/>
      </c>
      <c r="AQ519" s="40"/>
      <c r="AR519" s="40"/>
      <c r="AS519" s="40"/>
      <c r="AT519" s="29"/>
      <c r="AU519" s="56"/>
      <c r="AV519" s="56"/>
      <c r="AW519" s="56"/>
      <c r="AX519" s="248" t="str">
        <f>IF(V519="","",EOMONTH(EDATE(Tabla1[[#This Row],[Fecha Finalización]],2),0))</f>
        <v/>
      </c>
      <c r="AY519" s="40"/>
      <c r="AZ519" s="249" t="str">
        <f>IF(V519="","",EOMONTH(EDATE(Tabla1[[#This Row],[Fecha Finalización]],3),0))</f>
        <v/>
      </c>
      <c r="BA519" s="40"/>
      <c r="BB519" s="40"/>
      <c r="BC519" s="235"/>
      <c r="BD519" s="233" t="str">
        <f>IF(F519="","",Tabla1[[#This Row],[sem 01]]&amp;Tabla1[[#This Row],[sem 02]]&amp;Tabla1[[#This Row],[sem 03]])</f>
        <v/>
      </c>
      <c r="BE519" s="234" t="str">
        <f>IF(TRIM(F519)="","",$B$1&amp;"-"&amp;SUBSTITUTE(Tabla1[[#This Row],[Mes Inscrito]]," ","")&amp;"-"&amp;SUBSTITUTE(Tabla1[[#This Row],[Dia de clases Inscrito]]," ","")&amp;"-"&amp;SUBSTITUTE(Tabla1[[#This Row],[Horario Inscrito]]," ","")&amp;"-"&amp;Tabla1[[#This Row],[Fecha Inicio grupo]])</f>
        <v/>
      </c>
      <c r="BF519" s="251" t="str">
        <f>IF(F519="","",Tabla1[[#This Row],[Curso]])</f>
        <v/>
      </c>
      <c r="BG519" s="252" t="str">
        <f>+IF(TRIM(F519)="","",$B$1&amp;"-"&amp;TRIM(Tabla1[[#This Row],[Mes Inscrito]])&amp;"-"&amp;TRIM(Tabla1[[#This Row],[Dia de clases Inscrito]])&amp;"-"&amp;TRIM(Tabla1[[#This Row],[Horario Inscrito]])&amp;"-"&amp;TRIM(Tabla1[[#This Row],[Fecha Inicio grupo]])&amp;"-"&amp;TRIM(Tabla1[[#This Row],[Tipo Incrito]]))</f>
        <v/>
      </c>
      <c r="BH519" s="308" t="str">
        <f>IF(F519="","",OR(IFERROR(SEARCH("CG",Tabla1[[#This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9" s="309" t="str">
        <f>IF(F519&lt;&gt;"",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9" s="309" t="str">
        <f>IF(F519&lt;&gt;"",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9" s="309" t="str">
        <f>IF(Tabla1[[#This Row],[Fecha Inicio grupo]]="","",IFERROR(VLOOKUP(Tabla1[[#This Row],[Mes de Alta como miembro]],Parámetros!$AM$2:$AN$16,2,0),"01/01/1900"))</f>
        <v/>
      </c>
    </row>
    <row r="520" spans="1:63" ht="14.45" hidden="1">
      <c r="A520" s="69">
        <v>517</v>
      </c>
      <c r="B520" s="30"/>
      <c r="C520" s="35"/>
      <c r="D520" s="43"/>
      <c r="E520" s="65"/>
      <c r="F520" s="46"/>
      <c r="G520" s="46"/>
      <c r="H520" s="163"/>
      <c r="I520" s="43"/>
      <c r="J520" s="29"/>
      <c r="K520" s="70"/>
      <c r="L520" s="69"/>
      <c r="M520" s="47"/>
      <c r="N520" s="238" t="str">
        <f ca="1">IF(Tabla1[[#This Row],[Fecha de nac]]="","",IF(Tabla1[[#This Row],[Fecha Finalización]] &gt;=TODAY(), DATEDIF(Tabla1[[#This Row],[Fecha de nac]],TODAY(),"y"), ROUNDDOWN((Tabla1[[#This Row],[Fecha Finalización]] -Tabla1[[#This Row],[Fecha de nac]])/365,0)))</f>
        <v/>
      </c>
      <c r="O520" s="169"/>
      <c r="P520" s="35"/>
      <c r="Q520" s="68"/>
      <c r="R520" s="68"/>
      <c r="S520" s="68"/>
      <c r="T520" s="68"/>
      <c r="U520" s="243" t="str">
        <f>IF(F520="","",Tabla1[[#This Row],[Fecha Inicio grupo]]+3*7-7)</f>
        <v/>
      </c>
      <c r="V520" s="244" t="str">
        <f>IF(F520="","",EDATE(Tabla1[[#This Row],[Fecha Inicio grupo]],3))</f>
        <v/>
      </c>
      <c r="W520" s="30"/>
      <c r="X520" s="30"/>
      <c r="Y520" s="76"/>
      <c r="Z520" s="76"/>
      <c r="AA520" s="76"/>
      <c r="AB520" s="76"/>
      <c r="AC520" s="76"/>
      <c r="AD520" s="76"/>
      <c r="AE520" s="76"/>
      <c r="AF520" s="76"/>
      <c r="AG520" s="76"/>
      <c r="AH520" s="76"/>
      <c r="AI520" s="76"/>
      <c r="AJ520" s="76"/>
      <c r="AK520" s="76"/>
      <c r="AL520" s="76"/>
      <c r="AM520" s="76"/>
      <c r="AN520" s="76"/>
      <c r="AO520" s="144"/>
      <c r="AP520" s="246" t="str">
        <f>IF(F520="","",IFERROR(VLOOKUP(SUBSTITUTE(SUBSTITUTE(Tabla1[[#This Row],[Uso Sistemas]],"T","P"),"N","F"),Parámetros!$M$2:$N$17,2,0),"Completar hasta 3ra sem. para evaluar a Probacionista"))</f>
        <v/>
      </c>
      <c r="AQ520" s="40"/>
      <c r="AR520" s="40"/>
      <c r="AS520" s="40"/>
      <c r="AT520" s="29"/>
      <c r="AU520" s="56"/>
      <c r="AV520" s="56"/>
      <c r="AW520" s="56"/>
      <c r="AX520" s="248" t="str">
        <f>IF(V520="","",EOMONTH(EDATE(Tabla1[[#This Row],[Fecha Finalización]],2),0))</f>
        <v/>
      </c>
      <c r="AY520" s="40"/>
      <c r="AZ520" s="249" t="str">
        <f>IF(V520="","",EOMONTH(EDATE(Tabla1[[#This Row],[Fecha Finalización]],3),0))</f>
        <v/>
      </c>
      <c r="BA520" s="40"/>
      <c r="BB520" s="40"/>
      <c r="BC520" s="235"/>
      <c r="BD520" s="233" t="str">
        <f>IF(F520="","",Tabla1[[#This Row],[sem 01]]&amp;Tabla1[[#This Row],[sem 02]]&amp;Tabla1[[#This Row],[sem 03]])</f>
        <v/>
      </c>
      <c r="BE520" s="234" t="str">
        <f>IF(TRIM(F520)="","",$B$1&amp;"-"&amp;SUBSTITUTE(Tabla1[[#This Row],[Mes Inscrito]]," ","")&amp;"-"&amp;SUBSTITUTE(Tabla1[[#This Row],[Dia de clases Inscrito]]," ","")&amp;"-"&amp;SUBSTITUTE(Tabla1[[#This Row],[Horario Inscrito]]," ","")&amp;"-"&amp;Tabla1[[#This Row],[Fecha Inicio grupo]])</f>
        <v/>
      </c>
      <c r="BF520" s="251" t="str">
        <f>IF(F520="","",Tabla1[[#This Row],[Curso]])</f>
        <v/>
      </c>
      <c r="BG520" s="252" t="str">
        <f>+IF(TRIM(F520)="","",$B$1&amp;"-"&amp;TRIM(Tabla1[[#This Row],[Mes Inscrito]])&amp;"-"&amp;TRIM(Tabla1[[#This Row],[Dia de clases Inscrito]])&amp;"-"&amp;TRIM(Tabla1[[#This Row],[Horario Inscrito]])&amp;"-"&amp;TRIM(Tabla1[[#This Row],[Fecha Inicio grupo]])&amp;"-"&amp;TRIM(Tabla1[[#This Row],[Tipo Incrito]]))</f>
        <v/>
      </c>
      <c r="BH520" s="308" t="str">
        <f>IF(F520="","",OR(IFERROR(SEARCH("CG",Tabla1[[#This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0" s="309" t="str">
        <f>IF(F520&lt;&gt;"",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0" s="309" t="str">
        <f>IF(F520&lt;&gt;"",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0" s="309" t="str">
        <f>IF(Tabla1[[#This Row],[Fecha Inicio grupo]]="","",IFERROR(VLOOKUP(Tabla1[[#This Row],[Mes de Alta como miembro]],Parámetros!$AM$2:$AN$16,2,0),"01/01/1900"))</f>
        <v/>
      </c>
    </row>
    <row r="521" spans="1:63" ht="14.45" hidden="1">
      <c r="A521" s="69">
        <v>518</v>
      </c>
      <c r="B521" s="30"/>
      <c r="C521" s="35"/>
      <c r="D521" s="43"/>
      <c r="E521" s="65"/>
      <c r="F521" s="46"/>
      <c r="G521" s="46"/>
      <c r="H521" s="163"/>
      <c r="I521" s="43"/>
      <c r="J521" s="29"/>
      <c r="K521" s="70"/>
      <c r="L521" s="69"/>
      <c r="M521" s="47"/>
      <c r="N521" s="238" t="str">
        <f ca="1">IF(Tabla1[[#This Row],[Fecha de nac]]="","",IF(Tabla1[[#This Row],[Fecha Finalización]] &gt;=TODAY(), DATEDIF(Tabla1[[#This Row],[Fecha de nac]],TODAY(),"y"), ROUNDDOWN((Tabla1[[#This Row],[Fecha Finalización]] -Tabla1[[#This Row],[Fecha de nac]])/365,0)))</f>
        <v/>
      </c>
      <c r="O521" s="169"/>
      <c r="P521" s="35"/>
      <c r="Q521" s="68"/>
      <c r="R521" s="68"/>
      <c r="S521" s="68"/>
      <c r="T521" s="68"/>
      <c r="U521" s="243" t="str">
        <f>IF(F521="","",Tabla1[[#This Row],[Fecha Inicio grupo]]+3*7-7)</f>
        <v/>
      </c>
      <c r="V521" s="244" t="str">
        <f>IF(F521="","",EDATE(Tabla1[[#This Row],[Fecha Inicio grupo]],3))</f>
        <v/>
      </c>
      <c r="W521" s="30"/>
      <c r="X521" s="30"/>
      <c r="Y521" s="76"/>
      <c r="Z521" s="76"/>
      <c r="AA521" s="76"/>
      <c r="AB521" s="76"/>
      <c r="AC521" s="76"/>
      <c r="AD521" s="76"/>
      <c r="AE521" s="76"/>
      <c r="AF521" s="76"/>
      <c r="AG521" s="76"/>
      <c r="AH521" s="76"/>
      <c r="AI521" s="76"/>
      <c r="AJ521" s="76"/>
      <c r="AK521" s="76"/>
      <c r="AL521" s="76"/>
      <c r="AM521" s="76"/>
      <c r="AN521" s="76"/>
      <c r="AO521" s="144"/>
      <c r="AP521" s="246" t="str">
        <f>IF(F521="","",IFERROR(VLOOKUP(SUBSTITUTE(SUBSTITUTE(Tabla1[[#This Row],[Uso Sistemas]],"T","P"),"N","F"),Parámetros!$M$2:$N$17,2,0),"Completar hasta 3ra sem. para evaluar a Probacionista"))</f>
        <v/>
      </c>
      <c r="AQ521" s="40"/>
      <c r="AR521" s="40"/>
      <c r="AS521" s="40"/>
      <c r="AT521" s="29"/>
      <c r="AU521" s="56"/>
      <c r="AV521" s="56"/>
      <c r="AW521" s="56"/>
      <c r="AX521" s="248" t="str">
        <f>IF(V521="","",EOMONTH(EDATE(Tabla1[[#This Row],[Fecha Finalización]],2),0))</f>
        <v/>
      </c>
      <c r="AY521" s="40"/>
      <c r="AZ521" s="249" t="str">
        <f>IF(V521="","",EOMONTH(EDATE(Tabla1[[#This Row],[Fecha Finalización]],3),0))</f>
        <v/>
      </c>
      <c r="BA521" s="40"/>
      <c r="BB521" s="40"/>
      <c r="BC521" s="235"/>
      <c r="BD521" s="233" t="str">
        <f>IF(F521="","",Tabla1[[#This Row],[sem 01]]&amp;Tabla1[[#This Row],[sem 02]]&amp;Tabla1[[#This Row],[sem 03]])</f>
        <v/>
      </c>
      <c r="BE521" s="234" t="str">
        <f>IF(TRIM(F521)="","",$B$1&amp;"-"&amp;SUBSTITUTE(Tabla1[[#This Row],[Mes Inscrito]]," ","")&amp;"-"&amp;SUBSTITUTE(Tabla1[[#This Row],[Dia de clases Inscrito]]," ","")&amp;"-"&amp;SUBSTITUTE(Tabla1[[#This Row],[Horario Inscrito]]," ","")&amp;"-"&amp;Tabla1[[#This Row],[Fecha Inicio grupo]])</f>
        <v/>
      </c>
      <c r="BF521" s="251" t="str">
        <f>IF(F521="","",Tabla1[[#This Row],[Curso]])</f>
        <v/>
      </c>
      <c r="BG521" s="252" t="str">
        <f>+IF(TRIM(F521)="","",$B$1&amp;"-"&amp;TRIM(Tabla1[[#This Row],[Mes Inscrito]])&amp;"-"&amp;TRIM(Tabla1[[#This Row],[Dia de clases Inscrito]])&amp;"-"&amp;TRIM(Tabla1[[#This Row],[Horario Inscrito]])&amp;"-"&amp;TRIM(Tabla1[[#This Row],[Fecha Inicio grupo]])&amp;"-"&amp;TRIM(Tabla1[[#This Row],[Tipo Incrito]]))</f>
        <v/>
      </c>
      <c r="BH521" s="308" t="str">
        <f>IF(F521="","",OR(IFERROR(SEARCH("CG",Tabla1[[#This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1" s="309" t="str">
        <f>IF(F521&lt;&gt;"",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1" s="309" t="str">
        <f>IF(F521&lt;&gt;"",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1" s="309" t="str">
        <f>IF(Tabla1[[#This Row],[Fecha Inicio grupo]]="","",IFERROR(VLOOKUP(Tabla1[[#This Row],[Mes de Alta como miembro]],Parámetros!$AM$2:$AN$16,2,0),"01/01/1900"))</f>
        <v/>
      </c>
    </row>
    <row r="522" spans="1:63" ht="14.45" hidden="1">
      <c r="A522" s="69">
        <v>519</v>
      </c>
      <c r="B522" s="30"/>
      <c r="C522" s="35"/>
      <c r="D522" s="43"/>
      <c r="E522" s="65"/>
      <c r="F522" s="46"/>
      <c r="G522" s="46"/>
      <c r="H522" s="163"/>
      <c r="I522" s="43"/>
      <c r="J522" s="29"/>
      <c r="K522" s="70"/>
      <c r="L522" s="69"/>
      <c r="M522" s="47"/>
      <c r="N522" s="238" t="str">
        <f ca="1">IF(Tabla1[[#This Row],[Fecha de nac]]="","",IF(Tabla1[[#This Row],[Fecha Finalización]] &gt;=TODAY(), DATEDIF(Tabla1[[#This Row],[Fecha de nac]],TODAY(),"y"), ROUNDDOWN((Tabla1[[#This Row],[Fecha Finalización]] -Tabla1[[#This Row],[Fecha de nac]])/365,0)))</f>
        <v/>
      </c>
      <c r="O522" s="169"/>
      <c r="P522" s="35"/>
      <c r="Q522" s="68"/>
      <c r="R522" s="68"/>
      <c r="S522" s="68"/>
      <c r="T522" s="68"/>
      <c r="U522" s="243" t="str">
        <f>IF(F522="","",Tabla1[[#This Row],[Fecha Inicio grupo]]+3*7-7)</f>
        <v/>
      </c>
      <c r="V522" s="244" t="str">
        <f>IF(F522="","",EDATE(Tabla1[[#This Row],[Fecha Inicio grupo]],3))</f>
        <v/>
      </c>
      <c r="W522" s="30"/>
      <c r="X522" s="30"/>
      <c r="Y522" s="76"/>
      <c r="Z522" s="76"/>
      <c r="AA522" s="76"/>
      <c r="AB522" s="76"/>
      <c r="AC522" s="76"/>
      <c r="AD522" s="76"/>
      <c r="AE522" s="76"/>
      <c r="AF522" s="76"/>
      <c r="AG522" s="76"/>
      <c r="AH522" s="76"/>
      <c r="AI522" s="76"/>
      <c r="AJ522" s="76"/>
      <c r="AK522" s="76"/>
      <c r="AL522" s="76"/>
      <c r="AM522" s="76"/>
      <c r="AN522" s="76"/>
      <c r="AO522" s="144"/>
      <c r="AP522" s="246" t="str">
        <f>IF(F522="","",IFERROR(VLOOKUP(SUBSTITUTE(SUBSTITUTE(Tabla1[[#This Row],[Uso Sistemas]],"T","P"),"N","F"),Parámetros!$M$2:$N$17,2,0),"Completar hasta 3ra sem. para evaluar a Probacionista"))</f>
        <v/>
      </c>
      <c r="AQ522" s="40"/>
      <c r="AR522" s="40"/>
      <c r="AS522" s="40"/>
      <c r="AT522" s="29"/>
      <c r="AU522" s="56"/>
      <c r="AV522" s="56"/>
      <c r="AW522" s="56"/>
      <c r="AX522" s="248" t="str">
        <f>IF(V522="","",EOMONTH(EDATE(Tabla1[[#This Row],[Fecha Finalización]],2),0))</f>
        <v/>
      </c>
      <c r="AY522" s="40"/>
      <c r="AZ522" s="249" t="str">
        <f>IF(V522="","",EOMONTH(EDATE(Tabla1[[#This Row],[Fecha Finalización]],3),0))</f>
        <v/>
      </c>
      <c r="BA522" s="40"/>
      <c r="BB522" s="40"/>
      <c r="BC522" s="235"/>
      <c r="BD522" s="233" t="str">
        <f>IF(F522="","",Tabla1[[#This Row],[sem 01]]&amp;Tabla1[[#This Row],[sem 02]]&amp;Tabla1[[#This Row],[sem 03]])</f>
        <v/>
      </c>
      <c r="BE522" s="234" t="str">
        <f>IF(TRIM(F522)="","",$B$1&amp;"-"&amp;SUBSTITUTE(Tabla1[[#This Row],[Mes Inscrito]]," ","")&amp;"-"&amp;SUBSTITUTE(Tabla1[[#This Row],[Dia de clases Inscrito]]," ","")&amp;"-"&amp;SUBSTITUTE(Tabla1[[#This Row],[Horario Inscrito]]," ","")&amp;"-"&amp;Tabla1[[#This Row],[Fecha Inicio grupo]])</f>
        <v/>
      </c>
      <c r="BF522" s="251" t="str">
        <f>IF(F522="","",Tabla1[[#This Row],[Curso]])</f>
        <v/>
      </c>
      <c r="BG522" s="252" t="str">
        <f>+IF(TRIM(F522)="","",$B$1&amp;"-"&amp;TRIM(Tabla1[[#This Row],[Mes Inscrito]])&amp;"-"&amp;TRIM(Tabla1[[#This Row],[Dia de clases Inscrito]])&amp;"-"&amp;TRIM(Tabla1[[#This Row],[Horario Inscrito]])&amp;"-"&amp;TRIM(Tabla1[[#This Row],[Fecha Inicio grupo]])&amp;"-"&amp;TRIM(Tabla1[[#This Row],[Tipo Incrito]]))</f>
        <v/>
      </c>
      <c r="BH522" s="308" t="str">
        <f>IF(F522="","",OR(IFERROR(SEARCH("CG",Tabla1[[#This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2" s="309" t="str">
        <f>IF(F522&lt;&gt;"",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2" s="309" t="str">
        <f>IF(F522&lt;&gt;"",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2" s="309" t="str">
        <f>IF(Tabla1[[#This Row],[Fecha Inicio grupo]]="","",IFERROR(VLOOKUP(Tabla1[[#This Row],[Mes de Alta como miembro]],Parámetros!$AM$2:$AN$16,2,0),"01/01/1900"))</f>
        <v/>
      </c>
    </row>
    <row r="523" spans="1:63" ht="14.45" hidden="1">
      <c r="A523" s="69">
        <v>520</v>
      </c>
      <c r="B523" s="30"/>
      <c r="C523" s="35"/>
      <c r="D523" s="43"/>
      <c r="E523" s="65"/>
      <c r="F523" s="46"/>
      <c r="G523" s="46"/>
      <c r="H523" s="163"/>
      <c r="I523" s="43"/>
      <c r="J523" s="29"/>
      <c r="K523" s="70"/>
      <c r="L523" s="69"/>
      <c r="M523" s="47"/>
      <c r="N523" s="238" t="str">
        <f ca="1">IF(Tabla1[[#This Row],[Fecha de nac]]="","",IF(Tabla1[[#This Row],[Fecha Finalización]] &gt;=TODAY(), DATEDIF(Tabla1[[#This Row],[Fecha de nac]],TODAY(),"y"), ROUNDDOWN((Tabla1[[#This Row],[Fecha Finalización]] -Tabla1[[#This Row],[Fecha de nac]])/365,0)))</f>
        <v/>
      </c>
      <c r="O523" s="169"/>
      <c r="P523" s="35"/>
      <c r="Q523" s="68"/>
      <c r="R523" s="68"/>
      <c r="S523" s="68"/>
      <c r="T523" s="68"/>
      <c r="U523" s="243" t="str">
        <f>IF(F523="","",Tabla1[[#This Row],[Fecha Inicio grupo]]+3*7-7)</f>
        <v/>
      </c>
      <c r="V523" s="244" t="str">
        <f>IF(F523="","",EDATE(Tabla1[[#This Row],[Fecha Inicio grupo]],3))</f>
        <v/>
      </c>
      <c r="W523" s="30"/>
      <c r="X523" s="30"/>
      <c r="Y523" s="76"/>
      <c r="Z523" s="76"/>
      <c r="AA523" s="76"/>
      <c r="AB523" s="76"/>
      <c r="AC523" s="76"/>
      <c r="AD523" s="76"/>
      <c r="AE523" s="76"/>
      <c r="AF523" s="76"/>
      <c r="AG523" s="76"/>
      <c r="AH523" s="76"/>
      <c r="AI523" s="76"/>
      <c r="AJ523" s="76"/>
      <c r="AK523" s="76"/>
      <c r="AL523" s="76"/>
      <c r="AM523" s="76"/>
      <c r="AN523" s="76"/>
      <c r="AO523" s="144"/>
      <c r="AP523" s="246" t="str">
        <f>IF(F523="","",IFERROR(VLOOKUP(SUBSTITUTE(SUBSTITUTE(Tabla1[[#This Row],[Uso Sistemas]],"T","P"),"N","F"),Parámetros!$M$2:$N$17,2,0),"Completar hasta 3ra sem. para evaluar a Probacionista"))</f>
        <v/>
      </c>
      <c r="AQ523" s="40"/>
      <c r="AR523" s="40"/>
      <c r="AS523" s="40"/>
      <c r="AT523" s="29"/>
      <c r="AU523" s="56"/>
      <c r="AV523" s="56"/>
      <c r="AW523" s="56"/>
      <c r="AX523" s="248" t="str">
        <f>IF(V523="","",EOMONTH(EDATE(Tabla1[[#This Row],[Fecha Finalización]],2),0))</f>
        <v/>
      </c>
      <c r="AY523" s="40"/>
      <c r="AZ523" s="249" t="str">
        <f>IF(V523="","",EOMONTH(EDATE(Tabla1[[#This Row],[Fecha Finalización]],3),0))</f>
        <v/>
      </c>
      <c r="BA523" s="40"/>
      <c r="BB523" s="40"/>
      <c r="BC523" s="235"/>
      <c r="BD523" s="233" t="str">
        <f>IF(F523="","",Tabla1[[#This Row],[sem 01]]&amp;Tabla1[[#This Row],[sem 02]]&amp;Tabla1[[#This Row],[sem 03]])</f>
        <v/>
      </c>
      <c r="BE523" s="234" t="str">
        <f>IF(TRIM(F523)="","",$B$1&amp;"-"&amp;SUBSTITUTE(Tabla1[[#This Row],[Mes Inscrito]]," ","")&amp;"-"&amp;SUBSTITUTE(Tabla1[[#This Row],[Dia de clases Inscrito]]," ","")&amp;"-"&amp;SUBSTITUTE(Tabla1[[#This Row],[Horario Inscrito]]," ","")&amp;"-"&amp;Tabla1[[#This Row],[Fecha Inicio grupo]])</f>
        <v/>
      </c>
      <c r="BF523" s="251" t="str">
        <f>IF(F523="","",Tabla1[[#This Row],[Curso]])</f>
        <v/>
      </c>
      <c r="BG523" s="252" t="str">
        <f>+IF(TRIM(F523)="","",$B$1&amp;"-"&amp;TRIM(Tabla1[[#This Row],[Mes Inscrito]])&amp;"-"&amp;TRIM(Tabla1[[#This Row],[Dia de clases Inscrito]])&amp;"-"&amp;TRIM(Tabla1[[#This Row],[Horario Inscrito]])&amp;"-"&amp;TRIM(Tabla1[[#This Row],[Fecha Inicio grupo]])&amp;"-"&amp;TRIM(Tabla1[[#This Row],[Tipo Incrito]]))</f>
        <v/>
      </c>
      <c r="BH523" s="308" t="str">
        <f>IF(F523="","",OR(IFERROR(SEARCH("CG",Tabla1[[#This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3" s="309" t="str">
        <f>IF(F523&lt;&gt;"",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3" s="309" t="str">
        <f>IF(F523&lt;&gt;"",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3" s="309" t="str">
        <f>IF(Tabla1[[#This Row],[Fecha Inicio grupo]]="","",IFERROR(VLOOKUP(Tabla1[[#This Row],[Mes de Alta como miembro]],Parámetros!$AM$2:$AN$16,2,0),"01/01/1900"))</f>
        <v/>
      </c>
    </row>
    <row r="524" spans="1:63" ht="14.45" hidden="1">
      <c r="A524" s="69">
        <v>521</v>
      </c>
      <c r="B524" s="30"/>
      <c r="C524" s="35"/>
      <c r="D524" s="43"/>
      <c r="E524" s="65"/>
      <c r="F524" s="46"/>
      <c r="G524" s="46"/>
      <c r="H524" s="163"/>
      <c r="I524" s="43"/>
      <c r="J524" s="29"/>
      <c r="K524" s="70"/>
      <c r="L524" s="69"/>
      <c r="M524" s="47"/>
      <c r="N524" s="238" t="str">
        <f ca="1">IF(Tabla1[[#This Row],[Fecha de nac]]="","",IF(Tabla1[[#This Row],[Fecha Finalización]] &gt;=TODAY(), DATEDIF(Tabla1[[#This Row],[Fecha de nac]],TODAY(),"y"), ROUNDDOWN((Tabla1[[#This Row],[Fecha Finalización]] -Tabla1[[#This Row],[Fecha de nac]])/365,0)))</f>
        <v/>
      </c>
      <c r="O524" s="169"/>
      <c r="P524" s="35"/>
      <c r="Q524" s="68"/>
      <c r="R524" s="68"/>
      <c r="S524" s="68"/>
      <c r="T524" s="68"/>
      <c r="U524" s="243" t="str">
        <f>IF(F524="","",Tabla1[[#This Row],[Fecha Inicio grupo]]+3*7-7)</f>
        <v/>
      </c>
      <c r="V524" s="244" t="str">
        <f>IF(F524="","",EDATE(Tabla1[[#This Row],[Fecha Inicio grupo]],3))</f>
        <v/>
      </c>
      <c r="W524" s="30"/>
      <c r="X524" s="30"/>
      <c r="Y524" s="76"/>
      <c r="Z524" s="76"/>
      <c r="AA524" s="76"/>
      <c r="AB524" s="76"/>
      <c r="AC524" s="76"/>
      <c r="AD524" s="76"/>
      <c r="AE524" s="76"/>
      <c r="AF524" s="76"/>
      <c r="AG524" s="76"/>
      <c r="AH524" s="76"/>
      <c r="AI524" s="76"/>
      <c r="AJ524" s="76"/>
      <c r="AK524" s="76"/>
      <c r="AL524" s="76"/>
      <c r="AM524" s="76"/>
      <c r="AN524" s="76"/>
      <c r="AO524" s="144"/>
      <c r="AP524" s="246" t="str">
        <f>IF(F524="","",IFERROR(VLOOKUP(SUBSTITUTE(SUBSTITUTE(Tabla1[[#This Row],[Uso Sistemas]],"T","P"),"N","F"),Parámetros!$M$2:$N$17,2,0),"Completar hasta 3ra sem. para evaluar a Probacionista"))</f>
        <v/>
      </c>
      <c r="AQ524" s="40"/>
      <c r="AR524" s="40"/>
      <c r="AS524" s="40"/>
      <c r="AT524" s="29"/>
      <c r="AU524" s="56"/>
      <c r="AV524" s="56"/>
      <c r="AW524" s="56"/>
      <c r="AX524" s="248" t="str">
        <f>IF(V524="","",EOMONTH(EDATE(Tabla1[[#This Row],[Fecha Finalización]],2),0))</f>
        <v/>
      </c>
      <c r="AY524" s="40"/>
      <c r="AZ524" s="249" t="str">
        <f>IF(V524="","",EOMONTH(EDATE(Tabla1[[#This Row],[Fecha Finalización]],3),0))</f>
        <v/>
      </c>
      <c r="BA524" s="40"/>
      <c r="BB524" s="40"/>
      <c r="BC524" s="235"/>
      <c r="BD524" s="233" t="str">
        <f>IF(F524="","",Tabla1[[#This Row],[sem 01]]&amp;Tabla1[[#This Row],[sem 02]]&amp;Tabla1[[#This Row],[sem 03]])</f>
        <v/>
      </c>
      <c r="BE524" s="234" t="str">
        <f>IF(TRIM(F524)="","",$B$1&amp;"-"&amp;SUBSTITUTE(Tabla1[[#This Row],[Mes Inscrito]]," ","")&amp;"-"&amp;SUBSTITUTE(Tabla1[[#This Row],[Dia de clases Inscrito]]," ","")&amp;"-"&amp;SUBSTITUTE(Tabla1[[#This Row],[Horario Inscrito]]," ","")&amp;"-"&amp;Tabla1[[#This Row],[Fecha Inicio grupo]])</f>
        <v/>
      </c>
      <c r="BF524" s="251" t="str">
        <f>IF(F524="","",Tabla1[[#This Row],[Curso]])</f>
        <v/>
      </c>
      <c r="BG524" s="252" t="str">
        <f>+IF(TRIM(F524)="","",$B$1&amp;"-"&amp;TRIM(Tabla1[[#This Row],[Mes Inscrito]])&amp;"-"&amp;TRIM(Tabla1[[#This Row],[Dia de clases Inscrito]])&amp;"-"&amp;TRIM(Tabla1[[#This Row],[Horario Inscrito]])&amp;"-"&amp;TRIM(Tabla1[[#This Row],[Fecha Inicio grupo]])&amp;"-"&amp;TRIM(Tabla1[[#This Row],[Tipo Incrito]]))</f>
        <v/>
      </c>
      <c r="BH524" s="308" t="str">
        <f>IF(F524="","",OR(IFERROR(SEARCH("CG",Tabla1[[#This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4" s="309" t="str">
        <f>IF(F524&lt;&gt;"",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4" s="309" t="str">
        <f>IF(F524&lt;&gt;"",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4" s="309" t="str">
        <f>IF(Tabla1[[#This Row],[Fecha Inicio grupo]]="","",IFERROR(VLOOKUP(Tabla1[[#This Row],[Mes de Alta como miembro]],Parámetros!$AM$2:$AN$16,2,0),"01/01/1900"))</f>
        <v/>
      </c>
    </row>
    <row r="525" spans="1:63" ht="14.45" hidden="1">
      <c r="A525" s="69">
        <v>522</v>
      </c>
      <c r="B525" s="30"/>
      <c r="C525" s="35"/>
      <c r="D525" s="43"/>
      <c r="E525" s="65"/>
      <c r="F525" s="46"/>
      <c r="G525" s="46"/>
      <c r="H525" s="163"/>
      <c r="I525" s="43"/>
      <c r="J525" s="29"/>
      <c r="K525" s="70"/>
      <c r="L525" s="69"/>
      <c r="M525" s="47"/>
      <c r="N525" s="238" t="str">
        <f ca="1">IF(Tabla1[[#This Row],[Fecha de nac]]="","",IF(Tabla1[[#This Row],[Fecha Finalización]] &gt;=TODAY(), DATEDIF(Tabla1[[#This Row],[Fecha de nac]],TODAY(),"y"), ROUNDDOWN((Tabla1[[#This Row],[Fecha Finalización]] -Tabla1[[#This Row],[Fecha de nac]])/365,0)))</f>
        <v/>
      </c>
      <c r="O525" s="169"/>
      <c r="P525" s="35"/>
      <c r="Q525" s="68"/>
      <c r="R525" s="68"/>
      <c r="S525" s="68"/>
      <c r="T525" s="68"/>
      <c r="U525" s="243" t="str">
        <f>IF(F525="","",Tabla1[[#This Row],[Fecha Inicio grupo]]+3*7-7)</f>
        <v/>
      </c>
      <c r="V525" s="244" t="str">
        <f>IF(F525="","",EDATE(Tabla1[[#This Row],[Fecha Inicio grupo]],3))</f>
        <v/>
      </c>
      <c r="W525" s="30"/>
      <c r="X525" s="30"/>
      <c r="Y525" s="76"/>
      <c r="Z525" s="76"/>
      <c r="AA525" s="76"/>
      <c r="AB525" s="76"/>
      <c r="AC525" s="76"/>
      <c r="AD525" s="76"/>
      <c r="AE525" s="76"/>
      <c r="AF525" s="76"/>
      <c r="AG525" s="76"/>
      <c r="AH525" s="76"/>
      <c r="AI525" s="76"/>
      <c r="AJ525" s="76"/>
      <c r="AK525" s="76"/>
      <c r="AL525" s="76"/>
      <c r="AM525" s="76"/>
      <c r="AN525" s="76"/>
      <c r="AO525" s="144"/>
      <c r="AP525" s="246" t="str">
        <f>IF(F525="","",IFERROR(VLOOKUP(SUBSTITUTE(SUBSTITUTE(Tabla1[[#This Row],[Uso Sistemas]],"T","P"),"N","F"),Parámetros!$M$2:$N$17,2,0),"Completar hasta 3ra sem. para evaluar a Probacionista"))</f>
        <v/>
      </c>
      <c r="AQ525" s="40"/>
      <c r="AR525" s="40"/>
      <c r="AS525" s="40"/>
      <c r="AT525" s="29"/>
      <c r="AU525" s="56"/>
      <c r="AV525" s="56"/>
      <c r="AW525" s="56"/>
      <c r="AX525" s="248" t="str">
        <f>IF(V525="","",EOMONTH(EDATE(Tabla1[[#This Row],[Fecha Finalización]],2),0))</f>
        <v/>
      </c>
      <c r="AY525" s="40"/>
      <c r="AZ525" s="249" t="str">
        <f>IF(V525="","",EOMONTH(EDATE(Tabla1[[#This Row],[Fecha Finalización]],3),0))</f>
        <v/>
      </c>
      <c r="BA525" s="40"/>
      <c r="BB525" s="40"/>
      <c r="BC525" s="235"/>
      <c r="BD525" s="233" t="str">
        <f>IF(F525="","",Tabla1[[#This Row],[sem 01]]&amp;Tabla1[[#This Row],[sem 02]]&amp;Tabla1[[#This Row],[sem 03]])</f>
        <v/>
      </c>
      <c r="BE525" s="234" t="str">
        <f>IF(TRIM(F525)="","",$B$1&amp;"-"&amp;SUBSTITUTE(Tabla1[[#This Row],[Mes Inscrito]]," ","")&amp;"-"&amp;SUBSTITUTE(Tabla1[[#This Row],[Dia de clases Inscrito]]," ","")&amp;"-"&amp;SUBSTITUTE(Tabla1[[#This Row],[Horario Inscrito]]," ","")&amp;"-"&amp;Tabla1[[#This Row],[Fecha Inicio grupo]])</f>
        <v/>
      </c>
      <c r="BF525" s="251" t="str">
        <f>IF(F525="","",Tabla1[[#This Row],[Curso]])</f>
        <v/>
      </c>
      <c r="BG525" s="252" t="str">
        <f>+IF(TRIM(F525)="","",$B$1&amp;"-"&amp;TRIM(Tabla1[[#This Row],[Mes Inscrito]])&amp;"-"&amp;TRIM(Tabla1[[#This Row],[Dia de clases Inscrito]])&amp;"-"&amp;TRIM(Tabla1[[#This Row],[Horario Inscrito]])&amp;"-"&amp;TRIM(Tabla1[[#This Row],[Fecha Inicio grupo]])&amp;"-"&amp;TRIM(Tabla1[[#This Row],[Tipo Incrito]]))</f>
        <v/>
      </c>
      <c r="BH525" s="308" t="str">
        <f>IF(F525="","",OR(IFERROR(SEARCH("CG",Tabla1[[#This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5" s="309" t="str">
        <f>IF(F525&lt;&gt;"",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5" s="309" t="str">
        <f>IF(F525&lt;&gt;"",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5" s="309" t="str">
        <f>IF(Tabla1[[#This Row],[Fecha Inicio grupo]]="","",IFERROR(VLOOKUP(Tabla1[[#This Row],[Mes de Alta como miembro]],Parámetros!$AM$2:$AN$16,2,0),"01/01/1900"))</f>
        <v/>
      </c>
    </row>
    <row r="526" spans="1:63" ht="14.45" hidden="1">
      <c r="A526" s="69">
        <v>523</v>
      </c>
      <c r="B526" s="30"/>
      <c r="C526" s="35"/>
      <c r="D526" s="43"/>
      <c r="E526" s="65"/>
      <c r="F526" s="46"/>
      <c r="G526" s="46"/>
      <c r="H526" s="163"/>
      <c r="I526" s="43"/>
      <c r="J526" s="29"/>
      <c r="K526" s="70"/>
      <c r="L526" s="69"/>
      <c r="M526" s="47"/>
      <c r="N526" s="238" t="str">
        <f ca="1">IF(Tabla1[[#This Row],[Fecha de nac]]="","",IF(Tabla1[[#This Row],[Fecha Finalización]] &gt;=TODAY(), DATEDIF(Tabla1[[#This Row],[Fecha de nac]],TODAY(),"y"), ROUNDDOWN((Tabla1[[#This Row],[Fecha Finalización]] -Tabla1[[#This Row],[Fecha de nac]])/365,0)))</f>
        <v/>
      </c>
      <c r="O526" s="169"/>
      <c r="P526" s="35"/>
      <c r="Q526" s="68"/>
      <c r="R526" s="68"/>
      <c r="S526" s="68"/>
      <c r="T526" s="68"/>
      <c r="U526" s="243" t="str">
        <f>IF(F526="","",Tabla1[[#This Row],[Fecha Inicio grupo]]+3*7-7)</f>
        <v/>
      </c>
      <c r="V526" s="244" t="str">
        <f>IF(F526="","",EDATE(Tabla1[[#This Row],[Fecha Inicio grupo]],3))</f>
        <v/>
      </c>
      <c r="W526" s="30"/>
      <c r="X526" s="30"/>
      <c r="Y526" s="76"/>
      <c r="Z526" s="76"/>
      <c r="AA526" s="76"/>
      <c r="AB526" s="76"/>
      <c r="AC526" s="76"/>
      <c r="AD526" s="76"/>
      <c r="AE526" s="76"/>
      <c r="AF526" s="76"/>
      <c r="AG526" s="76"/>
      <c r="AH526" s="76"/>
      <c r="AI526" s="76"/>
      <c r="AJ526" s="76"/>
      <c r="AK526" s="76"/>
      <c r="AL526" s="76"/>
      <c r="AM526" s="76"/>
      <c r="AN526" s="76"/>
      <c r="AO526" s="144"/>
      <c r="AP526" s="246" t="str">
        <f>IF(F526="","",IFERROR(VLOOKUP(SUBSTITUTE(SUBSTITUTE(Tabla1[[#This Row],[Uso Sistemas]],"T","P"),"N","F"),Parámetros!$M$2:$N$17,2,0),"Completar hasta 3ra sem. para evaluar a Probacionista"))</f>
        <v/>
      </c>
      <c r="AQ526" s="40"/>
      <c r="AR526" s="40"/>
      <c r="AS526" s="40"/>
      <c r="AT526" s="29"/>
      <c r="AU526" s="56"/>
      <c r="AV526" s="56"/>
      <c r="AW526" s="56"/>
      <c r="AX526" s="248" t="str">
        <f>IF(V526="","",EOMONTH(EDATE(Tabla1[[#This Row],[Fecha Finalización]],2),0))</f>
        <v/>
      </c>
      <c r="AY526" s="40"/>
      <c r="AZ526" s="249" t="str">
        <f>IF(V526="","",EOMONTH(EDATE(Tabla1[[#This Row],[Fecha Finalización]],3),0))</f>
        <v/>
      </c>
      <c r="BA526" s="40"/>
      <c r="BB526" s="40"/>
      <c r="BC526" s="235"/>
      <c r="BD526" s="233" t="str">
        <f>IF(F526="","",Tabla1[[#This Row],[sem 01]]&amp;Tabla1[[#This Row],[sem 02]]&amp;Tabla1[[#This Row],[sem 03]])</f>
        <v/>
      </c>
      <c r="BE526" s="234" t="str">
        <f>IF(TRIM(F526)="","",$B$1&amp;"-"&amp;SUBSTITUTE(Tabla1[[#This Row],[Mes Inscrito]]," ","")&amp;"-"&amp;SUBSTITUTE(Tabla1[[#This Row],[Dia de clases Inscrito]]," ","")&amp;"-"&amp;SUBSTITUTE(Tabla1[[#This Row],[Horario Inscrito]]," ","")&amp;"-"&amp;Tabla1[[#This Row],[Fecha Inicio grupo]])</f>
        <v/>
      </c>
      <c r="BF526" s="251" t="str">
        <f>IF(F526="","",Tabla1[[#This Row],[Curso]])</f>
        <v/>
      </c>
      <c r="BG526" s="252" t="str">
        <f>+IF(TRIM(F526)="","",$B$1&amp;"-"&amp;TRIM(Tabla1[[#This Row],[Mes Inscrito]])&amp;"-"&amp;TRIM(Tabla1[[#This Row],[Dia de clases Inscrito]])&amp;"-"&amp;TRIM(Tabla1[[#This Row],[Horario Inscrito]])&amp;"-"&amp;TRIM(Tabla1[[#This Row],[Fecha Inicio grupo]])&amp;"-"&amp;TRIM(Tabla1[[#This Row],[Tipo Incrito]]))</f>
        <v/>
      </c>
      <c r="BH526" s="308" t="str">
        <f>IF(F526="","",OR(IFERROR(SEARCH("CG",Tabla1[[#This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6" s="309" t="str">
        <f>IF(F526&lt;&gt;"",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6" s="309" t="str">
        <f>IF(F526&lt;&gt;"",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6" s="309" t="str">
        <f>IF(Tabla1[[#This Row],[Fecha Inicio grupo]]="","",IFERROR(VLOOKUP(Tabla1[[#This Row],[Mes de Alta como miembro]],Parámetros!$AM$2:$AN$16,2,0),"01/01/1900"))</f>
        <v/>
      </c>
    </row>
    <row r="527" spans="1:63" ht="14.45" hidden="1">
      <c r="A527" s="69">
        <v>524</v>
      </c>
      <c r="B527" s="30"/>
      <c r="C527" s="35"/>
      <c r="D527" s="43"/>
      <c r="E527" s="65"/>
      <c r="F527" s="46"/>
      <c r="G527" s="46"/>
      <c r="H527" s="163"/>
      <c r="I527" s="43"/>
      <c r="J527" s="29"/>
      <c r="K527" s="70"/>
      <c r="L527" s="69"/>
      <c r="M527" s="47"/>
      <c r="N527" s="238" t="str">
        <f ca="1">IF(Tabla1[[#This Row],[Fecha de nac]]="","",IF(Tabla1[[#This Row],[Fecha Finalización]] &gt;=TODAY(), DATEDIF(Tabla1[[#This Row],[Fecha de nac]],TODAY(),"y"), ROUNDDOWN((Tabla1[[#This Row],[Fecha Finalización]] -Tabla1[[#This Row],[Fecha de nac]])/365,0)))</f>
        <v/>
      </c>
      <c r="O527" s="169"/>
      <c r="P527" s="35"/>
      <c r="Q527" s="68"/>
      <c r="R527" s="68"/>
      <c r="S527" s="68"/>
      <c r="T527" s="68"/>
      <c r="U527" s="243" t="str">
        <f>IF(F527="","",Tabla1[[#This Row],[Fecha Inicio grupo]]+3*7-7)</f>
        <v/>
      </c>
      <c r="V527" s="244" t="str">
        <f>IF(F527="","",EDATE(Tabla1[[#This Row],[Fecha Inicio grupo]],3))</f>
        <v/>
      </c>
      <c r="W527" s="30"/>
      <c r="X527" s="30"/>
      <c r="Y527" s="76"/>
      <c r="Z527" s="76"/>
      <c r="AA527" s="76"/>
      <c r="AB527" s="76"/>
      <c r="AC527" s="76"/>
      <c r="AD527" s="76"/>
      <c r="AE527" s="76"/>
      <c r="AF527" s="76"/>
      <c r="AG527" s="76"/>
      <c r="AH527" s="76"/>
      <c r="AI527" s="76"/>
      <c r="AJ527" s="76"/>
      <c r="AK527" s="76"/>
      <c r="AL527" s="76"/>
      <c r="AM527" s="76"/>
      <c r="AN527" s="76"/>
      <c r="AO527" s="144"/>
      <c r="AP527" s="246" t="str">
        <f>IF(F527="","",IFERROR(VLOOKUP(SUBSTITUTE(SUBSTITUTE(Tabla1[[#This Row],[Uso Sistemas]],"T","P"),"N","F"),Parámetros!$M$2:$N$17,2,0),"Completar hasta 3ra sem. para evaluar a Probacionista"))</f>
        <v/>
      </c>
      <c r="AQ527" s="40"/>
      <c r="AR527" s="40"/>
      <c r="AS527" s="40"/>
      <c r="AT527" s="29"/>
      <c r="AU527" s="56"/>
      <c r="AV527" s="56"/>
      <c r="AW527" s="56"/>
      <c r="AX527" s="248" t="str">
        <f>IF(V527="","",EOMONTH(EDATE(Tabla1[[#This Row],[Fecha Finalización]],2),0))</f>
        <v/>
      </c>
      <c r="AY527" s="40"/>
      <c r="AZ527" s="249" t="str">
        <f>IF(V527="","",EOMONTH(EDATE(Tabla1[[#This Row],[Fecha Finalización]],3),0))</f>
        <v/>
      </c>
      <c r="BA527" s="40"/>
      <c r="BB527" s="40"/>
      <c r="BC527" s="235"/>
      <c r="BD527" s="233" t="str">
        <f>IF(F527="","",Tabla1[[#This Row],[sem 01]]&amp;Tabla1[[#This Row],[sem 02]]&amp;Tabla1[[#This Row],[sem 03]])</f>
        <v/>
      </c>
      <c r="BE527" s="234" t="str">
        <f>IF(TRIM(F527)="","",$B$1&amp;"-"&amp;SUBSTITUTE(Tabla1[[#This Row],[Mes Inscrito]]," ","")&amp;"-"&amp;SUBSTITUTE(Tabla1[[#This Row],[Dia de clases Inscrito]]," ","")&amp;"-"&amp;SUBSTITUTE(Tabla1[[#This Row],[Horario Inscrito]]," ","")&amp;"-"&amp;Tabla1[[#This Row],[Fecha Inicio grupo]])</f>
        <v/>
      </c>
      <c r="BF527" s="251" t="str">
        <f>IF(F527="","",Tabla1[[#This Row],[Curso]])</f>
        <v/>
      </c>
      <c r="BG527" s="252" t="str">
        <f>+IF(TRIM(F527)="","",$B$1&amp;"-"&amp;TRIM(Tabla1[[#This Row],[Mes Inscrito]])&amp;"-"&amp;TRIM(Tabla1[[#This Row],[Dia de clases Inscrito]])&amp;"-"&amp;TRIM(Tabla1[[#This Row],[Horario Inscrito]])&amp;"-"&amp;TRIM(Tabla1[[#This Row],[Fecha Inicio grupo]])&amp;"-"&amp;TRIM(Tabla1[[#This Row],[Tipo Incrito]]))</f>
        <v/>
      </c>
      <c r="BH527" s="308" t="str">
        <f>IF(F527="","",OR(IFERROR(SEARCH("CG",Tabla1[[#This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7" s="309" t="str">
        <f>IF(F527&lt;&gt;"",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7" s="309" t="str">
        <f>IF(F527&lt;&gt;"",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7" s="309" t="str">
        <f>IF(Tabla1[[#This Row],[Fecha Inicio grupo]]="","",IFERROR(VLOOKUP(Tabla1[[#This Row],[Mes de Alta como miembro]],Parámetros!$AM$2:$AN$16,2,0),"01/01/1900"))</f>
        <v/>
      </c>
    </row>
    <row r="528" spans="1:63" ht="14.45" hidden="1">
      <c r="A528" s="69">
        <v>525</v>
      </c>
      <c r="B528" s="30"/>
      <c r="C528" s="35"/>
      <c r="D528" s="43"/>
      <c r="E528" s="65"/>
      <c r="F528" s="46"/>
      <c r="G528" s="46"/>
      <c r="H528" s="163"/>
      <c r="I528" s="43"/>
      <c r="J528" s="29"/>
      <c r="K528" s="70"/>
      <c r="L528" s="69"/>
      <c r="M528" s="47"/>
      <c r="N528" s="238" t="str">
        <f ca="1">IF(Tabla1[[#This Row],[Fecha de nac]]="","",IF(Tabla1[[#This Row],[Fecha Finalización]] &gt;=TODAY(), DATEDIF(Tabla1[[#This Row],[Fecha de nac]],TODAY(),"y"), ROUNDDOWN((Tabla1[[#This Row],[Fecha Finalización]] -Tabla1[[#This Row],[Fecha de nac]])/365,0)))</f>
        <v/>
      </c>
      <c r="O528" s="169"/>
      <c r="P528" s="35"/>
      <c r="Q528" s="68"/>
      <c r="R528" s="68"/>
      <c r="S528" s="68"/>
      <c r="T528" s="68"/>
      <c r="U528" s="243" t="str">
        <f>IF(F528="","",Tabla1[[#This Row],[Fecha Inicio grupo]]+3*7-7)</f>
        <v/>
      </c>
      <c r="V528" s="244" t="str">
        <f>IF(F528="","",EDATE(Tabla1[[#This Row],[Fecha Inicio grupo]],3))</f>
        <v/>
      </c>
      <c r="W528" s="30"/>
      <c r="X528" s="30"/>
      <c r="Y528" s="76"/>
      <c r="Z528" s="76"/>
      <c r="AA528" s="76"/>
      <c r="AB528" s="76"/>
      <c r="AC528" s="76"/>
      <c r="AD528" s="76"/>
      <c r="AE528" s="76"/>
      <c r="AF528" s="76"/>
      <c r="AG528" s="76"/>
      <c r="AH528" s="76"/>
      <c r="AI528" s="76"/>
      <c r="AJ528" s="76"/>
      <c r="AK528" s="76"/>
      <c r="AL528" s="76"/>
      <c r="AM528" s="76"/>
      <c r="AN528" s="76"/>
      <c r="AO528" s="144"/>
      <c r="AP528" s="246" t="str">
        <f>IF(F528="","",IFERROR(VLOOKUP(SUBSTITUTE(SUBSTITUTE(Tabla1[[#This Row],[Uso Sistemas]],"T","P"),"N","F"),Parámetros!$M$2:$N$17,2,0),"Completar hasta 3ra sem. para evaluar a Probacionista"))</f>
        <v/>
      </c>
      <c r="AQ528" s="40"/>
      <c r="AR528" s="40"/>
      <c r="AS528" s="40"/>
      <c r="AT528" s="29"/>
      <c r="AU528" s="56"/>
      <c r="AV528" s="56"/>
      <c r="AW528" s="56"/>
      <c r="AX528" s="248" t="str">
        <f>IF(V528="","",EOMONTH(EDATE(Tabla1[[#This Row],[Fecha Finalización]],2),0))</f>
        <v/>
      </c>
      <c r="AY528" s="40"/>
      <c r="AZ528" s="249" t="str">
        <f>IF(V528="","",EOMONTH(EDATE(Tabla1[[#This Row],[Fecha Finalización]],3),0))</f>
        <v/>
      </c>
      <c r="BA528" s="40"/>
      <c r="BB528" s="40"/>
      <c r="BC528" s="235"/>
      <c r="BD528" s="233" t="str">
        <f>IF(F528="","",Tabla1[[#This Row],[sem 01]]&amp;Tabla1[[#This Row],[sem 02]]&amp;Tabla1[[#This Row],[sem 03]])</f>
        <v/>
      </c>
      <c r="BE528" s="234" t="str">
        <f>IF(TRIM(F528)="","",$B$1&amp;"-"&amp;SUBSTITUTE(Tabla1[[#This Row],[Mes Inscrito]]," ","")&amp;"-"&amp;SUBSTITUTE(Tabla1[[#This Row],[Dia de clases Inscrito]]," ","")&amp;"-"&amp;SUBSTITUTE(Tabla1[[#This Row],[Horario Inscrito]]," ","")&amp;"-"&amp;Tabla1[[#This Row],[Fecha Inicio grupo]])</f>
        <v/>
      </c>
      <c r="BF528" s="251" t="str">
        <f>IF(F528="","",Tabla1[[#This Row],[Curso]])</f>
        <v/>
      </c>
      <c r="BG528" s="252" t="str">
        <f>+IF(TRIM(F528)="","",$B$1&amp;"-"&amp;TRIM(Tabla1[[#This Row],[Mes Inscrito]])&amp;"-"&amp;TRIM(Tabla1[[#This Row],[Dia de clases Inscrito]])&amp;"-"&amp;TRIM(Tabla1[[#This Row],[Horario Inscrito]])&amp;"-"&amp;TRIM(Tabla1[[#This Row],[Fecha Inicio grupo]])&amp;"-"&amp;TRIM(Tabla1[[#This Row],[Tipo Incrito]]))</f>
        <v/>
      </c>
      <c r="BH528" s="308" t="str">
        <f>IF(F528="","",OR(IFERROR(SEARCH("CG",Tabla1[[#This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8" s="309" t="str">
        <f>IF(F528&lt;&gt;"",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8" s="309" t="str">
        <f>IF(F528&lt;&gt;"",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8" s="309" t="str">
        <f>IF(Tabla1[[#This Row],[Fecha Inicio grupo]]="","",IFERROR(VLOOKUP(Tabla1[[#This Row],[Mes de Alta como miembro]],Parámetros!$AM$2:$AN$16,2,0),"01/01/1900"))</f>
        <v/>
      </c>
    </row>
    <row r="529" spans="1:63" ht="14.45" hidden="1">
      <c r="A529" s="69">
        <v>526</v>
      </c>
      <c r="B529" s="30"/>
      <c r="C529" s="35"/>
      <c r="D529" s="43"/>
      <c r="E529" s="65"/>
      <c r="F529" s="46"/>
      <c r="G529" s="46"/>
      <c r="H529" s="163"/>
      <c r="I529" s="43"/>
      <c r="J529" s="29"/>
      <c r="K529" s="70"/>
      <c r="L529" s="69"/>
      <c r="M529" s="47"/>
      <c r="N529" s="238" t="str">
        <f ca="1">IF(Tabla1[[#This Row],[Fecha de nac]]="","",IF(Tabla1[[#This Row],[Fecha Finalización]] &gt;=TODAY(), DATEDIF(Tabla1[[#This Row],[Fecha de nac]],TODAY(),"y"), ROUNDDOWN((Tabla1[[#This Row],[Fecha Finalización]] -Tabla1[[#This Row],[Fecha de nac]])/365,0)))</f>
        <v/>
      </c>
      <c r="O529" s="169"/>
      <c r="P529" s="35"/>
      <c r="Q529" s="68"/>
      <c r="R529" s="68"/>
      <c r="S529" s="68"/>
      <c r="T529" s="68"/>
      <c r="U529" s="243" t="str">
        <f>IF(F529="","",Tabla1[[#This Row],[Fecha Inicio grupo]]+3*7-7)</f>
        <v/>
      </c>
      <c r="V529" s="244" t="str">
        <f>IF(F529="","",EDATE(Tabla1[[#This Row],[Fecha Inicio grupo]],3))</f>
        <v/>
      </c>
      <c r="W529" s="30"/>
      <c r="X529" s="30"/>
      <c r="Y529" s="76"/>
      <c r="Z529" s="76"/>
      <c r="AA529" s="76"/>
      <c r="AB529" s="76"/>
      <c r="AC529" s="76"/>
      <c r="AD529" s="76"/>
      <c r="AE529" s="76"/>
      <c r="AF529" s="76"/>
      <c r="AG529" s="76"/>
      <c r="AH529" s="76"/>
      <c r="AI529" s="76"/>
      <c r="AJ529" s="76"/>
      <c r="AK529" s="76"/>
      <c r="AL529" s="76"/>
      <c r="AM529" s="76"/>
      <c r="AN529" s="76"/>
      <c r="AO529" s="144"/>
      <c r="AP529" s="246" t="str">
        <f>IF(F529="","",IFERROR(VLOOKUP(SUBSTITUTE(SUBSTITUTE(Tabla1[[#This Row],[Uso Sistemas]],"T","P"),"N","F"),Parámetros!$M$2:$N$17,2,0),"Completar hasta 3ra sem. para evaluar a Probacionista"))</f>
        <v/>
      </c>
      <c r="AQ529" s="40"/>
      <c r="AR529" s="40"/>
      <c r="AS529" s="40"/>
      <c r="AT529" s="29"/>
      <c r="AU529" s="56"/>
      <c r="AV529" s="56"/>
      <c r="AW529" s="56"/>
      <c r="AX529" s="248" t="str">
        <f>IF(V529="","",EOMONTH(EDATE(Tabla1[[#This Row],[Fecha Finalización]],2),0))</f>
        <v/>
      </c>
      <c r="AY529" s="40"/>
      <c r="AZ529" s="249" t="str">
        <f>IF(V529="","",EOMONTH(EDATE(Tabla1[[#This Row],[Fecha Finalización]],3),0))</f>
        <v/>
      </c>
      <c r="BA529" s="40"/>
      <c r="BB529" s="40"/>
      <c r="BC529" s="235"/>
      <c r="BD529" s="233" t="str">
        <f>IF(F529="","",Tabla1[[#This Row],[sem 01]]&amp;Tabla1[[#This Row],[sem 02]]&amp;Tabla1[[#This Row],[sem 03]])</f>
        <v/>
      </c>
      <c r="BE529" s="234" t="str">
        <f>IF(TRIM(F529)="","",$B$1&amp;"-"&amp;SUBSTITUTE(Tabla1[[#This Row],[Mes Inscrito]]," ","")&amp;"-"&amp;SUBSTITUTE(Tabla1[[#This Row],[Dia de clases Inscrito]]," ","")&amp;"-"&amp;SUBSTITUTE(Tabla1[[#This Row],[Horario Inscrito]]," ","")&amp;"-"&amp;Tabla1[[#This Row],[Fecha Inicio grupo]])</f>
        <v/>
      </c>
      <c r="BF529" s="251" t="str">
        <f>IF(F529="","",Tabla1[[#This Row],[Curso]])</f>
        <v/>
      </c>
      <c r="BG529" s="252" t="str">
        <f>+IF(TRIM(F529)="","",$B$1&amp;"-"&amp;TRIM(Tabla1[[#This Row],[Mes Inscrito]])&amp;"-"&amp;TRIM(Tabla1[[#This Row],[Dia de clases Inscrito]])&amp;"-"&amp;TRIM(Tabla1[[#This Row],[Horario Inscrito]])&amp;"-"&amp;TRIM(Tabla1[[#This Row],[Fecha Inicio grupo]])&amp;"-"&amp;TRIM(Tabla1[[#This Row],[Tipo Incrito]]))</f>
        <v/>
      </c>
      <c r="BH529" s="308" t="str">
        <f>IF(F529="","",OR(IFERROR(SEARCH("CG",Tabla1[[#This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9" s="309" t="str">
        <f>IF(F529&lt;&gt;"",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9" s="309" t="str">
        <f>IF(F529&lt;&gt;"",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9" s="309" t="str">
        <f>IF(Tabla1[[#This Row],[Fecha Inicio grupo]]="","",IFERROR(VLOOKUP(Tabla1[[#This Row],[Mes de Alta como miembro]],Parámetros!$AM$2:$AN$16,2,0),"01/01/1900"))</f>
        <v/>
      </c>
    </row>
    <row r="530" spans="1:63" ht="14.45" hidden="1">
      <c r="A530" s="69">
        <v>527</v>
      </c>
      <c r="B530" s="30"/>
      <c r="C530" s="35"/>
      <c r="D530" s="43"/>
      <c r="E530" s="65"/>
      <c r="F530" s="46"/>
      <c r="G530" s="46"/>
      <c r="H530" s="163"/>
      <c r="I530" s="43"/>
      <c r="J530" s="29"/>
      <c r="K530" s="70"/>
      <c r="L530" s="69"/>
      <c r="M530" s="47"/>
      <c r="N530" s="238" t="str">
        <f ca="1">IF(Tabla1[[#This Row],[Fecha de nac]]="","",IF(Tabla1[[#This Row],[Fecha Finalización]] &gt;=TODAY(), DATEDIF(Tabla1[[#This Row],[Fecha de nac]],TODAY(),"y"), ROUNDDOWN((Tabla1[[#This Row],[Fecha Finalización]] -Tabla1[[#This Row],[Fecha de nac]])/365,0)))</f>
        <v/>
      </c>
      <c r="O530" s="169"/>
      <c r="P530" s="35"/>
      <c r="Q530" s="68"/>
      <c r="R530" s="68"/>
      <c r="S530" s="68"/>
      <c r="T530" s="68"/>
      <c r="U530" s="243" t="str">
        <f>IF(F530="","",Tabla1[[#This Row],[Fecha Inicio grupo]]+3*7-7)</f>
        <v/>
      </c>
      <c r="V530" s="244" t="str">
        <f>IF(F530="","",EDATE(Tabla1[[#This Row],[Fecha Inicio grupo]],3))</f>
        <v/>
      </c>
      <c r="W530" s="30"/>
      <c r="X530" s="30"/>
      <c r="Y530" s="76"/>
      <c r="Z530" s="76"/>
      <c r="AA530" s="76"/>
      <c r="AB530" s="76"/>
      <c r="AC530" s="76"/>
      <c r="AD530" s="76"/>
      <c r="AE530" s="76"/>
      <c r="AF530" s="76"/>
      <c r="AG530" s="76"/>
      <c r="AH530" s="76"/>
      <c r="AI530" s="76"/>
      <c r="AJ530" s="76"/>
      <c r="AK530" s="76"/>
      <c r="AL530" s="76"/>
      <c r="AM530" s="76"/>
      <c r="AN530" s="76"/>
      <c r="AO530" s="144"/>
      <c r="AP530" s="246" t="str">
        <f>IF(F530="","",IFERROR(VLOOKUP(SUBSTITUTE(SUBSTITUTE(Tabla1[[#This Row],[Uso Sistemas]],"T","P"),"N","F"),Parámetros!$M$2:$N$17,2,0),"Completar hasta 3ra sem. para evaluar a Probacionista"))</f>
        <v/>
      </c>
      <c r="AQ530" s="40"/>
      <c r="AR530" s="40"/>
      <c r="AS530" s="40"/>
      <c r="AT530" s="29"/>
      <c r="AU530" s="56"/>
      <c r="AV530" s="56"/>
      <c r="AW530" s="56"/>
      <c r="AX530" s="248" t="str">
        <f>IF(V530="","",EOMONTH(EDATE(Tabla1[[#This Row],[Fecha Finalización]],2),0))</f>
        <v/>
      </c>
      <c r="AY530" s="40"/>
      <c r="AZ530" s="249" t="str">
        <f>IF(V530="","",EOMONTH(EDATE(Tabla1[[#This Row],[Fecha Finalización]],3),0))</f>
        <v/>
      </c>
      <c r="BA530" s="40"/>
      <c r="BB530" s="40"/>
      <c r="BC530" s="235"/>
      <c r="BD530" s="233" t="str">
        <f>IF(F530="","",Tabla1[[#This Row],[sem 01]]&amp;Tabla1[[#This Row],[sem 02]]&amp;Tabla1[[#This Row],[sem 03]])</f>
        <v/>
      </c>
      <c r="BE530" s="234" t="str">
        <f>IF(TRIM(F530)="","",$B$1&amp;"-"&amp;SUBSTITUTE(Tabla1[[#This Row],[Mes Inscrito]]," ","")&amp;"-"&amp;SUBSTITUTE(Tabla1[[#This Row],[Dia de clases Inscrito]]," ","")&amp;"-"&amp;SUBSTITUTE(Tabla1[[#This Row],[Horario Inscrito]]," ","")&amp;"-"&amp;Tabla1[[#This Row],[Fecha Inicio grupo]])</f>
        <v/>
      </c>
      <c r="BF530" s="251" t="str">
        <f>IF(F530="","",Tabla1[[#This Row],[Curso]])</f>
        <v/>
      </c>
      <c r="BG530" s="252" t="str">
        <f>+IF(TRIM(F530)="","",$B$1&amp;"-"&amp;TRIM(Tabla1[[#This Row],[Mes Inscrito]])&amp;"-"&amp;TRIM(Tabla1[[#This Row],[Dia de clases Inscrito]])&amp;"-"&amp;TRIM(Tabla1[[#This Row],[Horario Inscrito]])&amp;"-"&amp;TRIM(Tabla1[[#This Row],[Fecha Inicio grupo]])&amp;"-"&amp;TRIM(Tabla1[[#This Row],[Tipo Incrito]]))</f>
        <v/>
      </c>
      <c r="BH530" s="308" t="str">
        <f>IF(F530="","",OR(IFERROR(SEARCH("CG",Tabla1[[#This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0" s="309" t="str">
        <f>IF(F530&lt;&gt;"",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0" s="309" t="str">
        <f>IF(F530&lt;&gt;"",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0" s="309" t="str">
        <f>IF(Tabla1[[#This Row],[Fecha Inicio grupo]]="","",IFERROR(VLOOKUP(Tabla1[[#This Row],[Mes de Alta como miembro]],Parámetros!$AM$2:$AN$16,2,0),"01/01/1900"))</f>
        <v/>
      </c>
    </row>
    <row r="531" spans="1:63" ht="14.45" hidden="1">
      <c r="A531" s="69">
        <v>528</v>
      </c>
      <c r="B531" s="30"/>
      <c r="C531" s="35"/>
      <c r="D531" s="43"/>
      <c r="E531" s="65"/>
      <c r="F531" s="46"/>
      <c r="G531" s="46"/>
      <c r="H531" s="163"/>
      <c r="I531" s="43"/>
      <c r="J531" s="29"/>
      <c r="K531" s="70"/>
      <c r="L531" s="69"/>
      <c r="M531" s="47"/>
      <c r="N531" s="238" t="str">
        <f ca="1">IF(Tabla1[[#This Row],[Fecha de nac]]="","",IF(Tabla1[[#This Row],[Fecha Finalización]] &gt;=TODAY(), DATEDIF(Tabla1[[#This Row],[Fecha de nac]],TODAY(),"y"), ROUNDDOWN((Tabla1[[#This Row],[Fecha Finalización]] -Tabla1[[#This Row],[Fecha de nac]])/365,0)))</f>
        <v/>
      </c>
      <c r="O531" s="169"/>
      <c r="P531" s="35"/>
      <c r="Q531" s="68"/>
      <c r="R531" s="68"/>
      <c r="S531" s="68"/>
      <c r="T531" s="68"/>
      <c r="U531" s="243" t="str">
        <f>IF(F531="","",Tabla1[[#This Row],[Fecha Inicio grupo]]+3*7-7)</f>
        <v/>
      </c>
      <c r="V531" s="244" t="str">
        <f>IF(F531="","",EDATE(Tabla1[[#This Row],[Fecha Inicio grupo]],3))</f>
        <v/>
      </c>
      <c r="W531" s="30"/>
      <c r="X531" s="30"/>
      <c r="Y531" s="76"/>
      <c r="Z531" s="76"/>
      <c r="AA531" s="76"/>
      <c r="AB531" s="76"/>
      <c r="AC531" s="76"/>
      <c r="AD531" s="76"/>
      <c r="AE531" s="76"/>
      <c r="AF531" s="76"/>
      <c r="AG531" s="76"/>
      <c r="AH531" s="76"/>
      <c r="AI531" s="76"/>
      <c r="AJ531" s="76"/>
      <c r="AK531" s="76"/>
      <c r="AL531" s="76"/>
      <c r="AM531" s="76"/>
      <c r="AN531" s="76"/>
      <c r="AO531" s="144"/>
      <c r="AP531" s="246" t="str">
        <f>IF(F531="","",IFERROR(VLOOKUP(SUBSTITUTE(SUBSTITUTE(Tabla1[[#This Row],[Uso Sistemas]],"T","P"),"N","F"),Parámetros!$M$2:$N$17,2,0),"Completar hasta 3ra sem. para evaluar a Probacionista"))</f>
        <v/>
      </c>
      <c r="AQ531" s="40"/>
      <c r="AR531" s="40"/>
      <c r="AS531" s="40"/>
      <c r="AT531" s="29"/>
      <c r="AU531" s="56"/>
      <c r="AV531" s="56"/>
      <c r="AW531" s="56"/>
      <c r="AX531" s="248" t="str">
        <f>IF(V531="","",EOMONTH(EDATE(Tabla1[[#This Row],[Fecha Finalización]],2),0))</f>
        <v/>
      </c>
      <c r="AY531" s="40"/>
      <c r="AZ531" s="249" t="str">
        <f>IF(V531="","",EOMONTH(EDATE(Tabla1[[#This Row],[Fecha Finalización]],3),0))</f>
        <v/>
      </c>
      <c r="BA531" s="40"/>
      <c r="BB531" s="40"/>
      <c r="BC531" s="235"/>
      <c r="BD531" s="233" t="str">
        <f>IF(F531="","",Tabla1[[#This Row],[sem 01]]&amp;Tabla1[[#This Row],[sem 02]]&amp;Tabla1[[#This Row],[sem 03]])</f>
        <v/>
      </c>
      <c r="BE531" s="234" t="str">
        <f>IF(TRIM(F531)="","",$B$1&amp;"-"&amp;SUBSTITUTE(Tabla1[[#This Row],[Mes Inscrito]]," ","")&amp;"-"&amp;SUBSTITUTE(Tabla1[[#This Row],[Dia de clases Inscrito]]," ","")&amp;"-"&amp;SUBSTITUTE(Tabla1[[#This Row],[Horario Inscrito]]," ","")&amp;"-"&amp;Tabla1[[#This Row],[Fecha Inicio grupo]])</f>
        <v/>
      </c>
      <c r="BF531" s="251" t="str">
        <f>IF(F531="","",Tabla1[[#This Row],[Curso]])</f>
        <v/>
      </c>
      <c r="BG531" s="252" t="str">
        <f>+IF(TRIM(F531)="","",$B$1&amp;"-"&amp;TRIM(Tabla1[[#This Row],[Mes Inscrito]])&amp;"-"&amp;TRIM(Tabla1[[#This Row],[Dia de clases Inscrito]])&amp;"-"&amp;TRIM(Tabla1[[#This Row],[Horario Inscrito]])&amp;"-"&amp;TRIM(Tabla1[[#This Row],[Fecha Inicio grupo]])&amp;"-"&amp;TRIM(Tabla1[[#This Row],[Tipo Incrito]]))</f>
        <v/>
      </c>
      <c r="BH531" s="308" t="str">
        <f>IF(F531="","",OR(IFERROR(SEARCH("CG",Tabla1[[#This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1" s="309" t="str">
        <f>IF(F531&lt;&gt;"",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1" s="309" t="str">
        <f>IF(F531&lt;&gt;"",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1" s="309" t="str">
        <f>IF(Tabla1[[#This Row],[Fecha Inicio grupo]]="","",IFERROR(VLOOKUP(Tabla1[[#This Row],[Mes de Alta como miembro]],Parámetros!$AM$2:$AN$16,2,0),"01/01/1900"))</f>
        <v/>
      </c>
    </row>
    <row r="532" spans="1:63" ht="14.45" hidden="1">
      <c r="A532" s="69">
        <v>529</v>
      </c>
      <c r="B532" s="30"/>
      <c r="C532" s="35"/>
      <c r="D532" s="43"/>
      <c r="E532" s="65"/>
      <c r="F532" s="46"/>
      <c r="G532" s="46"/>
      <c r="H532" s="163"/>
      <c r="I532" s="43"/>
      <c r="J532" s="29"/>
      <c r="K532" s="70"/>
      <c r="L532" s="69"/>
      <c r="M532" s="47"/>
      <c r="N532" s="238" t="str">
        <f ca="1">IF(Tabla1[[#This Row],[Fecha de nac]]="","",IF(Tabla1[[#This Row],[Fecha Finalización]] &gt;=TODAY(), DATEDIF(Tabla1[[#This Row],[Fecha de nac]],TODAY(),"y"), ROUNDDOWN((Tabla1[[#This Row],[Fecha Finalización]] -Tabla1[[#This Row],[Fecha de nac]])/365,0)))</f>
        <v/>
      </c>
      <c r="O532" s="169"/>
      <c r="P532" s="35"/>
      <c r="Q532" s="68"/>
      <c r="R532" s="68"/>
      <c r="S532" s="68"/>
      <c r="T532" s="68"/>
      <c r="U532" s="243" t="str">
        <f>IF(F532="","",Tabla1[[#This Row],[Fecha Inicio grupo]]+3*7-7)</f>
        <v/>
      </c>
      <c r="V532" s="244" t="str">
        <f>IF(F532="","",EDATE(Tabla1[[#This Row],[Fecha Inicio grupo]],3))</f>
        <v/>
      </c>
      <c r="W532" s="30"/>
      <c r="X532" s="30"/>
      <c r="Y532" s="76"/>
      <c r="Z532" s="76"/>
      <c r="AA532" s="76"/>
      <c r="AB532" s="76"/>
      <c r="AC532" s="76"/>
      <c r="AD532" s="76"/>
      <c r="AE532" s="76"/>
      <c r="AF532" s="76"/>
      <c r="AG532" s="76"/>
      <c r="AH532" s="76"/>
      <c r="AI532" s="76"/>
      <c r="AJ532" s="76"/>
      <c r="AK532" s="76"/>
      <c r="AL532" s="76"/>
      <c r="AM532" s="76"/>
      <c r="AN532" s="76"/>
      <c r="AO532" s="144"/>
      <c r="AP532" s="246" t="str">
        <f>IF(F532="","",IFERROR(VLOOKUP(SUBSTITUTE(SUBSTITUTE(Tabla1[[#This Row],[Uso Sistemas]],"T","P"),"N","F"),Parámetros!$M$2:$N$17,2,0),"Completar hasta 3ra sem. para evaluar a Probacionista"))</f>
        <v/>
      </c>
      <c r="AQ532" s="40"/>
      <c r="AR532" s="40"/>
      <c r="AS532" s="40"/>
      <c r="AT532" s="29"/>
      <c r="AU532" s="56"/>
      <c r="AV532" s="56"/>
      <c r="AW532" s="56"/>
      <c r="AX532" s="248" t="str">
        <f>IF(V532="","",EOMONTH(EDATE(Tabla1[[#This Row],[Fecha Finalización]],2),0))</f>
        <v/>
      </c>
      <c r="AY532" s="40"/>
      <c r="AZ532" s="249" t="str">
        <f>IF(V532="","",EOMONTH(EDATE(Tabla1[[#This Row],[Fecha Finalización]],3),0))</f>
        <v/>
      </c>
      <c r="BA532" s="40"/>
      <c r="BB532" s="40"/>
      <c r="BC532" s="235"/>
      <c r="BD532" s="233" t="str">
        <f>IF(F532="","",Tabla1[[#This Row],[sem 01]]&amp;Tabla1[[#This Row],[sem 02]]&amp;Tabla1[[#This Row],[sem 03]])</f>
        <v/>
      </c>
      <c r="BE532" s="234" t="str">
        <f>IF(TRIM(F532)="","",$B$1&amp;"-"&amp;SUBSTITUTE(Tabla1[[#This Row],[Mes Inscrito]]," ","")&amp;"-"&amp;SUBSTITUTE(Tabla1[[#This Row],[Dia de clases Inscrito]]," ","")&amp;"-"&amp;SUBSTITUTE(Tabla1[[#This Row],[Horario Inscrito]]," ","")&amp;"-"&amp;Tabla1[[#This Row],[Fecha Inicio grupo]])</f>
        <v/>
      </c>
      <c r="BF532" s="251" t="str">
        <f>IF(F532="","",Tabla1[[#This Row],[Curso]])</f>
        <v/>
      </c>
      <c r="BG532" s="252" t="str">
        <f>+IF(TRIM(F532)="","",$B$1&amp;"-"&amp;TRIM(Tabla1[[#This Row],[Mes Inscrito]])&amp;"-"&amp;TRIM(Tabla1[[#This Row],[Dia de clases Inscrito]])&amp;"-"&amp;TRIM(Tabla1[[#This Row],[Horario Inscrito]])&amp;"-"&amp;TRIM(Tabla1[[#This Row],[Fecha Inicio grupo]])&amp;"-"&amp;TRIM(Tabla1[[#This Row],[Tipo Incrito]]))</f>
        <v/>
      </c>
      <c r="BH532" s="308" t="str">
        <f>IF(F532="","",OR(IFERROR(SEARCH("CG",Tabla1[[#This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2" s="309" t="str">
        <f>IF(F532&lt;&gt;"",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2" s="309" t="str">
        <f>IF(F532&lt;&gt;"",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2" s="309" t="str">
        <f>IF(Tabla1[[#This Row],[Fecha Inicio grupo]]="","",IFERROR(VLOOKUP(Tabla1[[#This Row],[Mes de Alta como miembro]],Parámetros!$AM$2:$AN$16,2,0),"01/01/1900"))</f>
        <v/>
      </c>
    </row>
    <row r="533" spans="1:63" ht="14.45" hidden="1">
      <c r="A533" s="69">
        <v>530</v>
      </c>
      <c r="B533" s="30"/>
      <c r="C533" s="35"/>
      <c r="D533" s="43"/>
      <c r="E533" s="65"/>
      <c r="F533" s="46"/>
      <c r="G533" s="46"/>
      <c r="H533" s="163"/>
      <c r="I533" s="43"/>
      <c r="J533" s="29"/>
      <c r="K533" s="70"/>
      <c r="L533" s="69"/>
      <c r="M533" s="47"/>
      <c r="N533" s="238" t="str">
        <f ca="1">IF(Tabla1[[#This Row],[Fecha de nac]]="","",IF(Tabla1[[#This Row],[Fecha Finalización]] &gt;=TODAY(), DATEDIF(Tabla1[[#This Row],[Fecha de nac]],TODAY(),"y"), ROUNDDOWN((Tabla1[[#This Row],[Fecha Finalización]] -Tabla1[[#This Row],[Fecha de nac]])/365,0)))</f>
        <v/>
      </c>
      <c r="O533" s="169"/>
      <c r="P533" s="35"/>
      <c r="Q533" s="68"/>
      <c r="R533" s="68"/>
      <c r="S533" s="68"/>
      <c r="T533" s="68"/>
      <c r="U533" s="243" t="str">
        <f>IF(F533="","",Tabla1[[#This Row],[Fecha Inicio grupo]]+3*7-7)</f>
        <v/>
      </c>
      <c r="V533" s="244" t="str">
        <f>IF(F533="","",EDATE(Tabla1[[#This Row],[Fecha Inicio grupo]],3))</f>
        <v/>
      </c>
      <c r="W533" s="30"/>
      <c r="X533" s="30"/>
      <c r="Y533" s="76"/>
      <c r="Z533" s="76"/>
      <c r="AA533" s="76"/>
      <c r="AB533" s="76"/>
      <c r="AC533" s="76"/>
      <c r="AD533" s="76"/>
      <c r="AE533" s="76"/>
      <c r="AF533" s="76"/>
      <c r="AG533" s="76"/>
      <c r="AH533" s="76"/>
      <c r="AI533" s="76"/>
      <c r="AJ533" s="76"/>
      <c r="AK533" s="76"/>
      <c r="AL533" s="76"/>
      <c r="AM533" s="76"/>
      <c r="AN533" s="76"/>
      <c r="AO533" s="144"/>
      <c r="AP533" s="246" t="str">
        <f>IF(F533="","",IFERROR(VLOOKUP(SUBSTITUTE(SUBSTITUTE(Tabla1[[#This Row],[Uso Sistemas]],"T","P"),"N","F"),Parámetros!$M$2:$N$17,2,0),"Completar hasta 3ra sem. para evaluar a Probacionista"))</f>
        <v/>
      </c>
      <c r="AQ533" s="40"/>
      <c r="AR533" s="40"/>
      <c r="AS533" s="40"/>
      <c r="AT533" s="29"/>
      <c r="AU533" s="56"/>
      <c r="AV533" s="56"/>
      <c r="AW533" s="56"/>
      <c r="AX533" s="248" t="str">
        <f>IF(V533="","",EOMONTH(EDATE(Tabla1[[#This Row],[Fecha Finalización]],2),0))</f>
        <v/>
      </c>
      <c r="AY533" s="40"/>
      <c r="AZ533" s="249" t="str">
        <f>IF(V533="","",EOMONTH(EDATE(Tabla1[[#This Row],[Fecha Finalización]],3),0))</f>
        <v/>
      </c>
      <c r="BA533" s="40"/>
      <c r="BB533" s="40"/>
      <c r="BC533" s="235"/>
      <c r="BD533" s="233" t="str">
        <f>IF(F533="","",Tabla1[[#This Row],[sem 01]]&amp;Tabla1[[#This Row],[sem 02]]&amp;Tabla1[[#This Row],[sem 03]])</f>
        <v/>
      </c>
      <c r="BE533" s="234" t="str">
        <f>IF(TRIM(F533)="","",$B$1&amp;"-"&amp;SUBSTITUTE(Tabla1[[#This Row],[Mes Inscrito]]," ","")&amp;"-"&amp;SUBSTITUTE(Tabla1[[#This Row],[Dia de clases Inscrito]]," ","")&amp;"-"&amp;SUBSTITUTE(Tabla1[[#This Row],[Horario Inscrito]]," ","")&amp;"-"&amp;Tabla1[[#This Row],[Fecha Inicio grupo]])</f>
        <v/>
      </c>
      <c r="BF533" s="251" t="str">
        <f>IF(F533="","",Tabla1[[#This Row],[Curso]])</f>
        <v/>
      </c>
      <c r="BG533" s="252" t="str">
        <f>+IF(TRIM(F533)="","",$B$1&amp;"-"&amp;TRIM(Tabla1[[#This Row],[Mes Inscrito]])&amp;"-"&amp;TRIM(Tabla1[[#This Row],[Dia de clases Inscrito]])&amp;"-"&amp;TRIM(Tabla1[[#This Row],[Horario Inscrito]])&amp;"-"&amp;TRIM(Tabla1[[#This Row],[Fecha Inicio grupo]])&amp;"-"&amp;TRIM(Tabla1[[#This Row],[Tipo Incrito]]))</f>
        <v/>
      </c>
      <c r="BH533" s="308" t="str">
        <f>IF(F533="","",OR(IFERROR(SEARCH("CG",Tabla1[[#This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3" s="309" t="str">
        <f>IF(F533&lt;&gt;"",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3" s="309" t="str">
        <f>IF(F533&lt;&gt;"",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3" s="309" t="str">
        <f>IF(Tabla1[[#This Row],[Fecha Inicio grupo]]="","",IFERROR(VLOOKUP(Tabla1[[#This Row],[Mes de Alta como miembro]],Parámetros!$AM$2:$AN$16,2,0),"01/01/1900"))</f>
        <v/>
      </c>
    </row>
    <row r="534" spans="1:63" ht="14.45" hidden="1">
      <c r="A534" s="69">
        <v>531</v>
      </c>
      <c r="B534" s="30"/>
      <c r="C534" s="35"/>
      <c r="D534" s="43"/>
      <c r="E534" s="65"/>
      <c r="F534" s="46"/>
      <c r="G534" s="46"/>
      <c r="H534" s="163"/>
      <c r="I534" s="43"/>
      <c r="J534" s="29"/>
      <c r="K534" s="70"/>
      <c r="L534" s="69"/>
      <c r="M534" s="47"/>
      <c r="N534" s="238" t="str">
        <f ca="1">IF(Tabla1[[#This Row],[Fecha de nac]]="","",IF(Tabla1[[#This Row],[Fecha Finalización]] &gt;=TODAY(), DATEDIF(Tabla1[[#This Row],[Fecha de nac]],TODAY(),"y"), ROUNDDOWN((Tabla1[[#This Row],[Fecha Finalización]] -Tabla1[[#This Row],[Fecha de nac]])/365,0)))</f>
        <v/>
      </c>
      <c r="O534" s="169"/>
      <c r="P534" s="35"/>
      <c r="Q534" s="68"/>
      <c r="R534" s="68"/>
      <c r="S534" s="68"/>
      <c r="T534" s="68"/>
      <c r="U534" s="243" t="str">
        <f>IF(F534="","",Tabla1[[#This Row],[Fecha Inicio grupo]]+3*7-7)</f>
        <v/>
      </c>
      <c r="V534" s="244" t="str">
        <f>IF(F534="","",EDATE(Tabla1[[#This Row],[Fecha Inicio grupo]],3))</f>
        <v/>
      </c>
      <c r="W534" s="30"/>
      <c r="X534" s="30"/>
      <c r="Y534" s="76"/>
      <c r="Z534" s="76"/>
      <c r="AA534" s="76"/>
      <c r="AB534" s="76"/>
      <c r="AC534" s="76"/>
      <c r="AD534" s="76"/>
      <c r="AE534" s="76"/>
      <c r="AF534" s="76"/>
      <c r="AG534" s="76"/>
      <c r="AH534" s="76"/>
      <c r="AI534" s="76"/>
      <c r="AJ534" s="76"/>
      <c r="AK534" s="76"/>
      <c r="AL534" s="76"/>
      <c r="AM534" s="76"/>
      <c r="AN534" s="76"/>
      <c r="AO534" s="144"/>
      <c r="AP534" s="246" t="str">
        <f>IF(F534="","",IFERROR(VLOOKUP(SUBSTITUTE(SUBSTITUTE(Tabla1[[#This Row],[Uso Sistemas]],"T","P"),"N","F"),Parámetros!$M$2:$N$17,2,0),"Completar hasta 3ra sem. para evaluar a Probacionista"))</f>
        <v/>
      </c>
      <c r="AQ534" s="40"/>
      <c r="AR534" s="40"/>
      <c r="AS534" s="40"/>
      <c r="AT534" s="29"/>
      <c r="AU534" s="56"/>
      <c r="AV534" s="56"/>
      <c r="AW534" s="56"/>
      <c r="AX534" s="248" t="str">
        <f>IF(V534="","",EOMONTH(EDATE(Tabla1[[#This Row],[Fecha Finalización]],2),0))</f>
        <v/>
      </c>
      <c r="AY534" s="40"/>
      <c r="AZ534" s="249" t="str">
        <f>IF(V534="","",EOMONTH(EDATE(Tabla1[[#This Row],[Fecha Finalización]],3),0))</f>
        <v/>
      </c>
      <c r="BA534" s="40"/>
      <c r="BB534" s="40"/>
      <c r="BC534" s="235"/>
      <c r="BD534" s="233" t="str">
        <f>IF(F534="","",Tabla1[[#This Row],[sem 01]]&amp;Tabla1[[#This Row],[sem 02]]&amp;Tabla1[[#This Row],[sem 03]])</f>
        <v/>
      </c>
      <c r="BE534" s="234" t="str">
        <f>IF(TRIM(F534)="","",$B$1&amp;"-"&amp;SUBSTITUTE(Tabla1[[#This Row],[Mes Inscrito]]," ","")&amp;"-"&amp;SUBSTITUTE(Tabla1[[#This Row],[Dia de clases Inscrito]]," ","")&amp;"-"&amp;SUBSTITUTE(Tabla1[[#This Row],[Horario Inscrito]]," ","")&amp;"-"&amp;Tabla1[[#This Row],[Fecha Inicio grupo]])</f>
        <v/>
      </c>
      <c r="BF534" s="251" t="str">
        <f>IF(F534="","",Tabla1[[#This Row],[Curso]])</f>
        <v/>
      </c>
      <c r="BG534" s="252" t="str">
        <f>+IF(TRIM(F534)="","",$B$1&amp;"-"&amp;TRIM(Tabla1[[#This Row],[Mes Inscrito]])&amp;"-"&amp;TRIM(Tabla1[[#This Row],[Dia de clases Inscrito]])&amp;"-"&amp;TRIM(Tabla1[[#This Row],[Horario Inscrito]])&amp;"-"&amp;TRIM(Tabla1[[#This Row],[Fecha Inicio grupo]])&amp;"-"&amp;TRIM(Tabla1[[#This Row],[Tipo Incrito]]))</f>
        <v/>
      </c>
      <c r="BH534" s="308" t="str">
        <f>IF(F534="","",OR(IFERROR(SEARCH("CG",Tabla1[[#This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4" s="309" t="str">
        <f>IF(F534&lt;&gt;"",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4" s="309" t="str">
        <f>IF(F534&lt;&gt;"",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4" s="309" t="str">
        <f>IF(Tabla1[[#This Row],[Fecha Inicio grupo]]="","",IFERROR(VLOOKUP(Tabla1[[#This Row],[Mes de Alta como miembro]],Parámetros!$AM$2:$AN$16,2,0),"01/01/1900"))</f>
        <v/>
      </c>
    </row>
    <row r="535" spans="1:63" ht="14.45" hidden="1">
      <c r="A535" s="69">
        <v>532</v>
      </c>
      <c r="B535" s="30"/>
      <c r="C535" s="35"/>
      <c r="D535" s="43"/>
      <c r="E535" s="65"/>
      <c r="F535" s="46"/>
      <c r="G535" s="46"/>
      <c r="H535" s="163"/>
      <c r="I535" s="43"/>
      <c r="J535" s="29"/>
      <c r="K535" s="70"/>
      <c r="L535" s="69"/>
      <c r="M535" s="47"/>
      <c r="N535" s="238" t="str">
        <f ca="1">IF(Tabla1[[#This Row],[Fecha de nac]]="","",IF(Tabla1[[#This Row],[Fecha Finalización]] &gt;=TODAY(), DATEDIF(Tabla1[[#This Row],[Fecha de nac]],TODAY(),"y"), ROUNDDOWN((Tabla1[[#This Row],[Fecha Finalización]] -Tabla1[[#This Row],[Fecha de nac]])/365,0)))</f>
        <v/>
      </c>
      <c r="O535" s="169"/>
      <c r="P535" s="35"/>
      <c r="Q535" s="68"/>
      <c r="R535" s="68"/>
      <c r="S535" s="68"/>
      <c r="T535" s="68"/>
      <c r="U535" s="243" t="str">
        <f>IF(F535="","",Tabla1[[#This Row],[Fecha Inicio grupo]]+3*7-7)</f>
        <v/>
      </c>
      <c r="V535" s="244" t="str">
        <f>IF(F535="","",EDATE(Tabla1[[#This Row],[Fecha Inicio grupo]],3))</f>
        <v/>
      </c>
      <c r="W535" s="30"/>
      <c r="X535" s="30"/>
      <c r="Y535" s="76"/>
      <c r="Z535" s="76"/>
      <c r="AA535" s="76"/>
      <c r="AB535" s="76"/>
      <c r="AC535" s="76"/>
      <c r="AD535" s="76"/>
      <c r="AE535" s="76"/>
      <c r="AF535" s="76"/>
      <c r="AG535" s="76"/>
      <c r="AH535" s="76"/>
      <c r="AI535" s="76"/>
      <c r="AJ535" s="76"/>
      <c r="AK535" s="76"/>
      <c r="AL535" s="76"/>
      <c r="AM535" s="76"/>
      <c r="AN535" s="76"/>
      <c r="AO535" s="144"/>
      <c r="AP535" s="246" t="str">
        <f>IF(F535="","",IFERROR(VLOOKUP(SUBSTITUTE(SUBSTITUTE(Tabla1[[#This Row],[Uso Sistemas]],"T","P"),"N","F"),Parámetros!$M$2:$N$17,2,0),"Completar hasta 3ra sem. para evaluar a Probacionista"))</f>
        <v/>
      </c>
      <c r="AQ535" s="40"/>
      <c r="AR535" s="40"/>
      <c r="AS535" s="40"/>
      <c r="AT535" s="29"/>
      <c r="AU535" s="56"/>
      <c r="AV535" s="56"/>
      <c r="AW535" s="56"/>
      <c r="AX535" s="248" t="str">
        <f>IF(V535="","",EOMONTH(EDATE(Tabla1[[#This Row],[Fecha Finalización]],2),0))</f>
        <v/>
      </c>
      <c r="AY535" s="40"/>
      <c r="AZ535" s="249" t="str">
        <f>IF(V535="","",EOMONTH(EDATE(Tabla1[[#This Row],[Fecha Finalización]],3),0))</f>
        <v/>
      </c>
      <c r="BA535" s="40"/>
      <c r="BB535" s="40"/>
      <c r="BC535" s="235"/>
      <c r="BD535" s="233" t="str">
        <f>IF(F535="","",Tabla1[[#This Row],[sem 01]]&amp;Tabla1[[#This Row],[sem 02]]&amp;Tabla1[[#This Row],[sem 03]])</f>
        <v/>
      </c>
      <c r="BE535" s="234" t="str">
        <f>IF(TRIM(F535)="","",$B$1&amp;"-"&amp;SUBSTITUTE(Tabla1[[#This Row],[Mes Inscrito]]," ","")&amp;"-"&amp;SUBSTITUTE(Tabla1[[#This Row],[Dia de clases Inscrito]]," ","")&amp;"-"&amp;SUBSTITUTE(Tabla1[[#This Row],[Horario Inscrito]]," ","")&amp;"-"&amp;Tabla1[[#This Row],[Fecha Inicio grupo]])</f>
        <v/>
      </c>
      <c r="BF535" s="251" t="str">
        <f>IF(F535="","",Tabla1[[#This Row],[Curso]])</f>
        <v/>
      </c>
      <c r="BG535" s="252" t="str">
        <f>+IF(TRIM(F535)="","",$B$1&amp;"-"&amp;TRIM(Tabla1[[#This Row],[Mes Inscrito]])&amp;"-"&amp;TRIM(Tabla1[[#This Row],[Dia de clases Inscrito]])&amp;"-"&amp;TRIM(Tabla1[[#This Row],[Horario Inscrito]])&amp;"-"&amp;TRIM(Tabla1[[#This Row],[Fecha Inicio grupo]])&amp;"-"&amp;TRIM(Tabla1[[#This Row],[Tipo Incrito]]))</f>
        <v/>
      </c>
      <c r="BH535" s="308" t="str">
        <f>IF(F535="","",OR(IFERROR(SEARCH("CG",Tabla1[[#This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5" s="309" t="str">
        <f>IF(F535&lt;&gt;"",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5" s="309" t="str">
        <f>IF(F535&lt;&gt;"",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5" s="309" t="str">
        <f>IF(Tabla1[[#This Row],[Fecha Inicio grupo]]="","",IFERROR(VLOOKUP(Tabla1[[#This Row],[Mes de Alta como miembro]],Parámetros!$AM$2:$AN$16,2,0),"01/01/1900"))</f>
        <v/>
      </c>
    </row>
    <row r="536" spans="1:63" ht="14.45" hidden="1">
      <c r="A536" s="69">
        <v>533</v>
      </c>
      <c r="B536" s="30"/>
      <c r="C536" s="35"/>
      <c r="D536" s="43"/>
      <c r="E536" s="65"/>
      <c r="F536" s="46"/>
      <c r="G536" s="46"/>
      <c r="H536" s="163"/>
      <c r="I536" s="43"/>
      <c r="J536" s="29"/>
      <c r="K536" s="70"/>
      <c r="L536" s="69"/>
      <c r="M536" s="47"/>
      <c r="N536" s="238" t="str">
        <f ca="1">IF(Tabla1[[#This Row],[Fecha de nac]]="","",IF(Tabla1[[#This Row],[Fecha Finalización]] &gt;=TODAY(), DATEDIF(Tabla1[[#This Row],[Fecha de nac]],TODAY(),"y"), ROUNDDOWN((Tabla1[[#This Row],[Fecha Finalización]] -Tabla1[[#This Row],[Fecha de nac]])/365,0)))</f>
        <v/>
      </c>
      <c r="O536" s="169"/>
      <c r="P536" s="35"/>
      <c r="Q536" s="68"/>
      <c r="R536" s="68"/>
      <c r="S536" s="68"/>
      <c r="T536" s="68"/>
      <c r="U536" s="243" t="str">
        <f>IF(F536="","",Tabla1[[#This Row],[Fecha Inicio grupo]]+3*7-7)</f>
        <v/>
      </c>
      <c r="V536" s="244" t="str">
        <f>IF(F536="","",EDATE(Tabla1[[#This Row],[Fecha Inicio grupo]],3))</f>
        <v/>
      </c>
      <c r="W536" s="30"/>
      <c r="X536" s="30"/>
      <c r="Y536" s="76"/>
      <c r="Z536" s="76"/>
      <c r="AA536" s="76"/>
      <c r="AB536" s="76"/>
      <c r="AC536" s="76"/>
      <c r="AD536" s="76"/>
      <c r="AE536" s="76"/>
      <c r="AF536" s="76"/>
      <c r="AG536" s="76"/>
      <c r="AH536" s="76"/>
      <c r="AI536" s="76"/>
      <c r="AJ536" s="76"/>
      <c r="AK536" s="76"/>
      <c r="AL536" s="76"/>
      <c r="AM536" s="76"/>
      <c r="AN536" s="76"/>
      <c r="AO536" s="144"/>
      <c r="AP536" s="246" t="str">
        <f>IF(F536="","",IFERROR(VLOOKUP(SUBSTITUTE(SUBSTITUTE(Tabla1[[#This Row],[Uso Sistemas]],"T","P"),"N","F"),Parámetros!$M$2:$N$17,2,0),"Completar hasta 3ra sem. para evaluar a Probacionista"))</f>
        <v/>
      </c>
      <c r="AQ536" s="40"/>
      <c r="AR536" s="40"/>
      <c r="AS536" s="40"/>
      <c r="AT536" s="29"/>
      <c r="AU536" s="56"/>
      <c r="AV536" s="56"/>
      <c r="AW536" s="56"/>
      <c r="AX536" s="248" t="str">
        <f>IF(V536="","",EOMONTH(EDATE(Tabla1[[#This Row],[Fecha Finalización]],2),0))</f>
        <v/>
      </c>
      <c r="AY536" s="40"/>
      <c r="AZ536" s="249" t="str">
        <f>IF(V536="","",EOMONTH(EDATE(Tabla1[[#This Row],[Fecha Finalización]],3),0))</f>
        <v/>
      </c>
      <c r="BA536" s="40"/>
      <c r="BB536" s="40"/>
      <c r="BC536" s="235"/>
      <c r="BD536" s="233" t="str">
        <f>IF(F536="","",Tabla1[[#This Row],[sem 01]]&amp;Tabla1[[#This Row],[sem 02]]&amp;Tabla1[[#This Row],[sem 03]])</f>
        <v/>
      </c>
      <c r="BE536" s="234" t="str">
        <f>IF(TRIM(F536)="","",$B$1&amp;"-"&amp;SUBSTITUTE(Tabla1[[#This Row],[Mes Inscrito]]," ","")&amp;"-"&amp;SUBSTITUTE(Tabla1[[#This Row],[Dia de clases Inscrito]]," ","")&amp;"-"&amp;SUBSTITUTE(Tabla1[[#This Row],[Horario Inscrito]]," ","")&amp;"-"&amp;Tabla1[[#This Row],[Fecha Inicio grupo]])</f>
        <v/>
      </c>
      <c r="BF536" s="251" t="str">
        <f>IF(F536="","",Tabla1[[#This Row],[Curso]])</f>
        <v/>
      </c>
      <c r="BG536" s="252" t="str">
        <f>+IF(TRIM(F536)="","",$B$1&amp;"-"&amp;TRIM(Tabla1[[#This Row],[Mes Inscrito]])&amp;"-"&amp;TRIM(Tabla1[[#This Row],[Dia de clases Inscrito]])&amp;"-"&amp;TRIM(Tabla1[[#This Row],[Horario Inscrito]])&amp;"-"&amp;TRIM(Tabla1[[#This Row],[Fecha Inicio grupo]])&amp;"-"&amp;TRIM(Tabla1[[#This Row],[Tipo Incrito]]))</f>
        <v/>
      </c>
      <c r="BH536" s="308" t="str">
        <f>IF(F536="","",OR(IFERROR(SEARCH("CG",Tabla1[[#This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6" s="309" t="str">
        <f>IF(F536&lt;&gt;"",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6" s="309" t="str">
        <f>IF(F536&lt;&gt;"",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6" s="309" t="str">
        <f>IF(Tabla1[[#This Row],[Fecha Inicio grupo]]="","",IFERROR(VLOOKUP(Tabla1[[#This Row],[Mes de Alta como miembro]],Parámetros!$AM$2:$AN$16,2,0),"01/01/1900"))</f>
        <v/>
      </c>
    </row>
    <row r="537" spans="1:63" ht="14.45" hidden="1">
      <c r="A537" s="69">
        <v>534</v>
      </c>
      <c r="B537" s="30"/>
      <c r="C537" s="35"/>
      <c r="D537" s="43"/>
      <c r="E537" s="65"/>
      <c r="F537" s="46"/>
      <c r="G537" s="46"/>
      <c r="H537" s="163"/>
      <c r="I537" s="43"/>
      <c r="J537" s="29"/>
      <c r="K537" s="70"/>
      <c r="L537" s="69"/>
      <c r="M537" s="47"/>
      <c r="N537" s="238" t="str">
        <f ca="1">IF(Tabla1[[#This Row],[Fecha de nac]]="","",IF(Tabla1[[#This Row],[Fecha Finalización]] &gt;=TODAY(), DATEDIF(Tabla1[[#This Row],[Fecha de nac]],TODAY(),"y"), ROUNDDOWN((Tabla1[[#This Row],[Fecha Finalización]] -Tabla1[[#This Row],[Fecha de nac]])/365,0)))</f>
        <v/>
      </c>
      <c r="O537" s="169"/>
      <c r="P537" s="35"/>
      <c r="Q537" s="68"/>
      <c r="R537" s="68"/>
      <c r="S537" s="68"/>
      <c r="T537" s="68"/>
      <c r="U537" s="243" t="str">
        <f>IF(F537="","",Tabla1[[#This Row],[Fecha Inicio grupo]]+3*7-7)</f>
        <v/>
      </c>
      <c r="V537" s="244" t="str">
        <f>IF(F537="","",EDATE(Tabla1[[#This Row],[Fecha Inicio grupo]],3))</f>
        <v/>
      </c>
      <c r="W537" s="30"/>
      <c r="X537" s="30"/>
      <c r="Y537" s="76"/>
      <c r="Z537" s="76"/>
      <c r="AA537" s="76"/>
      <c r="AB537" s="76"/>
      <c r="AC537" s="76"/>
      <c r="AD537" s="76"/>
      <c r="AE537" s="76"/>
      <c r="AF537" s="76"/>
      <c r="AG537" s="76"/>
      <c r="AH537" s="76"/>
      <c r="AI537" s="76"/>
      <c r="AJ537" s="76"/>
      <c r="AK537" s="76"/>
      <c r="AL537" s="76"/>
      <c r="AM537" s="76"/>
      <c r="AN537" s="76"/>
      <c r="AO537" s="144"/>
      <c r="AP537" s="246" t="str">
        <f>IF(F537="","",IFERROR(VLOOKUP(SUBSTITUTE(SUBSTITUTE(Tabla1[[#This Row],[Uso Sistemas]],"T","P"),"N","F"),Parámetros!$M$2:$N$17,2,0),"Completar hasta 3ra sem. para evaluar a Probacionista"))</f>
        <v/>
      </c>
      <c r="AQ537" s="40"/>
      <c r="AR537" s="40"/>
      <c r="AS537" s="40"/>
      <c r="AT537" s="29"/>
      <c r="AU537" s="56"/>
      <c r="AV537" s="56"/>
      <c r="AW537" s="56"/>
      <c r="AX537" s="248" t="str">
        <f>IF(V537="","",EOMONTH(EDATE(Tabla1[[#This Row],[Fecha Finalización]],2),0))</f>
        <v/>
      </c>
      <c r="AY537" s="40"/>
      <c r="AZ537" s="249" t="str">
        <f>IF(V537="","",EOMONTH(EDATE(Tabla1[[#This Row],[Fecha Finalización]],3),0))</f>
        <v/>
      </c>
      <c r="BA537" s="40"/>
      <c r="BB537" s="40"/>
      <c r="BC537" s="235"/>
      <c r="BD537" s="233" t="str">
        <f>IF(F537="","",Tabla1[[#This Row],[sem 01]]&amp;Tabla1[[#This Row],[sem 02]]&amp;Tabla1[[#This Row],[sem 03]])</f>
        <v/>
      </c>
      <c r="BE537" s="234" t="str">
        <f>IF(TRIM(F537)="","",$B$1&amp;"-"&amp;SUBSTITUTE(Tabla1[[#This Row],[Mes Inscrito]]," ","")&amp;"-"&amp;SUBSTITUTE(Tabla1[[#This Row],[Dia de clases Inscrito]]," ","")&amp;"-"&amp;SUBSTITUTE(Tabla1[[#This Row],[Horario Inscrito]]," ","")&amp;"-"&amp;Tabla1[[#This Row],[Fecha Inicio grupo]])</f>
        <v/>
      </c>
      <c r="BF537" s="251" t="str">
        <f>IF(F537="","",Tabla1[[#This Row],[Curso]])</f>
        <v/>
      </c>
      <c r="BG537" s="252" t="str">
        <f>+IF(TRIM(F537)="","",$B$1&amp;"-"&amp;TRIM(Tabla1[[#This Row],[Mes Inscrito]])&amp;"-"&amp;TRIM(Tabla1[[#This Row],[Dia de clases Inscrito]])&amp;"-"&amp;TRIM(Tabla1[[#This Row],[Horario Inscrito]])&amp;"-"&amp;TRIM(Tabla1[[#This Row],[Fecha Inicio grupo]])&amp;"-"&amp;TRIM(Tabla1[[#This Row],[Tipo Incrito]]))</f>
        <v/>
      </c>
      <c r="BH537" s="308" t="str">
        <f>IF(F537="","",OR(IFERROR(SEARCH("CG",Tabla1[[#This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7" s="309" t="str">
        <f>IF(F537&lt;&gt;"",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7" s="309" t="str">
        <f>IF(F537&lt;&gt;"",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7" s="309" t="str">
        <f>IF(Tabla1[[#This Row],[Fecha Inicio grupo]]="","",IFERROR(VLOOKUP(Tabla1[[#This Row],[Mes de Alta como miembro]],Parámetros!$AM$2:$AN$16,2,0),"01/01/1900"))</f>
        <v/>
      </c>
    </row>
    <row r="538" spans="1:63" ht="14.45" hidden="1">
      <c r="A538" s="69">
        <v>535</v>
      </c>
      <c r="B538" s="30"/>
      <c r="C538" s="35"/>
      <c r="D538" s="43"/>
      <c r="E538" s="65"/>
      <c r="F538" s="46"/>
      <c r="G538" s="46"/>
      <c r="H538" s="163"/>
      <c r="I538" s="43"/>
      <c r="J538" s="29"/>
      <c r="K538" s="70"/>
      <c r="L538" s="69"/>
      <c r="M538" s="47"/>
      <c r="N538" s="238" t="str">
        <f ca="1">IF(Tabla1[[#This Row],[Fecha de nac]]="","",IF(Tabla1[[#This Row],[Fecha Finalización]] &gt;=TODAY(), DATEDIF(Tabla1[[#This Row],[Fecha de nac]],TODAY(),"y"), ROUNDDOWN((Tabla1[[#This Row],[Fecha Finalización]] -Tabla1[[#This Row],[Fecha de nac]])/365,0)))</f>
        <v/>
      </c>
      <c r="O538" s="169"/>
      <c r="P538" s="35"/>
      <c r="Q538" s="68"/>
      <c r="R538" s="68"/>
      <c r="S538" s="68"/>
      <c r="T538" s="68"/>
      <c r="U538" s="243" t="str">
        <f>IF(F538="","",Tabla1[[#This Row],[Fecha Inicio grupo]]+3*7-7)</f>
        <v/>
      </c>
      <c r="V538" s="244" t="str">
        <f>IF(F538="","",EDATE(Tabla1[[#This Row],[Fecha Inicio grupo]],3))</f>
        <v/>
      </c>
      <c r="W538" s="30"/>
      <c r="X538" s="30"/>
      <c r="Y538" s="76"/>
      <c r="Z538" s="76"/>
      <c r="AA538" s="76"/>
      <c r="AB538" s="76"/>
      <c r="AC538" s="76"/>
      <c r="AD538" s="76"/>
      <c r="AE538" s="76"/>
      <c r="AF538" s="76"/>
      <c r="AG538" s="76"/>
      <c r="AH538" s="76"/>
      <c r="AI538" s="76"/>
      <c r="AJ538" s="76"/>
      <c r="AK538" s="76"/>
      <c r="AL538" s="76"/>
      <c r="AM538" s="76"/>
      <c r="AN538" s="76"/>
      <c r="AO538" s="144"/>
      <c r="AP538" s="246" t="str">
        <f>IF(F538="","",IFERROR(VLOOKUP(SUBSTITUTE(SUBSTITUTE(Tabla1[[#This Row],[Uso Sistemas]],"T","P"),"N","F"),Parámetros!$M$2:$N$17,2,0),"Completar hasta 3ra sem. para evaluar a Probacionista"))</f>
        <v/>
      </c>
      <c r="AQ538" s="40"/>
      <c r="AR538" s="40"/>
      <c r="AS538" s="40"/>
      <c r="AT538" s="29"/>
      <c r="AU538" s="56"/>
      <c r="AV538" s="56"/>
      <c r="AW538" s="56"/>
      <c r="AX538" s="248" t="str">
        <f>IF(V538="","",EOMONTH(EDATE(Tabla1[[#This Row],[Fecha Finalización]],2),0))</f>
        <v/>
      </c>
      <c r="AY538" s="40"/>
      <c r="AZ538" s="249" t="str">
        <f>IF(V538="","",EOMONTH(EDATE(Tabla1[[#This Row],[Fecha Finalización]],3),0))</f>
        <v/>
      </c>
      <c r="BA538" s="40"/>
      <c r="BB538" s="40"/>
      <c r="BC538" s="235"/>
      <c r="BD538" s="233" t="str">
        <f>IF(F538="","",Tabla1[[#This Row],[sem 01]]&amp;Tabla1[[#This Row],[sem 02]]&amp;Tabla1[[#This Row],[sem 03]])</f>
        <v/>
      </c>
      <c r="BE538" s="234" t="str">
        <f>IF(TRIM(F538)="","",$B$1&amp;"-"&amp;SUBSTITUTE(Tabla1[[#This Row],[Mes Inscrito]]," ","")&amp;"-"&amp;SUBSTITUTE(Tabla1[[#This Row],[Dia de clases Inscrito]]," ","")&amp;"-"&amp;SUBSTITUTE(Tabla1[[#This Row],[Horario Inscrito]]," ","")&amp;"-"&amp;Tabla1[[#This Row],[Fecha Inicio grupo]])</f>
        <v/>
      </c>
      <c r="BF538" s="251" t="str">
        <f>IF(F538="","",Tabla1[[#This Row],[Curso]])</f>
        <v/>
      </c>
      <c r="BG538" s="252" t="str">
        <f>+IF(TRIM(F538)="","",$B$1&amp;"-"&amp;TRIM(Tabla1[[#This Row],[Mes Inscrito]])&amp;"-"&amp;TRIM(Tabla1[[#This Row],[Dia de clases Inscrito]])&amp;"-"&amp;TRIM(Tabla1[[#This Row],[Horario Inscrito]])&amp;"-"&amp;TRIM(Tabla1[[#This Row],[Fecha Inicio grupo]])&amp;"-"&amp;TRIM(Tabla1[[#This Row],[Tipo Incrito]]))</f>
        <v/>
      </c>
      <c r="BH538" s="308" t="str">
        <f>IF(F538="","",OR(IFERROR(SEARCH("CG",Tabla1[[#This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8" s="309" t="str">
        <f>IF(F538&lt;&gt;"",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8" s="309" t="str">
        <f>IF(F538&lt;&gt;"",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8" s="309" t="str">
        <f>IF(Tabla1[[#This Row],[Fecha Inicio grupo]]="","",IFERROR(VLOOKUP(Tabla1[[#This Row],[Mes de Alta como miembro]],Parámetros!$AM$2:$AN$16,2,0),"01/01/1900"))</f>
        <v/>
      </c>
    </row>
    <row r="539" spans="1:63" ht="14.45" hidden="1">
      <c r="A539" s="69">
        <v>536</v>
      </c>
      <c r="B539" s="30"/>
      <c r="C539" s="35"/>
      <c r="D539" s="43"/>
      <c r="E539" s="65"/>
      <c r="F539" s="46"/>
      <c r="G539" s="46"/>
      <c r="H539" s="163"/>
      <c r="I539" s="43"/>
      <c r="J539" s="29"/>
      <c r="K539" s="70"/>
      <c r="L539" s="69"/>
      <c r="M539" s="47"/>
      <c r="N539" s="238" t="str">
        <f ca="1">IF(Tabla1[[#This Row],[Fecha de nac]]="","",IF(Tabla1[[#This Row],[Fecha Finalización]] &gt;=TODAY(), DATEDIF(Tabla1[[#This Row],[Fecha de nac]],TODAY(),"y"), ROUNDDOWN((Tabla1[[#This Row],[Fecha Finalización]] -Tabla1[[#This Row],[Fecha de nac]])/365,0)))</f>
        <v/>
      </c>
      <c r="O539" s="169"/>
      <c r="P539" s="35"/>
      <c r="Q539" s="68"/>
      <c r="R539" s="68"/>
      <c r="S539" s="68"/>
      <c r="T539" s="68"/>
      <c r="U539" s="243" t="str">
        <f>IF(F539="","",Tabla1[[#This Row],[Fecha Inicio grupo]]+3*7-7)</f>
        <v/>
      </c>
      <c r="V539" s="244" t="str">
        <f>IF(F539="","",EDATE(Tabla1[[#This Row],[Fecha Inicio grupo]],3))</f>
        <v/>
      </c>
      <c r="W539" s="30"/>
      <c r="X539" s="30"/>
      <c r="Y539" s="76"/>
      <c r="Z539" s="76"/>
      <c r="AA539" s="76"/>
      <c r="AB539" s="76"/>
      <c r="AC539" s="76"/>
      <c r="AD539" s="76"/>
      <c r="AE539" s="76"/>
      <c r="AF539" s="76"/>
      <c r="AG539" s="76"/>
      <c r="AH539" s="76"/>
      <c r="AI539" s="76"/>
      <c r="AJ539" s="76"/>
      <c r="AK539" s="76"/>
      <c r="AL539" s="76"/>
      <c r="AM539" s="76"/>
      <c r="AN539" s="76"/>
      <c r="AO539" s="144"/>
      <c r="AP539" s="246" t="str">
        <f>IF(F539="","",IFERROR(VLOOKUP(SUBSTITUTE(SUBSTITUTE(Tabla1[[#This Row],[Uso Sistemas]],"T","P"),"N","F"),Parámetros!$M$2:$N$17,2,0),"Completar hasta 3ra sem. para evaluar a Probacionista"))</f>
        <v/>
      </c>
      <c r="AQ539" s="40"/>
      <c r="AR539" s="40"/>
      <c r="AS539" s="40"/>
      <c r="AT539" s="29"/>
      <c r="AU539" s="56"/>
      <c r="AV539" s="56"/>
      <c r="AW539" s="56"/>
      <c r="AX539" s="248" t="str">
        <f>IF(V539="","",EOMONTH(EDATE(Tabla1[[#This Row],[Fecha Finalización]],2),0))</f>
        <v/>
      </c>
      <c r="AY539" s="40"/>
      <c r="AZ539" s="249" t="str">
        <f>IF(V539="","",EOMONTH(EDATE(Tabla1[[#This Row],[Fecha Finalización]],3),0))</f>
        <v/>
      </c>
      <c r="BA539" s="40"/>
      <c r="BB539" s="40"/>
      <c r="BC539" s="235"/>
      <c r="BD539" s="233" t="str">
        <f>IF(F539="","",Tabla1[[#This Row],[sem 01]]&amp;Tabla1[[#This Row],[sem 02]]&amp;Tabla1[[#This Row],[sem 03]])</f>
        <v/>
      </c>
      <c r="BE539" s="234" t="str">
        <f>IF(TRIM(F539)="","",$B$1&amp;"-"&amp;SUBSTITUTE(Tabla1[[#This Row],[Mes Inscrito]]," ","")&amp;"-"&amp;SUBSTITUTE(Tabla1[[#This Row],[Dia de clases Inscrito]]," ","")&amp;"-"&amp;SUBSTITUTE(Tabla1[[#This Row],[Horario Inscrito]]," ","")&amp;"-"&amp;Tabla1[[#This Row],[Fecha Inicio grupo]])</f>
        <v/>
      </c>
      <c r="BF539" s="251" t="str">
        <f>IF(F539="","",Tabla1[[#This Row],[Curso]])</f>
        <v/>
      </c>
      <c r="BG539" s="252" t="str">
        <f>+IF(TRIM(F539)="","",$B$1&amp;"-"&amp;TRIM(Tabla1[[#This Row],[Mes Inscrito]])&amp;"-"&amp;TRIM(Tabla1[[#This Row],[Dia de clases Inscrito]])&amp;"-"&amp;TRIM(Tabla1[[#This Row],[Horario Inscrito]])&amp;"-"&amp;TRIM(Tabla1[[#This Row],[Fecha Inicio grupo]])&amp;"-"&amp;TRIM(Tabla1[[#This Row],[Tipo Incrito]]))</f>
        <v/>
      </c>
      <c r="BH539" s="308" t="str">
        <f>IF(F539="","",OR(IFERROR(SEARCH("CG",Tabla1[[#This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9" s="309" t="str">
        <f>IF(F539&lt;&gt;"",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9" s="309" t="str">
        <f>IF(F539&lt;&gt;"",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9" s="309" t="str">
        <f>IF(Tabla1[[#This Row],[Fecha Inicio grupo]]="","",IFERROR(VLOOKUP(Tabla1[[#This Row],[Mes de Alta como miembro]],Parámetros!$AM$2:$AN$16,2,0),"01/01/1900"))</f>
        <v/>
      </c>
    </row>
    <row r="540" spans="1:63" ht="14.45" hidden="1">
      <c r="A540" s="69">
        <v>537</v>
      </c>
      <c r="B540" s="30"/>
      <c r="C540" s="35"/>
      <c r="D540" s="43"/>
      <c r="E540" s="65"/>
      <c r="F540" s="46"/>
      <c r="G540" s="46"/>
      <c r="H540" s="163"/>
      <c r="I540" s="43"/>
      <c r="J540" s="29"/>
      <c r="K540" s="70"/>
      <c r="L540" s="69"/>
      <c r="M540" s="47"/>
      <c r="N540" s="238" t="str">
        <f ca="1">IF(Tabla1[[#This Row],[Fecha de nac]]="","",IF(Tabla1[[#This Row],[Fecha Finalización]] &gt;=TODAY(), DATEDIF(Tabla1[[#This Row],[Fecha de nac]],TODAY(),"y"), ROUNDDOWN((Tabla1[[#This Row],[Fecha Finalización]] -Tabla1[[#This Row],[Fecha de nac]])/365,0)))</f>
        <v/>
      </c>
      <c r="O540" s="169"/>
      <c r="P540" s="35"/>
      <c r="Q540" s="68"/>
      <c r="R540" s="68"/>
      <c r="S540" s="68"/>
      <c r="T540" s="68"/>
      <c r="U540" s="243" t="str">
        <f>IF(F540="","",Tabla1[[#This Row],[Fecha Inicio grupo]]+3*7-7)</f>
        <v/>
      </c>
      <c r="V540" s="244" t="str">
        <f>IF(F540="","",EDATE(Tabla1[[#This Row],[Fecha Inicio grupo]],3))</f>
        <v/>
      </c>
      <c r="W540" s="30"/>
      <c r="X540" s="30"/>
      <c r="Y540" s="76"/>
      <c r="Z540" s="76"/>
      <c r="AA540" s="76"/>
      <c r="AB540" s="76"/>
      <c r="AC540" s="76"/>
      <c r="AD540" s="76"/>
      <c r="AE540" s="76"/>
      <c r="AF540" s="76"/>
      <c r="AG540" s="76"/>
      <c r="AH540" s="76"/>
      <c r="AI540" s="76"/>
      <c r="AJ540" s="76"/>
      <c r="AK540" s="76"/>
      <c r="AL540" s="76"/>
      <c r="AM540" s="76"/>
      <c r="AN540" s="76"/>
      <c r="AO540" s="144"/>
      <c r="AP540" s="246" t="str">
        <f>IF(F540="","",IFERROR(VLOOKUP(SUBSTITUTE(SUBSTITUTE(Tabla1[[#This Row],[Uso Sistemas]],"T","P"),"N","F"),Parámetros!$M$2:$N$17,2,0),"Completar hasta 3ra sem. para evaluar a Probacionista"))</f>
        <v/>
      </c>
      <c r="AQ540" s="40"/>
      <c r="AR540" s="40"/>
      <c r="AS540" s="40"/>
      <c r="AT540" s="29"/>
      <c r="AU540" s="56"/>
      <c r="AV540" s="56"/>
      <c r="AW540" s="56"/>
      <c r="AX540" s="248" t="str">
        <f>IF(V540="","",EOMONTH(EDATE(Tabla1[[#This Row],[Fecha Finalización]],2),0))</f>
        <v/>
      </c>
      <c r="AY540" s="40"/>
      <c r="AZ540" s="249" t="str">
        <f>IF(V540="","",EOMONTH(EDATE(Tabla1[[#This Row],[Fecha Finalización]],3),0))</f>
        <v/>
      </c>
      <c r="BA540" s="40"/>
      <c r="BB540" s="40"/>
      <c r="BC540" s="235"/>
      <c r="BD540" s="233" t="str">
        <f>IF(F540="","",Tabla1[[#This Row],[sem 01]]&amp;Tabla1[[#This Row],[sem 02]]&amp;Tabla1[[#This Row],[sem 03]])</f>
        <v/>
      </c>
      <c r="BE540" s="234" t="str">
        <f>IF(TRIM(F540)="","",$B$1&amp;"-"&amp;SUBSTITUTE(Tabla1[[#This Row],[Mes Inscrito]]," ","")&amp;"-"&amp;SUBSTITUTE(Tabla1[[#This Row],[Dia de clases Inscrito]]," ","")&amp;"-"&amp;SUBSTITUTE(Tabla1[[#This Row],[Horario Inscrito]]," ","")&amp;"-"&amp;Tabla1[[#This Row],[Fecha Inicio grupo]])</f>
        <v/>
      </c>
      <c r="BF540" s="251" t="str">
        <f>IF(F540="","",Tabla1[[#This Row],[Curso]])</f>
        <v/>
      </c>
      <c r="BG540" s="252" t="str">
        <f>+IF(TRIM(F540)="","",$B$1&amp;"-"&amp;TRIM(Tabla1[[#This Row],[Mes Inscrito]])&amp;"-"&amp;TRIM(Tabla1[[#This Row],[Dia de clases Inscrito]])&amp;"-"&amp;TRIM(Tabla1[[#This Row],[Horario Inscrito]])&amp;"-"&amp;TRIM(Tabla1[[#This Row],[Fecha Inicio grupo]])&amp;"-"&amp;TRIM(Tabla1[[#This Row],[Tipo Incrito]]))</f>
        <v/>
      </c>
      <c r="BH540" s="308" t="str">
        <f>IF(F540="","",OR(IFERROR(SEARCH("CG",Tabla1[[#This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0" s="309" t="str">
        <f>IF(F540&lt;&gt;"",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0" s="309" t="str">
        <f>IF(F540&lt;&gt;"",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0" s="309" t="str">
        <f>IF(Tabla1[[#This Row],[Fecha Inicio grupo]]="","",IFERROR(VLOOKUP(Tabla1[[#This Row],[Mes de Alta como miembro]],Parámetros!$AM$2:$AN$16,2,0),"01/01/1900"))</f>
        <v/>
      </c>
    </row>
    <row r="541" spans="1:63" ht="14.45" hidden="1">
      <c r="A541" s="69">
        <v>538</v>
      </c>
      <c r="B541" s="30"/>
      <c r="C541" s="35"/>
      <c r="D541" s="43"/>
      <c r="E541" s="65"/>
      <c r="F541" s="46"/>
      <c r="G541" s="46"/>
      <c r="H541" s="163"/>
      <c r="I541" s="43"/>
      <c r="J541" s="29"/>
      <c r="K541" s="70"/>
      <c r="L541" s="69"/>
      <c r="M541" s="47"/>
      <c r="N541" s="238" t="str">
        <f ca="1">IF(Tabla1[[#This Row],[Fecha de nac]]="","",IF(Tabla1[[#This Row],[Fecha Finalización]] &gt;=TODAY(), DATEDIF(Tabla1[[#This Row],[Fecha de nac]],TODAY(),"y"), ROUNDDOWN((Tabla1[[#This Row],[Fecha Finalización]] -Tabla1[[#This Row],[Fecha de nac]])/365,0)))</f>
        <v/>
      </c>
      <c r="O541" s="169"/>
      <c r="P541" s="35"/>
      <c r="Q541" s="68"/>
      <c r="R541" s="68"/>
      <c r="S541" s="68"/>
      <c r="T541" s="68"/>
      <c r="U541" s="243" t="str">
        <f>IF(F541="","",Tabla1[[#This Row],[Fecha Inicio grupo]]+3*7-7)</f>
        <v/>
      </c>
      <c r="V541" s="244" t="str">
        <f>IF(F541="","",EDATE(Tabla1[[#This Row],[Fecha Inicio grupo]],3))</f>
        <v/>
      </c>
      <c r="W541" s="30"/>
      <c r="X541" s="30"/>
      <c r="Y541" s="76"/>
      <c r="Z541" s="76"/>
      <c r="AA541" s="76"/>
      <c r="AB541" s="76"/>
      <c r="AC541" s="76"/>
      <c r="AD541" s="76"/>
      <c r="AE541" s="76"/>
      <c r="AF541" s="76"/>
      <c r="AG541" s="76"/>
      <c r="AH541" s="76"/>
      <c r="AI541" s="76"/>
      <c r="AJ541" s="76"/>
      <c r="AK541" s="76"/>
      <c r="AL541" s="76"/>
      <c r="AM541" s="76"/>
      <c r="AN541" s="76"/>
      <c r="AO541" s="144"/>
      <c r="AP541" s="246" t="str">
        <f>IF(F541="","",IFERROR(VLOOKUP(SUBSTITUTE(SUBSTITUTE(Tabla1[[#This Row],[Uso Sistemas]],"T","P"),"N","F"),Parámetros!$M$2:$N$17,2,0),"Completar hasta 3ra sem. para evaluar a Probacionista"))</f>
        <v/>
      </c>
      <c r="AQ541" s="40"/>
      <c r="AR541" s="40"/>
      <c r="AS541" s="40"/>
      <c r="AT541" s="29"/>
      <c r="AU541" s="56"/>
      <c r="AV541" s="56"/>
      <c r="AW541" s="56"/>
      <c r="AX541" s="248" t="str">
        <f>IF(V541="","",EOMONTH(EDATE(Tabla1[[#This Row],[Fecha Finalización]],2),0))</f>
        <v/>
      </c>
      <c r="AY541" s="40"/>
      <c r="AZ541" s="249" t="str">
        <f>IF(V541="","",EOMONTH(EDATE(Tabla1[[#This Row],[Fecha Finalización]],3),0))</f>
        <v/>
      </c>
      <c r="BA541" s="40"/>
      <c r="BB541" s="40"/>
      <c r="BC541" s="235"/>
      <c r="BD541" s="233" t="str">
        <f>IF(F541="","",Tabla1[[#This Row],[sem 01]]&amp;Tabla1[[#This Row],[sem 02]]&amp;Tabla1[[#This Row],[sem 03]])</f>
        <v/>
      </c>
      <c r="BE541" s="234" t="str">
        <f>IF(TRIM(F541)="","",$B$1&amp;"-"&amp;SUBSTITUTE(Tabla1[[#This Row],[Mes Inscrito]]," ","")&amp;"-"&amp;SUBSTITUTE(Tabla1[[#This Row],[Dia de clases Inscrito]]," ","")&amp;"-"&amp;SUBSTITUTE(Tabla1[[#This Row],[Horario Inscrito]]," ","")&amp;"-"&amp;Tabla1[[#This Row],[Fecha Inicio grupo]])</f>
        <v/>
      </c>
      <c r="BF541" s="251" t="str">
        <f>IF(F541="","",Tabla1[[#This Row],[Curso]])</f>
        <v/>
      </c>
      <c r="BG541" s="252" t="str">
        <f>+IF(TRIM(F541)="","",$B$1&amp;"-"&amp;TRIM(Tabla1[[#This Row],[Mes Inscrito]])&amp;"-"&amp;TRIM(Tabla1[[#This Row],[Dia de clases Inscrito]])&amp;"-"&amp;TRIM(Tabla1[[#This Row],[Horario Inscrito]])&amp;"-"&amp;TRIM(Tabla1[[#This Row],[Fecha Inicio grupo]])&amp;"-"&amp;TRIM(Tabla1[[#This Row],[Tipo Incrito]]))</f>
        <v/>
      </c>
      <c r="BH541" s="308" t="str">
        <f>IF(F541="","",OR(IFERROR(SEARCH("CG",Tabla1[[#This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1" s="309" t="str">
        <f>IF(F541&lt;&gt;"",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1" s="309" t="str">
        <f>IF(F541&lt;&gt;"",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1" s="309" t="str">
        <f>IF(Tabla1[[#This Row],[Fecha Inicio grupo]]="","",IFERROR(VLOOKUP(Tabla1[[#This Row],[Mes de Alta como miembro]],Parámetros!$AM$2:$AN$16,2,0),"01/01/1900"))</f>
        <v/>
      </c>
    </row>
    <row r="542" spans="1:63" ht="14.45" hidden="1">
      <c r="A542" s="69">
        <v>539</v>
      </c>
      <c r="B542" s="30"/>
      <c r="C542" s="35"/>
      <c r="D542" s="43"/>
      <c r="E542" s="65"/>
      <c r="F542" s="46"/>
      <c r="G542" s="46"/>
      <c r="H542" s="163"/>
      <c r="I542" s="43"/>
      <c r="J542" s="29"/>
      <c r="K542" s="70"/>
      <c r="L542" s="69"/>
      <c r="M542" s="47"/>
      <c r="N542" s="238" t="str">
        <f ca="1">IF(Tabla1[[#This Row],[Fecha de nac]]="","",IF(Tabla1[[#This Row],[Fecha Finalización]] &gt;=TODAY(), DATEDIF(Tabla1[[#This Row],[Fecha de nac]],TODAY(),"y"), ROUNDDOWN((Tabla1[[#This Row],[Fecha Finalización]] -Tabla1[[#This Row],[Fecha de nac]])/365,0)))</f>
        <v/>
      </c>
      <c r="O542" s="169"/>
      <c r="P542" s="35"/>
      <c r="Q542" s="68"/>
      <c r="R542" s="68"/>
      <c r="S542" s="68"/>
      <c r="T542" s="68"/>
      <c r="U542" s="243" t="str">
        <f>IF(F542="","",Tabla1[[#This Row],[Fecha Inicio grupo]]+3*7-7)</f>
        <v/>
      </c>
      <c r="V542" s="244" t="str">
        <f>IF(F542="","",EDATE(Tabla1[[#This Row],[Fecha Inicio grupo]],3))</f>
        <v/>
      </c>
      <c r="W542" s="30"/>
      <c r="X542" s="30"/>
      <c r="Y542" s="76"/>
      <c r="Z542" s="76"/>
      <c r="AA542" s="76"/>
      <c r="AB542" s="76"/>
      <c r="AC542" s="76"/>
      <c r="AD542" s="76"/>
      <c r="AE542" s="76"/>
      <c r="AF542" s="76"/>
      <c r="AG542" s="76"/>
      <c r="AH542" s="76"/>
      <c r="AI542" s="76"/>
      <c r="AJ542" s="76"/>
      <c r="AK542" s="76"/>
      <c r="AL542" s="76"/>
      <c r="AM542" s="76"/>
      <c r="AN542" s="76"/>
      <c r="AO542" s="144"/>
      <c r="AP542" s="246" t="str">
        <f>IF(F542="","",IFERROR(VLOOKUP(SUBSTITUTE(SUBSTITUTE(Tabla1[[#This Row],[Uso Sistemas]],"T","P"),"N","F"),Parámetros!$M$2:$N$17,2,0),"Completar hasta 3ra sem. para evaluar a Probacionista"))</f>
        <v/>
      </c>
      <c r="AQ542" s="40"/>
      <c r="AR542" s="40"/>
      <c r="AS542" s="40"/>
      <c r="AT542" s="29"/>
      <c r="AU542" s="56"/>
      <c r="AV542" s="56"/>
      <c r="AW542" s="56"/>
      <c r="AX542" s="248" t="str">
        <f>IF(V542="","",EOMONTH(EDATE(Tabla1[[#This Row],[Fecha Finalización]],2),0))</f>
        <v/>
      </c>
      <c r="AY542" s="40"/>
      <c r="AZ542" s="249" t="str">
        <f>IF(V542="","",EOMONTH(EDATE(Tabla1[[#This Row],[Fecha Finalización]],3),0))</f>
        <v/>
      </c>
      <c r="BA542" s="40"/>
      <c r="BB542" s="40"/>
      <c r="BC542" s="235"/>
      <c r="BD542" s="233" t="str">
        <f>IF(F542="","",Tabla1[[#This Row],[sem 01]]&amp;Tabla1[[#This Row],[sem 02]]&amp;Tabla1[[#This Row],[sem 03]])</f>
        <v/>
      </c>
      <c r="BE542" s="234" t="str">
        <f>IF(TRIM(F542)="","",$B$1&amp;"-"&amp;SUBSTITUTE(Tabla1[[#This Row],[Mes Inscrito]]," ","")&amp;"-"&amp;SUBSTITUTE(Tabla1[[#This Row],[Dia de clases Inscrito]]," ","")&amp;"-"&amp;SUBSTITUTE(Tabla1[[#This Row],[Horario Inscrito]]," ","")&amp;"-"&amp;Tabla1[[#This Row],[Fecha Inicio grupo]])</f>
        <v/>
      </c>
      <c r="BF542" s="251" t="str">
        <f>IF(F542="","",Tabla1[[#This Row],[Curso]])</f>
        <v/>
      </c>
      <c r="BG542" s="252" t="str">
        <f>+IF(TRIM(F542)="","",$B$1&amp;"-"&amp;TRIM(Tabla1[[#This Row],[Mes Inscrito]])&amp;"-"&amp;TRIM(Tabla1[[#This Row],[Dia de clases Inscrito]])&amp;"-"&amp;TRIM(Tabla1[[#This Row],[Horario Inscrito]])&amp;"-"&amp;TRIM(Tabla1[[#This Row],[Fecha Inicio grupo]])&amp;"-"&amp;TRIM(Tabla1[[#This Row],[Tipo Incrito]]))</f>
        <v/>
      </c>
      <c r="BH542" s="308" t="str">
        <f>IF(F542="","",OR(IFERROR(SEARCH("CG",Tabla1[[#This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2" s="309" t="str">
        <f>IF(F542&lt;&gt;"",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2" s="309" t="str">
        <f>IF(F542&lt;&gt;"",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2" s="309" t="str">
        <f>IF(Tabla1[[#This Row],[Fecha Inicio grupo]]="","",IFERROR(VLOOKUP(Tabla1[[#This Row],[Mes de Alta como miembro]],Parámetros!$AM$2:$AN$16,2,0),"01/01/1900"))</f>
        <v/>
      </c>
    </row>
    <row r="543" spans="1:63" ht="14.45" hidden="1">
      <c r="A543" s="69">
        <v>540</v>
      </c>
      <c r="B543" s="30"/>
      <c r="C543" s="35"/>
      <c r="D543" s="43"/>
      <c r="E543" s="65"/>
      <c r="F543" s="46"/>
      <c r="G543" s="46"/>
      <c r="H543" s="163"/>
      <c r="I543" s="43"/>
      <c r="J543" s="29"/>
      <c r="K543" s="70"/>
      <c r="L543" s="69"/>
      <c r="M543" s="47"/>
      <c r="N543" s="238" t="str">
        <f ca="1">IF(Tabla1[[#This Row],[Fecha de nac]]="","",IF(Tabla1[[#This Row],[Fecha Finalización]] &gt;=TODAY(), DATEDIF(Tabla1[[#This Row],[Fecha de nac]],TODAY(),"y"), ROUNDDOWN((Tabla1[[#This Row],[Fecha Finalización]] -Tabla1[[#This Row],[Fecha de nac]])/365,0)))</f>
        <v/>
      </c>
      <c r="O543" s="169"/>
      <c r="P543" s="35"/>
      <c r="Q543" s="68"/>
      <c r="R543" s="68"/>
      <c r="S543" s="68"/>
      <c r="T543" s="68"/>
      <c r="U543" s="243" t="str">
        <f>IF(F543="","",Tabla1[[#This Row],[Fecha Inicio grupo]]+3*7-7)</f>
        <v/>
      </c>
      <c r="V543" s="244" t="str">
        <f>IF(F543="","",EDATE(Tabla1[[#This Row],[Fecha Inicio grupo]],3))</f>
        <v/>
      </c>
      <c r="W543" s="30"/>
      <c r="X543" s="30"/>
      <c r="Y543" s="76"/>
      <c r="Z543" s="76"/>
      <c r="AA543" s="76"/>
      <c r="AB543" s="76"/>
      <c r="AC543" s="76"/>
      <c r="AD543" s="76"/>
      <c r="AE543" s="76"/>
      <c r="AF543" s="76"/>
      <c r="AG543" s="76"/>
      <c r="AH543" s="76"/>
      <c r="AI543" s="76"/>
      <c r="AJ543" s="76"/>
      <c r="AK543" s="76"/>
      <c r="AL543" s="76"/>
      <c r="AM543" s="76"/>
      <c r="AN543" s="76"/>
      <c r="AO543" s="144"/>
      <c r="AP543" s="246" t="str">
        <f>IF(F543="","",IFERROR(VLOOKUP(SUBSTITUTE(SUBSTITUTE(Tabla1[[#This Row],[Uso Sistemas]],"T","P"),"N","F"),Parámetros!$M$2:$N$17,2,0),"Completar hasta 3ra sem. para evaluar a Probacionista"))</f>
        <v/>
      </c>
      <c r="AQ543" s="40"/>
      <c r="AR543" s="40"/>
      <c r="AS543" s="40"/>
      <c r="AT543" s="29"/>
      <c r="AU543" s="56"/>
      <c r="AV543" s="56"/>
      <c r="AW543" s="56"/>
      <c r="AX543" s="248" t="str">
        <f>IF(V543="","",EOMONTH(EDATE(Tabla1[[#This Row],[Fecha Finalización]],2),0))</f>
        <v/>
      </c>
      <c r="AY543" s="40"/>
      <c r="AZ543" s="249" t="str">
        <f>IF(V543="","",EOMONTH(EDATE(Tabla1[[#This Row],[Fecha Finalización]],3),0))</f>
        <v/>
      </c>
      <c r="BA543" s="40"/>
      <c r="BB543" s="40"/>
      <c r="BC543" s="235"/>
      <c r="BD543" s="233" t="str">
        <f>IF(F543="","",Tabla1[[#This Row],[sem 01]]&amp;Tabla1[[#This Row],[sem 02]]&amp;Tabla1[[#This Row],[sem 03]])</f>
        <v/>
      </c>
      <c r="BE543" s="234" t="str">
        <f>IF(TRIM(F543)="","",$B$1&amp;"-"&amp;SUBSTITUTE(Tabla1[[#This Row],[Mes Inscrito]]," ","")&amp;"-"&amp;SUBSTITUTE(Tabla1[[#This Row],[Dia de clases Inscrito]]," ","")&amp;"-"&amp;SUBSTITUTE(Tabla1[[#This Row],[Horario Inscrito]]," ","")&amp;"-"&amp;Tabla1[[#This Row],[Fecha Inicio grupo]])</f>
        <v/>
      </c>
      <c r="BF543" s="251" t="str">
        <f>IF(F543="","",Tabla1[[#This Row],[Curso]])</f>
        <v/>
      </c>
      <c r="BG543" s="252" t="str">
        <f>+IF(TRIM(F543)="","",$B$1&amp;"-"&amp;TRIM(Tabla1[[#This Row],[Mes Inscrito]])&amp;"-"&amp;TRIM(Tabla1[[#This Row],[Dia de clases Inscrito]])&amp;"-"&amp;TRIM(Tabla1[[#This Row],[Horario Inscrito]])&amp;"-"&amp;TRIM(Tabla1[[#This Row],[Fecha Inicio grupo]])&amp;"-"&amp;TRIM(Tabla1[[#This Row],[Tipo Incrito]]))</f>
        <v/>
      </c>
      <c r="BH543" s="308" t="str">
        <f>IF(F543="","",OR(IFERROR(SEARCH("CG",Tabla1[[#This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3" s="309" t="str">
        <f>IF(F543&lt;&gt;"",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3" s="309" t="str">
        <f>IF(F543&lt;&gt;"",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3" s="309" t="str">
        <f>IF(Tabla1[[#This Row],[Fecha Inicio grupo]]="","",IFERROR(VLOOKUP(Tabla1[[#This Row],[Mes de Alta como miembro]],Parámetros!$AM$2:$AN$16,2,0),"01/01/1900"))</f>
        <v/>
      </c>
    </row>
    <row r="544" spans="1:63" ht="14.45" hidden="1">
      <c r="A544" s="69">
        <v>541</v>
      </c>
      <c r="B544" s="30"/>
      <c r="C544" s="35"/>
      <c r="D544" s="43"/>
      <c r="E544" s="65"/>
      <c r="F544" s="46"/>
      <c r="G544" s="46"/>
      <c r="H544" s="163"/>
      <c r="I544" s="43"/>
      <c r="J544" s="29"/>
      <c r="K544" s="70"/>
      <c r="L544" s="69"/>
      <c r="M544" s="47"/>
      <c r="N544" s="238" t="str">
        <f ca="1">IF(Tabla1[[#This Row],[Fecha de nac]]="","",IF(Tabla1[[#This Row],[Fecha Finalización]] &gt;=TODAY(), DATEDIF(Tabla1[[#This Row],[Fecha de nac]],TODAY(),"y"), ROUNDDOWN((Tabla1[[#This Row],[Fecha Finalización]] -Tabla1[[#This Row],[Fecha de nac]])/365,0)))</f>
        <v/>
      </c>
      <c r="O544" s="169"/>
      <c r="P544" s="35"/>
      <c r="Q544" s="68"/>
      <c r="R544" s="68"/>
      <c r="S544" s="68"/>
      <c r="T544" s="68"/>
      <c r="U544" s="243" t="str">
        <f>IF(F544="","",Tabla1[[#This Row],[Fecha Inicio grupo]]+3*7-7)</f>
        <v/>
      </c>
      <c r="V544" s="244" t="str">
        <f>IF(F544="","",EDATE(Tabla1[[#This Row],[Fecha Inicio grupo]],3))</f>
        <v/>
      </c>
      <c r="W544" s="30"/>
      <c r="X544" s="30"/>
      <c r="Y544" s="76"/>
      <c r="Z544" s="76"/>
      <c r="AA544" s="76"/>
      <c r="AB544" s="76"/>
      <c r="AC544" s="76"/>
      <c r="AD544" s="76"/>
      <c r="AE544" s="76"/>
      <c r="AF544" s="76"/>
      <c r="AG544" s="76"/>
      <c r="AH544" s="76"/>
      <c r="AI544" s="76"/>
      <c r="AJ544" s="76"/>
      <c r="AK544" s="76"/>
      <c r="AL544" s="76"/>
      <c r="AM544" s="76"/>
      <c r="AN544" s="76"/>
      <c r="AO544" s="144"/>
      <c r="AP544" s="246" t="str">
        <f>IF(F544="","",IFERROR(VLOOKUP(SUBSTITUTE(SUBSTITUTE(Tabla1[[#This Row],[Uso Sistemas]],"T","P"),"N","F"),Parámetros!$M$2:$N$17,2,0),"Completar hasta 3ra sem. para evaluar a Probacionista"))</f>
        <v/>
      </c>
      <c r="AQ544" s="40"/>
      <c r="AR544" s="40"/>
      <c r="AS544" s="40"/>
      <c r="AT544" s="29"/>
      <c r="AU544" s="56"/>
      <c r="AV544" s="56"/>
      <c r="AW544" s="56"/>
      <c r="AX544" s="248" t="str">
        <f>IF(V544="","",EOMONTH(EDATE(Tabla1[[#This Row],[Fecha Finalización]],2),0))</f>
        <v/>
      </c>
      <c r="AY544" s="40"/>
      <c r="AZ544" s="249" t="str">
        <f>IF(V544="","",EOMONTH(EDATE(Tabla1[[#This Row],[Fecha Finalización]],3),0))</f>
        <v/>
      </c>
      <c r="BA544" s="40"/>
      <c r="BB544" s="40"/>
      <c r="BC544" s="235"/>
      <c r="BD544" s="233" t="str">
        <f>IF(F544="","",Tabla1[[#This Row],[sem 01]]&amp;Tabla1[[#This Row],[sem 02]]&amp;Tabla1[[#This Row],[sem 03]])</f>
        <v/>
      </c>
      <c r="BE544" s="234" t="str">
        <f>IF(TRIM(F544)="","",$B$1&amp;"-"&amp;SUBSTITUTE(Tabla1[[#This Row],[Mes Inscrito]]," ","")&amp;"-"&amp;SUBSTITUTE(Tabla1[[#This Row],[Dia de clases Inscrito]]," ","")&amp;"-"&amp;SUBSTITUTE(Tabla1[[#This Row],[Horario Inscrito]]," ","")&amp;"-"&amp;Tabla1[[#This Row],[Fecha Inicio grupo]])</f>
        <v/>
      </c>
      <c r="BF544" s="251" t="str">
        <f>IF(F544="","",Tabla1[[#This Row],[Curso]])</f>
        <v/>
      </c>
      <c r="BG544" s="252" t="str">
        <f>+IF(TRIM(F544)="","",$B$1&amp;"-"&amp;TRIM(Tabla1[[#This Row],[Mes Inscrito]])&amp;"-"&amp;TRIM(Tabla1[[#This Row],[Dia de clases Inscrito]])&amp;"-"&amp;TRIM(Tabla1[[#This Row],[Horario Inscrito]])&amp;"-"&amp;TRIM(Tabla1[[#This Row],[Fecha Inicio grupo]])&amp;"-"&amp;TRIM(Tabla1[[#This Row],[Tipo Incrito]]))</f>
        <v/>
      </c>
      <c r="BH544" s="308" t="str">
        <f>IF(F544="","",OR(IFERROR(SEARCH("CG",Tabla1[[#This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4" s="309" t="str">
        <f>IF(F544&lt;&gt;"",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4" s="309" t="str">
        <f>IF(F544&lt;&gt;"",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4" s="309" t="str">
        <f>IF(Tabla1[[#This Row],[Fecha Inicio grupo]]="","",IFERROR(VLOOKUP(Tabla1[[#This Row],[Mes de Alta como miembro]],Parámetros!$AM$2:$AN$16,2,0),"01/01/1900"))</f>
        <v/>
      </c>
    </row>
    <row r="545" spans="1:63" ht="14.45" hidden="1">
      <c r="A545" s="69">
        <v>542</v>
      </c>
      <c r="B545" s="30"/>
      <c r="C545" s="35"/>
      <c r="D545" s="43"/>
      <c r="E545" s="65"/>
      <c r="F545" s="46"/>
      <c r="G545" s="46"/>
      <c r="H545" s="163"/>
      <c r="I545" s="43"/>
      <c r="J545" s="29"/>
      <c r="K545" s="70"/>
      <c r="L545" s="69"/>
      <c r="M545" s="47"/>
      <c r="N545" s="238" t="str">
        <f ca="1">IF(Tabla1[[#This Row],[Fecha de nac]]="","",IF(Tabla1[[#This Row],[Fecha Finalización]] &gt;=TODAY(), DATEDIF(Tabla1[[#This Row],[Fecha de nac]],TODAY(),"y"), ROUNDDOWN((Tabla1[[#This Row],[Fecha Finalización]] -Tabla1[[#This Row],[Fecha de nac]])/365,0)))</f>
        <v/>
      </c>
      <c r="O545" s="169"/>
      <c r="P545" s="35"/>
      <c r="Q545" s="68"/>
      <c r="R545" s="68"/>
      <c r="S545" s="68"/>
      <c r="T545" s="68"/>
      <c r="U545" s="243" t="str">
        <f>IF(F545="","",Tabla1[[#This Row],[Fecha Inicio grupo]]+3*7-7)</f>
        <v/>
      </c>
      <c r="V545" s="244" t="str">
        <f>IF(F545="","",EDATE(Tabla1[[#This Row],[Fecha Inicio grupo]],3))</f>
        <v/>
      </c>
      <c r="W545" s="30"/>
      <c r="X545" s="30"/>
      <c r="Y545" s="76"/>
      <c r="Z545" s="76"/>
      <c r="AA545" s="76"/>
      <c r="AB545" s="76"/>
      <c r="AC545" s="76"/>
      <c r="AD545" s="76"/>
      <c r="AE545" s="76"/>
      <c r="AF545" s="76"/>
      <c r="AG545" s="76"/>
      <c r="AH545" s="76"/>
      <c r="AI545" s="76"/>
      <c r="AJ545" s="76"/>
      <c r="AK545" s="76"/>
      <c r="AL545" s="76"/>
      <c r="AM545" s="76"/>
      <c r="AN545" s="76"/>
      <c r="AO545" s="144"/>
      <c r="AP545" s="246" t="str">
        <f>IF(F545="","",IFERROR(VLOOKUP(SUBSTITUTE(SUBSTITUTE(Tabla1[[#This Row],[Uso Sistemas]],"T","P"),"N","F"),Parámetros!$M$2:$N$17,2,0),"Completar hasta 3ra sem. para evaluar a Probacionista"))</f>
        <v/>
      </c>
      <c r="AQ545" s="40"/>
      <c r="AR545" s="40"/>
      <c r="AS545" s="40"/>
      <c r="AT545" s="29"/>
      <c r="AU545" s="56"/>
      <c r="AV545" s="56"/>
      <c r="AW545" s="56"/>
      <c r="AX545" s="248" t="str">
        <f>IF(V545="","",EOMONTH(EDATE(Tabla1[[#This Row],[Fecha Finalización]],2),0))</f>
        <v/>
      </c>
      <c r="AY545" s="40"/>
      <c r="AZ545" s="249" t="str">
        <f>IF(V545="","",EOMONTH(EDATE(Tabla1[[#This Row],[Fecha Finalización]],3),0))</f>
        <v/>
      </c>
      <c r="BA545" s="40"/>
      <c r="BB545" s="40"/>
      <c r="BC545" s="235"/>
      <c r="BD545" s="233" t="str">
        <f>IF(F545="","",Tabla1[[#This Row],[sem 01]]&amp;Tabla1[[#This Row],[sem 02]]&amp;Tabla1[[#This Row],[sem 03]])</f>
        <v/>
      </c>
      <c r="BE545" s="234" t="str">
        <f>IF(TRIM(F545)="","",$B$1&amp;"-"&amp;SUBSTITUTE(Tabla1[[#This Row],[Mes Inscrito]]," ","")&amp;"-"&amp;SUBSTITUTE(Tabla1[[#This Row],[Dia de clases Inscrito]]," ","")&amp;"-"&amp;SUBSTITUTE(Tabla1[[#This Row],[Horario Inscrito]]," ","")&amp;"-"&amp;Tabla1[[#This Row],[Fecha Inicio grupo]])</f>
        <v/>
      </c>
      <c r="BF545" s="251" t="str">
        <f>IF(F545="","",Tabla1[[#This Row],[Curso]])</f>
        <v/>
      </c>
      <c r="BG545" s="252" t="str">
        <f>+IF(TRIM(F545)="","",$B$1&amp;"-"&amp;TRIM(Tabla1[[#This Row],[Mes Inscrito]])&amp;"-"&amp;TRIM(Tabla1[[#This Row],[Dia de clases Inscrito]])&amp;"-"&amp;TRIM(Tabla1[[#This Row],[Horario Inscrito]])&amp;"-"&amp;TRIM(Tabla1[[#This Row],[Fecha Inicio grupo]])&amp;"-"&amp;TRIM(Tabla1[[#This Row],[Tipo Incrito]]))</f>
        <v/>
      </c>
      <c r="BH545" s="308" t="str">
        <f>IF(F545="","",OR(IFERROR(SEARCH("CG",Tabla1[[#This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5" s="309" t="str">
        <f>IF(F545&lt;&gt;"",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5" s="309" t="str">
        <f>IF(F545&lt;&gt;"",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5" s="309" t="str">
        <f>IF(Tabla1[[#This Row],[Fecha Inicio grupo]]="","",IFERROR(VLOOKUP(Tabla1[[#This Row],[Mes de Alta como miembro]],Parámetros!$AM$2:$AN$16,2,0),"01/01/1900"))</f>
        <v/>
      </c>
    </row>
    <row r="546" spans="1:63" ht="14.45" hidden="1">
      <c r="A546" s="69">
        <v>543</v>
      </c>
      <c r="B546" s="30"/>
      <c r="C546" s="35"/>
      <c r="D546" s="43"/>
      <c r="E546" s="65"/>
      <c r="F546" s="46"/>
      <c r="G546" s="46"/>
      <c r="H546" s="163"/>
      <c r="I546" s="43"/>
      <c r="J546" s="29"/>
      <c r="K546" s="70"/>
      <c r="L546" s="69"/>
      <c r="M546" s="47"/>
      <c r="N546" s="238" t="str">
        <f ca="1">IF(Tabla1[[#This Row],[Fecha de nac]]="","",IF(Tabla1[[#This Row],[Fecha Finalización]] &gt;=TODAY(), DATEDIF(Tabla1[[#This Row],[Fecha de nac]],TODAY(),"y"), ROUNDDOWN((Tabla1[[#This Row],[Fecha Finalización]] -Tabla1[[#This Row],[Fecha de nac]])/365,0)))</f>
        <v/>
      </c>
      <c r="O546" s="169"/>
      <c r="P546" s="35"/>
      <c r="Q546" s="68"/>
      <c r="R546" s="68"/>
      <c r="S546" s="68"/>
      <c r="T546" s="68"/>
      <c r="U546" s="243" t="str">
        <f>IF(F546="","",Tabla1[[#This Row],[Fecha Inicio grupo]]+3*7-7)</f>
        <v/>
      </c>
      <c r="V546" s="244" t="str">
        <f>IF(F546="","",EDATE(Tabla1[[#This Row],[Fecha Inicio grupo]],3))</f>
        <v/>
      </c>
      <c r="W546" s="30"/>
      <c r="X546" s="30"/>
      <c r="Y546" s="76"/>
      <c r="Z546" s="76"/>
      <c r="AA546" s="76"/>
      <c r="AB546" s="76"/>
      <c r="AC546" s="76"/>
      <c r="AD546" s="76"/>
      <c r="AE546" s="76"/>
      <c r="AF546" s="76"/>
      <c r="AG546" s="76"/>
      <c r="AH546" s="76"/>
      <c r="AI546" s="76"/>
      <c r="AJ546" s="76"/>
      <c r="AK546" s="76"/>
      <c r="AL546" s="76"/>
      <c r="AM546" s="76"/>
      <c r="AN546" s="76"/>
      <c r="AO546" s="144"/>
      <c r="AP546" s="246" t="str">
        <f>IF(F546="","",IFERROR(VLOOKUP(SUBSTITUTE(SUBSTITUTE(Tabla1[[#This Row],[Uso Sistemas]],"T","P"),"N","F"),Parámetros!$M$2:$N$17,2,0),"Completar hasta 3ra sem. para evaluar a Probacionista"))</f>
        <v/>
      </c>
      <c r="AQ546" s="40"/>
      <c r="AR546" s="40"/>
      <c r="AS546" s="40"/>
      <c r="AT546" s="29"/>
      <c r="AU546" s="56"/>
      <c r="AV546" s="56"/>
      <c r="AW546" s="56"/>
      <c r="AX546" s="248" t="str">
        <f>IF(V546="","",EOMONTH(EDATE(Tabla1[[#This Row],[Fecha Finalización]],2),0))</f>
        <v/>
      </c>
      <c r="AY546" s="40"/>
      <c r="AZ546" s="249" t="str">
        <f>IF(V546="","",EOMONTH(EDATE(Tabla1[[#This Row],[Fecha Finalización]],3),0))</f>
        <v/>
      </c>
      <c r="BA546" s="40"/>
      <c r="BB546" s="40"/>
      <c r="BC546" s="235"/>
      <c r="BD546" s="233" t="str">
        <f>IF(F546="","",Tabla1[[#This Row],[sem 01]]&amp;Tabla1[[#This Row],[sem 02]]&amp;Tabla1[[#This Row],[sem 03]])</f>
        <v/>
      </c>
      <c r="BE546" s="234" t="str">
        <f>IF(TRIM(F546)="","",$B$1&amp;"-"&amp;SUBSTITUTE(Tabla1[[#This Row],[Mes Inscrito]]," ","")&amp;"-"&amp;SUBSTITUTE(Tabla1[[#This Row],[Dia de clases Inscrito]]," ","")&amp;"-"&amp;SUBSTITUTE(Tabla1[[#This Row],[Horario Inscrito]]," ","")&amp;"-"&amp;Tabla1[[#This Row],[Fecha Inicio grupo]])</f>
        <v/>
      </c>
      <c r="BF546" s="251" t="str">
        <f>IF(F546="","",Tabla1[[#This Row],[Curso]])</f>
        <v/>
      </c>
      <c r="BG546" s="252" t="str">
        <f>+IF(TRIM(F546)="","",$B$1&amp;"-"&amp;TRIM(Tabla1[[#This Row],[Mes Inscrito]])&amp;"-"&amp;TRIM(Tabla1[[#This Row],[Dia de clases Inscrito]])&amp;"-"&amp;TRIM(Tabla1[[#This Row],[Horario Inscrito]])&amp;"-"&amp;TRIM(Tabla1[[#This Row],[Fecha Inicio grupo]])&amp;"-"&amp;TRIM(Tabla1[[#This Row],[Tipo Incrito]]))</f>
        <v/>
      </c>
      <c r="BH546" s="308" t="str">
        <f>IF(F546="","",OR(IFERROR(SEARCH("CG",Tabla1[[#This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6" s="309" t="str">
        <f>IF(F546&lt;&gt;"",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6" s="309" t="str">
        <f>IF(F546&lt;&gt;"",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6" s="309" t="str">
        <f>IF(Tabla1[[#This Row],[Fecha Inicio grupo]]="","",IFERROR(VLOOKUP(Tabla1[[#This Row],[Mes de Alta como miembro]],Parámetros!$AM$2:$AN$16,2,0),"01/01/1900"))</f>
        <v/>
      </c>
    </row>
    <row r="547" spans="1:63" ht="14.45" hidden="1">
      <c r="A547" s="69">
        <v>544</v>
      </c>
      <c r="B547" s="30"/>
      <c r="C547" s="35"/>
      <c r="D547" s="43"/>
      <c r="E547" s="65"/>
      <c r="F547" s="46"/>
      <c r="G547" s="46"/>
      <c r="H547" s="163"/>
      <c r="I547" s="43"/>
      <c r="J547" s="29"/>
      <c r="K547" s="70"/>
      <c r="L547" s="69"/>
      <c r="M547" s="47"/>
      <c r="N547" s="238" t="str">
        <f ca="1">IF(Tabla1[[#This Row],[Fecha de nac]]="","",IF(Tabla1[[#This Row],[Fecha Finalización]] &gt;=TODAY(), DATEDIF(Tabla1[[#This Row],[Fecha de nac]],TODAY(),"y"), ROUNDDOWN((Tabla1[[#This Row],[Fecha Finalización]] -Tabla1[[#This Row],[Fecha de nac]])/365,0)))</f>
        <v/>
      </c>
      <c r="O547" s="169"/>
      <c r="P547" s="35"/>
      <c r="Q547" s="68"/>
      <c r="R547" s="68"/>
      <c r="S547" s="68"/>
      <c r="T547" s="68"/>
      <c r="U547" s="243" t="str">
        <f>IF(F547="","",Tabla1[[#This Row],[Fecha Inicio grupo]]+3*7-7)</f>
        <v/>
      </c>
      <c r="V547" s="244" t="str">
        <f>IF(F547="","",EDATE(Tabla1[[#This Row],[Fecha Inicio grupo]],3))</f>
        <v/>
      </c>
      <c r="W547" s="30"/>
      <c r="X547" s="30"/>
      <c r="Y547" s="76"/>
      <c r="Z547" s="76"/>
      <c r="AA547" s="76"/>
      <c r="AB547" s="76"/>
      <c r="AC547" s="76"/>
      <c r="AD547" s="76"/>
      <c r="AE547" s="76"/>
      <c r="AF547" s="76"/>
      <c r="AG547" s="76"/>
      <c r="AH547" s="76"/>
      <c r="AI547" s="76"/>
      <c r="AJ547" s="76"/>
      <c r="AK547" s="76"/>
      <c r="AL547" s="76"/>
      <c r="AM547" s="76"/>
      <c r="AN547" s="76"/>
      <c r="AO547" s="144"/>
      <c r="AP547" s="246" t="str">
        <f>IF(F547="","",IFERROR(VLOOKUP(SUBSTITUTE(SUBSTITUTE(Tabla1[[#This Row],[Uso Sistemas]],"T","P"),"N","F"),Parámetros!$M$2:$N$17,2,0),"Completar hasta 3ra sem. para evaluar a Probacionista"))</f>
        <v/>
      </c>
      <c r="AQ547" s="40"/>
      <c r="AR547" s="40"/>
      <c r="AS547" s="40"/>
      <c r="AT547" s="29"/>
      <c r="AU547" s="56"/>
      <c r="AV547" s="56"/>
      <c r="AW547" s="56"/>
      <c r="AX547" s="248" t="str">
        <f>IF(V547="","",EOMONTH(EDATE(Tabla1[[#This Row],[Fecha Finalización]],2),0))</f>
        <v/>
      </c>
      <c r="AY547" s="40"/>
      <c r="AZ547" s="249" t="str">
        <f>IF(V547="","",EOMONTH(EDATE(Tabla1[[#This Row],[Fecha Finalización]],3),0))</f>
        <v/>
      </c>
      <c r="BA547" s="40"/>
      <c r="BB547" s="40"/>
      <c r="BC547" s="235"/>
      <c r="BD547" s="233" t="str">
        <f>IF(F547="","",Tabla1[[#This Row],[sem 01]]&amp;Tabla1[[#This Row],[sem 02]]&amp;Tabla1[[#This Row],[sem 03]])</f>
        <v/>
      </c>
      <c r="BE547" s="234" t="str">
        <f>IF(TRIM(F547)="","",$B$1&amp;"-"&amp;SUBSTITUTE(Tabla1[[#This Row],[Mes Inscrito]]," ","")&amp;"-"&amp;SUBSTITUTE(Tabla1[[#This Row],[Dia de clases Inscrito]]," ","")&amp;"-"&amp;SUBSTITUTE(Tabla1[[#This Row],[Horario Inscrito]]," ","")&amp;"-"&amp;Tabla1[[#This Row],[Fecha Inicio grupo]])</f>
        <v/>
      </c>
      <c r="BF547" s="251" t="str">
        <f>IF(F547="","",Tabla1[[#This Row],[Curso]])</f>
        <v/>
      </c>
      <c r="BG547" s="252" t="str">
        <f>+IF(TRIM(F547)="","",$B$1&amp;"-"&amp;TRIM(Tabla1[[#This Row],[Mes Inscrito]])&amp;"-"&amp;TRIM(Tabla1[[#This Row],[Dia de clases Inscrito]])&amp;"-"&amp;TRIM(Tabla1[[#This Row],[Horario Inscrito]])&amp;"-"&amp;TRIM(Tabla1[[#This Row],[Fecha Inicio grupo]])&amp;"-"&amp;TRIM(Tabla1[[#This Row],[Tipo Incrito]]))</f>
        <v/>
      </c>
      <c r="BH547" s="308" t="str">
        <f>IF(F547="","",OR(IFERROR(SEARCH("CG",Tabla1[[#This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7" s="309" t="str">
        <f>IF(F547&lt;&gt;"",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7" s="309" t="str">
        <f>IF(F547&lt;&gt;"",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7" s="309" t="str">
        <f>IF(Tabla1[[#This Row],[Fecha Inicio grupo]]="","",IFERROR(VLOOKUP(Tabla1[[#This Row],[Mes de Alta como miembro]],Parámetros!$AM$2:$AN$16,2,0),"01/01/1900"))</f>
        <v/>
      </c>
    </row>
    <row r="548" spans="1:63" ht="14.45" hidden="1">
      <c r="A548" s="69">
        <v>545</v>
      </c>
      <c r="B548" s="30"/>
      <c r="C548" s="35"/>
      <c r="D548" s="43"/>
      <c r="E548" s="65"/>
      <c r="F548" s="46"/>
      <c r="G548" s="46"/>
      <c r="H548" s="163"/>
      <c r="I548" s="43"/>
      <c r="J548" s="29"/>
      <c r="K548" s="70"/>
      <c r="L548" s="69"/>
      <c r="M548" s="47"/>
      <c r="N548" s="238" t="str">
        <f ca="1">IF(Tabla1[[#This Row],[Fecha de nac]]="","",IF(Tabla1[[#This Row],[Fecha Finalización]] &gt;=TODAY(), DATEDIF(Tabla1[[#This Row],[Fecha de nac]],TODAY(),"y"), ROUNDDOWN((Tabla1[[#This Row],[Fecha Finalización]] -Tabla1[[#This Row],[Fecha de nac]])/365,0)))</f>
        <v/>
      </c>
      <c r="O548" s="169"/>
      <c r="P548" s="35"/>
      <c r="Q548" s="68"/>
      <c r="R548" s="68"/>
      <c r="S548" s="68"/>
      <c r="T548" s="68"/>
      <c r="U548" s="243" t="str">
        <f>IF(F548="","",Tabla1[[#This Row],[Fecha Inicio grupo]]+3*7-7)</f>
        <v/>
      </c>
      <c r="V548" s="244" t="str">
        <f>IF(F548="","",EDATE(Tabla1[[#This Row],[Fecha Inicio grupo]],3))</f>
        <v/>
      </c>
      <c r="W548" s="30"/>
      <c r="X548" s="30"/>
      <c r="Y548" s="76"/>
      <c r="Z548" s="76"/>
      <c r="AA548" s="76"/>
      <c r="AB548" s="76"/>
      <c r="AC548" s="76"/>
      <c r="AD548" s="76"/>
      <c r="AE548" s="76"/>
      <c r="AF548" s="76"/>
      <c r="AG548" s="76"/>
      <c r="AH548" s="76"/>
      <c r="AI548" s="76"/>
      <c r="AJ548" s="76"/>
      <c r="AK548" s="76"/>
      <c r="AL548" s="76"/>
      <c r="AM548" s="76"/>
      <c r="AN548" s="76"/>
      <c r="AO548" s="144"/>
      <c r="AP548" s="246" t="str">
        <f>IF(F548="","",IFERROR(VLOOKUP(SUBSTITUTE(SUBSTITUTE(Tabla1[[#This Row],[Uso Sistemas]],"T","P"),"N","F"),Parámetros!$M$2:$N$17,2,0),"Completar hasta 3ra sem. para evaluar a Probacionista"))</f>
        <v/>
      </c>
      <c r="AQ548" s="40"/>
      <c r="AR548" s="40"/>
      <c r="AS548" s="40"/>
      <c r="AT548" s="29"/>
      <c r="AU548" s="56"/>
      <c r="AV548" s="56"/>
      <c r="AW548" s="56"/>
      <c r="AX548" s="248" t="str">
        <f>IF(V548="","",EOMONTH(EDATE(Tabla1[[#This Row],[Fecha Finalización]],2),0))</f>
        <v/>
      </c>
      <c r="AY548" s="40"/>
      <c r="AZ548" s="249" t="str">
        <f>IF(V548="","",EOMONTH(EDATE(Tabla1[[#This Row],[Fecha Finalización]],3),0))</f>
        <v/>
      </c>
      <c r="BA548" s="40"/>
      <c r="BB548" s="40"/>
      <c r="BC548" s="235"/>
      <c r="BD548" s="233" t="str">
        <f>IF(F548="","",Tabla1[[#This Row],[sem 01]]&amp;Tabla1[[#This Row],[sem 02]]&amp;Tabla1[[#This Row],[sem 03]])</f>
        <v/>
      </c>
      <c r="BE548" s="234" t="str">
        <f>IF(TRIM(F548)="","",$B$1&amp;"-"&amp;SUBSTITUTE(Tabla1[[#This Row],[Mes Inscrito]]," ","")&amp;"-"&amp;SUBSTITUTE(Tabla1[[#This Row],[Dia de clases Inscrito]]," ","")&amp;"-"&amp;SUBSTITUTE(Tabla1[[#This Row],[Horario Inscrito]]," ","")&amp;"-"&amp;Tabla1[[#This Row],[Fecha Inicio grupo]])</f>
        <v/>
      </c>
      <c r="BF548" s="251" t="str">
        <f>IF(F548="","",Tabla1[[#This Row],[Curso]])</f>
        <v/>
      </c>
      <c r="BG548" s="252" t="str">
        <f>+IF(TRIM(F548)="","",$B$1&amp;"-"&amp;TRIM(Tabla1[[#This Row],[Mes Inscrito]])&amp;"-"&amp;TRIM(Tabla1[[#This Row],[Dia de clases Inscrito]])&amp;"-"&amp;TRIM(Tabla1[[#This Row],[Horario Inscrito]])&amp;"-"&amp;TRIM(Tabla1[[#This Row],[Fecha Inicio grupo]])&amp;"-"&amp;TRIM(Tabla1[[#This Row],[Tipo Incrito]]))</f>
        <v/>
      </c>
      <c r="BH548" s="308" t="str">
        <f>IF(F548="","",OR(IFERROR(SEARCH("CG",Tabla1[[#This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8" s="309" t="str">
        <f>IF(F548&lt;&gt;"",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8" s="309" t="str">
        <f>IF(F548&lt;&gt;"",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8" s="309" t="str">
        <f>IF(Tabla1[[#This Row],[Fecha Inicio grupo]]="","",IFERROR(VLOOKUP(Tabla1[[#This Row],[Mes de Alta como miembro]],Parámetros!$AM$2:$AN$16,2,0),"01/01/1900"))</f>
        <v/>
      </c>
    </row>
    <row r="549" spans="1:63" ht="14.45" hidden="1">
      <c r="A549" s="69">
        <v>546</v>
      </c>
      <c r="B549" s="30"/>
      <c r="C549" s="35"/>
      <c r="D549" s="43"/>
      <c r="E549" s="65"/>
      <c r="F549" s="46"/>
      <c r="G549" s="46"/>
      <c r="H549" s="163"/>
      <c r="I549" s="43"/>
      <c r="J549" s="29"/>
      <c r="K549" s="70"/>
      <c r="L549" s="69"/>
      <c r="M549" s="47"/>
      <c r="N549" s="238" t="str">
        <f ca="1">IF(Tabla1[[#This Row],[Fecha de nac]]="","",IF(Tabla1[[#This Row],[Fecha Finalización]] &gt;=TODAY(), DATEDIF(Tabla1[[#This Row],[Fecha de nac]],TODAY(),"y"), ROUNDDOWN((Tabla1[[#This Row],[Fecha Finalización]] -Tabla1[[#This Row],[Fecha de nac]])/365,0)))</f>
        <v/>
      </c>
      <c r="O549" s="169"/>
      <c r="P549" s="35"/>
      <c r="Q549" s="68"/>
      <c r="R549" s="68"/>
      <c r="S549" s="68"/>
      <c r="T549" s="68"/>
      <c r="U549" s="243" t="str">
        <f>IF(F549="","",Tabla1[[#This Row],[Fecha Inicio grupo]]+3*7-7)</f>
        <v/>
      </c>
      <c r="V549" s="244" t="str">
        <f>IF(F549="","",EDATE(Tabla1[[#This Row],[Fecha Inicio grupo]],3))</f>
        <v/>
      </c>
      <c r="W549" s="30"/>
      <c r="X549" s="30"/>
      <c r="Y549" s="76"/>
      <c r="Z549" s="76"/>
      <c r="AA549" s="76"/>
      <c r="AB549" s="76"/>
      <c r="AC549" s="76"/>
      <c r="AD549" s="76"/>
      <c r="AE549" s="76"/>
      <c r="AF549" s="76"/>
      <c r="AG549" s="76"/>
      <c r="AH549" s="76"/>
      <c r="AI549" s="76"/>
      <c r="AJ549" s="76"/>
      <c r="AK549" s="76"/>
      <c r="AL549" s="76"/>
      <c r="AM549" s="76"/>
      <c r="AN549" s="76"/>
      <c r="AO549" s="144"/>
      <c r="AP549" s="246" t="str">
        <f>IF(F549="","",IFERROR(VLOOKUP(SUBSTITUTE(SUBSTITUTE(Tabla1[[#This Row],[Uso Sistemas]],"T","P"),"N","F"),Parámetros!$M$2:$N$17,2,0),"Completar hasta 3ra sem. para evaluar a Probacionista"))</f>
        <v/>
      </c>
      <c r="AQ549" s="40"/>
      <c r="AR549" s="40"/>
      <c r="AS549" s="40"/>
      <c r="AT549" s="29"/>
      <c r="AU549" s="56"/>
      <c r="AV549" s="56"/>
      <c r="AW549" s="56"/>
      <c r="AX549" s="248" t="str">
        <f>IF(V549="","",EOMONTH(EDATE(Tabla1[[#This Row],[Fecha Finalización]],2),0))</f>
        <v/>
      </c>
      <c r="AY549" s="40"/>
      <c r="AZ549" s="249" t="str">
        <f>IF(V549="","",EOMONTH(EDATE(Tabla1[[#This Row],[Fecha Finalización]],3),0))</f>
        <v/>
      </c>
      <c r="BA549" s="40"/>
      <c r="BB549" s="40"/>
      <c r="BC549" s="235"/>
      <c r="BD549" s="233" t="str">
        <f>IF(F549="","",Tabla1[[#This Row],[sem 01]]&amp;Tabla1[[#This Row],[sem 02]]&amp;Tabla1[[#This Row],[sem 03]])</f>
        <v/>
      </c>
      <c r="BE549" s="234" t="str">
        <f>IF(TRIM(F549)="","",$B$1&amp;"-"&amp;SUBSTITUTE(Tabla1[[#This Row],[Mes Inscrito]]," ","")&amp;"-"&amp;SUBSTITUTE(Tabla1[[#This Row],[Dia de clases Inscrito]]," ","")&amp;"-"&amp;SUBSTITUTE(Tabla1[[#This Row],[Horario Inscrito]]," ","")&amp;"-"&amp;Tabla1[[#This Row],[Fecha Inicio grupo]])</f>
        <v/>
      </c>
      <c r="BF549" s="251" t="str">
        <f>IF(F549="","",Tabla1[[#This Row],[Curso]])</f>
        <v/>
      </c>
      <c r="BG549" s="252" t="str">
        <f>+IF(TRIM(F549)="","",$B$1&amp;"-"&amp;TRIM(Tabla1[[#This Row],[Mes Inscrito]])&amp;"-"&amp;TRIM(Tabla1[[#This Row],[Dia de clases Inscrito]])&amp;"-"&amp;TRIM(Tabla1[[#This Row],[Horario Inscrito]])&amp;"-"&amp;TRIM(Tabla1[[#This Row],[Fecha Inicio grupo]])&amp;"-"&amp;TRIM(Tabla1[[#This Row],[Tipo Incrito]]))</f>
        <v/>
      </c>
      <c r="BH549" s="308" t="str">
        <f>IF(F549="","",OR(IFERROR(SEARCH("CG",Tabla1[[#This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9" s="309" t="str">
        <f>IF(F549&lt;&gt;"",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9" s="309" t="str">
        <f>IF(F549&lt;&gt;"",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9" s="309" t="str">
        <f>IF(Tabla1[[#This Row],[Fecha Inicio grupo]]="","",IFERROR(VLOOKUP(Tabla1[[#This Row],[Mes de Alta como miembro]],Parámetros!$AM$2:$AN$16,2,0),"01/01/1900"))</f>
        <v/>
      </c>
    </row>
    <row r="550" spans="1:63" ht="14.45" hidden="1">
      <c r="A550" s="69">
        <v>547</v>
      </c>
      <c r="B550" s="30"/>
      <c r="C550" s="35"/>
      <c r="D550" s="43"/>
      <c r="E550" s="65"/>
      <c r="F550" s="46"/>
      <c r="G550" s="46"/>
      <c r="H550" s="163"/>
      <c r="I550" s="43"/>
      <c r="J550" s="29"/>
      <c r="K550" s="70"/>
      <c r="L550" s="69"/>
      <c r="M550" s="47"/>
      <c r="N550" s="238" t="str">
        <f ca="1">IF(Tabla1[[#This Row],[Fecha de nac]]="","",IF(Tabla1[[#This Row],[Fecha Finalización]] &gt;=TODAY(), DATEDIF(Tabla1[[#This Row],[Fecha de nac]],TODAY(),"y"), ROUNDDOWN((Tabla1[[#This Row],[Fecha Finalización]] -Tabla1[[#This Row],[Fecha de nac]])/365,0)))</f>
        <v/>
      </c>
      <c r="O550" s="169"/>
      <c r="P550" s="35"/>
      <c r="Q550" s="68"/>
      <c r="R550" s="68"/>
      <c r="S550" s="68"/>
      <c r="T550" s="68"/>
      <c r="U550" s="243" t="str">
        <f>IF(F550="","",Tabla1[[#This Row],[Fecha Inicio grupo]]+3*7-7)</f>
        <v/>
      </c>
      <c r="V550" s="244" t="str">
        <f>IF(F550="","",EDATE(Tabla1[[#This Row],[Fecha Inicio grupo]],3))</f>
        <v/>
      </c>
      <c r="W550" s="30"/>
      <c r="X550" s="30"/>
      <c r="Y550" s="76"/>
      <c r="Z550" s="76"/>
      <c r="AA550" s="76"/>
      <c r="AB550" s="76"/>
      <c r="AC550" s="76"/>
      <c r="AD550" s="76"/>
      <c r="AE550" s="76"/>
      <c r="AF550" s="76"/>
      <c r="AG550" s="76"/>
      <c r="AH550" s="76"/>
      <c r="AI550" s="76"/>
      <c r="AJ550" s="76"/>
      <c r="AK550" s="76"/>
      <c r="AL550" s="76"/>
      <c r="AM550" s="76"/>
      <c r="AN550" s="76"/>
      <c r="AO550" s="144"/>
      <c r="AP550" s="246" t="str">
        <f>IF(F550="","",IFERROR(VLOOKUP(SUBSTITUTE(SUBSTITUTE(Tabla1[[#This Row],[Uso Sistemas]],"T","P"),"N","F"),Parámetros!$M$2:$N$17,2,0),"Completar hasta 3ra sem. para evaluar a Probacionista"))</f>
        <v/>
      </c>
      <c r="AQ550" s="40"/>
      <c r="AR550" s="40"/>
      <c r="AS550" s="40"/>
      <c r="AT550" s="29"/>
      <c r="AU550" s="56"/>
      <c r="AV550" s="56"/>
      <c r="AW550" s="56"/>
      <c r="AX550" s="248" t="str">
        <f>IF(V550="","",EOMONTH(EDATE(Tabla1[[#This Row],[Fecha Finalización]],2),0))</f>
        <v/>
      </c>
      <c r="AY550" s="40"/>
      <c r="AZ550" s="249" t="str">
        <f>IF(V550="","",EOMONTH(EDATE(Tabla1[[#This Row],[Fecha Finalización]],3),0))</f>
        <v/>
      </c>
      <c r="BA550" s="40"/>
      <c r="BB550" s="40"/>
      <c r="BC550" s="235"/>
      <c r="BD550" s="233" t="str">
        <f>IF(F550="","",Tabla1[[#This Row],[sem 01]]&amp;Tabla1[[#This Row],[sem 02]]&amp;Tabla1[[#This Row],[sem 03]])</f>
        <v/>
      </c>
      <c r="BE550" s="234" t="str">
        <f>IF(TRIM(F550)="","",$B$1&amp;"-"&amp;SUBSTITUTE(Tabla1[[#This Row],[Mes Inscrito]]," ","")&amp;"-"&amp;SUBSTITUTE(Tabla1[[#This Row],[Dia de clases Inscrito]]," ","")&amp;"-"&amp;SUBSTITUTE(Tabla1[[#This Row],[Horario Inscrito]]," ","")&amp;"-"&amp;Tabla1[[#This Row],[Fecha Inicio grupo]])</f>
        <v/>
      </c>
      <c r="BF550" s="251" t="str">
        <f>IF(F550="","",Tabla1[[#This Row],[Curso]])</f>
        <v/>
      </c>
      <c r="BG550" s="252" t="str">
        <f>+IF(TRIM(F550)="","",$B$1&amp;"-"&amp;TRIM(Tabla1[[#This Row],[Mes Inscrito]])&amp;"-"&amp;TRIM(Tabla1[[#This Row],[Dia de clases Inscrito]])&amp;"-"&amp;TRIM(Tabla1[[#This Row],[Horario Inscrito]])&amp;"-"&amp;TRIM(Tabla1[[#This Row],[Fecha Inicio grupo]])&amp;"-"&amp;TRIM(Tabla1[[#This Row],[Tipo Incrito]]))</f>
        <v/>
      </c>
      <c r="BH550" s="308" t="str">
        <f>IF(F550="","",OR(IFERROR(SEARCH("CG",Tabla1[[#This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0" s="309" t="str">
        <f>IF(F550&lt;&gt;"",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0" s="309" t="str">
        <f>IF(F550&lt;&gt;"",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0" s="309" t="str">
        <f>IF(Tabla1[[#This Row],[Fecha Inicio grupo]]="","",IFERROR(VLOOKUP(Tabla1[[#This Row],[Mes de Alta como miembro]],Parámetros!$AM$2:$AN$16,2,0),"01/01/1900"))</f>
        <v/>
      </c>
    </row>
    <row r="551" spans="1:63" ht="14.45" hidden="1">
      <c r="A551" s="69">
        <v>548</v>
      </c>
      <c r="B551" s="30"/>
      <c r="C551" s="35"/>
      <c r="D551" s="43"/>
      <c r="E551" s="65"/>
      <c r="F551" s="46"/>
      <c r="G551" s="46"/>
      <c r="H551" s="163"/>
      <c r="I551" s="43"/>
      <c r="J551" s="29"/>
      <c r="K551" s="70"/>
      <c r="L551" s="69"/>
      <c r="M551" s="47"/>
      <c r="N551" s="238" t="str">
        <f ca="1">IF(Tabla1[[#This Row],[Fecha de nac]]="","",IF(Tabla1[[#This Row],[Fecha Finalización]] &gt;=TODAY(), DATEDIF(Tabla1[[#This Row],[Fecha de nac]],TODAY(),"y"), ROUNDDOWN((Tabla1[[#This Row],[Fecha Finalización]] -Tabla1[[#This Row],[Fecha de nac]])/365,0)))</f>
        <v/>
      </c>
      <c r="O551" s="169"/>
      <c r="P551" s="35"/>
      <c r="Q551" s="68"/>
      <c r="R551" s="68"/>
      <c r="S551" s="68"/>
      <c r="T551" s="68"/>
      <c r="U551" s="243" t="str">
        <f>IF(F551="","",Tabla1[[#This Row],[Fecha Inicio grupo]]+3*7-7)</f>
        <v/>
      </c>
      <c r="V551" s="244" t="str">
        <f>IF(F551="","",EDATE(Tabla1[[#This Row],[Fecha Inicio grupo]],3))</f>
        <v/>
      </c>
      <c r="W551" s="30"/>
      <c r="X551" s="30"/>
      <c r="Y551" s="76"/>
      <c r="Z551" s="76"/>
      <c r="AA551" s="76"/>
      <c r="AB551" s="76"/>
      <c r="AC551" s="76"/>
      <c r="AD551" s="76"/>
      <c r="AE551" s="76"/>
      <c r="AF551" s="76"/>
      <c r="AG551" s="76"/>
      <c r="AH551" s="76"/>
      <c r="AI551" s="76"/>
      <c r="AJ551" s="76"/>
      <c r="AK551" s="76"/>
      <c r="AL551" s="76"/>
      <c r="AM551" s="76"/>
      <c r="AN551" s="76"/>
      <c r="AO551" s="144"/>
      <c r="AP551" s="246" t="str">
        <f>IF(F551="","",IFERROR(VLOOKUP(SUBSTITUTE(SUBSTITUTE(Tabla1[[#This Row],[Uso Sistemas]],"T","P"),"N","F"),Parámetros!$M$2:$N$17,2,0),"Completar hasta 3ra sem. para evaluar a Probacionista"))</f>
        <v/>
      </c>
      <c r="AQ551" s="40"/>
      <c r="AR551" s="40"/>
      <c r="AS551" s="40"/>
      <c r="AT551" s="29"/>
      <c r="AU551" s="56"/>
      <c r="AV551" s="56"/>
      <c r="AW551" s="56"/>
      <c r="AX551" s="248" t="str">
        <f>IF(V551="","",EOMONTH(EDATE(Tabla1[[#This Row],[Fecha Finalización]],2),0))</f>
        <v/>
      </c>
      <c r="AY551" s="40"/>
      <c r="AZ551" s="249" t="str">
        <f>IF(V551="","",EOMONTH(EDATE(Tabla1[[#This Row],[Fecha Finalización]],3),0))</f>
        <v/>
      </c>
      <c r="BA551" s="40"/>
      <c r="BB551" s="40"/>
      <c r="BC551" s="235"/>
      <c r="BD551" s="233" t="str">
        <f>IF(F551="","",Tabla1[[#This Row],[sem 01]]&amp;Tabla1[[#This Row],[sem 02]]&amp;Tabla1[[#This Row],[sem 03]])</f>
        <v/>
      </c>
      <c r="BE551" s="234" t="str">
        <f>IF(TRIM(F551)="","",$B$1&amp;"-"&amp;SUBSTITUTE(Tabla1[[#This Row],[Mes Inscrito]]," ","")&amp;"-"&amp;SUBSTITUTE(Tabla1[[#This Row],[Dia de clases Inscrito]]," ","")&amp;"-"&amp;SUBSTITUTE(Tabla1[[#This Row],[Horario Inscrito]]," ","")&amp;"-"&amp;Tabla1[[#This Row],[Fecha Inicio grupo]])</f>
        <v/>
      </c>
      <c r="BF551" s="251" t="str">
        <f>IF(F551="","",Tabla1[[#This Row],[Curso]])</f>
        <v/>
      </c>
      <c r="BG551" s="252" t="str">
        <f>+IF(TRIM(F551)="","",$B$1&amp;"-"&amp;TRIM(Tabla1[[#This Row],[Mes Inscrito]])&amp;"-"&amp;TRIM(Tabla1[[#This Row],[Dia de clases Inscrito]])&amp;"-"&amp;TRIM(Tabla1[[#This Row],[Horario Inscrito]])&amp;"-"&amp;TRIM(Tabla1[[#This Row],[Fecha Inicio grupo]])&amp;"-"&amp;TRIM(Tabla1[[#This Row],[Tipo Incrito]]))</f>
        <v/>
      </c>
      <c r="BH551" s="308" t="str">
        <f>IF(F551="","",OR(IFERROR(SEARCH("CG",Tabla1[[#This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1" s="309" t="str">
        <f>IF(F551&lt;&gt;"",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1" s="309" t="str">
        <f>IF(F551&lt;&gt;"",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1" s="309" t="str">
        <f>IF(Tabla1[[#This Row],[Fecha Inicio grupo]]="","",IFERROR(VLOOKUP(Tabla1[[#This Row],[Mes de Alta como miembro]],Parámetros!$AM$2:$AN$16,2,0),"01/01/1900"))</f>
        <v/>
      </c>
    </row>
    <row r="552" spans="1:63" ht="14.45" hidden="1">
      <c r="A552" s="69">
        <v>549</v>
      </c>
      <c r="B552" s="30"/>
      <c r="C552" s="35"/>
      <c r="D552" s="43"/>
      <c r="E552" s="65"/>
      <c r="F552" s="46"/>
      <c r="G552" s="46"/>
      <c r="H552" s="163"/>
      <c r="I552" s="43"/>
      <c r="J552" s="29"/>
      <c r="K552" s="70"/>
      <c r="L552" s="69"/>
      <c r="M552" s="47"/>
      <c r="N552" s="238" t="str">
        <f ca="1">IF(Tabla1[[#This Row],[Fecha de nac]]="","",IF(Tabla1[[#This Row],[Fecha Finalización]] &gt;=TODAY(), DATEDIF(Tabla1[[#This Row],[Fecha de nac]],TODAY(),"y"), ROUNDDOWN((Tabla1[[#This Row],[Fecha Finalización]] -Tabla1[[#This Row],[Fecha de nac]])/365,0)))</f>
        <v/>
      </c>
      <c r="O552" s="169"/>
      <c r="P552" s="35"/>
      <c r="Q552" s="68"/>
      <c r="R552" s="68"/>
      <c r="S552" s="68"/>
      <c r="T552" s="68"/>
      <c r="U552" s="243" t="str">
        <f>IF(F552="","",Tabla1[[#This Row],[Fecha Inicio grupo]]+3*7-7)</f>
        <v/>
      </c>
      <c r="V552" s="244" t="str">
        <f>IF(F552="","",EDATE(Tabla1[[#This Row],[Fecha Inicio grupo]],3))</f>
        <v/>
      </c>
      <c r="W552" s="30"/>
      <c r="X552" s="30"/>
      <c r="Y552" s="76"/>
      <c r="Z552" s="76"/>
      <c r="AA552" s="76"/>
      <c r="AB552" s="76"/>
      <c r="AC552" s="76"/>
      <c r="AD552" s="76"/>
      <c r="AE552" s="76"/>
      <c r="AF552" s="76"/>
      <c r="AG552" s="76"/>
      <c r="AH552" s="76"/>
      <c r="AI552" s="76"/>
      <c r="AJ552" s="76"/>
      <c r="AK552" s="76"/>
      <c r="AL552" s="76"/>
      <c r="AM552" s="76"/>
      <c r="AN552" s="76"/>
      <c r="AO552" s="144"/>
      <c r="AP552" s="246" t="str">
        <f>IF(F552="","",IFERROR(VLOOKUP(SUBSTITUTE(SUBSTITUTE(Tabla1[[#This Row],[Uso Sistemas]],"T","P"),"N","F"),Parámetros!$M$2:$N$17,2,0),"Completar hasta 3ra sem. para evaluar a Probacionista"))</f>
        <v/>
      </c>
      <c r="AQ552" s="40"/>
      <c r="AR552" s="40"/>
      <c r="AS552" s="40"/>
      <c r="AT552" s="29"/>
      <c r="AU552" s="56"/>
      <c r="AV552" s="56"/>
      <c r="AW552" s="56"/>
      <c r="AX552" s="248" t="str">
        <f>IF(V552="","",EOMONTH(EDATE(Tabla1[[#This Row],[Fecha Finalización]],2),0))</f>
        <v/>
      </c>
      <c r="AY552" s="40"/>
      <c r="AZ552" s="249" t="str">
        <f>IF(V552="","",EOMONTH(EDATE(Tabla1[[#This Row],[Fecha Finalización]],3),0))</f>
        <v/>
      </c>
      <c r="BA552" s="40"/>
      <c r="BB552" s="40"/>
      <c r="BC552" s="235"/>
      <c r="BD552" s="233" t="str">
        <f>IF(F552="","",Tabla1[[#This Row],[sem 01]]&amp;Tabla1[[#This Row],[sem 02]]&amp;Tabla1[[#This Row],[sem 03]])</f>
        <v/>
      </c>
      <c r="BE552" s="234" t="str">
        <f>IF(TRIM(F552)="","",$B$1&amp;"-"&amp;SUBSTITUTE(Tabla1[[#This Row],[Mes Inscrito]]," ","")&amp;"-"&amp;SUBSTITUTE(Tabla1[[#This Row],[Dia de clases Inscrito]]," ","")&amp;"-"&amp;SUBSTITUTE(Tabla1[[#This Row],[Horario Inscrito]]," ","")&amp;"-"&amp;Tabla1[[#This Row],[Fecha Inicio grupo]])</f>
        <v/>
      </c>
      <c r="BF552" s="251" t="str">
        <f>IF(F552="","",Tabla1[[#This Row],[Curso]])</f>
        <v/>
      </c>
      <c r="BG552" s="252" t="str">
        <f>+IF(TRIM(F552)="","",$B$1&amp;"-"&amp;TRIM(Tabla1[[#This Row],[Mes Inscrito]])&amp;"-"&amp;TRIM(Tabla1[[#This Row],[Dia de clases Inscrito]])&amp;"-"&amp;TRIM(Tabla1[[#This Row],[Horario Inscrito]])&amp;"-"&amp;TRIM(Tabla1[[#This Row],[Fecha Inicio grupo]])&amp;"-"&amp;TRIM(Tabla1[[#This Row],[Tipo Incrito]]))</f>
        <v/>
      </c>
      <c r="BH552" s="308" t="str">
        <f>IF(F552="","",OR(IFERROR(SEARCH("CG",Tabla1[[#This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2" s="309" t="str">
        <f>IF(F552&lt;&gt;"",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2" s="309" t="str">
        <f>IF(F552&lt;&gt;"",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2" s="309" t="str">
        <f>IF(Tabla1[[#This Row],[Fecha Inicio grupo]]="","",IFERROR(VLOOKUP(Tabla1[[#This Row],[Mes de Alta como miembro]],Parámetros!$AM$2:$AN$16,2,0),"01/01/1900"))</f>
        <v/>
      </c>
    </row>
    <row r="553" spans="1:63" ht="14.45" hidden="1">
      <c r="A553" s="69">
        <v>550</v>
      </c>
      <c r="B553" s="30"/>
      <c r="C553" s="35"/>
      <c r="D553" s="43"/>
      <c r="E553" s="65"/>
      <c r="F553" s="46"/>
      <c r="G553" s="46"/>
      <c r="H553" s="163"/>
      <c r="I553" s="43"/>
      <c r="J553" s="29"/>
      <c r="K553" s="70"/>
      <c r="L553" s="69"/>
      <c r="M553" s="47"/>
      <c r="N553" s="238" t="str">
        <f ca="1">IF(Tabla1[[#This Row],[Fecha de nac]]="","",IF(Tabla1[[#This Row],[Fecha Finalización]] &gt;=TODAY(), DATEDIF(Tabla1[[#This Row],[Fecha de nac]],TODAY(),"y"), ROUNDDOWN((Tabla1[[#This Row],[Fecha Finalización]] -Tabla1[[#This Row],[Fecha de nac]])/365,0)))</f>
        <v/>
      </c>
      <c r="O553" s="169"/>
      <c r="P553" s="35"/>
      <c r="Q553" s="68"/>
      <c r="R553" s="68"/>
      <c r="S553" s="68"/>
      <c r="T553" s="68"/>
      <c r="U553" s="243" t="str">
        <f>IF(F553="","",Tabla1[[#This Row],[Fecha Inicio grupo]]+3*7-7)</f>
        <v/>
      </c>
      <c r="V553" s="244" t="str">
        <f>IF(F553="","",EDATE(Tabla1[[#This Row],[Fecha Inicio grupo]],3))</f>
        <v/>
      </c>
      <c r="W553" s="30"/>
      <c r="X553" s="30"/>
      <c r="Y553" s="76"/>
      <c r="Z553" s="76"/>
      <c r="AA553" s="76"/>
      <c r="AB553" s="76"/>
      <c r="AC553" s="76"/>
      <c r="AD553" s="76"/>
      <c r="AE553" s="76"/>
      <c r="AF553" s="76"/>
      <c r="AG553" s="76"/>
      <c r="AH553" s="76"/>
      <c r="AI553" s="76"/>
      <c r="AJ553" s="76"/>
      <c r="AK553" s="76"/>
      <c r="AL553" s="76"/>
      <c r="AM553" s="76"/>
      <c r="AN553" s="76"/>
      <c r="AO553" s="144"/>
      <c r="AP553" s="246" t="str">
        <f>IF(F553="","",IFERROR(VLOOKUP(SUBSTITUTE(SUBSTITUTE(Tabla1[[#This Row],[Uso Sistemas]],"T","P"),"N","F"),Parámetros!$M$2:$N$17,2,0),"Completar hasta 3ra sem. para evaluar a Probacionista"))</f>
        <v/>
      </c>
      <c r="AQ553" s="40"/>
      <c r="AR553" s="40"/>
      <c r="AS553" s="40"/>
      <c r="AT553" s="29"/>
      <c r="AU553" s="56"/>
      <c r="AV553" s="56"/>
      <c r="AW553" s="56"/>
      <c r="AX553" s="248" t="str">
        <f>IF(V553="","",EOMONTH(EDATE(Tabla1[[#This Row],[Fecha Finalización]],2),0))</f>
        <v/>
      </c>
      <c r="AY553" s="40"/>
      <c r="AZ553" s="249" t="str">
        <f>IF(V553="","",EOMONTH(EDATE(Tabla1[[#This Row],[Fecha Finalización]],3),0))</f>
        <v/>
      </c>
      <c r="BA553" s="40"/>
      <c r="BB553" s="40"/>
      <c r="BC553" s="235"/>
      <c r="BD553" s="233" t="str">
        <f>IF(F553="","",Tabla1[[#This Row],[sem 01]]&amp;Tabla1[[#This Row],[sem 02]]&amp;Tabla1[[#This Row],[sem 03]])</f>
        <v/>
      </c>
      <c r="BE553" s="234" t="str">
        <f>IF(TRIM(F553)="","",$B$1&amp;"-"&amp;SUBSTITUTE(Tabla1[[#This Row],[Mes Inscrito]]," ","")&amp;"-"&amp;SUBSTITUTE(Tabla1[[#This Row],[Dia de clases Inscrito]]," ","")&amp;"-"&amp;SUBSTITUTE(Tabla1[[#This Row],[Horario Inscrito]]," ","")&amp;"-"&amp;Tabla1[[#This Row],[Fecha Inicio grupo]])</f>
        <v/>
      </c>
      <c r="BF553" s="251" t="str">
        <f>IF(F553="","",Tabla1[[#This Row],[Curso]])</f>
        <v/>
      </c>
      <c r="BG553" s="252" t="str">
        <f>+IF(TRIM(F553)="","",$B$1&amp;"-"&amp;TRIM(Tabla1[[#This Row],[Mes Inscrito]])&amp;"-"&amp;TRIM(Tabla1[[#This Row],[Dia de clases Inscrito]])&amp;"-"&amp;TRIM(Tabla1[[#This Row],[Horario Inscrito]])&amp;"-"&amp;TRIM(Tabla1[[#This Row],[Fecha Inicio grupo]])&amp;"-"&amp;TRIM(Tabla1[[#This Row],[Tipo Incrito]]))</f>
        <v/>
      </c>
      <c r="BH553" s="308" t="str">
        <f>IF(F553="","",OR(IFERROR(SEARCH("CG",Tabla1[[#This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3" s="309" t="str">
        <f>IF(F553&lt;&gt;"",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3" s="309" t="str">
        <f>IF(F553&lt;&gt;"",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3" s="309" t="str">
        <f>IF(Tabla1[[#This Row],[Fecha Inicio grupo]]="","",IFERROR(VLOOKUP(Tabla1[[#This Row],[Mes de Alta como miembro]],Parámetros!$AM$2:$AN$16,2,0),"01/01/1900"))</f>
        <v/>
      </c>
    </row>
    <row r="554" spans="1:63" ht="14.45" hidden="1">
      <c r="A554" s="69">
        <v>551</v>
      </c>
      <c r="B554" s="30"/>
      <c r="C554" s="35"/>
      <c r="D554" s="43"/>
      <c r="E554" s="65"/>
      <c r="F554" s="46"/>
      <c r="G554" s="46"/>
      <c r="H554" s="163"/>
      <c r="I554" s="43"/>
      <c r="J554" s="29"/>
      <c r="K554" s="70"/>
      <c r="L554" s="69"/>
      <c r="M554" s="47"/>
      <c r="N554" s="238" t="str">
        <f ca="1">IF(Tabla1[[#This Row],[Fecha de nac]]="","",IF(Tabla1[[#This Row],[Fecha Finalización]] &gt;=TODAY(), DATEDIF(Tabla1[[#This Row],[Fecha de nac]],TODAY(),"y"), ROUNDDOWN((Tabla1[[#This Row],[Fecha Finalización]] -Tabla1[[#This Row],[Fecha de nac]])/365,0)))</f>
        <v/>
      </c>
      <c r="O554" s="169"/>
      <c r="P554" s="35"/>
      <c r="Q554" s="68"/>
      <c r="R554" s="68"/>
      <c r="S554" s="68"/>
      <c r="T554" s="68"/>
      <c r="U554" s="243" t="str">
        <f>IF(F554="","",Tabla1[[#This Row],[Fecha Inicio grupo]]+3*7-7)</f>
        <v/>
      </c>
      <c r="V554" s="244" t="str">
        <f>IF(F554="","",EDATE(Tabla1[[#This Row],[Fecha Inicio grupo]],3))</f>
        <v/>
      </c>
      <c r="W554" s="30"/>
      <c r="X554" s="30"/>
      <c r="Y554" s="76"/>
      <c r="Z554" s="76"/>
      <c r="AA554" s="76"/>
      <c r="AB554" s="76"/>
      <c r="AC554" s="76"/>
      <c r="AD554" s="76"/>
      <c r="AE554" s="76"/>
      <c r="AF554" s="76"/>
      <c r="AG554" s="76"/>
      <c r="AH554" s="76"/>
      <c r="AI554" s="76"/>
      <c r="AJ554" s="76"/>
      <c r="AK554" s="76"/>
      <c r="AL554" s="76"/>
      <c r="AM554" s="76"/>
      <c r="AN554" s="76"/>
      <c r="AO554" s="144"/>
      <c r="AP554" s="246" t="str">
        <f>IF(F554="","",IFERROR(VLOOKUP(SUBSTITUTE(SUBSTITUTE(Tabla1[[#This Row],[Uso Sistemas]],"T","P"),"N","F"),Parámetros!$M$2:$N$17,2,0),"Completar hasta 3ra sem. para evaluar a Probacionista"))</f>
        <v/>
      </c>
      <c r="AQ554" s="40"/>
      <c r="AR554" s="40"/>
      <c r="AS554" s="40"/>
      <c r="AT554" s="29"/>
      <c r="AU554" s="56"/>
      <c r="AV554" s="56"/>
      <c r="AW554" s="56"/>
      <c r="AX554" s="248" t="str">
        <f>IF(V554="","",EOMONTH(EDATE(Tabla1[[#This Row],[Fecha Finalización]],2),0))</f>
        <v/>
      </c>
      <c r="AY554" s="40"/>
      <c r="AZ554" s="249" t="str">
        <f>IF(V554="","",EOMONTH(EDATE(Tabla1[[#This Row],[Fecha Finalización]],3),0))</f>
        <v/>
      </c>
      <c r="BA554" s="40"/>
      <c r="BB554" s="40"/>
      <c r="BC554" s="235"/>
      <c r="BD554" s="233" t="str">
        <f>IF(F554="","",Tabla1[[#This Row],[sem 01]]&amp;Tabla1[[#This Row],[sem 02]]&amp;Tabla1[[#This Row],[sem 03]])</f>
        <v/>
      </c>
      <c r="BE554" s="234" t="str">
        <f>IF(TRIM(F554)="","",$B$1&amp;"-"&amp;SUBSTITUTE(Tabla1[[#This Row],[Mes Inscrito]]," ","")&amp;"-"&amp;SUBSTITUTE(Tabla1[[#This Row],[Dia de clases Inscrito]]," ","")&amp;"-"&amp;SUBSTITUTE(Tabla1[[#This Row],[Horario Inscrito]]," ","")&amp;"-"&amp;Tabla1[[#This Row],[Fecha Inicio grupo]])</f>
        <v/>
      </c>
      <c r="BF554" s="251" t="str">
        <f>IF(F554="","",Tabla1[[#This Row],[Curso]])</f>
        <v/>
      </c>
      <c r="BG554" s="252" t="str">
        <f>+IF(TRIM(F554)="","",$B$1&amp;"-"&amp;TRIM(Tabla1[[#This Row],[Mes Inscrito]])&amp;"-"&amp;TRIM(Tabla1[[#This Row],[Dia de clases Inscrito]])&amp;"-"&amp;TRIM(Tabla1[[#This Row],[Horario Inscrito]])&amp;"-"&amp;TRIM(Tabla1[[#This Row],[Fecha Inicio grupo]])&amp;"-"&amp;TRIM(Tabla1[[#This Row],[Tipo Incrito]]))</f>
        <v/>
      </c>
      <c r="BH554" s="308" t="str">
        <f>IF(F554="","",OR(IFERROR(SEARCH("CG",Tabla1[[#This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4" s="309" t="str">
        <f>IF(F554&lt;&gt;"",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4" s="309" t="str">
        <f>IF(F554&lt;&gt;"",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4" s="309" t="str">
        <f>IF(Tabla1[[#This Row],[Fecha Inicio grupo]]="","",IFERROR(VLOOKUP(Tabla1[[#This Row],[Mes de Alta como miembro]],Parámetros!$AM$2:$AN$16,2,0),"01/01/1900"))</f>
        <v/>
      </c>
    </row>
    <row r="555" spans="1:63" ht="14.45" hidden="1">
      <c r="A555" s="69">
        <v>552</v>
      </c>
      <c r="B555" s="30"/>
      <c r="C555" s="35"/>
      <c r="D555" s="43"/>
      <c r="E555" s="65"/>
      <c r="F555" s="46"/>
      <c r="G555" s="46"/>
      <c r="H555" s="163"/>
      <c r="I555" s="43"/>
      <c r="J555" s="29"/>
      <c r="K555" s="70"/>
      <c r="L555" s="69"/>
      <c r="M555" s="47"/>
      <c r="N555" s="238" t="str">
        <f ca="1">IF(Tabla1[[#This Row],[Fecha de nac]]="","",IF(Tabla1[[#This Row],[Fecha Finalización]] &gt;=TODAY(), DATEDIF(Tabla1[[#This Row],[Fecha de nac]],TODAY(),"y"), ROUNDDOWN((Tabla1[[#This Row],[Fecha Finalización]] -Tabla1[[#This Row],[Fecha de nac]])/365,0)))</f>
        <v/>
      </c>
      <c r="O555" s="169"/>
      <c r="P555" s="35"/>
      <c r="Q555" s="68"/>
      <c r="R555" s="68"/>
      <c r="S555" s="68"/>
      <c r="T555" s="68"/>
      <c r="U555" s="243" t="str">
        <f>IF(F555="","",Tabla1[[#This Row],[Fecha Inicio grupo]]+3*7-7)</f>
        <v/>
      </c>
      <c r="V555" s="244" t="str">
        <f>IF(F555="","",EDATE(Tabla1[[#This Row],[Fecha Inicio grupo]],3))</f>
        <v/>
      </c>
      <c r="W555" s="30"/>
      <c r="X555" s="30"/>
      <c r="Y555" s="76"/>
      <c r="Z555" s="76"/>
      <c r="AA555" s="76"/>
      <c r="AB555" s="76"/>
      <c r="AC555" s="76"/>
      <c r="AD555" s="76"/>
      <c r="AE555" s="76"/>
      <c r="AF555" s="76"/>
      <c r="AG555" s="76"/>
      <c r="AH555" s="76"/>
      <c r="AI555" s="76"/>
      <c r="AJ555" s="76"/>
      <c r="AK555" s="76"/>
      <c r="AL555" s="76"/>
      <c r="AM555" s="76"/>
      <c r="AN555" s="76"/>
      <c r="AO555" s="144"/>
      <c r="AP555" s="246" t="str">
        <f>IF(F555="","",IFERROR(VLOOKUP(SUBSTITUTE(SUBSTITUTE(Tabla1[[#This Row],[Uso Sistemas]],"T","P"),"N","F"),Parámetros!$M$2:$N$17,2,0),"Completar hasta 3ra sem. para evaluar a Probacionista"))</f>
        <v/>
      </c>
      <c r="AQ555" s="40"/>
      <c r="AR555" s="40"/>
      <c r="AS555" s="40"/>
      <c r="AT555" s="29"/>
      <c r="AU555" s="56"/>
      <c r="AV555" s="56"/>
      <c r="AW555" s="56"/>
      <c r="AX555" s="248" t="str">
        <f>IF(V555="","",EOMONTH(EDATE(Tabla1[[#This Row],[Fecha Finalización]],2),0))</f>
        <v/>
      </c>
      <c r="AY555" s="40"/>
      <c r="AZ555" s="249" t="str">
        <f>IF(V555="","",EOMONTH(EDATE(Tabla1[[#This Row],[Fecha Finalización]],3),0))</f>
        <v/>
      </c>
      <c r="BA555" s="40"/>
      <c r="BB555" s="40"/>
      <c r="BC555" s="235"/>
      <c r="BD555" s="233" t="str">
        <f>IF(F555="","",Tabla1[[#This Row],[sem 01]]&amp;Tabla1[[#This Row],[sem 02]]&amp;Tabla1[[#This Row],[sem 03]])</f>
        <v/>
      </c>
      <c r="BE555" s="234" t="str">
        <f>IF(TRIM(F555)="","",$B$1&amp;"-"&amp;SUBSTITUTE(Tabla1[[#This Row],[Mes Inscrito]]," ","")&amp;"-"&amp;SUBSTITUTE(Tabla1[[#This Row],[Dia de clases Inscrito]]," ","")&amp;"-"&amp;SUBSTITUTE(Tabla1[[#This Row],[Horario Inscrito]]," ","")&amp;"-"&amp;Tabla1[[#This Row],[Fecha Inicio grupo]])</f>
        <v/>
      </c>
      <c r="BF555" s="251" t="str">
        <f>IF(F555="","",Tabla1[[#This Row],[Curso]])</f>
        <v/>
      </c>
      <c r="BG555" s="252" t="str">
        <f>+IF(TRIM(F555)="","",$B$1&amp;"-"&amp;TRIM(Tabla1[[#This Row],[Mes Inscrito]])&amp;"-"&amp;TRIM(Tabla1[[#This Row],[Dia de clases Inscrito]])&amp;"-"&amp;TRIM(Tabla1[[#This Row],[Horario Inscrito]])&amp;"-"&amp;TRIM(Tabla1[[#This Row],[Fecha Inicio grupo]])&amp;"-"&amp;TRIM(Tabla1[[#This Row],[Tipo Incrito]]))</f>
        <v/>
      </c>
      <c r="BH555" s="308" t="str">
        <f>IF(F555="","",OR(IFERROR(SEARCH("CG",Tabla1[[#This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5" s="309" t="str">
        <f>IF(F555&lt;&gt;"",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5" s="309" t="str">
        <f>IF(F555&lt;&gt;"",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5" s="309" t="str">
        <f>IF(Tabla1[[#This Row],[Fecha Inicio grupo]]="","",IFERROR(VLOOKUP(Tabla1[[#This Row],[Mes de Alta como miembro]],Parámetros!$AM$2:$AN$16,2,0),"01/01/1900"))</f>
        <v/>
      </c>
    </row>
    <row r="556" spans="1:63" ht="14.45" hidden="1">
      <c r="A556" s="69">
        <v>553</v>
      </c>
      <c r="B556" s="30"/>
      <c r="C556" s="35"/>
      <c r="D556" s="43"/>
      <c r="E556" s="65"/>
      <c r="F556" s="46"/>
      <c r="G556" s="46"/>
      <c r="H556" s="163"/>
      <c r="I556" s="43"/>
      <c r="J556" s="29"/>
      <c r="K556" s="70"/>
      <c r="L556" s="69"/>
      <c r="M556" s="47"/>
      <c r="N556" s="238" t="str">
        <f ca="1">IF(Tabla1[[#This Row],[Fecha de nac]]="","",IF(Tabla1[[#This Row],[Fecha Finalización]] &gt;=TODAY(), DATEDIF(Tabla1[[#This Row],[Fecha de nac]],TODAY(),"y"), ROUNDDOWN((Tabla1[[#This Row],[Fecha Finalización]] -Tabla1[[#This Row],[Fecha de nac]])/365,0)))</f>
        <v/>
      </c>
      <c r="O556" s="169"/>
      <c r="P556" s="35"/>
      <c r="Q556" s="68"/>
      <c r="R556" s="68"/>
      <c r="S556" s="68"/>
      <c r="T556" s="68"/>
      <c r="U556" s="243" t="str">
        <f>IF(F556="","",Tabla1[[#This Row],[Fecha Inicio grupo]]+3*7-7)</f>
        <v/>
      </c>
      <c r="V556" s="244" t="str">
        <f>IF(F556="","",EDATE(Tabla1[[#This Row],[Fecha Inicio grupo]],3))</f>
        <v/>
      </c>
      <c r="W556" s="30"/>
      <c r="X556" s="30"/>
      <c r="Y556" s="76"/>
      <c r="Z556" s="76"/>
      <c r="AA556" s="76"/>
      <c r="AB556" s="76"/>
      <c r="AC556" s="76"/>
      <c r="AD556" s="76"/>
      <c r="AE556" s="76"/>
      <c r="AF556" s="76"/>
      <c r="AG556" s="76"/>
      <c r="AH556" s="76"/>
      <c r="AI556" s="76"/>
      <c r="AJ556" s="76"/>
      <c r="AK556" s="76"/>
      <c r="AL556" s="76"/>
      <c r="AM556" s="76"/>
      <c r="AN556" s="76"/>
      <c r="AO556" s="144"/>
      <c r="AP556" s="246" t="str">
        <f>IF(F556="","",IFERROR(VLOOKUP(SUBSTITUTE(SUBSTITUTE(Tabla1[[#This Row],[Uso Sistemas]],"T","P"),"N","F"),Parámetros!$M$2:$N$17,2,0),"Completar hasta 3ra sem. para evaluar a Probacionista"))</f>
        <v/>
      </c>
      <c r="AQ556" s="40"/>
      <c r="AR556" s="40"/>
      <c r="AS556" s="40"/>
      <c r="AT556" s="29"/>
      <c r="AU556" s="56"/>
      <c r="AV556" s="56"/>
      <c r="AW556" s="56"/>
      <c r="AX556" s="248" t="str">
        <f>IF(V556="","",EOMONTH(EDATE(Tabla1[[#This Row],[Fecha Finalización]],2),0))</f>
        <v/>
      </c>
      <c r="AY556" s="40"/>
      <c r="AZ556" s="249" t="str">
        <f>IF(V556="","",EOMONTH(EDATE(Tabla1[[#This Row],[Fecha Finalización]],3),0))</f>
        <v/>
      </c>
      <c r="BA556" s="40"/>
      <c r="BB556" s="40"/>
      <c r="BC556" s="235"/>
      <c r="BD556" s="233" t="str">
        <f>IF(F556="","",Tabla1[[#This Row],[sem 01]]&amp;Tabla1[[#This Row],[sem 02]]&amp;Tabla1[[#This Row],[sem 03]])</f>
        <v/>
      </c>
      <c r="BE556" s="234" t="str">
        <f>IF(TRIM(F556)="","",$B$1&amp;"-"&amp;SUBSTITUTE(Tabla1[[#This Row],[Mes Inscrito]]," ","")&amp;"-"&amp;SUBSTITUTE(Tabla1[[#This Row],[Dia de clases Inscrito]]," ","")&amp;"-"&amp;SUBSTITUTE(Tabla1[[#This Row],[Horario Inscrito]]," ","")&amp;"-"&amp;Tabla1[[#This Row],[Fecha Inicio grupo]])</f>
        <v/>
      </c>
      <c r="BF556" s="251" t="str">
        <f>IF(F556="","",Tabla1[[#This Row],[Curso]])</f>
        <v/>
      </c>
      <c r="BG556" s="252" t="str">
        <f>+IF(TRIM(F556)="","",$B$1&amp;"-"&amp;TRIM(Tabla1[[#This Row],[Mes Inscrito]])&amp;"-"&amp;TRIM(Tabla1[[#This Row],[Dia de clases Inscrito]])&amp;"-"&amp;TRIM(Tabla1[[#This Row],[Horario Inscrito]])&amp;"-"&amp;TRIM(Tabla1[[#This Row],[Fecha Inicio grupo]])&amp;"-"&amp;TRIM(Tabla1[[#This Row],[Tipo Incrito]]))</f>
        <v/>
      </c>
      <c r="BH556" s="308" t="str">
        <f>IF(F556="","",OR(IFERROR(SEARCH("CG",Tabla1[[#This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6" s="309" t="str">
        <f>IF(F556&lt;&gt;"",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6" s="309" t="str">
        <f>IF(F556&lt;&gt;"",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6" s="309" t="str">
        <f>IF(Tabla1[[#This Row],[Fecha Inicio grupo]]="","",IFERROR(VLOOKUP(Tabla1[[#This Row],[Mes de Alta como miembro]],Parámetros!$AM$2:$AN$16,2,0),"01/01/1900"))</f>
        <v/>
      </c>
    </row>
    <row r="557" spans="1:63" ht="14.45" hidden="1">
      <c r="A557" s="69">
        <v>554</v>
      </c>
      <c r="B557" s="30"/>
      <c r="C557" s="35"/>
      <c r="D557" s="43"/>
      <c r="E557" s="65"/>
      <c r="F557" s="46"/>
      <c r="G557" s="46"/>
      <c r="H557" s="163"/>
      <c r="I557" s="43"/>
      <c r="J557" s="29"/>
      <c r="K557" s="70"/>
      <c r="L557" s="69"/>
      <c r="M557" s="47"/>
      <c r="N557" s="238" t="str">
        <f ca="1">IF(Tabla1[[#This Row],[Fecha de nac]]="","",IF(Tabla1[[#This Row],[Fecha Finalización]] &gt;=TODAY(), DATEDIF(Tabla1[[#This Row],[Fecha de nac]],TODAY(),"y"), ROUNDDOWN((Tabla1[[#This Row],[Fecha Finalización]] -Tabla1[[#This Row],[Fecha de nac]])/365,0)))</f>
        <v/>
      </c>
      <c r="O557" s="169"/>
      <c r="P557" s="35"/>
      <c r="Q557" s="68"/>
      <c r="R557" s="68"/>
      <c r="S557" s="68"/>
      <c r="T557" s="68"/>
      <c r="U557" s="243" t="str">
        <f>IF(F557="","",Tabla1[[#This Row],[Fecha Inicio grupo]]+3*7-7)</f>
        <v/>
      </c>
      <c r="V557" s="244" t="str">
        <f>IF(F557="","",EDATE(Tabla1[[#This Row],[Fecha Inicio grupo]],3))</f>
        <v/>
      </c>
      <c r="W557" s="30"/>
      <c r="X557" s="30"/>
      <c r="Y557" s="76"/>
      <c r="Z557" s="76"/>
      <c r="AA557" s="76"/>
      <c r="AB557" s="76"/>
      <c r="AC557" s="76"/>
      <c r="AD557" s="76"/>
      <c r="AE557" s="76"/>
      <c r="AF557" s="76"/>
      <c r="AG557" s="76"/>
      <c r="AH557" s="76"/>
      <c r="AI557" s="76"/>
      <c r="AJ557" s="76"/>
      <c r="AK557" s="76"/>
      <c r="AL557" s="76"/>
      <c r="AM557" s="76"/>
      <c r="AN557" s="76"/>
      <c r="AO557" s="144"/>
      <c r="AP557" s="246" t="str">
        <f>IF(F557="","",IFERROR(VLOOKUP(SUBSTITUTE(SUBSTITUTE(Tabla1[[#This Row],[Uso Sistemas]],"T","P"),"N","F"),Parámetros!$M$2:$N$17,2,0),"Completar hasta 3ra sem. para evaluar a Probacionista"))</f>
        <v/>
      </c>
      <c r="AQ557" s="40"/>
      <c r="AR557" s="40"/>
      <c r="AS557" s="40"/>
      <c r="AT557" s="29"/>
      <c r="AU557" s="56"/>
      <c r="AV557" s="56"/>
      <c r="AW557" s="56"/>
      <c r="AX557" s="248" t="str">
        <f>IF(V557="","",EOMONTH(EDATE(Tabla1[[#This Row],[Fecha Finalización]],2),0))</f>
        <v/>
      </c>
      <c r="AY557" s="40"/>
      <c r="AZ557" s="249" t="str">
        <f>IF(V557="","",EOMONTH(EDATE(Tabla1[[#This Row],[Fecha Finalización]],3),0))</f>
        <v/>
      </c>
      <c r="BA557" s="40"/>
      <c r="BB557" s="40"/>
      <c r="BC557" s="235"/>
      <c r="BD557" s="233" t="str">
        <f>IF(F557="","",Tabla1[[#This Row],[sem 01]]&amp;Tabla1[[#This Row],[sem 02]]&amp;Tabla1[[#This Row],[sem 03]])</f>
        <v/>
      </c>
      <c r="BE557" s="234" t="str">
        <f>IF(TRIM(F557)="","",$B$1&amp;"-"&amp;SUBSTITUTE(Tabla1[[#This Row],[Mes Inscrito]]," ","")&amp;"-"&amp;SUBSTITUTE(Tabla1[[#This Row],[Dia de clases Inscrito]]," ","")&amp;"-"&amp;SUBSTITUTE(Tabla1[[#This Row],[Horario Inscrito]]," ","")&amp;"-"&amp;Tabla1[[#This Row],[Fecha Inicio grupo]])</f>
        <v/>
      </c>
      <c r="BF557" s="251" t="str">
        <f>IF(F557="","",Tabla1[[#This Row],[Curso]])</f>
        <v/>
      </c>
      <c r="BG557" s="252" t="str">
        <f>+IF(TRIM(F557)="","",$B$1&amp;"-"&amp;TRIM(Tabla1[[#This Row],[Mes Inscrito]])&amp;"-"&amp;TRIM(Tabla1[[#This Row],[Dia de clases Inscrito]])&amp;"-"&amp;TRIM(Tabla1[[#This Row],[Horario Inscrito]])&amp;"-"&amp;TRIM(Tabla1[[#This Row],[Fecha Inicio grupo]])&amp;"-"&amp;TRIM(Tabla1[[#This Row],[Tipo Incrito]]))</f>
        <v/>
      </c>
      <c r="BH557" s="308" t="str">
        <f>IF(F557="","",OR(IFERROR(SEARCH("CG",Tabla1[[#This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7" s="309" t="str">
        <f>IF(F557&lt;&gt;"",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7" s="309" t="str">
        <f>IF(F557&lt;&gt;"",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7" s="309" t="str">
        <f>IF(Tabla1[[#This Row],[Fecha Inicio grupo]]="","",IFERROR(VLOOKUP(Tabla1[[#This Row],[Mes de Alta como miembro]],Parámetros!$AM$2:$AN$16,2,0),"01/01/1900"))</f>
        <v/>
      </c>
    </row>
    <row r="558" spans="1:63" ht="14.45" hidden="1">
      <c r="A558" s="69">
        <v>555</v>
      </c>
      <c r="B558" s="30"/>
      <c r="C558" s="35"/>
      <c r="D558" s="43"/>
      <c r="E558" s="65"/>
      <c r="F558" s="46"/>
      <c r="G558" s="46"/>
      <c r="H558" s="163"/>
      <c r="I558" s="43"/>
      <c r="J558" s="29"/>
      <c r="K558" s="70"/>
      <c r="L558" s="69"/>
      <c r="M558" s="47"/>
      <c r="N558" s="238" t="str">
        <f ca="1">IF(Tabla1[[#This Row],[Fecha de nac]]="","",IF(Tabla1[[#This Row],[Fecha Finalización]] &gt;=TODAY(), DATEDIF(Tabla1[[#This Row],[Fecha de nac]],TODAY(),"y"), ROUNDDOWN((Tabla1[[#This Row],[Fecha Finalización]] -Tabla1[[#This Row],[Fecha de nac]])/365,0)))</f>
        <v/>
      </c>
      <c r="O558" s="169"/>
      <c r="P558" s="35"/>
      <c r="Q558" s="68"/>
      <c r="R558" s="68"/>
      <c r="S558" s="68"/>
      <c r="T558" s="68"/>
      <c r="U558" s="243" t="str">
        <f>IF(F558="","",Tabla1[[#This Row],[Fecha Inicio grupo]]+3*7-7)</f>
        <v/>
      </c>
      <c r="V558" s="244" t="str">
        <f>IF(F558="","",EDATE(Tabla1[[#This Row],[Fecha Inicio grupo]],3))</f>
        <v/>
      </c>
      <c r="W558" s="30"/>
      <c r="X558" s="30"/>
      <c r="Y558" s="76"/>
      <c r="Z558" s="76"/>
      <c r="AA558" s="76"/>
      <c r="AB558" s="76"/>
      <c r="AC558" s="76"/>
      <c r="AD558" s="76"/>
      <c r="AE558" s="76"/>
      <c r="AF558" s="76"/>
      <c r="AG558" s="76"/>
      <c r="AH558" s="76"/>
      <c r="AI558" s="76"/>
      <c r="AJ558" s="76"/>
      <c r="AK558" s="76"/>
      <c r="AL558" s="76"/>
      <c r="AM558" s="76"/>
      <c r="AN558" s="76"/>
      <c r="AO558" s="144"/>
      <c r="AP558" s="246" t="str">
        <f>IF(F558="","",IFERROR(VLOOKUP(SUBSTITUTE(SUBSTITUTE(Tabla1[[#This Row],[Uso Sistemas]],"T","P"),"N","F"),Parámetros!$M$2:$N$17,2,0),"Completar hasta 3ra sem. para evaluar a Probacionista"))</f>
        <v/>
      </c>
      <c r="AQ558" s="40"/>
      <c r="AR558" s="40"/>
      <c r="AS558" s="40"/>
      <c r="AT558" s="29"/>
      <c r="AU558" s="56"/>
      <c r="AV558" s="56"/>
      <c r="AW558" s="56"/>
      <c r="AX558" s="248" t="str">
        <f>IF(V558="","",EOMONTH(EDATE(Tabla1[[#This Row],[Fecha Finalización]],2),0))</f>
        <v/>
      </c>
      <c r="AY558" s="40"/>
      <c r="AZ558" s="249" t="str">
        <f>IF(V558="","",EOMONTH(EDATE(Tabla1[[#This Row],[Fecha Finalización]],3),0))</f>
        <v/>
      </c>
      <c r="BA558" s="40"/>
      <c r="BB558" s="40"/>
      <c r="BC558" s="235"/>
      <c r="BD558" s="233" t="str">
        <f>IF(F558="","",Tabla1[[#This Row],[sem 01]]&amp;Tabla1[[#This Row],[sem 02]]&amp;Tabla1[[#This Row],[sem 03]])</f>
        <v/>
      </c>
      <c r="BE558" s="234" t="str">
        <f>IF(TRIM(F558)="","",$B$1&amp;"-"&amp;SUBSTITUTE(Tabla1[[#This Row],[Mes Inscrito]]," ","")&amp;"-"&amp;SUBSTITUTE(Tabla1[[#This Row],[Dia de clases Inscrito]]," ","")&amp;"-"&amp;SUBSTITUTE(Tabla1[[#This Row],[Horario Inscrito]]," ","")&amp;"-"&amp;Tabla1[[#This Row],[Fecha Inicio grupo]])</f>
        <v/>
      </c>
      <c r="BF558" s="251" t="str">
        <f>IF(F558="","",Tabla1[[#This Row],[Curso]])</f>
        <v/>
      </c>
      <c r="BG558" s="252" t="str">
        <f>+IF(TRIM(F558)="","",$B$1&amp;"-"&amp;TRIM(Tabla1[[#This Row],[Mes Inscrito]])&amp;"-"&amp;TRIM(Tabla1[[#This Row],[Dia de clases Inscrito]])&amp;"-"&amp;TRIM(Tabla1[[#This Row],[Horario Inscrito]])&amp;"-"&amp;TRIM(Tabla1[[#This Row],[Fecha Inicio grupo]])&amp;"-"&amp;TRIM(Tabla1[[#This Row],[Tipo Incrito]]))</f>
        <v/>
      </c>
      <c r="BH558" s="308" t="str">
        <f>IF(F558="","",OR(IFERROR(SEARCH("CG",Tabla1[[#This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8" s="309" t="str">
        <f>IF(F558&lt;&gt;"",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8" s="309" t="str">
        <f>IF(F558&lt;&gt;"",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8" s="309" t="str">
        <f>IF(Tabla1[[#This Row],[Fecha Inicio grupo]]="","",IFERROR(VLOOKUP(Tabla1[[#This Row],[Mes de Alta como miembro]],Parámetros!$AM$2:$AN$16,2,0),"01/01/1900"))</f>
        <v/>
      </c>
    </row>
    <row r="559" spans="1:63" ht="14.45" hidden="1">
      <c r="A559" s="69">
        <v>556</v>
      </c>
      <c r="B559" s="30"/>
      <c r="C559" s="35"/>
      <c r="D559" s="43"/>
      <c r="E559" s="65"/>
      <c r="F559" s="46"/>
      <c r="G559" s="46"/>
      <c r="H559" s="163"/>
      <c r="I559" s="43"/>
      <c r="J559" s="29"/>
      <c r="K559" s="70"/>
      <c r="L559" s="69"/>
      <c r="M559" s="47"/>
      <c r="N559" s="238" t="str">
        <f ca="1">IF(Tabla1[[#This Row],[Fecha de nac]]="","",IF(Tabla1[[#This Row],[Fecha Finalización]] &gt;=TODAY(), DATEDIF(Tabla1[[#This Row],[Fecha de nac]],TODAY(),"y"), ROUNDDOWN((Tabla1[[#This Row],[Fecha Finalización]] -Tabla1[[#This Row],[Fecha de nac]])/365,0)))</f>
        <v/>
      </c>
      <c r="O559" s="169"/>
      <c r="P559" s="35"/>
      <c r="Q559" s="68"/>
      <c r="R559" s="68"/>
      <c r="S559" s="68"/>
      <c r="T559" s="68"/>
      <c r="U559" s="243" t="str">
        <f>IF(F559="","",Tabla1[[#This Row],[Fecha Inicio grupo]]+3*7-7)</f>
        <v/>
      </c>
      <c r="V559" s="244" t="str">
        <f>IF(F559="","",EDATE(Tabla1[[#This Row],[Fecha Inicio grupo]],3))</f>
        <v/>
      </c>
      <c r="W559" s="30"/>
      <c r="X559" s="30"/>
      <c r="Y559" s="76"/>
      <c r="Z559" s="76"/>
      <c r="AA559" s="76"/>
      <c r="AB559" s="76"/>
      <c r="AC559" s="76"/>
      <c r="AD559" s="76"/>
      <c r="AE559" s="76"/>
      <c r="AF559" s="76"/>
      <c r="AG559" s="76"/>
      <c r="AH559" s="76"/>
      <c r="AI559" s="76"/>
      <c r="AJ559" s="76"/>
      <c r="AK559" s="76"/>
      <c r="AL559" s="76"/>
      <c r="AM559" s="76"/>
      <c r="AN559" s="76"/>
      <c r="AO559" s="144"/>
      <c r="AP559" s="246" t="str">
        <f>IF(F559="","",IFERROR(VLOOKUP(SUBSTITUTE(SUBSTITUTE(Tabla1[[#This Row],[Uso Sistemas]],"T","P"),"N","F"),Parámetros!$M$2:$N$17,2,0),"Completar hasta 3ra sem. para evaluar a Probacionista"))</f>
        <v/>
      </c>
      <c r="AQ559" s="40"/>
      <c r="AR559" s="40"/>
      <c r="AS559" s="40"/>
      <c r="AT559" s="29"/>
      <c r="AU559" s="56"/>
      <c r="AV559" s="56"/>
      <c r="AW559" s="56"/>
      <c r="AX559" s="248" t="str">
        <f>IF(V559="","",EOMONTH(EDATE(Tabla1[[#This Row],[Fecha Finalización]],2),0))</f>
        <v/>
      </c>
      <c r="AY559" s="40"/>
      <c r="AZ559" s="249" t="str">
        <f>IF(V559="","",EOMONTH(EDATE(Tabla1[[#This Row],[Fecha Finalización]],3),0))</f>
        <v/>
      </c>
      <c r="BA559" s="40"/>
      <c r="BB559" s="40"/>
      <c r="BC559" s="235"/>
      <c r="BD559" s="233" t="str">
        <f>IF(F559="","",Tabla1[[#This Row],[sem 01]]&amp;Tabla1[[#This Row],[sem 02]]&amp;Tabla1[[#This Row],[sem 03]])</f>
        <v/>
      </c>
      <c r="BE559" s="234" t="str">
        <f>IF(TRIM(F559)="","",$B$1&amp;"-"&amp;SUBSTITUTE(Tabla1[[#This Row],[Mes Inscrito]]," ","")&amp;"-"&amp;SUBSTITUTE(Tabla1[[#This Row],[Dia de clases Inscrito]]," ","")&amp;"-"&amp;SUBSTITUTE(Tabla1[[#This Row],[Horario Inscrito]]," ","")&amp;"-"&amp;Tabla1[[#This Row],[Fecha Inicio grupo]])</f>
        <v/>
      </c>
      <c r="BF559" s="251" t="str">
        <f>IF(F559="","",Tabla1[[#This Row],[Curso]])</f>
        <v/>
      </c>
      <c r="BG559" s="252" t="str">
        <f>+IF(TRIM(F559)="","",$B$1&amp;"-"&amp;TRIM(Tabla1[[#This Row],[Mes Inscrito]])&amp;"-"&amp;TRIM(Tabla1[[#This Row],[Dia de clases Inscrito]])&amp;"-"&amp;TRIM(Tabla1[[#This Row],[Horario Inscrito]])&amp;"-"&amp;TRIM(Tabla1[[#This Row],[Fecha Inicio grupo]])&amp;"-"&amp;TRIM(Tabla1[[#This Row],[Tipo Incrito]]))</f>
        <v/>
      </c>
      <c r="BH559" s="308" t="str">
        <f>IF(F559="","",OR(IFERROR(SEARCH("CG",Tabla1[[#This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9" s="309" t="str">
        <f>IF(F559&lt;&gt;"",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9" s="309" t="str">
        <f>IF(F559&lt;&gt;"",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9" s="309" t="str">
        <f>IF(Tabla1[[#This Row],[Fecha Inicio grupo]]="","",IFERROR(VLOOKUP(Tabla1[[#This Row],[Mes de Alta como miembro]],Parámetros!$AM$2:$AN$16,2,0),"01/01/1900"))</f>
        <v/>
      </c>
    </row>
    <row r="560" spans="1:63" ht="14.45" hidden="1">
      <c r="A560" s="69">
        <v>557</v>
      </c>
      <c r="B560" s="30"/>
      <c r="C560" s="35"/>
      <c r="D560" s="43"/>
      <c r="E560" s="65"/>
      <c r="F560" s="46"/>
      <c r="G560" s="46"/>
      <c r="H560" s="163"/>
      <c r="I560" s="43"/>
      <c r="J560" s="29"/>
      <c r="K560" s="70"/>
      <c r="L560" s="69"/>
      <c r="M560" s="47"/>
      <c r="N560" s="238" t="str">
        <f ca="1">IF(Tabla1[[#This Row],[Fecha de nac]]="","",IF(Tabla1[[#This Row],[Fecha Finalización]] &gt;=TODAY(), DATEDIF(Tabla1[[#This Row],[Fecha de nac]],TODAY(),"y"), ROUNDDOWN((Tabla1[[#This Row],[Fecha Finalización]] -Tabla1[[#This Row],[Fecha de nac]])/365,0)))</f>
        <v/>
      </c>
      <c r="O560" s="169"/>
      <c r="P560" s="35"/>
      <c r="Q560" s="68"/>
      <c r="R560" s="68"/>
      <c r="S560" s="68"/>
      <c r="T560" s="68"/>
      <c r="U560" s="243" t="str">
        <f>IF(F560="","",Tabla1[[#This Row],[Fecha Inicio grupo]]+3*7-7)</f>
        <v/>
      </c>
      <c r="V560" s="244" t="str">
        <f>IF(F560="","",EDATE(Tabla1[[#This Row],[Fecha Inicio grupo]],3))</f>
        <v/>
      </c>
      <c r="W560" s="30"/>
      <c r="X560" s="30"/>
      <c r="Y560" s="76"/>
      <c r="Z560" s="76"/>
      <c r="AA560" s="76"/>
      <c r="AB560" s="76"/>
      <c r="AC560" s="76"/>
      <c r="AD560" s="76"/>
      <c r="AE560" s="76"/>
      <c r="AF560" s="76"/>
      <c r="AG560" s="76"/>
      <c r="AH560" s="76"/>
      <c r="AI560" s="76"/>
      <c r="AJ560" s="76"/>
      <c r="AK560" s="76"/>
      <c r="AL560" s="76"/>
      <c r="AM560" s="76"/>
      <c r="AN560" s="76"/>
      <c r="AO560" s="144"/>
      <c r="AP560" s="246" t="str">
        <f>IF(F560="","",IFERROR(VLOOKUP(SUBSTITUTE(SUBSTITUTE(Tabla1[[#This Row],[Uso Sistemas]],"T","P"),"N","F"),Parámetros!$M$2:$N$17,2,0),"Completar hasta 3ra sem. para evaluar a Probacionista"))</f>
        <v/>
      </c>
      <c r="AQ560" s="40"/>
      <c r="AR560" s="40"/>
      <c r="AS560" s="40"/>
      <c r="AT560" s="29"/>
      <c r="AU560" s="56"/>
      <c r="AV560" s="56"/>
      <c r="AW560" s="56"/>
      <c r="AX560" s="248" t="str">
        <f>IF(V560="","",EOMONTH(EDATE(Tabla1[[#This Row],[Fecha Finalización]],2),0))</f>
        <v/>
      </c>
      <c r="AY560" s="40"/>
      <c r="AZ560" s="249" t="str">
        <f>IF(V560="","",EOMONTH(EDATE(Tabla1[[#This Row],[Fecha Finalización]],3),0))</f>
        <v/>
      </c>
      <c r="BA560" s="40"/>
      <c r="BB560" s="40"/>
      <c r="BC560" s="235"/>
      <c r="BD560" s="233" t="str">
        <f>IF(F560="","",Tabla1[[#This Row],[sem 01]]&amp;Tabla1[[#This Row],[sem 02]]&amp;Tabla1[[#This Row],[sem 03]])</f>
        <v/>
      </c>
      <c r="BE560" s="234" t="str">
        <f>IF(TRIM(F560)="","",$B$1&amp;"-"&amp;SUBSTITUTE(Tabla1[[#This Row],[Mes Inscrito]]," ","")&amp;"-"&amp;SUBSTITUTE(Tabla1[[#This Row],[Dia de clases Inscrito]]," ","")&amp;"-"&amp;SUBSTITUTE(Tabla1[[#This Row],[Horario Inscrito]]," ","")&amp;"-"&amp;Tabla1[[#This Row],[Fecha Inicio grupo]])</f>
        <v/>
      </c>
      <c r="BF560" s="251" t="str">
        <f>IF(F560="","",Tabla1[[#This Row],[Curso]])</f>
        <v/>
      </c>
      <c r="BG560" s="252" t="str">
        <f>+IF(TRIM(F560)="","",$B$1&amp;"-"&amp;TRIM(Tabla1[[#This Row],[Mes Inscrito]])&amp;"-"&amp;TRIM(Tabla1[[#This Row],[Dia de clases Inscrito]])&amp;"-"&amp;TRIM(Tabla1[[#This Row],[Horario Inscrito]])&amp;"-"&amp;TRIM(Tabla1[[#This Row],[Fecha Inicio grupo]])&amp;"-"&amp;TRIM(Tabla1[[#This Row],[Tipo Incrito]]))</f>
        <v/>
      </c>
      <c r="BH560" s="308" t="str">
        <f>IF(F560="","",OR(IFERROR(SEARCH("CG",Tabla1[[#This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0" s="309" t="str">
        <f>IF(F560&lt;&gt;"",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0" s="309" t="str">
        <f>IF(F560&lt;&gt;"",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0" s="309" t="str">
        <f>IF(Tabla1[[#This Row],[Fecha Inicio grupo]]="","",IFERROR(VLOOKUP(Tabla1[[#This Row],[Mes de Alta como miembro]],Parámetros!$AM$2:$AN$16,2,0),"01/01/1900"))</f>
        <v/>
      </c>
    </row>
    <row r="561" spans="1:63" ht="14.45" hidden="1">
      <c r="A561" s="69">
        <v>558</v>
      </c>
      <c r="B561" s="30"/>
      <c r="C561" s="35"/>
      <c r="D561" s="43"/>
      <c r="E561" s="65"/>
      <c r="F561" s="46"/>
      <c r="G561" s="46"/>
      <c r="H561" s="163"/>
      <c r="I561" s="43"/>
      <c r="J561" s="29"/>
      <c r="K561" s="70"/>
      <c r="L561" s="69"/>
      <c r="M561" s="47"/>
      <c r="N561" s="238" t="str">
        <f ca="1">IF(Tabla1[[#This Row],[Fecha de nac]]="","",IF(Tabla1[[#This Row],[Fecha Finalización]] &gt;=TODAY(), DATEDIF(Tabla1[[#This Row],[Fecha de nac]],TODAY(),"y"), ROUNDDOWN((Tabla1[[#This Row],[Fecha Finalización]] -Tabla1[[#This Row],[Fecha de nac]])/365,0)))</f>
        <v/>
      </c>
      <c r="O561" s="169"/>
      <c r="P561" s="35"/>
      <c r="Q561" s="68"/>
      <c r="R561" s="68"/>
      <c r="S561" s="68"/>
      <c r="T561" s="68"/>
      <c r="U561" s="243" t="str">
        <f>IF(F561="","",Tabla1[[#This Row],[Fecha Inicio grupo]]+3*7-7)</f>
        <v/>
      </c>
      <c r="V561" s="244" t="str">
        <f>IF(F561="","",EDATE(Tabla1[[#This Row],[Fecha Inicio grupo]],3))</f>
        <v/>
      </c>
      <c r="W561" s="30"/>
      <c r="X561" s="30"/>
      <c r="Y561" s="76"/>
      <c r="Z561" s="76"/>
      <c r="AA561" s="76"/>
      <c r="AB561" s="76"/>
      <c r="AC561" s="76"/>
      <c r="AD561" s="76"/>
      <c r="AE561" s="76"/>
      <c r="AF561" s="76"/>
      <c r="AG561" s="76"/>
      <c r="AH561" s="76"/>
      <c r="AI561" s="76"/>
      <c r="AJ561" s="76"/>
      <c r="AK561" s="76"/>
      <c r="AL561" s="76"/>
      <c r="AM561" s="76"/>
      <c r="AN561" s="76"/>
      <c r="AO561" s="144"/>
      <c r="AP561" s="246" t="str">
        <f>IF(F561="","",IFERROR(VLOOKUP(SUBSTITUTE(SUBSTITUTE(Tabla1[[#This Row],[Uso Sistemas]],"T","P"),"N","F"),Parámetros!$M$2:$N$17,2,0),"Completar hasta 3ra sem. para evaluar a Probacionista"))</f>
        <v/>
      </c>
      <c r="AQ561" s="40"/>
      <c r="AR561" s="40"/>
      <c r="AS561" s="40"/>
      <c r="AT561" s="29"/>
      <c r="AU561" s="56"/>
      <c r="AV561" s="56"/>
      <c r="AW561" s="56"/>
      <c r="AX561" s="248" t="str">
        <f>IF(V561="","",EOMONTH(EDATE(Tabla1[[#This Row],[Fecha Finalización]],2),0))</f>
        <v/>
      </c>
      <c r="AY561" s="40"/>
      <c r="AZ561" s="249" t="str">
        <f>IF(V561="","",EOMONTH(EDATE(Tabla1[[#This Row],[Fecha Finalización]],3),0))</f>
        <v/>
      </c>
      <c r="BA561" s="40"/>
      <c r="BB561" s="40"/>
      <c r="BC561" s="235"/>
      <c r="BD561" s="233" t="str">
        <f>IF(F561="","",Tabla1[[#This Row],[sem 01]]&amp;Tabla1[[#This Row],[sem 02]]&amp;Tabla1[[#This Row],[sem 03]])</f>
        <v/>
      </c>
      <c r="BE561" s="234" t="str">
        <f>IF(TRIM(F561)="","",$B$1&amp;"-"&amp;SUBSTITUTE(Tabla1[[#This Row],[Mes Inscrito]]," ","")&amp;"-"&amp;SUBSTITUTE(Tabla1[[#This Row],[Dia de clases Inscrito]]," ","")&amp;"-"&amp;SUBSTITUTE(Tabla1[[#This Row],[Horario Inscrito]]," ","")&amp;"-"&amp;Tabla1[[#This Row],[Fecha Inicio grupo]])</f>
        <v/>
      </c>
      <c r="BF561" s="251" t="str">
        <f>IF(F561="","",Tabla1[[#This Row],[Curso]])</f>
        <v/>
      </c>
      <c r="BG561" s="252" t="str">
        <f>+IF(TRIM(F561)="","",$B$1&amp;"-"&amp;TRIM(Tabla1[[#This Row],[Mes Inscrito]])&amp;"-"&amp;TRIM(Tabla1[[#This Row],[Dia de clases Inscrito]])&amp;"-"&amp;TRIM(Tabla1[[#This Row],[Horario Inscrito]])&amp;"-"&amp;TRIM(Tabla1[[#This Row],[Fecha Inicio grupo]])&amp;"-"&amp;TRIM(Tabla1[[#This Row],[Tipo Incrito]]))</f>
        <v/>
      </c>
      <c r="BH561" s="308" t="str">
        <f>IF(F561="","",OR(IFERROR(SEARCH("CG",Tabla1[[#This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1" s="309" t="str">
        <f>IF(F561&lt;&gt;"",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1" s="309" t="str">
        <f>IF(F561&lt;&gt;"",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1" s="309" t="str">
        <f>IF(Tabla1[[#This Row],[Fecha Inicio grupo]]="","",IFERROR(VLOOKUP(Tabla1[[#This Row],[Mes de Alta como miembro]],Parámetros!$AM$2:$AN$16,2,0),"01/01/1900"))</f>
        <v/>
      </c>
    </row>
    <row r="562" spans="1:63" ht="14.45" hidden="1">
      <c r="A562" s="69">
        <v>559</v>
      </c>
      <c r="B562" s="30"/>
      <c r="C562" s="35"/>
      <c r="D562" s="43"/>
      <c r="E562" s="65"/>
      <c r="F562" s="46"/>
      <c r="G562" s="46"/>
      <c r="H562" s="163"/>
      <c r="I562" s="43"/>
      <c r="J562" s="29"/>
      <c r="K562" s="70"/>
      <c r="L562" s="69"/>
      <c r="M562" s="47"/>
      <c r="N562" s="238" t="str">
        <f ca="1">IF(Tabla1[[#This Row],[Fecha de nac]]="","",IF(Tabla1[[#This Row],[Fecha Finalización]] &gt;=TODAY(), DATEDIF(Tabla1[[#This Row],[Fecha de nac]],TODAY(),"y"), ROUNDDOWN((Tabla1[[#This Row],[Fecha Finalización]] -Tabla1[[#This Row],[Fecha de nac]])/365,0)))</f>
        <v/>
      </c>
      <c r="O562" s="169"/>
      <c r="P562" s="35"/>
      <c r="Q562" s="68"/>
      <c r="R562" s="68"/>
      <c r="S562" s="68"/>
      <c r="T562" s="68"/>
      <c r="U562" s="243" t="str">
        <f>IF(F562="","",Tabla1[[#This Row],[Fecha Inicio grupo]]+3*7-7)</f>
        <v/>
      </c>
      <c r="V562" s="244" t="str">
        <f>IF(F562="","",EDATE(Tabla1[[#This Row],[Fecha Inicio grupo]],3))</f>
        <v/>
      </c>
      <c r="W562" s="30"/>
      <c r="X562" s="30"/>
      <c r="Y562" s="76"/>
      <c r="Z562" s="76"/>
      <c r="AA562" s="76"/>
      <c r="AB562" s="76"/>
      <c r="AC562" s="76"/>
      <c r="AD562" s="76"/>
      <c r="AE562" s="76"/>
      <c r="AF562" s="76"/>
      <c r="AG562" s="76"/>
      <c r="AH562" s="76"/>
      <c r="AI562" s="76"/>
      <c r="AJ562" s="76"/>
      <c r="AK562" s="76"/>
      <c r="AL562" s="76"/>
      <c r="AM562" s="76"/>
      <c r="AN562" s="76"/>
      <c r="AO562" s="144"/>
      <c r="AP562" s="246" t="str">
        <f>IF(F562="","",IFERROR(VLOOKUP(SUBSTITUTE(SUBSTITUTE(Tabla1[[#This Row],[Uso Sistemas]],"T","P"),"N","F"),Parámetros!$M$2:$N$17,2,0),"Completar hasta 3ra sem. para evaluar a Probacionista"))</f>
        <v/>
      </c>
      <c r="AQ562" s="40"/>
      <c r="AR562" s="40"/>
      <c r="AS562" s="40"/>
      <c r="AT562" s="29"/>
      <c r="AU562" s="56"/>
      <c r="AV562" s="56"/>
      <c r="AW562" s="56"/>
      <c r="AX562" s="248" t="str">
        <f>IF(V562="","",EOMONTH(EDATE(Tabla1[[#This Row],[Fecha Finalización]],2),0))</f>
        <v/>
      </c>
      <c r="AY562" s="40"/>
      <c r="AZ562" s="249" t="str">
        <f>IF(V562="","",EOMONTH(EDATE(Tabla1[[#This Row],[Fecha Finalización]],3),0))</f>
        <v/>
      </c>
      <c r="BA562" s="40"/>
      <c r="BB562" s="40"/>
      <c r="BC562" s="235"/>
      <c r="BD562" s="233" t="str">
        <f>IF(F562="","",Tabla1[[#This Row],[sem 01]]&amp;Tabla1[[#This Row],[sem 02]]&amp;Tabla1[[#This Row],[sem 03]])</f>
        <v/>
      </c>
      <c r="BE562" s="234" t="str">
        <f>IF(TRIM(F562)="","",$B$1&amp;"-"&amp;SUBSTITUTE(Tabla1[[#This Row],[Mes Inscrito]]," ","")&amp;"-"&amp;SUBSTITUTE(Tabla1[[#This Row],[Dia de clases Inscrito]]," ","")&amp;"-"&amp;SUBSTITUTE(Tabla1[[#This Row],[Horario Inscrito]]," ","")&amp;"-"&amp;Tabla1[[#This Row],[Fecha Inicio grupo]])</f>
        <v/>
      </c>
      <c r="BF562" s="251" t="str">
        <f>IF(F562="","",Tabla1[[#This Row],[Curso]])</f>
        <v/>
      </c>
      <c r="BG562" s="252" t="str">
        <f>+IF(TRIM(F562)="","",$B$1&amp;"-"&amp;TRIM(Tabla1[[#This Row],[Mes Inscrito]])&amp;"-"&amp;TRIM(Tabla1[[#This Row],[Dia de clases Inscrito]])&amp;"-"&amp;TRIM(Tabla1[[#This Row],[Horario Inscrito]])&amp;"-"&amp;TRIM(Tabla1[[#This Row],[Fecha Inicio grupo]])&amp;"-"&amp;TRIM(Tabla1[[#This Row],[Tipo Incrito]]))</f>
        <v/>
      </c>
      <c r="BH562" s="308" t="str">
        <f>IF(F562="","",OR(IFERROR(SEARCH("CG",Tabla1[[#This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2" s="309" t="str">
        <f>IF(F562&lt;&gt;"",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2" s="309" t="str">
        <f>IF(F562&lt;&gt;"",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2" s="309" t="str">
        <f>IF(Tabla1[[#This Row],[Fecha Inicio grupo]]="","",IFERROR(VLOOKUP(Tabla1[[#This Row],[Mes de Alta como miembro]],Parámetros!$AM$2:$AN$16,2,0),"01/01/1900"))</f>
        <v/>
      </c>
    </row>
    <row r="563" spans="1:63" ht="14.45" hidden="1">
      <c r="A563" s="69">
        <v>560</v>
      </c>
      <c r="B563" s="30"/>
      <c r="C563" s="35"/>
      <c r="D563" s="43"/>
      <c r="E563" s="65"/>
      <c r="F563" s="46"/>
      <c r="G563" s="46"/>
      <c r="H563" s="163"/>
      <c r="I563" s="43"/>
      <c r="J563" s="29"/>
      <c r="K563" s="70"/>
      <c r="L563" s="69"/>
      <c r="M563" s="47"/>
      <c r="N563" s="238" t="str">
        <f ca="1">IF(Tabla1[[#This Row],[Fecha de nac]]="","",IF(Tabla1[[#This Row],[Fecha Finalización]] &gt;=TODAY(), DATEDIF(Tabla1[[#This Row],[Fecha de nac]],TODAY(),"y"), ROUNDDOWN((Tabla1[[#This Row],[Fecha Finalización]] -Tabla1[[#This Row],[Fecha de nac]])/365,0)))</f>
        <v/>
      </c>
      <c r="O563" s="169"/>
      <c r="P563" s="35"/>
      <c r="Q563" s="68"/>
      <c r="R563" s="68"/>
      <c r="S563" s="68"/>
      <c r="T563" s="68"/>
      <c r="U563" s="243" t="str">
        <f>IF(F563="","",Tabla1[[#This Row],[Fecha Inicio grupo]]+3*7-7)</f>
        <v/>
      </c>
      <c r="V563" s="244" t="str">
        <f>IF(F563="","",EDATE(Tabla1[[#This Row],[Fecha Inicio grupo]],3))</f>
        <v/>
      </c>
      <c r="W563" s="30"/>
      <c r="X563" s="30"/>
      <c r="Y563" s="76"/>
      <c r="Z563" s="76"/>
      <c r="AA563" s="76"/>
      <c r="AB563" s="76"/>
      <c r="AC563" s="76"/>
      <c r="AD563" s="76"/>
      <c r="AE563" s="76"/>
      <c r="AF563" s="76"/>
      <c r="AG563" s="76"/>
      <c r="AH563" s="76"/>
      <c r="AI563" s="76"/>
      <c r="AJ563" s="76"/>
      <c r="AK563" s="76"/>
      <c r="AL563" s="76"/>
      <c r="AM563" s="76"/>
      <c r="AN563" s="76"/>
      <c r="AO563" s="144"/>
      <c r="AP563" s="246" t="str">
        <f>IF(F563="","",IFERROR(VLOOKUP(SUBSTITUTE(SUBSTITUTE(Tabla1[[#This Row],[Uso Sistemas]],"T","P"),"N","F"),Parámetros!$M$2:$N$17,2,0),"Completar hasta 3ra sem. para evaluar a Probacionista"))</f>
        <v/>
      </c>
      <c r="AQ563" s="40"/>
      <c r="AR563" s="40"/>
      <c r="AS563" s="40"/>
      <c r="AT563" s="29"/>
      <c r="AU563" s="56"/>
      <c r="AV563" s="56"/>
      <c r="AW563" s="56"/>
      <c r="AX563" s="248" t="str">
        <f>IF(V563="","",EOMONTH(EDATE(Tabla1[[#This Row],[Fecha Finalización]],2),0))</f>
        <v/>
      </c>
      <c r="AY563" s="40"/>
      <c r="AZ563" s="249" t="str">
        <f>IF(V563="","",EOMONTH(EDATE(Tabla1[[#This Row],[Fecha Finalización]],3),0))</f>
        <v/>
      </c>
      <c r="BA563" s="40"/>
      <c r="BB563" s="40"/>
      <c r="BC563" s="235"/>
      <c r="BD563" s="233" t="str">
        <f>IF(F563="","",Tabla1[[#This Row],[sem 01]]&amp;Tabla1[[#This Row],[sem 02]]&amp;Tabla1[[#This Row],[sem 03]])</f>
        <v/>
      </c>
      <c r="BE563" s="234" t="str">
        <f>IF(TRIM(F563)="","",$B$1&amp;"-"&amp;SUBSTITUTE(Tabla1[[#This Row],[Mes Inscrito]]," ","")&amp;"-"&amp;SUBSTITUTE(Tabla1[[#This Row],[Dia de clases Inscrito]]," ","")&amp;"-"&amp;SUBSTITUTE(Tabla1[[#This Row],[Horario Inscrito]]," ","")&amp;"-"&amp;Tabla1[[#This Row],[Fecha Inicio grupo]])</f>
        <v/>
      </c>
      <c r="BF563" s="251" t="str">
        <f>IF(F563="","",Tabla1[[#This Row],[Curso]])</f>
        <v/>
      </c>
      <c r="BG563" s="252" t="str">
        <f>+IF(TRIM(F563)="","",$B$1&amp;"-"&amp;TRIM(Tabla1[[#This Row],[Mes Inscrito]])&amp;"-"&amp;TRIM(Tabla1[[#This Row],[Dia de clases Inscrito]])&amp;"-"&amp;TRIM(Tabla1[[#This Row],[Horario Inscrito]])&amp;"-"&amp;TRIM(Tabla1[[#This Row],[Fecha Inicio grupo]])&amp;"-"&amp;TRIM(Tabla1[[#This Row],[Tipo Incrito]]))</f>
        <v/>
      </c>
      <c r="BH563" s="308" t="str">
        <f>IF(F563="","",OR(IFERROR(SEARCH("CG",Tabla1[[#This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3" s="309" t="str">
        <f>IF(F563&lt;&gt;"",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3" s="309" t="str">
        <f>IF(F563&lt;&gt;"",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3" s="309" t="str">
        <f>IF(Tabla1[[#This Row],[Fecha Inicio grupo]]="","",IFERROR(VLOOKUP(Tabla1[[#This Row],[Mes de Alta como miembro]],Parámetros!$AM$2:$AN$16,2,0),"01/01/1900"))</f>
        <v/>
      </c>
    </row>
    <row r="564" spans="1:63" ht="14.45" hidden="1">
      <c r="A564" s="69">
        <v>561</v>
      </c>
      <c r="B564" s="30"/>
      <c r="C564" s="35"/>
      <c r="D564" s="43"/>
      <c r="E564" s="65"/>
      <c r="F564" s="46"/>
      <c r="G564" s="46"/>
      <c r="H564" s="163"/>
      <c r="I564" s="43"/>
      <c r="J564" s="29"/>
      <c r="K564" s="70"/>
      <c r="L564" s="69"/>
      <c r="M564" s="47"/>
      <c r="N564" s="238" t="str">
        <f ca="1">IF(Tabla1[[#This Row],[Fecha de nac]]="","",IF(Tabla1[[#This Row],[Fecha Finalización]] &gt;=TODAY(), DATEDIF(Tabla1[[#This Row],[Fecha de nac]],TODAY(),"y"), ROUNDDOWN((Tabla1[[#This Row],[Fecha Finalización]] -Tabla1[[#This Row],[Fecha de nac]])/365,0)))</f>
        <v/>
      </c>
      <c r="O564" s="169"/>
      <c r="P564" s="35"/>
      <c r="Q564" s="68"/>
      <c r="R564" s="68"/>
      <c r="S564" s="68"/>
      <c r="T564" s="68"/>
      <c r="U564" s="243" t="str">
        <f>IF(F564="","",Tabla1[[#This Row],[Fecha Inicio grupo]]+3*7-7)</f>
        <v/>
      </c>
      <c r="V564" s="244" t="str">
        <f>IF(F564="","",EDATE(Tabla1[[#This Row],[Fecha Inicio grupo]],3))</f>
        <v/>
      </c>
      <c r="W564" s="30"/>
      <c r="X564" s="30"/>
      <c r="Y564" s="76"/>
      <c r="Z564" s="76"/>
      <c r="AA564" s="76"/>
      <c r="AB564" s="76"/>
      <c r="AC564" s="76"/>
      <c r="AD564" s="76"/>
      <c r="AE564" s="76"/>
      <c r="AF564" s="76"/>
      <c r="AG564" s="76"/>
      <c r="AH564" s="76"/>
      <c r="AI564" s="76"/>
      <c r="AJ564" s="76"/>
      <c r="AK564" s="76"/>
      <c r="AL564" s="76"/>
      <c r="AM564" s="76"/>
      <c r="AN564" s="76"/>
      <c r="AO564" s="144"/>
      <c r="AP564" s="246" t="str">
        <f>IF(F564="","",IFERROR(VLOOKUP(SUBSTITUTE(SUBSTITUTE(Tabla1[[#This Row],[Uso Sistemas]],"T","P"),"N","F"),Parámetros!$M$2:$N$17,2,0),"Completar hasta 3ra sem. para evaluar a Probacionista"))</f>
        <v/>
      </c>
      <c r="AQ564" s="40"/>
      <c r="AR564" s="40"/>
      <c r="AS564" s="40"/>
      <c r="AT564" s="29"/>
      <c r="AU564" s="56"/>
      <c r="AV564" s="56"/>
      <c r="AW564" s="56"/>
      <c r="AX564" s="248" t="str">
        <f>IF(V564="","",EOMONTH(EDATE(Tabla1[[#This Row],[Fecha Finalización]],2),0))</f>
        <v/>
      </c>
      <c r="AY564" s="40"/>
      <c r="AZ564" s="249" t="str">
        <f>IF(V564="","",EOMONTH(EDATE(Tabla1[[#This Row],[Fecha Finalización]],3),0))</f>
        <v/>
      </c>
      <c r="BA564" s="40"/>
      <c r="BB564" s="40"/>
      <c r="BC564" s="235"/>
      <c r="BD564" s="233" t="str">
        <f>IF(F564="","",Tabla1[[#This Row],[sem 01]]&amp;Tabla1[[#This Row],[sem 02]]&amp;Tabla1[[#This Row],[sem 03]])</f>
        <v/>
      </c>
      <c r="BE564" s="234" t="str">
        <f>IF(TRIM(F564)="","",$B$1&amp;"-"&amp;SUBSTITUTE(Tabla1[[#This Row],[Mes Inscrito]]," ","")&amp;"-"&amp;SUBSTITUTE(Tabla1[[#This Row],[Dia de clases Inscrito]]," ","")&amp;"-"&amp;SUBSTITUTE(Tabla1[[#This Row],[Horario Inscrito]]," ","")&amp;"-"&amp;Tabla1[[#This Row],[Fecha Inicio grupo]])</f>
        <v/>
      </c>
      <c r="BF564" s="251" t="str">
        <f>IF(F564="","",Tabla1[[#This Row],[Curso]])</f>
        <v/>
      </c>
      <c r="BG564" s="252" t="str">
        <f>+IF(TRIM(F564)="","",$B$1&amp;"-"&amp;TRIM(Tabla1[[#This Row],[Mes Inscrito]])&amp;"-"&amp;TRIM(Tabla1[[#This Row],[Dia de clases Inscrito]])&amp;"-"&amp;TRIM(Tabla1[[#This Row],[Horario Inscrito]])&amp;"-"&amp;TRIM(Tabla1[[#This Row],[Fecha Inicio grupo]])&amp;"-"&amp;TRIM(Tabla1[[#This Row],[Tipo Incrito]]))</f>
        <v/>
      </c>
      <c r="BH564" s="308" t="str">
        <f>IF(F564="","",OR(IFERROR(SEARCH("CG",Tabla1[[#This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4" s="309" t="str">
        <f>IF(F564&lt;&gt;"",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4" s="309" t="str">
        <f>IF(F564&lt;&gt;"",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4" s="309" t="str">
        <f>IF(Tabla1[[#This Row],[Fecha Inicio grupo]]="","",IFERROR(VLOOKUP(Tabla1[[#This Row],[Mes de Alta como miembro]],Parámetros!$AM$2:$AN$16,2,0),"01/01/1900"))</f>
        <v/>
      </c>
    </row>
    <row r="565" spans="1:63" ht="14.45" hidden="1">
      <c r="A565" s="69">
        <v>562</v>
      </c>
      <c r="B565" s="30"/>
      <c r="C565" s="35"/>
      <c r="D565" s="43"/>
      <c r="E565" s="65"/>
      <c r="F565" s="46"/>
      <c r="G565" s="46"/>
      <c r="H565" s="163"/>
      <c r="I565" s="43"/>
      <c r="J565" s="29"/>
      <c r="K565" s="70"/>
      <c r="L565" s="69"/>
      <c r="M565" s="47"/>
      <c r="N565" s="238" t="str">
        <f ca="1">IF(Tabla1[[#This Row],[Fecha de nac]]="","",IF(Tabla1[[#This Row],[Fecha Finalización]] &gt;=TODAY(), DATEDIF(Tabla1[[#This Row],[Fecha de nac]],TODAY(),"y"), ROUNDDOWN((Tabla1[[#This Row],[Fecha Finalización]] -Tabla1[[#This Row],[Fecha de nac]])/365,0)))</f>
        <v/>
      </c>
      <c r="O565" s="169"/>
      <c r="P565" s="35"/>
      <c r="Q565" s="68"/>
      <c r="R565" s="68"/>
      <c r="S565" s="68"/>
      <c r="T565" s="68"/>
      <c r="U565" s="243" t="str">
        <f>IF(F565="","",Tabla1[[#This Row],[Fecha Inicio grupo]]+3*7-7)</f>
        <v/>
      </c>
      <c r="V565" s="244" t="str">
        <f>IF(F565="","",EDATE(Tabla1[[#This Row],[Fecha Inicio grupo]],3))</f>
        <v/>
      </c>
      <c r="W565" s="30"/>
      <c r="X565" s="30"/>
      <c r="Y565" s="76"/>
      <c r="Z565" s="76"/>
      <c r="AA565" s="76"/>
      <c r="AB565" s="76"/>
      <c r="AC565" s="76"/>
      <c r="AD565" s="76"/>
      <c r="AE565" s="76"/>
      <c r="AF565" s="76"/>
      <c r="AG565" s="76"/>
      <c r="AH565" s="76"/>
      <c r="AI565" s="76"/>
      <c r="AJ565" s="76"/>
      <c r="AK565" s="76"/>
      <c r="AL565" s="76"/>
      <c r="AM565" s="76"/>
      <c r="AN565" s="76"/>
      <c r="AO565" s="144"/>
      <c r="AP565" s="246" t="str">
        <f>IF(F565="","",IFERROR(VLOOKUP(SUBSTITUTE(SUBSTITUTE(Tabla1[[#This Row],[Uso Sistemas]],"T","P"),"N","F"),Parámetros!$M$2:$N$17,2,0),"Completar hasta 3ra sem. para evaluar a Probacionista"))</f>
        <v/>
      </c>
      <c r="AQ565" s="40"/>
      <c r="AR565" s="40"/>
      <c r="AS565" s="40"/>
      <c r="AT565" s="29"/>
      <c r="AU565" s="56"/>
      <c r="AV565" s="56"/>
      <c r="AW565" s="56"/>
      <c r="AX565" s="248" t="str">
        <f>IF(V565="","",EOMONTH(EDATE(Tabla1[[#This Row],[Fecha Finalización]],2),0))</f>
        <v/>
      </c>
      <c r="AY565" s="40"/>
      <c r="AZ565" s="249" t="str">
        <f>IF(V565="","",EOMONTH(EDATE(Tabla1[[#This Row],[Fecha Finalización]],3),0))</f>
        <v/>
      </c>
      <c r="BA565" s="40"/>
      <c r="BB565" s="40"/>
      <c r="BC565" s="235"/>
      <c r="BD565" s="233" t="str">
        <f>IF(F565="","",Tabla1[[#This Row],[sem 01]]&amp;Tabla1[[#This Row],[sem 02]]&amp;Tabla1[[#This Row],[sem 03]])</f>
        <v/>
      </c>
      <c r="BE565" s="234" t="str">
        <f>IF(TRIM(F565)="","",$B$1&amp;"-"&amp;SUBSTITUTE(Tabla1[[#This Row],[Mes Inscrito]]," ","")&amp;"-"&amp;SUBSTITUTE(Tabla1[[#This Row],[Dia de clases Inscrito]]," ","")&amp;"-"&amp;SUBSTITUTE(Tabla1[[#This Row],[Horario Inscrito]]," ","")&amp;"-"&amp;Tabla1[[#This Row],[Fecha Inicio grupo]])</f>
        <v/>
      </c>
      <c r="BF565" s="251" t="str">
        <f>IF(F565="","",Tabla1[[#This Row],[Curso]])</f>
        <v/>
      </c>
      <c r="BG565" s="252" t="str">
        <f>+IF(TRIM(F565)="","",$B$1&amp;"-"&amp;TRIM(Tabla1[[#This Row],[Mes Inscrito]])&amp;"-"&amp;TRIM(Tabla1[[#This Row],[Dia de clases Inscrito]])&amp;"-"&amp;TRIM(Tabla1[[#This Row],[Horario Inscrito]])&amp;"-"&amp;TRIM(Tabla1[[#This Row],[Fecha Inicio grupo]])&amp;"-"&amp;TRIM(Tabla1[[#This Row],[Tipo Incrito]]))</f>
        <v/>
      </c>
      <c r="BH565" s="308" t="str">
        <f>IF(F565="","",OR(IFERROR(SEARCH("CG",Tabla1[[#This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5" s="309" t="str">
        <f>IF(F565&lt;&gt;"",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5" s="309" t="str">
        <f>IF(F565&lt;&gt;"",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5" s="309" t="str">
        <f>IF(Tabla1[[#This Row],[Fecha Inicio grupo]]="","",IFERROR(VLOOKUP(Tabla1[[#This Row],[Mes de Alta como miembro]],Parámetros!$AM$2:$AN$16,2,0),"01/01/1900"))</f>
        <v/>
      </c>
    </row>
    <row r="566" spans="1:63" ht="14.45" hidden="1">
      <c r="A566" s="69">
        <v>563</v>
      </c>
      <c r="B566" s="30"/>
      <c r="C566" s="35"/>
      <c r="D566" s="43"/>
      <c r="E566" s="65"/>
      <c r="F566" s="46"/>
      <c r="G566" s="46"/>
      <c r="H566" s="163"/>
      <c r="I566" s="43"/>
      <c r="J566" s="29"/>
      <c r="K566" s="70"/>
      <c r="L566" s="69"/>
      <c r="M566" s="47"/>
      <c r="N566" s="238" t="str">
        <f ca="1">IF(Tabla1[[#This Row],[Fecha de nac]]="","",IF(Tabla1[[#This Row],[Fecha Finalización]] &gt;=TODAY(), DATEDIF(Tabla1[[#This Row],[Fecha de nac]],TODAY(),"y"), ROUNDDOWN((Tabla1[[#This Row],[Fecha Finalización]] -Tabla1[[#This Row],[Fecha de nac]])/365,0)))</f>
        <v/>
      </c>
      <c r="O566" s="169"/>
      <c r="P566" s="35"/>
      <c r="Q566" s="68"/>
      <c r="R566" s="68"/>
      <c r="S566" s="68"/>
      <c r="T566" s="68"/>
      <c r="U566" s="243" t="str">
        <f>IF(F566="","",Tabla1[[#This Row],[Fecha Inicio grupo]]+3*7-7)</f>
        <v/>
      </c>
      <c r="V566" s="244" t="str">
        <f>IF(F566="","",EDATE(Tabla1[[#This Row],[Fecha Inicio grupo]],3))</f>
        <v/>
      </c>
      <c r="W566" s="30"/>
      <c r="X566" s="30"/>
      <c r="Y566" s="76"/>
      <c r="Z566" s="76"/>
      <c r="AA566" s="76"/>
      <c r="AB566" s="76"/>
      <c r="AC566" s="76"/>
      <c r="AD566" s="76"/>
      <c r="AE566" s="76"/>
      <c r="AF566" s="76"/>
      <c r="AG566" s="76"/>
      <c r="AH566" s="76"/>
      <c r="AI566" s="76"/>
      <c r="AJ566" s="76"/>
      <c r="AK566" s="76"/>
      <c r="AL566" s="76"/>
      <c r="AM566" s="76"/>
      <c r="AN566" s="76"/>
      <c r="AO566" s="144"/>
      <c r="AP566" s="246" t="str">
        <f>IF(F566="","",IFERROR(VLOOKUP(SUBSTITUTE(SUBSTITUTE(Tabla1[[#This Row],[Uso Sistemas]],"T","P"),"N","F"),Parámetros!$M$2:$N$17,2,0),"Completar hasta 3ra sem. para evaluar a Probacionista"))</f>
        <v/>
      </c>
      <c r="AQ566" s="40"/>
      <c r="AR566" s="40"/>
      <c r="AS566" s="40"/>
      <c r="AT566" s="29"/>
      <c r="AU566" s="56"/>
      <c r="AV566" s="56"/>
      <c r="AW566" s="56"/>
      <c r="AX566" s="248" t="str">
        <f>IF(V566="","",EOMONTH(EDATE(Tabla1[[#This Row],[Fecha Finalización]],2),0))</f>
        <v/>
      </c>
      <c r="AY566" s="40"/>
      <c r="AZ566" s="249" t="str">
        <f>IF(V566="","",EOMONTH(EDATE(Tabla1[[#This Row],[Fecha Finalización]],3),0))</f>
        <v/>
      </c>
      <c r="BA566" s="40"/>
      <c r="BB566" s="40"/>
      <c r="BC566" s="235"/>
      <c r="BD566" s="233" t="str">
        <f>IF(F566="","",Tabla1[[#This Row],[sem 01]]&amp;Tabla1[[#This Row],[sem 02]]&amp;Tabla1[[#This Row],[sem 03]])</f>
        <v/>
      </c>
      <c r="BE566" s="234" t="str">
        <f>IF(TRIM(F566)="","",$B$1&amp;"-"&amp;SUBSTITUTE(Tabla1[[#This Row],[Mes Inscrito]]," ","")&amp;"-"&amp;SUBSTITUTE(Tabla1[[#This Row],[Dia de clases Inscrito]]," ","")&amp;"-"&amp;SUBSTITUTE(Tabla1[[#This Row],[Horario Inscrito]]," ","")&amp;"-"&amp;Tabla1[[#This Row],[Fecha Inicio grupo]])</f>
        <v/>
      </c>
      <c r="BF566" s="251" t="str">
        <f>IF(F566="","",Tabla1[[#This Row],[Curso]])</f>
        <v/>
      </c>
      <c r="BG566" s="252" t="str">
        <f>+IF(TRIM(F566)="","",$B$1&amp;"-"&amp;TRIM(Tabla1[[#This Row],[Mes Inscrito]])&amp;"-"&amp;TRIM(Tabla1[[#This Row],[Dia de clases Inscrito]])&amp;"-"&amp;TRIM(Tabla1[[#This Row],[Horario Inscrito]])&amp;"-"&amp;TRIM(Tabla1[[#This Row],[Fecha Inicio grupo]])&amp;"-"&amp;TRIM(Tabla1[[#This Row],[Tipo Incrito]]))</f>
        <v/>
      </c>
      <c r="BH566" s="308" t="str">
        <f>IF(F566="","",OR(IFERROR(SEARCH("CG",Tabla1[[#This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6" s="309" t="str">
        <f>IF(F566&lt;&gt;"",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6" s="309" t="str">
        <f>IF(F566&lt;&gt;"",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6" s="309" t="str">
        <f>IF(Tabla1[[#This Row],[Fecha Inicio grupo]]="","",IFERROR(VLOOKUP(Tabla1[[#This Row],[Mes de Alta como miembro]],Parámetros!$AM$2:$AN$16,2,0),"01/01/1900"))</f>
        <v/>
      </c>
    </row>
    <row r="567" spans="1:63" ht="14.45" hidden="1">
      <c r="A567" s="69">
        <v>564</v>
      </c>
      <c r="B567" s="30"/>
      <c r="C567" s="35"/>
      <c r="D567" s="43"/>
      <c r="E567" s="65"/>
      <c r="F567" s="46"/>
      <c r="G567" s="46"/>
      <c r="H567" s="163"/>
      <c r="I567" s="43"/>
      <c r="J567" s="29"/>
      <c r="K567" s="70"/>
      <c r="L567" s="69"/>
      <c r="M567" s="47"/>
      <c r="N567" s="238" t="str">
        <f ca="1">IF(Tabla1[[#This Row],[Fecha de nac]]="","",IF(Tabla1[[#This Row],[Fecha Finalización]] &gt;=TODAY(), DATEDIF(Tabla1[[#This Row],[Fecha de nac]],TODAY(),"y"), ROUNDDOWN((Tabla1[[#This Row],[Fecha Finalización]] -Tabla1[[#This Row],[Fecha de nac]])/365,0)))</f>
        <v/>
      </c>
      <c r="O567" s="169"/>
      <c r="P567" s="35"/>
      <c r="Q567" s="68"/>
      <c r="R567" s="68"/>
      <c r="S567" s="68"/>
      <c r="T567" s="68"/>
      <c r="U567" s="243" t="str">
        <f>IF(F567="","",Tabla1[[#This Row],[Fecha Inicio grupo]]+3*7-7)</f>
        <v/>
      </c>
      <c r="V567" s="244" t="str">
        <f>IF(F567="","",EDATE(Tabla1[[#This Row],[Fecha Inicio grupo]],3))</f>
        <v/>
      </c>
      <c r="W567" s="30"/>
      <c r="X567" s="30"/>
      <c r="Y567" s="76"/>
      <c r="Z567" s="76"/>
      <c r="AA567" s="76"/>
      <c r="AB567" s="76"/>
      <c r="AC567" s="76"/>
      <c r="AD567" s="76"/>
      <c r="AE567" s="76"/>
      <c r="AF567" s="76"/>
      <c r="AG567" s="76"/>
      <c r="AH567" s="76"/>
      <c r="AI567" s="76"/>
      <c r="AJ567" s="76"/>
      <c r="AK567" s="76"/>
      <c r="AL567" s="76"/>
      <c r="AM567" s="76"/>
      <c r="AN567" s="76"/>
      <c r="AO567" s="144"/>
      <c r="AP567" s="246" t="str">
        <f>IF(F567="","",IFERROR(VLOOKUP(SUBSTITUTE(SUBSTITUTE(Tabla1[[#This Row],[Uso Sistemas]],"T","P"),"N","F"),Parámetros!$M$2:$N$17,2,0),"Completar hasta 3ra sem. para evaluar a Probacionista"))</f>
        <v/>
      </c>
      <c r="AQ567" s="40"/>
      <c r="AR567" s="40"/>
      <c r="AS567" s="40"/>
      <c r="AT567" s="29"/>
      <c r="AU567" s="56"/>
      <c r="AV567" s="56"/>
      <c r="AW567" s="56"/>
      <c r="AX567" s="248" t="str">
        <f>IF(V567="","",EOMONTH(EDATE(Tabla1[[#This Row],[Fecha Finalización]],2),0))</f>
        <v/>
      </c>
      <c r="AY567" s="40"/>
      <c r="AZ567" s="249" t="str">
        <f>IF(V567="","",EOMONTH(EDATE(Tabla1[[#This Row],[Fecha Finalización]],3),0))</f>
        <v/>
      </c>
      <c r="BA567" s="40"/>
      <c r="BB567" s="40"/>
      <c r="BC567" s="235"/>
      <c r="BD567" s="233" t="str">
        <f>IF(F567="","",Tabla1[[#This Row],[sem 01]]&amp;Tabla1[[#This Row],[sem 02]]&amp;Tabla1[[#This Row],[sem 03]])</f>
        <v/>
      </c>
      <c r="BE567" s="234" t="str">
        <f>IF(TRIM(F567)="","",$B$1&amp;"-"&amp;SUBSTITUTE(Tabla1[[#This Row],[Mes Inscrito]]," ","")&amp;"-"&amp;SUBSTITUTE(Tabla1[[#This Row],[Dia de clases Inscrito]]," ","")&amp;"-"&amp;SUBSTITUTE(Tabla1[[#This Row],[Horario Inscrito]]," ","")&amp;"-"&amp;Tabla1[[#This Row],[Fecha Inicio grupo]])</f>
        <v/>
      </c>
      <c r="BF567" s="251" t="str">
        <f>IF(F567="","",Tabla1[[#This Row],[Curso]])</f>
        <v/>
      </c>
      <c r="BG567" s="252" t="str">
        <f>+IF(TRIM(F567)="","",$B$1&amp;"-"&amp;TRIM(Tabla1[[#This Row],[Mes Inscrito]])&amp;"-"&amp;TRIM(Tabla1[[#This Row],[Dia de clases Inscrito]])&amp;"-"&amp;TRIM(Tabla1[[#This Row],[Horario Inscrito]])&amp;"-"&amp;TRIM(Tabla1[[#This Row],[Fecha Inicio grupo]])&amp;"-"&amp;TRIM(Tabla1[[#This Row],[Tipo Incrito]]))</f>
        <v/>
      </c>
      <c r="BH567" s="308" t="str">
        <f>IF(F567="","",OR(IFERROR(SEARCH("CG",Tabla1[[#This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7" s="309" t="str">
        <f>IF(F567&lt;&gt;"",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7" s="309" t="str">
        <f>IF(F567&lt;&gt;"",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7" s="309" t="str">
        <f>IF(Tabla1[[#This Row],[Fecha Inicio grupo]]="","",IFERROR(VLOOKUP(Tabla1[[#This Row],[Mes de Alta como miembro]],Parámetros!$AM$2:$AN$16,2,0),"01/01/1900"))</f>
        <v/>
      </c>
    </row>
    <row r="568" spans="1:63" ht="14.45" hidden="1">
      <c r="A568" s="69">
        <v>565</v>
      </c>
      <c r="B568" s="30"/>
      <c r="C568" s="35"/>
      <c r="D568" s="43"/>
      <c r="E568" s="65"/>
      <c r="F568" s="46"/>
      <c r="G568" s="46"/>
      <c r="H568" s="163"/>
      <c r="I568" s="43"/>
      <c r="J568" s="29"/>
      <c r="K568" s="70"/>
      <c r="L568" s="69"/>
      <c r="M568" s="47"/>
      <c r="N568" s="238" t="str">
        <f ca="1">IF(Tabla1[[#This Row],[Fecha de nac]]="","",IF(Tabla1[[#This Row],[Fecha Finalización]] &gt;=TODAY(), DATEDIF(Tabla1[[#This Row],[Fecha de nac]],TODAY(),"y"), ROUNDDOWN((Tabla1[[#This Row],[Fecha Finalización]] -Tabla1[[#This Row],[Fecha de nac]])/365,0)))</f>
        <v/>
      </c>
      <c r="O568" s="169"/>
      <c r="P568" s="35"/>
      <c r="Q568" s="68"/>
      <c r="R568" s="68"/>
      <c r="S568" s="68"/>
      <c r="T568" s="68"/>
      <c r="U568" s="243" t="str">
        <f>IF(F568="","",Tabla1[[#This Row],[Fecha Inicio grupo]]+3*7-7)</f>
        <v/>
      </c>
      <c r="V568" s="244" t="str">
        <f>IF(F568="","",EDATE(Tabla1[[#This Row],[Fecha Inicio grupo]],3))</f>
        <v/>
      </c>
      <c r="W568" s="30"/>
      <c r="X568" s="30"/>
      <c r="Y568" s="76"/>
      <c r="Z568" s="76"/>
      <c r="AA568" s="76"/>
      <c r="AB568" s="76"/>
      <c r="AC568" s="76"/>
      <c r="AD568" s="76"/>
      <c r="AE568" s="76"/>
      <c r="AF568" s="76"/>
      <c r="AG568" s="76"/>
      <c r="AH568" s="76"/>
      <c r="AI568" s="76"/>
      <c r="AJ568" s="76"/>
      <c r="AK568" s="76"/>
      <c r="AL568" s="76"/>
      <c r="AM568" s="76"/>
      <c r="AN568" s="76"/>
      <c r="AO568" s="144"/>
      <c r="AP568" s="246" t="str">
        <f>IF(F568="","",IFERROR(VLOOKUP(SUBSTITUTE(SUBSTITUTE(Tabla1[[#This Row],[Uso Sistemas]],"T","P"),"N","F"),Parámetros!$M$2:$N$17,2,0),"Completar hasta 3ra sem. para evaluar a Probacionista"))</f>
        <v/>
      </c>
      <c r="AQ568" s="40"/>
      <c r="AR568" s="40"/>
      <c r="AS568" s="40"/>
      <c r="AT568" s="29"/>
      <c r="AU568" s="56"/>
      <c r="AV568" s="56"/>
      <c r="AW568" s="56"/>
      <c r="AX568" s="248" t="str">
        <f>IF(V568="","",EOMONTH(EDATE(Tabla1[[#This Row],[Fecha Finalización]],2),0))</f>
        <v/>
      </c>
      <c r="AY568" s="40"/>
      <c r="AZ568" s="249" t="str">
        <f>IF(V568="","",EOMONTH(EDATE(Tabla1[[#This Row],[Fecha Finalización]],3),0))</f>
        <v/>
      </c>
      <c r="BA568" s="40"/>
      <c r="BB568" s="40"/>
      <c r="BC568" s="235"/>
      <c r="BD568" s="233" t="str">
        <f>IF(F568="","",Tabla1[[#This Row],[sem 01]]&amp;Tabla1[[#This Row],[sem 02]]&amp;Tabla1[[#This Row],[sem 03]])</f>
        <v/>
      </c>
      <c r="BE568" s="234" t="str">
        <f>IF(TRIM(F568)="","",$B$1&amp;"-"&amp;SUBSTITUTE(Tabla1[[#This Row],[Mes Inscrito]]," ","")&amp;"-"&amp;SUBSTITUTE(Tabla1[[#This Row],[Dia de clases Inscrito]]," ","")&amp;"-"&amp;SUBSTITUTE(Tabla1[[#This Row],[Horario Inscrito]]," ","")&amp;"-"&amp;Tabla1[[#This Row],[Fecha Inicio grupo]])</f>
        <v/>
      </c>
      <c r="BF568" s="251" t="str">
        <f>IF(F568="","",Tabla1[[#This Row],[Curso]])</f>
        <v/>
      </c>
      <c r="BG568" s="252" t="str">
        <f>+IF(TRIM(F568)="","",$B$1&amp;"-"&amp;TRIM(Tabla1[[#This Row],[Mes Inscrito]])&amp;"-"&amp;TRIM(Tabla1[[#This Row],[Dia de clases Inscrito]])&amp;"-"&amp;TRIM(Tabla1[[#This Row],[Horario Inscrito]])&amp;"-"&amp;TRIM(Tabla1[[#This Row],[Fecha Inicio grupo]])&amp;"-"&amp;TRIM(Tabla1[[#This Row],[Tipo Incrito]]))</f>
        <v/>
      </c>
      <c r="BH568" s="308" t="str">
        <f>IF(F568="","",OR(IFERROR(SEARCH("CG",Tabla1[[#This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8" s="309" t="str">
        <f>IF(F568&lt;&gt;"",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8" s="309" t="str">
        <f>IF(F568&lt;&gt;"",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8" s="309" t="str">
        <f>IF(Tabla1[[#This Row],[Fecha Inicio grupo]]="","",IFERROR(VLOOKUP(Tabla1[[#This Row],[Mes de Alta como miembro]],Parámetros!$AM$2:$AN$16,2,0),"01/01/1900"))</f>
        <v/>
      </c>
    </row>
    <row r="569" spans="1:63" ht="14.45" hidden="1">
      <c r="A569" s="69">
        <v>566</v>
      </c>
      <c r="B569" s="30"/>
      <c r="C569" s="35"/>
      <c r="D569" s="43"/>
      <c r="E569" s="65"/>
      <c r="F569" s="46"/>
      <c r="G569" s="46"/>
      <c r="H569" s="163"/>
      <c r="I569" s="43"/>
      <c r="J569" s="29"/>
      <c r="K569" s="70"/>
      <c r="L569" s="69"/>
      <c r="M569" s="47"/>
      <c r="N569" s="238" t="str">
        <f ca="1">IF(Tabla1[[#This Row],[Fecha de nac]]="","",IF(Tabla1[[#This Row],[Fecha Finalización]] &gt;=TODAY(), DATEDIF(Tabla1[[#This Row],[Fecha de nac]],TODAY(),"y"), ROUNDDOWN((Tabla1[[#This Row],[Fecha Finalización]] -Tabla1[[#This Row],[Fecha de nac]])/365,0)))</f>
        <v/>
      </c>
      <c r="O569" s="169"/>
      <c r="P569" s="35"/>
      <c r="Q569" s="68"/>
      <c r="R569" s="68"/>
      <c r="S569" s="68"/>
      <c r="T569" s="68"/>
      <c r="U569" s="243" t="str">
        <f>IF(F569="","",Tabla1[[#This Row],[Fecha Inicio grupo]]+3*7-7)</f>
        <v/>
      </c>
      <c r="V569" s="244" t="str">
        <f>IF(F569="","",EDATE(Tabla1[[#This Row],[Fecha Inicio grupo]],3))</f>
        <v/>
      </c>
      <c r="W569" s="30"/>
      <c r="X569" s="30"/>
      <c r="Y569" s="76"/>
      <c r="Z569" s="76"/>
      <c r="AA569" s="76"/>
      <c r="AB569" s="76"/>
      <c r="AC569" s="76"/>
      <c r="AD569" s="76"/>
      <c r="AE569" s="76"/>
      <c r="AF569" s="76"/>
      <c r="AG569" s="76"/>
      <c r="AH569" s="76"/>
      <c r="AI569" s="76"/>
      <c r="AJ569" s="76"/>
      <c r="AK569" s="76"/>
      <c r="AL569" s="76"/>
      <c r="AM569" s="76"/>
      <c r="AN569" s="76"/>
      <c r="AO569" s="144"/>
      <c r="AP569" s="246" t="str">
        <f>IF(F569="","",IFERROR(VLOOKUP(SUBSTITUTE(SUBSTITUTE(Tabla1[[#This Row],[Uso Sistemas]],"T","P"),"N","F"),Parámetros!$M$2:$N$17,2,0),"Completar hasta 3ra sem. para evaluar a Probacionista"))</f>
        <v/>
      </c>
      <c r="AQ569" s="40"/>
      <c r="AR569" s="40"/>
      <c r="AS569" s="40"/>
      <c r="AT569" s="29"/>
      <c r="AU569" s="56"/>
      <c r="AV569" s="56"/>
      <c r="AW569" s="56"/>
      <c r="AX569" s="248" t="str">
        <f>IF(V569="","",EOMONTH(EDATE(Tabla1[[#This Row],[Fecha Finalización]],2),0))</f>
        <v/>
      </c>
      <c r="AY569" s="40"/>
      <c r="AZ569" s="249" t="str">
        <f>IF(V569="","",EOMONTH(EDATE(Tabla1[[#This Row],[Fecha Finalización]],3),0))</f>
        <v/>
      </c>
      <c r="BA569" s="40"/>
      <c r="BB569" s="40"/>
      <c r="BC569" s="235"/>
      <c r="BD569" s="233" t="str">
        <f>IF(F569="","",Tabla1[[#This Row],[sem 01]]&amp;Tabla1[[#This Row],[sem 02]]&amp;Tabla1[[#This Row],[sem 03]])</f>
        <v/>
      </c>
      <c r="BE569" s="234" t="str">
        <f>IF(TRIM(F569)="","",$B$1&amp;"-"&amp;SUBSTITUTE(Tabla1[[#This Row],[Mes Inscrito]]," ","")&amp;"-"&amp;SUBSTITUTE(Tabla1[[#This Row],[Dia de clases Inscrito]]," ","")&amp;"-"&amp;SUBSTITUTE(Tabla1[[#This Row],[Horario Inscrito]]," ","")&amp;"-"&amp;Tabla1[[#This Row],[Fecha Inicio grupo]])</f>
        <v/>
      </c>
      <c r="BF569" s="251" t="str">
        <f>IF(F569="","",Tabla1[[#This Row],[Curso]])</f>
        <v/>
      </c>
      <c r="BG569" s="252" t="str">
        <f>+IF(TRIM(F569)="","",$B$1&amp;"-"&amp;TRIM(Tabla1[[#This Row],[Mes Inscrito]])&amp;"-"&amp;TRIM(Tabla1[[#This Row],[Dia de clases Inscrito]])&amp;"-"&amp;TRIM(Tabla1[[#This Row],[Horario Inscrito]])&amp;"-"&amp;TRIM(Tabla1[[#This Row],[Fecha Inicio grupo]])&amp;"-"&amp;TRIM(Tabla1[[#This Row],[Tipo Incrito]]))</f>
        <v/>
      </c>
      <c r="BH569" s="308" t="str">
        <f>IF(F569="","",OR(IFERROR(SEARCH("CG",Tabla1[[#This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9" s="309" t="str">
        <f>IF(F569&lt;&gt;"",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9" s="309" t="str">
        <f>IF(F569&lt;&gt;"",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9" s="309" t="str">
        <f>IF(Tabla1[[#This Row],[Fecha Inicio grupo]]="","",IFERROR(VLOOKUP(Tabla1[[#This Row],[Mes de Alta como miembro]],Parámetros!$AM$2:$AN$16,2,0),"01/01/1900"))</f>
        <v/>
      </c>
    </row>
    <row r="570" spans="1:63" ht="14.45" hidden="1">
      <c r="A570" s="69">
        <v>567</v>
      </c>
      <c r="B570" s="30"/>
      <c r="C570" s="35"/>
      <c r="D570" s="43"/>
      <c r="E570" s="65"/>
      <c r="F570" s="46"/>
      <c r="G570" s="46"/>
      <c r="H570" s="163"/>
      <c r="I570" s="43"/>
      <c r="J570" s="29"/>
      <c r="K570" s="70"/>
      <c r="L570" s="69"/>
      <c r="M570" s="47"/>
      <c r="N570" s="238" t="str">
        <f ca="1">IF(Tabla1[[#This Row],[Fecha de nac]]="","",IF(Tabla1[[#This Row],[Fecha Finalización]] &gt;=TODAY(), DATEDIF(Tabla1[[#This Row],[Fecha de nac]],TODAY(),"y"), ROUNDDOWN((Tabla1[[#This Row],[Fecha Finalización]] -Tabla1[[#This Row],[Fecha de nac]])/365,0)))</f>
        <v/>
      </c>
      <c r="O570" s="169"/>
      <c r="P570" s="35"/>
      <c r="Q570" s="68"/>
      <c r="R570" s="68"/>
      <c r="S570" s="68"/>
      <c r="T570" s="68"/>
      <c r="U570" s="243" t="str">
        <f>IF(F570="","",Tabla1[[#This Row],[Fecha Inicio grupo]]+3*7-7)</f>
        <v/>
      </c>
      <c r="V570" s="244" t="str">
        <f>IF(F570="","",EDATE(Tabla1[[#This Row],[Fecha Inicio grupo]],3))</f>
        <v/>
      </c>
      <c r="W570" s="30"/>
      <c r="X570" s="30"/>
      <c r="Y570" s="76"/>
      <c r="Z570" s="76"/>
      <c r="AA570" s="76"/>
      <c r="AB570" s="76"/>
      <c r="AC570" s="76"/>
      <c r="AD570" s="76"/>
      <c r="AE570" s="76"/>
      <c r="AF570" s="76"/>
      <c r="AG570" s="76"/>
      <c r="AH570" s="76"/>
      <c r="AI570" s="76"/>
      <c r="AJ570" s="76"/>
      <c r="AK570" s="76"/>
      <c r="AL570" s="76"/>
      <c r="AM570" s="76"/>
      <c r="AN570" s="76"/>
      <c r="AO570" s="144"/>
      <c r="AP570" s="246" t="str">
        <f>IF(F570="","",IFERROR(VLOOKUP(SUBSTITUTE(SUBSTITUTE(Tabla1[[#This Row],[Uso Sistemas]],"T","P"),"N","F"),Parámetros!$M$2:$N$17,2,0),"Completar hasta 3ra sem. para evaluar a Probacionista"))</f>
        <v/>
      </c>
      <c r="AQ570" s="40"/>
      <c r="AR570" s="40"/>
      <c r="AS570" s="40"/>
      <c r="AT570" s="29"/>
      <c r="AU570" s="56"/>
      <c r="AV570" s="56"/>
      <c r="AW570" s="56"/>
      <c r="AX570" s="248" t="str">
        <f>IF(V570="","",EOMONTH(EDATE(Tabla1[[#This Row],[Fecha Finalización]],2),0))</f>
        <v/>
      </c>
      <c r="AY570" s="40"/>
      <c r="AZ570" s="249" t="str">
        <f>IF(V570="","",EOMONTH(EDATE(Tabla1[[#This Row],[Fecha Finalización]],3),0))</f>
        <v/>
      </c>
      <c r="BA570" s="40"/>
      <c r="BB570" s="40"/>
      <c r="BC570" s="235"/>
      <c r="BD570" s="233" t="str">
        <f>IF(F570="","",Tabla1[[#This Row],[sem 01]]&amp;Tabla1[[#This Row],[sem 02]]&amp;Tabla1[[#This Row],[sem 03]])</f>
        <v/>
      </c>
      <c r="BE570" s="234" t="str">
        <f>IF(TRIM(F570)="","",$B$1&amp;"-"&amp;SUBSTITUTE(Tabla1[[#This Row],[Mes Inscrito]]," ","")&amp;"-"&amp;SUBSTITUTE(Tabla1[[#This Row],[Dia de clases Inscrito]]," ","")&amp;"-"&amp;SUBSTITUTE(Tabla1[[#This Row],[Horario Inscrito]]," ","")&amp;"-"&amp;Tabla1[[#This Row],[Fecha Inicio grupo]])</f>
        <v/>
      </c>
      <c r="BF570" s="251" t="str">
        <f>IF(F570="","",Tabla1[[#This Row],[Curso]])</f>
        <v/>
      </c>
      <c r="BG570" s="252" t="str">
        <f>+IF(TRIM(F570)="","",$B$1&amp;"-"&amp;TRIM(Tabla1[[#This Row],[Mes Inscrito]])&amp;"-"&amp;TRIM(Tabla1[[#This Row],[Dia de clases Inscrito]])&amp;"-"&amp;TRIM(Tabla1[[#This Row],[Horario Inscrito]])&amp;"-"&amp;TRIM(Tabla1[[#This Row],[Fecha Inicio grupo]])&amp;"-"&amp;TRIM(Tabla1[[#This Row],[Tipo Incrito]]))</f>
        <v/>
      </c>
      <c r="BH570" s="308" t="str">
        <f>IF(F570="","",OR(IFERROR(SEARCH("CG",Tabla1[[#This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0" s="309" t="str">
        <f>IF(F570&lt;&gt;"",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0" s="309" t="str">
        <f>IF(F570&lt;&gt;"",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0" s="309" t="str">
        <f>IF(Tabla1[[#This Row],[Fecha Inicio grupo]]="","",IFERROR(VLOOKUP(Tabla1[[#This Row],[Mes de Alta como miembro]],Parámetros!$AM$2:$AN$16,2,0),"01/01/1900"))</f>
        <v/>
      </c>
    </row>
    <row r="571" spans="1:63" ht="14.45" hidden="1">
      <c r="A571" s="69">
        <v>568</v>
      </c>
      <c r="B571" s="30"/>
      <c r="C571" s="35"/>
      <c r="D571" s="43"/>
      <c r="E571" s="65"/>
      <c r="F571" s="46"/>
      <c r="G571" s="46"/>
      <c r="H571" s="163"/>
      <c r="I571" s="43"/>
      <c r="J571" s="29"/>
      <c r="K571" s="70"/>
      <c r="L571" s="69"/>
      <c r="M571" s="47"/>
      <c r="N571" s="238" t="str">
        <f ca="1">IF(Tabla1[[#This Row],[Fecha de nac]]="","",IF(Tabla1[[#This Row],[Fecha Finalización]] &gt;=TODAY(), DATEDIF(Tabla1[[#This Row],[Fecha de nac]],TODAY(),"y"), ROUNDDOWN((Tabla1[[#This Row],[Fecha Finalización]] -Tabla1[[#This Row],[Fecha de nac]])/365,0)))</f>
        <v/>
      </c>
      <c r="O571" s="169"/>
      <c r="P571" s="35"/>
      <c r="Q571" s="68"/>
      <c r="R571" s="68"/>
      <c r="S571" s="68"/>
      <c r="T571" s="68"/>
      <c r="U571" s="243" t="str">
        <f>IF(F571="","",Tabla1[[#This Row],[Fecha Inicio grupo]]+3*7-7)</f>
        <v/>
      </c>
      <c r="V571" s="244" t="str">
        <f>IF(F571="","",EDATE(Tabla1[[#This Row],[Fecha Inicio grupo]],3))</f>
        <v/>
      </c>
      <c r="W571" s="30"/>
      <c r="X571" s="30"/>
      <c r="Y571" s="76"/>
      <c r="Z571" s="76"/>
      <c r="AA571" s="76"/>
      <c r="AB571" s="76"/>
      <c r="AC571" s="76"/>
      <c r="AD571" s="76"/>
      <c r="AE571" s="76"/>
      <c r="AF571" s="76"/>
      <c r="AG571" s="76"/>
      <c r="AH571" s="76"/>
      <c r="AI571" s="76"/>
      <c r="AJ571" s="76"/>
      <c r="AK571" s="76"/>
      <c r="AL571" s="76"/>
      <c r="AM571" s="76"/>
      <c r="AN571" s="76"/>
      <c r="AO571" s="144"/>
      <c r="AP571" s="246" t="str">
        <f>IF(F571="","",IFERROR(VLOOKUP(SUBSTITUTE(SUBSTITUTE(Tabla1[[#This Row],[Uso Sistemas]],"T","P"),"N","F"),Parámetros!$M$2:$N$17,2,0),"Completar hasta 3ra sem. para evaluar a Probacionista"))</f>
        <v/>
      </c>
      <c r="AQ571" s="40"/>
      <c r="AR571" s="40"/>
      <c r="AS571" s="40"/>
      <c r="AT571" s="29"/>
      <c r="AU571" s="56"/>
      <c r="AV571" s="56"/>
      <c r="AW571" s="56"/>
      <c r="AX571" s="248" t="str">
        <f>IF(V571="","",EOMONTH(EDATE(Tabla1[[#This Row],[Fecha Finalización]],2),0))</f>
        <v/>
      </c>
      <c r="AY571" s="40"/>
      <c r="AZ571" s="249" t="str">
        <f>IF(V571="","",EOMONTH(EDATE(Tabla1[[#This Row],[Fecha Finalización]],3),0))</f>
        <v/>
      </c>
      <c r="BA571" s="40"/>
      <c r="BB571" s="40"/>
      <c r="BC571" s="235"/>
      <c r="BD571" s="233" t="str">
        <f>IF(F571="","",Tabla1[[#This Row],[sem 01]]&amp;Tabla1[[#This Row],[sem 02]]&amp;Tabla1[[#This Row],[sem 03]])</f>
        <v/>
      </c>
      <c r="BE571" s="234" t="str">
        <f>IF(TRIM(F571)="","",$B$1&amp;"-"&amp;SUBSTITUTE(Tabla1[[#This Row],[Mes Inscrito]]," ","")&amp;"-"&amp;SUBSTITUTE(Tabla1[[#This Row],[Dia de clases Inscrito]]," ","")&amp;"-"&amp;SUBSTITUTE(Tabla1[[#This Row],[Horario Inscrito]]," ","")&amp;"-"&amp;Tabla1[[#This Row],[Fecha Inicio grupo]])</f>
        <v/>
      </c>
      <c r="BF571" s="251" t="str">
        <f>IF(F571="","",Tabla1[[#This Row],[Curso]])</f>
        <v/>
      </c>
      <c r="BG571" s="252" t="str">
        <f>+IF(TRIM(F571)="","",$B$1&amp;"-"&amp;TRIM(Tabla1[[#This Row],[Mes Inscrito]])&amp;"-"&amp;TRIM(Tabla1[[#This Row],[Dia de clases Inscrito]])&amp;"-"&amp;TRIM(Tabla1[[#This Row],[Horario Inscrito]])&amp;"-"&amp;TRIM(Tabla1[[#This Row],[Fecha Inicio grupo]])&amp;"-"&amp;TRIM(Tabla1[[#This Row],[Tipo Incrito]]))</f>
        <v/>
      </c>
      <c r="BH571" s="308" t="str">
        <f>IF(F571="","",OR(IFERROR(SEARCH("CG",Tabla1[[#This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1" s="309" t="str">
        <f>IF(F571&lt;&gt;"",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1" s="309" t="str">
        <f>IF(F571&lt;&gt;"",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1" s="309" t="str">
        <f>IF(Tabla1[[#This Row],[Fecha Inicio grupo]]="","",IFERROR(VLOOKUP(Tabla1[[#This Row],[Mes de Alta como miembro]],Parámetros!$AM$2:$AN$16,2,0),"01/01/1900"))</f>
        <v/>
      </c>
    </row>
    <row r="572" spans="1:63" ht="14.45" hidden="1">
      <c r="A572" s="69">
        <v>569</v>
      </c>
      <c r="B572" s="30"/>
      <c r="C572" s="35"/>
      <c r="D572" s="43"/>
      <c r="E572" s="65"/>
      <c r="F572" s="46"/>
      <c r="G572" s="46"/>
      <c r="H572" s="163"/>
      <c r="I572" s="43"/>
      <c r="J572" s="29"/>
      <c r="K572" s="70"/>
      <c r="L572" s="69"/>
      <c r="M572" s="47"/>
      <c r="N572" s="238" t="str">
        <f ca="1">IF(Tabla1[[#This Row],[Fecha de nac]]="","",IF(Tabla1[[#This Row],[Fecha Finalización]] &gt;=TODAY(), DATEDIF(Tabla1[[#This Row],[Fecha de nac]],TODAY(),"y"), ROUNDDOWN((Tabla1[[#This Row],[Fecha Finalización]] -Tabla1[[#This Row],[Fecha de nac]])/365,0)))</f>
        <v/>
      </c>
      <c r="O572" s="169"/>
      <c r="P572" s="35"/>
      <c r="Q572" s="68"/>
      <c r="R572" s="68"/>
      <c r="S572" s="68"/>
      <c r="T572" s="68"/>
      <c r="U572" s="243" t="str">
        <f>IF(F572="","",Tabla1[[#This Row],[Fecha Inicio grupo]]+3*7-7)</f>
        <v/>
      </c>
      <c r="V572" s="244" t="str">
        <f>IF(F572="","",EDATE(Tabla1[[#This Row],[Fecha Inicio grupo]],3))</f>
        <v/>
      </c>
      <c r="W572" s="30"/>
      <c r="X572" s="30"/>
      <c r="Y572" s="76"/>
      <c r="Z572" s="76"/>
      <c r="AA572" s="76"/>
      <c r="AB572" s="76"/>
      <c r="AC572" s="76"/>
      <c r="AD572" s="76"/>
      <c r="AE572" s="76"/>
      <c r="AF572" s="76"/>
      <c r="AG572" s="76"/>
      <c r="AH572" s="76"/>
      <c r="AI572" s="76"/>
      <c r="AJ572" s="76"/>
      <c r="AK572" s="76"/>
      <c r="AL572" s="76"/>
      <c r="AM572" s="76"/>
      <c r="AN572" s="76"/>
      <c r="AO572" s="144"/>
      <c r="AP572" s="246" t="str">
        <f>IF(F572="","",IFERROR(VLOOKUP(SUBSTITUTE(SUBSTITUTE(Tabla1[[#This Row],[Uso Sistemas]],"T","P"),"N","F"),Parámetros!$M$2:$N$17,2,0),"Completar hasta 3ra sem. para evaluar a Probacionista"))</f>
        <v/>
      </c>
      <c r="AQ572" s="40"/>
      <c r="AR572" s="40"/>
      <c r="AS572" s="40"/>
      <c r="AT572" s="29"/>
      <c r="AU572" s="56"/>
      <c r="AV572" s="56"/>
      <c r="AW572" s="56"/>
      <c r="AX572" s="248" t="str">
        <f>IF(V572="","",EOMONTH(EDATE(Tabla1[[#This Row],[Fecha Finalización]],2),0))</f>
        <v/>
      </c>
      <c r="AY572" s="40"/>
      <c r="AZ572" s="249" t="str">
        <f>IF(V572="","",EOMONTH(EDATE(Tabla1[[#This Row],[Fecha Finalización]],3),0))</f>
        <v/>
      </c>
      <c r="BA572" s="40"/>
      <c r="BB572" s="40"/>
      <c r="BC572" s="235"/>
      <c r="BD572" s="233" t="str">
        <f>IF(F572="","",Tabla1[[#This Row],[sem 01]]&amp;Tabla1[[#This Row],[sem 02]]&amp;Tabla1[[#This Row],[sem 03]])</f>
        <v/>
      </c>
      <c r="BE572" s="234" t="str">
        <f>IF(TRIM(F572)="","",$B$1&amp;"-"&amp;SUBSTITUTE(Tabla1[[#This Row],[Mes Inscrito]]," ","")&amp;"-"&amp;SUBSTITUTE(Tabla1[[#This Row],[Dia de clases Inscrito]]," ","")&amp;"-"&amp;SUBSTITUTE(Tabla1[[#This Row],[Horario Inscrito]]," ","")&amp;"-"&amp;Tabla1[[#This Row],[Fecha Inicio grupo]])</f>
        <v/>
      </c>
      <c r="BF572" s="251" t="str">
        <f>IF(F572="","",Tabla1[[#This Row],[Curso]])</f>
        <v/>
      </c>
      <c r="BG572" s="252" t="str">
        <f>+IF(TRIM(F572)="","",$B$1&amp;"-"&amp;TRIM(Tabla1[[#This Row],[Mes Inscrito]])&amp;"-"&amp;TRIM(Tabla1[[#This Row],[Dia de clases Inscrito]])&amp;"-"&amp;TRIM(Tabla1[[#This Row],[Horario Inscrito]])&amp;"-"&amp;TRIM(Tabla1[[#This Row],[Fecha Inicio grupo]])&amp;"-"&amp;TRIM(Tabla1[[#This Row],[Tipo Incrito]]))</f>
        <v/>
      </c>
      <c r="BH572" s="308" t="str">
        <f>IF(F572="","",OR(IFERROR(SEARCH("CG",Tabla1[[#This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2" s="309" t="str">
        <f>IF(F572&lt;&gt;"",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2" s="309" t="str">
        <f>IF(F572&lt;&gt;"",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2" s="309" t="str">
        <f>IF(Tabla1[[#This Row],[Fecha Inicio grupo]]="","",IFERROR(VLOOKUP(Tabla1[[#This Row],[Mes de Alta como miembro]],Parámetros!$AM$2:$AN$16,2,0),"01/01/1900"))</f>
        <v/>
      </c>
    </row>
    <row r="573" spans="1:63" ht="14.45" hidden="1">
      <c r="A573" s="69">
        <v>570</v>
      </c>
      <c r="B573" s="30"/>
      <c r="C573" s="35"/>
      <c r="D573" s="43"/>
      <c r="E573" s="65"/>
      <c r="F573" s="46"/>
      <c r="G573" s="46"/>
      <c r="H573" s="163"/>
      <c r="I573" s="43"/>
      <c r="J573" s="29"/>
      <c r="K573" s="70"/>
      <c r="L573" s="69"/>
      <c r="M573" s="47"/>
      <c r="N573" s="238" t="str">
        <f ca="1">IF(Tabla1[[#This Row],[Fecha de nac]]="","",IF(Tabla1[[#This Row],[Fecha Finalización]] &gt;=TODAY(), DATEDIF(Tabla1[[#This Row],[Fecha de nac]],TODAY(),"y"), ROUNDDOWN((Tabla1[[#This Row],[Fecha Finalización]] -Tabla1[[#This Row],[Fecha de nac]])/365,0)))</f>
        <v/>
      </c>
      <c r="O573" s="169"/>
      <c r="P573" s="35"/>
      <c r="Q573" s="68"/>
      <c r="R573" s="68"/>
      <c r="S573" s="68"/>
      <c r="T573" s="68"/>
      <c r="U573" s="243" t="str">
        <f>IF(F573="","",Tabla1[[#This Row],[Fecha Inicio grupo]]+3*7-7)</f>
        <v/>
      </c>
      <c r="V573" s="244" t="str">
        <f>IF(F573="","",EDATE(Tabla1[[#This Row],[Fecha Inicio grupo]],3))</f>
        <v/>
      </c>
      <c r="W573" s="30"/>
      <c r="X573" s="30"/>
      <c r="Y573" s="76"/>
      <c r="Z573" s="76"/>
      <c r="AA573" s="76"/>
      <c r="AB573" s="76"/>
      <c r="AC573" s="76"/>
      <c r="AD573" s="76"/>
      <c r="AE573" s="76"/>
      <c r="AF573" s="76"/>
      <c r="AG573" s="76"/>
      <c r="AH573" s="76"/>
      <c r="AI573" s="76"/>
      <c r="AJ573" s="76"/>
      <c r="AK573" s="76"/>
      <c r="AL573" s="76"/>
      <c r="AM573" s="76"/>
      <c r="AN573" s="76"/>
      <c r="AO573" s="144"/>
      <c r="AP573" s="246" t="str">
        <f>IF(F573="","",IFERROR(VLOOKUP(SUBSTITUTE(SUBSTITUTE(Tabla1[[#This Row],[Uso Sistemas]],"T","P"),"N","F"),Parámetros!$M$2:$N$17,2,0),"Completar hasta 3ra sem. para evaluar a Probacionista"))</f>
        <v/>
      </c>
      <c r="AQ573" s="40"/>
      <c r="AR573" s="40"/>
      <c r="AS573" s="40"/>
      <c r="AT573" s="29"/>
      <c r="AU573" s="56"/>
      <c r="AV573" s="56"/>
      <c r="AW573" s="56"/>
      <c r="AX573" s="248" t="str">
        <f>IF(V573="","",EOMONTH(EDATE(Tabla1[[#This Row],[Fecha Finalización]],2),0))</f>
        <v/>
      </c>
      <c r="AY573" s="40"/>
      <c r="AZ573" s="249" t="str">
        <f>IF(V573="","",EOMONTH(EDATE(Tabla1[[#This Row],[Fecha Finalización]],3),0))</f>
        <v/>
      </c>
      <c r="BA573" s="40"/>
      <c r="BB573" s="40"/>
      <c r="BC573" s="235"/>
      <c r="BD573" s="233" t="str">
        <f>IF(F573="","",Tabla1[[#This Row],[sem 01]]&amp;Tabla1[[#This Row],[sem 02]]&amp;Tabla1[[#This Row],[sem 03]])</f>
        <v/>
      </c>
      <c r="BE573" s="234" t="str">
        <f>IF(TRIM(F573)="","",$B$1&amp;"-"&amp;SUBSTITUTE(Tabla1[[#This Row],[Mes Inscrito]]," ","")&amp;"-"&amp;SUBSTITUTE(Tabla1[[#This Row],[Dia de clases Inscrito]]," ","")&amp;"-"&amp;SUBSTITUTE(Tabla1[[#This Row],[Horario Inscrito]]," ","")&amp;"-"&amp;Tabla1[[#This Row],[Fecha Inicio grupo]])</f>
        <v/>
      </c>
      <c r="BF573" s="251" t="str">
        <f>IF(F573="","",Tabla1[[#This Row],[Curso]])</f>
        <v/>
      </c>
      <c r="BG573" s="252" t="str">
        <f>+IF(TRIM(F573)="","",$B$1&amp;"-"&amp;TRIM(Tabla1[[#This Row],[Mes Inscrito]])&amp;"-"&amp;TRIM(Tabla1[[#This Row],[Dia de clases Inscrito]])&amp;"-"&amp;TRIM(Tabla1[[#This Row],[Horario Inscrito]])&amp;"-"&amp;TRIM(Tabla1[[#This Row],[Fecha Inicio grupo]])&amp;"-"&amp;TRIM(Tabla1[[#This Row],[Tipo Incrito]]))</f>
        <v/>
      </c>
      <c r="BH573" s="308" t="str">
        <f>IF(F573="","",OR(IFERROR(SEARCH("CG",Tabla1[[#This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3" s="309" t="str">
        <f>IF(F573&lt;&gt;"",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3" s="309" t="str">
        <f>IF(F573&lt;&gt;"",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3" s="309" t="str">
        <f>IF(Tabla1[[#This Row],[Fecha Inicio grupo]]="","",IFERROR(VLOOKUP(Tabla1[[#This Row],[Mes de Alta como miembro]],Parámetros!$AM$2:$AN$16,2,0),"01/01/1900"))</f>
        <v/>
      </c>
    </row>
    <row r="574" spans="1:63" ht="14.45" hidden="1">
      <c r="A574" s="69">
        <v>571</v>
      </c>
      <c r="B574" s="30"/>
      <c r="C574" s="35"/>
      <c r="D574" s="43"/>
      <c r="E574" s="65"/>
      <c r="F574" s="46"/>
      <c r="G574" s="46"/>
      <c r="H574" s="163"/>
      <c r="I574" s="43"/>
      <c r="J574" s="29"/>
      <c r="K574" s="70"/>
      <c r="L574" s="69"/>
      <c r="M574" s="47"/>
      <c r="N574" s="238" t="str">
        <f ca="1">IF(Tabla1[[#This Row],[Fecha de nac]]="","",IF(Tabla1[[#This Row],[Fecha Finalización]] &gt;=TODAY(), DATEDIF(Tabla1[[#This Row],[Fecha de nac]],TODAY(),"y"), ROUNDDOWN((Tabla1[[#This Row],[Fecha Finalización]] -Tabla1[[#This Row],[Fecha de nac]])/365,0)))</f>
        <v/>
      </c>
      <c r="O574" s="169"/>
      <c r="P574" s="35"/>
      <c r="Q574" s="68"/>
      <c r="R574" s="68"/>
      <c r="S574" s="68"/>
      <c r="T574" s="68"/>
      <c r="U574" s="243" t="str">
        <f>IF(F574="","",Tabla1[[#This Row],[Fecha Inicio grupo]]+3*7-7)</f>
        <v/>
      </c>
      <c r="V574" s="244" t="str">
        <f>IF(F574="","",EDATE(Tabla1[[#This Row],[Fecha Inicio grupo]],3))</f>
        <v/>
      </c>
      <c r="W574" s="30"/>
      <c r="X574" s="30"/>
      <c r="Y574" s="76"/>
      <c r="Z574" s="76"/>
      <c r="AA574" s="76"/>
      <c r="AB574" s="76"/>
      <c r="AC574" s="76"/>
      <c r="AD574" s="76"/>
      <c r="AE574" s="76"/>
      <c r="AF574" s="76"/>
      <c r="AG574" s="76"/>
      <c r="AH574" s="76"/>
      <c r="AI574" s="76"/>
      <c r="AJ574" s="76"/>
      <c r="AK574" s="76"/>
      <c r="AL574" s="76"/>
      <c r="AM574" s="76"/>
      <c r="AN574" s="76"/>
      <c r="AO574" s="144"/>
      <c r="AP574" s="246" t="str">
        <f>IF(F574="","",IFERROR(VLOOKUP(SUBSTITUTE(SUBSTITUTE(Tabla1[[#This Row],[Uso Sistemas]],"T","P"),"N","F"),Parámetros!$M$2:$N$17,2,0),"Completar hasta 3ra sem. para evaluar a Probacionista"))</f>
        <v/>
      </c>
      <c r="AQ574" s="40"/>
      <c r="AR574" s="40"/>
      <c r="AS574" s="40"/>
      <c r="AT574" s="29"/>
      <c r="AU574" s="56"/>
      <c r="AV574" s="56"/>
      <c r="AW574" s="56"/>
      <c r="AX574" s="248" t="str">
        <f>IF(V574="","",EOMONTH(EDATE(Tabla1[[#This Row],[Fecha Finalización]],2),0))</f>
        <v/>
      </c>
      <c r="AY574" s="40"/>
      <c r="AZ574" s="249" t="str">
        <f>IF(V574="","",EOMONTH(EDATE(Tabla1[[#This Row],[Fecha Finalización]],3),0))</f>
        <v/>
      </c>
      <c r="BA574" s="40"/>
      <c r="BB574" s="40"/>
      <c r="BC574" s="235"/>
      <c r="BD574" s="233" t="str">
        <f>IF(F574="","",Tabla1[[#This Row],[sem 01]]&amp;Tabla1[[#This Row],[sem 02]]&amp;Tabla1[[#This Row],[sem 03]])</f>
        <v/>
      </c>
      <c r="BE574" s="234" t="str">
        <f>IF(TRIM(F574)="","",$B$1&amp;"-"&amp;SUBSTITUTE(Tabla1[[#This Row],[Mes Inscrito]]," ","")&amp;"-"&amp;SUBSTITUTE(Tabla1[[#This Row],[Dia de clases Inscrito]]," ","")&amp;"-"&amp;SUBSTITUTE(Tabla1[[#This Row],[Horario Inscrito]]," ","")&amp;"-"&amp;Tabla1[[#This Row],[Fecha Inicio grupo]])</f>
        <v/>
      </c>
      <c r="BF574" s="251" t="str">
        <f>IF(F574="","",Tabla1[[#This Row],[Curso]])</f>
        <v/>
      </c>
      <c r="BG574" s="252" t="str">
        <f>+IF(TRIM(F574)="","",$B$1&amp;"-"&amp;TRIM(Tabla1[[#This Row],[Mes Inscrito]])&amp;"-"&amp;TRIM(Tabla1[[#This Row],[Dia de clases Inscrito]])&amp;"-"&amp;TRIM(Tabla1[[#This Row],[Horario Inscrito]])&amp;"-"&amp;TRIM(Tabla1[[#This Row],[Fecha Inicio grupo]])&amp;"-"&amp;TRIM(Tabla1[[#This Row],[Tipo Incrito]]))</f>
        <v/>
      </c>
      <c r="BH574" s="308" t="str">
        <f>IF(F574="","",OR(IFERROR(SEARCH("CG",Tabla1[[#This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4" s="309" t="str">
        <f>IF(F574&lt;&gt;"",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4" s="309" t="str">
        <f>IF(F574&lt;&gt;"",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4" s="309" t="str">
        <f>IF(Tabla1[[#This Row],[Fecha Inicio grupo]]="","",IFERROR(VLOOKUP(Tabla1[[#This Row],[Mes de Alta como miembro]],Parámetros!$AM$2:$AN$16,2,0),"01/01/1900"))</f>
        <v/>
      </c>
    </row>
    <row r="575" spans="1:63" ht="14.45" hidden="1">
      <c r="A575" s="69">
        <v>572</v>
      </c>
      <c r="B575" s="30"/>
      <c r="C575" s="35"/>
      <c r="D575" s="43"/>
      <c r="E575" s="65"/>
      <c r="F575" s="46"/>
      <c r="G575" s="46"/>
      <c r="H575" s="163"/>
      <c r="I575" s="43"/>
      <c r="J575" s="29"/>
      <c r="K575" s="70"/>
      <c r="L575" s="69"/>
      <c r="M575" s="47"/>
      <c r="N575" s="238" t="str">
        <f ca="1">IF(Tabla1[[#This Row],[Fecha de nac]]="","",IF(Tabla1[[#This Row],[Fecha Finalización]] &gt;=TODAY(), DATEDIF(Tabla1[[#This Row],[Fecha de nac]],TODAY(),"y"), ROUNDDOWN((Tabla1[[#This Row],[Fecha Finalización]] -Tabla1[[#This Row],[Fecha de nac]])/365,0)))</f>
        <v/>
      </c>
      <c r="O575" s="169"/>
      <c r="P575" s="35"/>
      <c r="Q575" s="68"/>
      <c r="R575" s="68"/>
      <c r="S575" s="68"/>
      <c r="T575" s="68"/>
      <c r="U575" s="243" t="str">
        <f>IF(F575="","",Tabla1[[#This Row],[Fecha Inicio grupo]]+3*7-7)</f>
        <v/>
      </c>
      <c r="V575" s="244" t="str">
        <f>IF(F575="","",EDATE(Tabla1[[#This Row],[Fecha Inicio grupo]],3))</f>
        <v/>
      </c>
      <c r="W575" s="30"/>
      <c r="X575" s="30"/>
      <c r="Y575" s="76"/>
      <c r="Z575" s="76"/>
      <c r="AA575" s="76"/>
      <c r="AB575" s="76"/>
      <c r="AC575" s="76"/>
      <c r="AD575" s="76"/>
      <c r="AE575" s="76"/>
      <c r="AF575" s="76"/>
      <c r="AG575" s="76"/>
      <c r="AH575" s="76"/>
      <c r="AI575" s="76"/>
      <c r="AJ575" s="76"/>
      <c r="AK575" s="76"/>
      <c r="AL575" s="76"/>
      <c r="AM575" s="76"/>
      <c r="AN575" s="76"/>
      <c r="AO575" s="144"/>
      <c r="AP575" s="246" t="str">
        <f>IF(F575="","",IFERROR(VLOOKUP(SUBSTITUTE(SUBSTITUTE(Tabla1[[#This Row],[Uso Sistemas]],"T","P"),"N","F"),Parámetros!$M$2:$N$17,2,0),"Completar hasta 3ra sem. para evaluar a Probacionista"))</f>
        <v/>
      </c>
      <c r="AQ575" s="40"/>
      <c r="AR575" s="40"/>
      <c r="AS575" s="40"/>
      <c r="AT575" s="29"/>
      <c r="AU575" s="56"/>
      <c r="AV575" s="56"/>
      <c r="AW575" s="56"/>
      <c r="AX575" s="248" t="str">
        <f>IF(V575="","",EOMONTH(EDATE(Tabla1[[#This Row],[Fecha Finalización]],2),0))</f>
        <v/>
      </c>
      <c r="AY575" s="40"/>
      <c r="AZ575" s="249" t="str">
        <f>IF(V575="","",EOMONTH(EDATE(Tabla1[[#This Row],[Fecha Finalización]],3),0))</f>
        <v/>
      </c>
      <c r="BA575" s="40"/>
      <c r="BB575" s="40"/>
      <c r="BC575" s="235"/>
      <c r="BD575" s="233" t="str">
        <f>IF(F575="","",Tabla1[[#This Row],[sem 01]]&amp;Tabla1[[#This Row],[sem 02]]&amp;Tabla1[[#This Row],[sem 03]])</f>
        <v/>
      </c>
      <c r="BE575" s="234" t="str">
        <f>IF(TRIM(F575)="","",$B$1&amp;"-"&amp;SUBSTITUTE(Tabla1[[#This Row],[Mes Inscrito]]," ","")&amp;"-"&amp;SUBSTITUTE(Tabla1[[#This Row],[Dia de clases Inscrito]]," ","")&amp;"-"&amp;SUBSTITUTE(Tabla1[[#This Row],[Horario Inscrito]]," ","")&amp;"-"&amp;Tabla1[[#This Row],[Fecha Inicio grupo]])</f>
        <v/>
      </c>
      <c r="BF575" s="251" t="str">
        <f>IF(F575="","",Tabla1[[#This Row],[Curso]])</f>
        <v/>
      </c>
      <c r="BG575" s="252" t="str">
        <f>+IF(TRIM(F575)="","",$B$1&amp;"-"&amp;TRIM(Tabla1[[#This Row],[Mes Inscrito]])&amp;"-"&amp;TRIM(Tabla1[[#This Row],[Dia de clases Inscrito]])&amp;"-"&amp;TRIM(Tabla1[[#This Row],[Horario Inscrito]])&amp;"-"&amp;TRIM(Tabla1[[#This Row],[Fecha Inicio grupo]])&amp;"-"&amp;TRIM(Tabla1[[#This Row],[Tipo Incrito]]))</f>
        <v/>
      </c>
      <c r="BH575" s="308" t="str">
        <f>IF(F575="","",OR(IFERROR(SEARCH("CG",Tabla1[[#This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5" s="309" t="str">
        <f>IF(F575&lt;&gt;"",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5" s="309" t="str">
        <f>IF(F575&lt;&gt;"",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5" s="309" t="str">
        <f>IF(Tabla1[[#This Row],[Fecha Inicio grupo]]="","",IFERROR(VLOOKUP(Tabla1[[#This Row],[Mes de Alta como miembro]],Parámetros!$AM$2:$AN$16,2,0),"01/01/1900"))</f>
        <v/>
      </c>
    </row>
    <row r="576" spans="1:63" ht="14.45" hidden="1">
      <c r="A576" s="69">
        <v>573</v>
      </c>
      <c r="B576" s="30"/>
      <c r="C576" s="35"/>
      <c r="D576" s="43"/>
      <c r="E576" s="65"/>
      <c r="F576" s="46"/>
      <c r="G576" s="46"/>
      <c r="H576" s="163"/>
      <c r="I576" s="43"/>
      <c r="J576" s="29"/>
      <c r="K576" s="70"/>
      <c r="L576" s="69"/>
      <c r="M576" s="47"/>
      <c r="N576" s="238" t="str">
        <f ca="1">IF(Tabla1[[#This Row],[Fecha de nac]]="","",IF(Tabla1[[#This Row],[Fecha Finalización]] &gt;=TODAY(), DATEDIF(Tabla1[[#This Row],[Fecha de nac]],TODAY(),"y"), ROUNDDOWN((Tabla1[[#This Row],[Fecha Finalización]] -Tabla1[[#This Row],[Fecha de nac]])/365,0)))</f>
        <v/>
      </c>
      <c r="O576" s="169"/>
      <c r="P576" s="35"/>
      <c r="Q576" s="68"/>
      <c r="R576" s="68"/>
      <c r="S576" s="68"/>
      <c r="T576" s="68"/>
      <c r="U576" s="243" t="str">
        <f>IF(F576="","",Tabla1[[#This Row],[Fecha Inicio grupo]]+3*7-7)</f>
        <v/>
      </c>
      <c r="V576" s="244" t="str">
        <f>IF(F576="","",EDATE(Tabla1[[#This Row],[Fecha Inicio grupo]],3))</f>
        <v/>
      </c>
      <c r="W576" s="30"/>
      <c r="X576" s="30"/>
      <c r="Y576" s="76"/>
      <c r="Z576" s="76"/>
      <c r="AA576" s="76"/>
      <c r="AB576" s="76"/>
      <c r="AC576" s="76"/>
      <c r="AD576" s="76"/>
      <c r="AE576" s="76"/>
      <c r="AF576" s="76"/>
      <c r="AG576" s="76"/>
      <c r="AH576" s="76"/>
      <c r="AI576" s="76"/>
      <c r="AJ576" s="76"/>
      <c r="AK576" s="76"/>
      <c r="AL576" s="76"/>
      <c r="AM576" s="76"/>
      <c r="AN576" s="76"/>
      <c r="AO576" s="144"/>
      <c r="AP576" s="246" t="str">
        <f>IF(F576="","",IFERROR(VLOOKUP(SUBSTITUTE(SUBSTITUTE(Tabla1[[#This Row],[Uso Sistemas]],"T","P"),"N","F"),Parámetros!$M$2:$N$17,2,0),"Completar hasta 3ra sem. para evaluar a Probacionista"))</f>
        <v/>
      </c>
      <c r="AQ576" s="40"/>
      <c r="AR576" s="40"/>
      <c r="AS576" s="40"/>
      <c r="AT576" s="29"/>
      <c r="AU576" s="56"/>
      <c r="AV576" s="56"/>
      <c r="AW576" s="56"/>
      <c r="AX576" s="248" t="str">
        <f>IF(V576="","",EOMONTH(EDATE(Tabla1[[#This Row],[Fecha Finalización]],2),0))</f>
        <v/>
      </c>
      <c r="AY576" s="40"/>
      <c r="AZ576" s="249" t="str">
        <f>IF(V576="","",EOMONTH(EDATE(Tabla1[[#This Row],[Fecha Finalización]],3),0))</f>
        <v/>
      </c>
      <c r="BA576" s="40"/>
      <c r="BB576" s="40"/>
      <c r="BC576" s="235"/>
      <c r="BD576" s="233" t="str">
        <f>IF(F576="","",Tabla1[[#This Row],[sem 01]]&amp;Tabla1[[#This Row],[sem 02]]&amp;Tabla1[[#This Row],[sem 03]])</f>
        <v/>
      </c>
      <c r="BE576" s="234" t="str">
        <f>IF(TRIM(F576)="","",$B$1&amp;"-"&amp;SUBSTITUTE(Tabla1[[#This Row],[Mes Inscrito]]," ","")&amp;"-"&amp;SUBSTITUTE(Tabla1[[#This Row],[Dia de clases Inscrito]]," ","")&amp;"-"&amp;SUBSTITUTE(Tabla1[[#This Row],[Horario Inscrito]]," ","")&amp;"-"&amp;Tabla1[[#This Row],[Fecha Inicio grupo]])</f>
        <v/>
      </c>
      <c r="BF576" s="251" t="str">
        <f>IF(F576="","",Tabla1[[#This Row],[Curso]])</f>
        <v/>
      </c>
      <c r="BG576" s="252" t="str">
        <f>+IF(TRIM(F576)="","",$B$1&amp;"-"&amp;TRIM(Tabla1[[#This Row],[Mes Inscrito]])&amp;"-"&amp;TRIM(Tabla1[[#This Row],[Dia de clases Inscrito]])&amp;"-"&amp;TRIM(Tabla1[[#This Row],[Horario Inscrito]])&amp;"-"&amp;TRIM(Tabla1[[#This Row],[Fecha Inicio grupo]])&amp;"-"&amp;TRIM(Tabla1[[#This Row],[Tipo Incrito]]))</f>
        <v/>
      </c>
      <c r="BH576" s="308" t="str">
        <f>IF(F576="","",OR(IFERROR(SEARCH("CG",Tabla1[[#This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6" s="309" t="str">
        <f>IF(F576&lt;&gt;"",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6" s="309" t="str">
        <f>IF(F576&lt;&gt;"",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6" s="309" t="str">
        <f>IF(Tabla1[[#This Row],[Fecha Inicio grupo]]="","",IFERROR(VLOOKUP(Tabla1[[#This Row],[Mes de Alta como miembro]],Parámetros!$AM$2:$AN$16,2,0),"01/01/1900"))</f>
        <v/>
      </c>
    </row>
    <row r="577" spans="1:63" ht="14.45" hidden="1">
      <c r="A577" s="69">
        <v>574</v>
      </c>
      <c r="B577" s="30"/>
      <c r="C577" s="35"/>
      <c r="D577" s="43"/>
      <c r="E577" s="65"/>
      <c r="F577" s="46"/>
      <c r="G577" s="46"/>
      <c r="H577" s="163"/>
      <c r="I577" s="43"/>
      <c r="J577" s="29"/>
      <c r="K577" s="70"/>
      <c r="L577" s="69"/>
      <c r="M577" s="47"/>
      <c r="N577" s="238" t="str">
        <f ca="1">IF(Tabla1[[#This Row],[Fecha de nac]]="","",IF(Tabla1[[#This Row],[Fecha Finalización]] &gt;=TODAY(), DATEDIF(Tabla1[[#This Row],[Fecha de nac]],TODAY(),"y"), ROUNDDOWN((Tabla1[[#This Row],[Fecha Finalización]] -Tabla1[[#This Row],[Fecha de nac]])/365,0)))</f>
        <v/>
      </c>
      <c r="O577" s="169"/>
      <c r="P577" s="35"/>
      <c r="Q577" s="68"/>
      <c r="R577" s="68"/>
      <c r="S577" s="68"/>
      <c r="T577" s="68"/>
      <c r="U577" s="243" t="str">
        <f>IF(F577="","",Tabla1[[#This Row],[Fecha Inicio grupo]]+3*7-7)</f>
        <v/>
      </c>
      <c r="V577" s="244" t="str">
        <f>IF(F577="","",EDATE(Tabla1[[#This Row],[Fecha Inicio grupo]],3))</f>
        <v/>
      </c>
      <c r="W577" s="30"/>
      <c r="X577" s="30"/>
      <c r="Y577" s="76"/>
      <c r="Z577" s="76"/>
      <c r="AA577" s="76"/>
      <c r="AB577" s="76"/>
      <c r="AC577" s="76"/>
      <c r="AD577" s="76"/>
      <c r="AE577" s="76"/>
      <c r="AF577" s="76"/>
      <c r="AG577" s="76"/>
      <c r="AH577" s="76"/>
      <c r="AI577" s="76"/>
      <c r="AJ577" s="76"/>
      <c r="AK577" s="76"/>
      <c r="AL577" s="76"/>
      <c r="AM577" s="76"/>
      <c r="AN577" s="76"/>
      <c r="AO577" s="144"/>
      <c r="AP577" s="246" t="str">
        <f>IF(F577="","",IFERROR(VLOOKUP(SUBSTITUTE(SUBSTITUTE(Tabla1[[#This Row],[Uso Sistemas]],"T","P"),"N","F"),Parámetros!$M$2:$N$17,2,0),"Completar hasta 3ra sem. para evaluar a Probacionista"))</f>
        <v/>
      </c>
      <c r="AQ577" s="40"/>
      <c r="AR577" s="40"/>
      <c r="AS577" s="40"/>
      <c r="AT577" s="29"/>
      <c r="AU577" s="56"/>
      <c r="AV577" s="56"/>
      <c r="AW577" s="56"/>
      <c r="AX577" s="248" t="str">
        <f>IF(V577="","",EOMONTH(EDATE(Tabla1[[#This Row],[Fecha Finalización]],2),0))</f>
        <v/>
      </c>
      <c r="AY577" s="40"/>
      <c r="AZ577" s="249" t="str">
        <f>IF(V577="","",EOMONTH(EDATE(Tabla1[[#This Row],[Fecha Finalización]],3),0))</f>
        <v/>
      </c>
      <c r="BA577" s="40"/>
      <c r="BB577" s="40"/>
      <c r="BC577" s="235"/>
      <c r="BD577" s="233" t="str">
        <f>IF(F577="","",Tabla1[[#This Row],[sem 01]]&amp;Tabla1[[#This Row],[sem 02]]&amp;Tabla1[[#This Row],[sem 03]])</f>
        <v/>
      </c>
      <c r="BE577" s="234" t="str">
        <f>IF(TRIM(F577)="","",$B$1&amp;"-"&amp;SUBSTITUTE(Tabla1[[#This Row],[Mes Inscrito]]," ","")&amp;"-"&amp;SUBSTITUTE(Tabla1[[#This Row],[Dia de clases Inscrito]]," ","")&amp;"-"&amp;SUBSTITUTE(Tabla1[[#This Row],[Horario Inscrito]]," ","")&amp;"-"&amp;Tabla1[[#This Row],[Fecha Inicio grupo]])</f>
        <v/>
      </c>
      <c r="BF577" s="251" t="str">
        <f>IF(F577="","",Tabla1[[#This Row],[Curso]])</f>
        <v/>
      </c>
      <c r="BG577" s="252" t="str">
        <f>+IF(TRIM(F577)="","",$B$1&amp;"-"&amp;TRIM(Tabla1[[#This Row],[Mes Inscrito]])&amp;"-"&amp;TRIM(Tabla1[[#This Row],[Dia de clases Inscrito]])&amp;"-"&amp;TRIM(Tabla1[[#This Row],[Horario Inscrito]])&amp;"-"&amp;TRIM(Tabla1[[#This Row],[Fecha Inicio grupo]])&amp;"-"&amp;TRIM(Tabla1[[#This Row],[Tipo Incrito]]))</f>
        <v/>
      </c>
      <c r="BH577" s="308" t="str">
        <f>IF(F577="","",OR(IFERROR(SEARCH("CG",Tabla1[[#This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7" s="309" t="str">
        <f>IF(F577&lt;&gt;"",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7" s="309" t="str">
        <f>IF(F577&lt;&gt;"",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7" s="309" t="str">
        <f>IF(Tabla1[[#This Row],[Fecha Inicio grupo]]="","",IFERROR(VLOOKUP(Tabla1[[#This Row],[Mes de Alta como miembro]],Parámetros!$AM$2:$AN$16,2,0),"01/01/1900"))</f>
        <v/>
      </c>
    </row>
    <row r="578" spans="1:63" ht="14.45" hidden="1">
      <c r="A578" s="69">
        <v>575</v>
      </c>
      <c r="B578" s="30"/>
      <c r="C578" s="35"/>
      <c r="D578" s="43"/>
      <c r="E578" s="65"/>
      <c r="F578" s="46"/>
      <c r="G578" s="46"/>
      <c r="H578" s="163"/>
      <c r="I578" s="43"/>
      <c r="J578" s="29"/>
      <c r="K578" s="70"/>
      <c r="L578" s="69"/>
      <c r="M578" s="47"/>
      <c r="N578" s="238" t="str">
        <f ca="1">IF(Tabla1[[#This Row],[Fecha de nac]]="","",IF(Tabla1[[#This Row],[Fecha Finalización]] &gt;=TODAY(), DATEDIF(Tabla1[[#This Row],[Fecha de nac]],TODAY(),"y"), ROUNDDOWN((Tabla1[[#This Row],[Fecha Finalización]] -Tabla1[[#This Row],[Fecha de nac]])/365,0)))</f>
        <v/>
      </c>
      <c r="O578" s="169"/>
      <c r="P578" s="35"/>
      <c r="Q578" s="68"/>
      <c r="R578" s="68"/>
      <c r="S578" s="68"/>
      <c r="T578" s="68"/>
      <c r="U578" s="243" t="str">
        <f>IF(F578="","",Tabla1[[#This Row],[Fecha Inicio grupo]]+3*7-7)</f>
        <v/>
      </c>
      <c r="V578" s="244" t="str">
        <f>IF(F578="","",EDATE(Tabla1[[#This Row],[Fecha Inicio grupo]],3))</f>
        <v/>
      </c>
      <c r="W578" s="30"/>
      <c r="X578" s="30"/>
      <c r="Y578" s="76"/>
      <c r="Z578" s="76"/>
      <c r="AA578" s="76"/>
      <c r="AB578" s="76"/>
      <c r="AC578" s="76"/>
      <c r="AD578" s="76"/>
      <c r="AE578" s="76"/>
      <c r="AF578" s="76"/>
      <c r="AG578" s="76"/>
      <c r="AH578" s="76"/>
      <c r="AI578" s="76"/>
      <c r="AJ578" s="76"/>
      <c r="AK578" s="76"/>
      <c r="AL578" s="76"/>
      <c r="AM578" s="76"/>
      <c r="AN578" s="76"/>
      <c r="AO578" s="144"/>
      <c r="AP578" s="246" t="str">
        <f>IF(F578="","",IFERROR(VLOOKUP(SUBSTITUTE(SUBSTITUTE(Tabla1[[#This Row],[Uso Sistemas]],"T","P"),"N","F"),Parámetros!$M$2:$N$17,2,0),"Completar hasta 3ra sem. para evaluar a Probacionista"))</f>
        <v/>
      </c>
      <c r="AQ578" s="40"/>
      <c r="AR578" s="40"/>
      <c r="AS578" s="40"/>
      <c r="AT578" s="29"/>
      <c r="AU578" s="56"/>
      <c r="AV578" s="56"/>
      <c r="AW578" s="56"/>
      <c r="AX578" s="248" t="str">
        <f>IF(V578="","",EOMONTH(EDATE(Tabla1[[#This Row],[Fecha Finalización]],2),0))</f>
        <v/>
      </c>
      <c r="AY578" s="40"/>
      <c r="AZ578" s="249" t="str">
        <f>IF(V578="","",EOMONTH(EDATE(Tabla1[[#This Row],[Fecha Finalización]],3),0))</f>
        <v/>
      </c>
      <c r="BA578" s="40"/>
      <c r="BB578" s="40"/>
      <c r="BC578" s="235"/>
      <c r="BD578" s="233" t="str">
        <f>IF(F578="","",Tabla1[[#This Row],[sem 01]]&amp;Tabla1[[#This Row],[sem 02]]&amp;Tabla1[[#This Row],[sem 03]])</f>
        <v/>
      </c>
      <c r="BE578" s="234" t="str">
        <f>IF(TRIM(F578)="","",$B$1&amp;"-"&amp;SUBSTITUTE(Tabla1[[#This Row],[Mes Inscrito]]," ","")&amp;"-"&amp;SUBSTITUTE(Tabla1[[#This Row],[Dia de clases Inscrito]]," ","")&amp;"-"&amp;SUBSTITUTE(Tabla1[[#This Row],[Horario Inscrito]]," ","")&amp;"-"&amp;Tabla1[[#This Row],[Fecha Inicio grupo]])</f>
        <v/>
      </c>
      <c r="BF578" s="251" t="str">
        <f>IF(F578="","",Tabla1[[#This Row],[Curso]])</f>
        <v/>
      </c>
      <c r="BG578" s="252" t="str">
        <f>+IF(TRIM(F578)="","",$B$1&amp;"-"&amp;TRIM(Tabla1[[#This Row],[Mes Inscrito]])&amp;"-"&amp;TRIM(Tabla1[[#This Row],[Dia de clases Inscrito]])&amp;"-"&amp;TRIM(Tabla1[[#This Row],[Horario Inscrito]])&amp;"-"&amp;TRIM(Tabla1[[#This Row],[Fecha Inicio grupo]])&amp;"-"&amp;TRIM(Tabla1[[#This Row],[Tipo Incrito]]))</f>
        <v/>
      </c>
      <c r="BH578" s="308" t="str">
        <f>IF(F578="","",OR(IFERROR(SEARCH("CG",Tabla1[[#This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8" s="309" t="str">
        <f>IF(F578&lt;&gt;"",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8" s="309" t="str">
        <f>IF(F578&lt;&gt;"",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8" s="309" t="str">
        <f>IF(Tabla1[[#This Row],[Fecha Inicio grupo]]="","",IFERROR(VLOOKUP(Tabla1[[#This Row],[Mes de Alta como miembro]],Parámetros!$AM$2:$AN$16,2,0),"01/01/1900"))</f>
        <v/>
      </c>
    </row>
    <row r="579" spans="1:63" ht="14.45" hidden="1">
      <c r="A579" s="69">
        <v>576</v>
      </c>
      <c r="B579" s="30"/>
      <c r="C579" s="35"/>
      <c r="D579" s="43"/>
      <c r="E579" s="65"/>
      <c r="F579" s="46"/>
      <c r="G579" s="46"/>
      <c r="H579" s="163"/>
      <c r="I579" s="43"/>
      <c r="J579" s="29"/>
      <c r="K579" s="70"/>
      <c r="L579" s="69"/>
      <c r="M579" s="47"/>
      <c r="N579" s="238" t="str">
        <f ca="1">IF(Tabla1[[#This Row],[Fecha de nac]]="","",IF(Tabla1[[#This Row],[Fecha Finalización]] &gt;=TODAY(), DATEDIF(Tabla1[[#This Row],[Fecha de nac]],TODAY(),"y"), ROUNDDOWN((Tabla1[[#This Row],[Fecha Finalización]] -Tabla1[[#This Row],[Fecha de nac]])/365,0)))</f>
        <v/>
      </c>
      <c r="O579" s="169"/>
      <c r="P579" s="35"/>
      <c r="Q579" s="68"/>
      <c r="R579" s="68"/>
      <c r="S579" s="68"/>
      <c r="T579" s="68"/>
      <c r="U579" s="243" t="str">
        <f>IF(F579="","",Tabla1[[#This Row],[Fecha Inicio grupo]]+3*7-7)</f>
        <v/>
      </c>
      <c r="V579" s="244" t="str">
        <f>IF(F579="","",EDATE(Tabla1[[#This Row],[Fecha Inicio grupo]],3))</f>
        <v/>
      </c>
      <c r="W579" s="30"/>
      <c r="X579" s="30"/>
      <c r="Y579" s="76"/>
      <c r="Z579" s="76"/>
      <c r="AA579" s="76"/>
      <c r="AB579" s="76"/>
      <c r="AC579" s="76"/>
      <c r="AD579" s="76"/>
      <c r="AE579" s="76"/>
      <c r="AF579" s="76"/>
      <c r="AG579" s="76"/>
      <c r="AH579" s="76"/>
      <c r="AI579" s="76"/>
      <c r="AJ579" s="76"/>
      <c r="AK579" s="76"/>
      <c r="AL579" s="76"/>
      <c r="AM579" s="76"/>
      <c r="AN579" s="76"/>
      <c r="AO579" s="144"/>
      <c r="AP579" s="246" t="str">
        <f>IF(F579="","",IFERROR(VLOOKUP(SUBSTITUTE(SUBSTITUTE(Tabla1[[#This Row],[Uso Sistemas]],"T","P"),"N","F"),Parámetros!$M$2:$N$17,2,0),"Completar hasta 3ra sem. para evaluar a Probacionista"))</f>
        <v/>
      </c>
      <c r="AQ579" s="40"/>
      <c r="AR579" s="40"/>
      <c r="AS579" s="40"/>
      <c r="AT579" s="29"/>
      <c r="AU579" s="56"/>
      <c r="AV579" s="56"/>
      <c r="AW579" s="56"/>
      <c r="AX579" s="248" t="str">
        <f>IF(V579="","",EOMONTH(EDATE(Tabla1[[#This Row],[Fecha Finalización]],2),0))</f>
        <v/>
      </c>
      <c r="AY579" s="40"/>
      <c r="AZ579" s="249" t="str">
        <f>IF(V579="","",EOMONTH(EDATE(Tabla1[[#This Row],[Fecha Finalización]],3),0))</f>
        <v/>
      </c>
      <c r="BA579" s="40"/>
      <c r="BB579" s="40"/>
      <c r="BC579" s="235"/>
      <c r="BD579" s="233" t="str">
        <f>IF(F579="","",Tabla1[[#This Row],[sem 01]]&amp;Tabla1[[#This Row],[sem 02]]&amp;Tabla1[[#This Row],[sem 03]])</f>
        <v/>
      </c>
      <c r="BE579" s="234" t="str">
        <f>IF(TRIM(F579)="","",$B$1&amp;"-"&amp;SUBSTITUTE(Tabla1[[#This Row],[Mes Inscrito]]," ","")&amp;"-"&amp;SUBSTITUTE(Tabla1[[#This Row],[Dia de clases Inscrito]]," ","")&amp;"-"&amp;SUBSTITUTE(Tabla1[[#This Row],[Horario Inscrito]]," ","")&amp;"-"&amp;Tabla1[[#This Row],[Fecha Inicio grupo]])</f>
        <v/>
      </c>
      <c r="BF579" s="251" t="str">
        <f>IF(F579="","",Tabla1[[#This Row],[Curso]])</f>
        <v/>
      </c>
      <c r="BG579" s="252" t="str">
        <f>+IF(TRIM(F579)="","",$B$1&amp;"-"&amp;TRIM(Tabla1[[#This Row],[Mes Inscrito]])&amp;"-"&amp;TRIM(Tabla1[[#This Row],[Dia de clases Inscrito]])&amp;"-"&amp;TRIM(Tabla1[[#This Row],[Horario Inscrito]])&amp;"-"&amp;TRIM(Tabla1[[#This Row],[Fecha Inicio grupo]])&amp;"-"&amp;TRIM(Tabla1[[#This Row],[Tipo Incrito]]))</f>
        <v/>
      </c>
      <c r="BH579" s="308" t="str">
        <f>IF(F579="","",OR(IFERROR(SEARCH("CG",Tabla1[[#This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9" s="309" t="str">
        <f>IF(F579&lt;&gt;"",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9" s="309" t="str">
        <f>IF(F579&lt;&gt;"",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9" s="309" t="str">
        <f>IF(Tabla1[[#This Row],[Fecha Inicio grupo]]="","",IFERROR(VLOOKUP(Tabla1[[#This Row],[Mes de Alta como miembro]],Parámetros!$AM$2:$AN$16,2,0),"01/01/1900"))</f>
        <v/>
      </c>
    </row>
    <row r="580" spans="1:63" ht="14.45" hidden="1">
      <c r="A580" s="69">
        <v>577</v>
      </c>
      <c r="B580" s="30"/>
      <c r="C580" s="35"/>
      <c r="D580" s="43"/>
      <c r="E580" s="65"/>
      <c r="F580" s="46"/>
      <c r="G580" s="46"/>
      <c r="H580" s="163"/>
      <c r="I580" s="43"/>
      <c r="J580" s="29"/>
      <c r="K580" s="70"/>
      <c r="L580" s="69"/>
      <c r="M580" s="47"/>
      <c r="N580" s="238" t="str">
        <f ca="1">IF(Tabla1[[#This Row],[Fecha de nac]]="","",IF(Tabla1[[#This Row],[Fecha Finalización]] &gt;=TODAY(), DATEDIF(Tabla1[[#This Row],[Fecha de nac]],TODAY(),"y"), ROUNDDOWN((Tabla1[[#This Row],[Fecha Finalización]] -Tabla1[[#This Row],[Fecha de nac]])/365,0)))</f>
        <v/>
      </c>
      <c r="O580" s="169"/>
      <c r="P580" s="35"/>
      <c r="Q580" s="68"/>
      <c r="R580" s="68"/>
      <c r="S580" s="68"/>
      <c r="T580" s="68"/>
      <c r="U580" s="243" t="str">
        <f>IF(F580="","",Tabla1[[#This Row],[Fecha Inicio grupo]]+3*7-7)</f>
        <v/>
      </c>
      <c r="V580" s="244" t="str">
        <f>IF(F580="","",EDATE(Tabla1[[#This Row],[Fecha Inicio grupo]],3))</f>
        <v/>
      </c>
      <c r="W580" s="30"/>
      <c r="X580" s="30"/>
      <c r="Y580" s="76"/>
      <c r="Z580" s="76"/>
      <c r="AA580" s="76"/>
      <c r="AB580" s="76"/>
      <c r="AC580" s="76"/>
      <c r="AD580" s="76"/>
      <c r="AE580" s="76"/>
      <c r="AF580" s="76"/>
      <c r="AG580" s="76"/>
      <c r="AH580" s="76"/>
      <c r="AI580" s="76"/>
      <c r="AJ580" s="76"/>
      <c r="AK580" s="76"/>
      <c r="AL580" s="76"/>
      <c r="AM580" s="76"/>
      <c r="AN580" s="76"/>
      <c r="AO580" s="144"/>
      <c r="AP580" s="246" t="str">
        <f>IF(F580="","",IFERROR(VLOOKUP(SUBSTITUTE(SUBSTITUTE(Tabla1[[#This Row],[Uso Sistemas]],"T","P"),"N","F"),Parámetros!$M$2:$N$17,2,0),"Completar hasta 3ra sem. para evaluar a Probacionista"))</f>
        <v/>
      </c>
      <c r="AQ580" s="40"/>
      <c r="AR580" s="40"/>
      <c r="AS580" s="40"/>
      <c r="AT580" s="29"/>
      <c r="AU580" s="56"/>
      <c r="AV580" s="56"/>
      <c r="AW580" s="56"/>
      <c r="AX580" s="248" t="str">
        <f>IF(V580="","",EOMONTH(EDATE(Tabla1[[#This Row],[Fecha Finalización]],2),0))</f>
        <v/>
      </c>
      <c r="AY580" s="40"/>
      <c r="AZ580" s="249" t="str">
        <f>IF(V580="","",EOMONTH(EDATE(Tabla1[[#This Row],[Fecha Finalización]],3),0))</f>
        <v/>
      </c>
      <c r="BA580" s="40"/>
      <c r="BB580" s="40"/>
      <c r="BC580" s="235"/>
      <c r="BD580" s="233" t="str">
        <f>IF(F580="","",Tabla1[[#This Row],[sem 01]]&amp;Tabla1[[#This Row],[sem 02]]&amp;Tabla1[[#This Row],[sem 03]])</f>
        <v/>
      </c>
      <c r="BE580" s="234" t="str">
        <f>IF(TRIM(F580)="","",$B$1&amp;"-"&amp;SUBSTITUTE(Tabla1[[#This Row],[Mes Inscrito]]," ","")&amp;"-"&amp;SUBSTITUTE(Tabla1[[#This Row],[Dia de clases Inscrito]]," ","")&amp;"-"&amp;SUBSTITUTE(Tabla1[[#This Row],[Horario Inscrito]]," ","")&amp;"-"&amp;Tabla1[[#This Row],[Fecha Inicio grupo]])</f>
        <v/>
      </c>
      <c r="BF580" s="251" t="str">
        <f>IF(F580="","",Tabla1[[#This Row],[Curso]])</f>
        <v/>
      </c>
      <c r="BG580" s="252" t="str">
        <f>+IF(TRIM(F580)="","",$B$1&amp;"-"&amp;TRIM(Tabla1[[#This Row],[Mes Inscrito]])&amp;"-"&amp;TRIM(Tabla1[[#This Row],[Dia de clases Inscrito]])&amp;"-"&amp;TRIM(Tabla1[[#This Row],[Horario Inscrito]])&amp;"-"&amp;TRIM(Tabla1[[#This Row],[Fecha Inicio grupo]])&amp;"-"&amp;TRIM(Tabla1[[#This Row],[Tipo Incrito]]))</f>
        <v/>
      </c>
      <c r="BH580" s="308" t="str">
        <f>IF(F580="","",OR(IFERROR(SEARCH("CG",Tabla1[[#This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0" s="309" t="str">
        <f>IF(F580&lt;&gt;"",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0" s="309" t="str">
        <f>IF(F580&lt;&gt;"",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0" s="309" t="str">
        <f>IF(Tabla1[[#This Row],[Fecha Inicio grupo]]="","",IFERROR(VLOOKUP(Tabla1[[#This Row],[Mes de Alta como miembro]],Parámetros!$AM$2:$AN$16,2,0),"01/01/1900"))</f>
        <v/>
      </c>
    </row>
    <row r="581" spans="1:63" ht="14.45" hidden="1">
      <c r="A581" s="69">
        <v>578</v>
      </c>
      <c r="B581" s="30"/>
      <c r="C581" s="35"/>
      <c r="D581" s="43"/>
      <c r="E581" s="65"/>
      <c r="F581" s="46"/>
      <c r="G581" s="46"/>
      <c r="H581" s="163"/>
      <c r="I581" s="43"/>
      <c r="J581" s="29"/>
      <c r="K581" s="70"/>
      <c r="L581" s="69"/>
      <c r="M581" s="47"/>
      <c r="N581" s="238" t="str">
        <f ca="1">IF(Tabla1[[#This Row],[Fecha de nac]]="","",IF(Tabla1[[#This Row],[Fecha Finalización]] &gt;=TODAY(), DATEDIF(Tabla1[[#This Row],[Fecha de nac]],TODAY(),"y"), ROUNDDOWN((Tabla1[[#This Row],[Fecha Finalización]] -Tabla1[[#This Row],[Fecha de nac]])/365,0)))</f>
        <v/>
      </c>
      <c r="O581" s="169"/>
      <c r="P581" s="35"/>
      <c r="Q581" s="68"/>
      <c r="R581" s="68"/>
      <c r="S581" s="68"/>
      <c r="T581" s="68"/>
      <c r="U581" s="243" t="str">
        <f>IF(F581="","",Tabla1[[#This Row],[Fecha Inicio grupo]]+3*7-7)</f>
        <v/>
      </c>
      <c r="V581" s="244" t="str">
        <f>IF(F581="","",EDATE(Tabla1[[#This Row],[Fecha Inicio grupo]],3))</f>
        <v/>
      </c>
      <c r="W581" s="30"/>
      <c r="X581" s="30"/>
      <c r="Y581" s="76"/>
      <c r="Z581" s="76"/>
      <c r="AA581" s="76"/>
      <c r="AB581" s="76"/>
      <c r="AC581" s="76"/>
      <c r="AD581" s="76"/>
      <c r="AE581" s="76"/>
      <c r="AF581" s="76"/>
      <c r="AG581" s="76"/>
      <c r="AH581" s="76"/>
      <c r="AI581" s="76"/>
      <c r="AJ581" s="76"/>
      <c r="AK581" s="76"/>
      <c r="AL581" s="76"/>
      <c r="AM581" s="76"/>
      <c r="AN581" s="76"/>
      <c r="AO581" s="144"/>
      <c r="AP581" s="246" t="str">
        <f>IF(F581="","",IFERROR(VLOOKUP(SUBSTITUTE(SUBSTITUTE(Tabla1[[#This Row],[Uso Sistemas]],"T","P"),"N","F"),Parámetros!$M$2:$N$17,2,0),"Completar hasta 3ra sem. para evaluar a Probacionista"))</f>
        <v/>
      </c>
      <c r="AQ581" s="40"/>
      <c r="AR581" s="40"/>
      <c r="AS581" s="40"/>
      <c r="AT581" s="29"/>
      <c r="AU581" s="56"/>
      <c r="AV581" s="56"/>
      <c r="AW581" s="56"/>
      <c r="AX581" s="248" t="str">
        <f>IF(V581="","",EOMONTH(EDATE(Tabla1[[#This Row],[Fecha Finalización]],2),0))</f>
        <v/>
      </c>
      <c r="AY581" s="40"/>
      <c r="AZ581" s="249" t="str">
        <f>IF(V581="","",EOMONTH(EDATE(Tabla1[[#This Row],[Fecha Finalización]],3),0))</f>
        <v/>
      </c>
      <c r="BA581" s="40"/>
      <c r="BB581" s="40"/>
      <c r="BC581" s="235"/>
      <c r="BD581" s="233" t="str">
        <f>IF(F581="","",Tabla1[[#This Row],[sem 01]]&amp;Tabla1[[#This Row],[sem 02]]&amp;Tabla1[[#This Row],[sem 03]])</f>
        <v/>
      </c>
      <c r="BE581" s="234" t="str">
        <f>IF(TRIM(F581)="","",$B$1&amp;"-"&amp;SUBSTITUTE(Tabla1[[#This Row],[Mes Inscrito]]," ","")&amp;"-"&amp;SUBSTITUTE(Tabla1[[#This Row],[Dia de clases Inscrito]]," ","")&amp;"-"&amp;SUBSTITUTE(Tabla1[[#This Row],[Horario Inscrito]]," ","")&amp;"-"&amp;Tabla1[[#This Row],[Fecha Inicio grupo]])</f>
        <v/>
      </c>
      <c r="BF581" s="251" t="str">
        <f>IF(F581="","",Tabla1[[#This Row],[Curso]])</f>
        <v/>
      </c>
      <c r="BG581" s="252" t="str">
        <f>+IF(TRIM(F581)="","",$B$1&amp;"-"&amp;TRIM(Tabla1[[#This Row],[Mes Inscrito]])&amp;"-"&amp;TRIM(Tabla1[[#This Row],[Dia de clases Inscrito]])&amp;"-"&amp;TRIM(Tabla1[[#This Row],[Horario Inscrito]])&amp;"-"&amp;TRIM(Tabla1[[#This Row],[Fecha Inicio grupo]])&amp;"-"&amp;TRIM(Tabla1[[#This Row],[Tipo Incrito]]))</f>
        <v/>
      </c>
      <c r="BH581" s="308" t="str">
        <f>IF(F581="","",OR(IFERROR(SEARCH("CG",Tabla1[[#This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1" s="309" t="str">
        <f>IF(F581&lt;&gt;"",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1" s="309" t="str">
        <f>IF(F581&lt;&gt;"",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1" s="309" t="str">
        <f>IF(Tabla1[[#This Row],[Fecha Inicio grupo]]="","",IFERROR(VLOOKUP(Tabla1[[#This Row],[Mes de Alta como miembro]],Parámetros!$AM$2:$AN$16,2,0),"01/01/1900"))</f>
        <v/>
      </c>
    </row>
    <row r="582" spans="1:63" ht="14.45" hidden="1">
      <c r="A582" s="69">
        <v>579</v>
      </c>
      <c r="B582" s="30"/>
      <c r="C582" s="35"/>
      <c r="D582" s="43"/>
      <c r="E582" s="65"/>
      <c r="F582" s="46"/>
      <c r="G582" s="46"/>
      <c r="H582" s="163"/>
      <c r="I582" s="43"/>
      <c r="J582" s="29"/>
      <c r="K582" s="70"/>
      <c r="L582" s="69"/>
      <c r="M582" s="47"/>
      <c r="N582" s="238" t="str">
        <f ca="1">IF(Tabla1[[#This Row],[Fecha de nac]]="","",IF(Tabla1[[#This Row],[Fecha Finalización]] &gt;=TODAY(), DATEDIF(Tabla1[[#This Row],[Fecha de nac]],TODAY(),"y"), ROUNDDOWN((Tabla1[[#This Row],[Fecha Finalización]] -Tabla1[[#This Row],[Fecha de nac]])/365,0)))</f>
        <v/>
      </c>
      <c r="O582" s="169"/>
      <c r="P582" s="35"/>
      <c r="Q582" s="68"/>
      <c r="R582" s="68"/>
      <c r="S582" s="68"/>
      <c r="T582" s="68"/>
      <c r="U582" s="243" t="str">
        <f>IF(F582="","",Tabla1[[#This Row],[Fecha Inicio grupo]]+3*7-7)</f>
        <v/>
      </c>
      <c r="V582" s="244" t="str">
        <f>IF(F582="","",EDATE(Tabla1[[#This Row],[Fecha Inicio grupo]],3))</f>
        <v/>
      </c>
      <c r="W582" s="30"/>
      <c r="X582" s="30"/>
      <c r="Y582" s="76"/>
      <c r="Z582" s="76"/>
      <c r="AA582" s="76"/>
      <c r="AB582" s="76"/>
      <c r="AC582" s="76"/>
      <c r="AD582" s="76"/>
      <c r="AE582" s="76"/>
      <c r="AF582" s="76"/>
      <c r="AG582" s="76"/>
      <c r="AH582" s="76"/>
      <c r="AI582" s="76"/>
      <c r="AJ582" s="76"/>
      <c r="AK582" s="76"/>
      <c r="AL582" s="76"/>
      <c r="AM582" s="76"/>
      <c r="AN582" s="76"/>
      <c r="AO582" s="144"/>
      <c r="AP582" s="246" t="str">
        <f>IF(F582="","",IFERROR(VLOOKUP(SUBSTITUTE(SUBSTITUTE(Tabla1[[#This Row],[Uso Sistemas]],"T","P"),"N","F"),Parámetros!$M$2:$N$17,2,0),"Completar hasta 3ra sem. para evaluar a Probacionista"))</f>
        <v/>
      </c>
      <c r="AQ582" s="40"/>
      <c r="AR582" s="40"/>
      <c r="AS582" s="40"/>
      <c r="AT582" s="29"/>
      <c r="AU582" s="56"/>
      <c r="AV582" s="56"/>
      <c r="AW582" s="56"/>
      <c r="AX582" s="248" t="str">
        <f>IF(V582="","",EOMONTH(EDATE(Tabla1[[#This Row],[Fecha Finalización]],2),0))</f>
        <v/>
      </c>
      <c r="AY582" s="40"/>
      <c r="AZ582" s="249" t="str">
        <f>IF(V582="","",EOMONTH(EDATE(Tabla1[[#This Row],[Fecha Finalización]],3),0))</f>
        <v/>
      </c>
      <c r="BA582" s="40"/>
      <c r="BB582" s="40"/>
      <c r="BC582" s="235"/>
      <c r="BD582" s="233" t="str">
        <f>IF(F582="","",Tabla1[[#This Row],[sem 01]]&amp;Tabla1[[#This Row],[sem 02]]&amp;Tabla1[[#This Row],[sem 03]])</f>
        <v/>
      </c>
      <c r="BE582" s="234" t="str">
        <f>IF(TRIM(F582)="","",$B$1&amp;"-"&amp;SUBSTITUTE(Tabla1[[#This Row],[Mes Inscrito]]," ","")&amp;"-"&amp;SUBSTITUTE(Tabla1[[#This Row],[Dia de clases Inscrito]]," ","")&amp;"-"&amp;SUBSTITUTE(Tabla1[[#This Row],[Horario Inscrito]]," ","")&amp;"-"&amp;Tabla1[[#This Row],[Fecha Inicio grupo]])</f>
        <v/>
      </c>
      <c r="BF582" s="251" t="str">
        <f>IF(F582="","",Tabla1[[#This Row],[Curso]])</f>
        <v/>
      </c>
      <c r="BG582" s="252" t="str">
        <f>+IF(TRIM(F582)="","",$B$1&amp;"-"&amp;TRIM(Tabla1[[#This Row],[Mes Inscrito]])&amp;"-"&amp;TRIM(Tabla1[[#This Row],[Dia de clases Inscrito]])&amp;"-"&amp;TRIM(Tabla1[[#This Row],[Horario Inscrito]])&amp;"-"&amp;TRIM(Tabla1[[#This Row],[Fecha Inicio grupo]])&amp;"-"&amp;TRIM(Tabla1[[#This Row],[Tipo Incrito]]))</f>
        <v/>
      </c>
      <c r="BH582" s="308" t="str">
        <f>IF(F582="","",OR(IFERROR(SEARCH("CG",Tabla1[[#This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2" s="309" t="str">
        <f>IF(F582&lt;&gt;"",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2" s="309" t="str">
        <f>IF(F582&lt;&gt;"",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2" s="309" t="str">
        <f>IF(Tabla1[[#This Row],[Fecha Inicio grupo]]="","",IFERROR(VLOOKUP(Tabla1[[#This Row],[Mes de Alta como miembro]],Parámetros!$AM$2:$AN$16,2,0),"01/01/1900"))</f>
        <v/>
      </c>
    </row>
    <row r="583" spans="1:63" ht="14.45" hidden="1">
      <c r="A583" s="69">
        <v>580</v>
      </c>
      <c r="B583" s="30"/>
      <c r="C583" s="35"/>
      <c r="D583" s="43"/>
      <c r="E583" s="65"/>
      <c r="F583" s="46"/>
      <c r="G583" s="46"/>
      <c r="H583" s="163"/>
      <c r="I583" s="43"/>
      <c r="J583" s="29"/>
      <c r="K583" s="70"/>
      <c r="L583" s="69"/>
      <c r="M583" s="47"/>
      <c r="N583" s="238" t="str">
        <f ca="1">IF(Tabla1[[#This Row],[Fecha de nac]]="","",IF(Tabla1[[#This Row],[Fecha Finalización]] &gt;=TODAY(), DATEDIF(Tabla1[[#This Row],[Fecha de nac]],TODAY(),"y"), ROUNDDOWN((Tabla1[[#This Row],[Fecha Finalización]] -Tabla1[[#This Row],[Fecha de nac]])/365,0)))</f>
        <v/>
      </c>
      <c r="O583" s="169"/>
      <c r="P583" s="35"/>
      <c r="Q583" s="68"/>
      <c r="R583" s="68"/>
      <c r="S583" s="68"/>
      <c r="T583" s="68"/>
      <c r="U583" s="243" t="str">
        <f>IF(F583="","",Tabla1[[#This Row],[Fecha Inicio grupo]]+3*7-7)</f>
        <v/>
      </c>
      <c r="V583" s="244" t="str">
        <f>IF(F583="","",EDATE(Tabla1[[#This Row],[Fecha Inicio grupo]],3))</f>
        <v/>
      </c>
      <c r="W583" s="30"/>
      <c r="X583" s="30"/>
      <c r="Y583" s="76"/>
      <c r="Z583" s="76"/>
      <c r="AA583" s="76"/>
      <c r="AB583" s="76"/>
      <c r="AC583" s="76"/>
      <c r="AD583" s="76"/>
      <c r="AE583" s="76"/>
      <c r="AF583" s="76"/>
      <c r="AG583" s="76"/>
      <c r="AH583" s="76"/>
      <c r="AI583" s="76"/>
      <c r="AJ583" s="76"/>
      <c r="AK583" s="76"/>
      <c r="AL583" s="76"/>
      <c r="AM583" s="76"/>
      <c r="AN583" s="76"/>
      <c r="AO583" s="144"/>
      <c r="AP583" s="246" t="str">
        <f>IF(F583="","",IFERROR(VLOOKUP(SUBSTITUTE(SUBSTITUTE(Tabla1[[#This Row],[Uso Sistemas]],"T","P"),"N","F"),Parámetros!$M$2:$N$17,2,0),"Completar hasta 3ra sem. para evaluar a Probacionista"))</f>
        <v/>
      </c>
      <c r="AQ583" s="40"/>
      <c r="AR583" s="40"/>
      <c r="AS583" s="40"/>
      <c r="AT583" s="29"/>
      <c r="AU583" s="56"/>
      <c r="AV583" s="56"/>
      <c r="AW583" s="56"/>
      <c r="AX583" s="248" t="str">
        <f>IF(V583="","",EOMONTH(EDATE(Tabla1[[#This Row],[Fecha Finalización]],2),0))</f>
        <v/>
      </c>
      <c r="AY583" s="40"/>
      <c r="AZ583" s="249" t="str">
        <f>IF(V583="","",EOMONTH(EDATE(Tabla1[[#This Row],[Fecha Finalización]],3),0))</f>
        <v/>
      </c>
      <c r="BA583" s="40"/>
      <c r="BB583" s="40"/>
      <c r="BC583" s="235"/>
      <c r="BD583" s="233" t="str">
        <f>IF(F583="","",Tabla1[[#This Row],[sem 01]]&amp;Tabla1[[#This Row],[sem 02]]&amp;Tabla1[[#This Row],[sem 03]])</f>
        <v/>
      </c>
      <c r="BE583" s="234" t="str">
        <f>IF(TRIM(F583)="","",$B$1&amp;"-"&amp;SUBSTITUTE(Tabla1[[#This Row],[Mes Inscrito]]," ","")&amp;"-"&amp;SUBSTITUTE(Tabla1[[#This Row],[Dia de clases Inscrito]]," ","")&amp;"-"&amp;SUBSTITUTE(Tabla1[[#This Row],[Horario Inscrito]]," ","")&amp;"-"&amp;Tabla1[[#This Row],[Fecha Inicio grupo]])</f>
        <v/>
      </c>
      <c r="BF583" s="251" t="str">
        <f>IF(F583="","",Tabla1[[#This Row],[Curso]])</f>
        <v/>
      </c>
      <c r="BG583" s="252" t="str">
        <f>+IF(TRIM(F583)="","",$B$1&amp;"-"&amp;TRIM(Tabla1[[#This Row],[Mes Inscrito]])&amp;"-"&amp;TRIM(Tabla1[[#This Row],[Dia de clases Inscrito]])&amp;"-"&amp;TRIM(Tabla1[[#This Row],[Horario Inscrito]])&amp;"-"&amp;TRIM(Tabla1[[#This Row],[Fecha Inicio grupo]])&amp;"-"&amp;TRIM(Tabla1[[#This Row],[Tipo Incrito]]))</f>
        <v/>
      </c>
      <c r="BH583" s="308" t="str">
        <f>IF(F583="","",OR(IFERROR(SEARCH("CG",Tabla1[[#This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3" s="309" t="str">
        <f>IF(F583&lt;&gt;"",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3" s="309" t="str">
        <f>IF(F583&lt;&gt;"",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3" s="309" t="str">
        <f>IF(Tabla1[[#This Row],[Fecha Inicio grupo]]="","",IFERROR(VLOOKUP(Tabla1[[#This Row],[Mes de Alta como miembro]],Parámetros!$AM$2:$AN$16,2,0),"01/01/1900"))</f>
        <v/>
      </c>
    </row>
    <row r="584" spans="1:63" ht="14.45" hidden="1">
      <c r="A584" s="69">
        <v>581</v>
      </c>
      <c r="B584" s="30"/>
      <c r="C584" s="35"/>
      <c r="D584" s="43"/>
      <c r="E584" s="65"/>
      <c r="F584" s="46"/>
      <c r="G584" s="46"/>
      <c r="H584" s="163"/>
      <c r="I584" s="43"/>
      <c r="J584" s="29"/>
      <c r="K584" s="70"/>
      <c r="L584" s="69"/>
      <c r="M584" s="47"/>
      <c r="N584" s="238" t="str">
        <f ca="1">IF(Tabla1[[#This Row],[Fecha de nac]]="","",IF(Tabla1[[#This Row],[Fecha Finalización]] &gt;=TODAY(), DATEDIF(Tabla1[[#This Row],[Fecha de nac]],TODAY(),"y"), ROUNDDOWN((Tabla1[[#This Row],[Fecha Finalización]] -Tabla1[[#This Row],[Fecha de nac]])/365,0)))</f>
        <v/>
      </c>
      <c r="O584" s="169"/>
      <c r="P584" s="35"/>
      <c r="Q584" s="68"/>
      <c r="R584" s="68"/>
      <c r="S584" s="68"/>
      <c r="T584" s="68"/>
      <c r="U584" s="243" t="str">
        <f>IF(F584="","",Tabla1[[#This Row],[Fecha Inicio grupo]]+3*7-7)</f>
        <v/>
      </c>
      <c r="V584" s="244" t="str">
        <f>IF(F584="","",EDATE(Tabla1[[#This Row],[Fecha Inicio grupo]],3))</f>
        <v/>
      </c>
      <c r="W584" s="30"/>
      <c r="X584" s="30"/>
      <c r="Y584" s="76"/>
      <c r="Z584" s="76"/>
      <c r="AA584" s="76"/>
      <c r="AB584" s="76"/>
      <c r="AC584" s="76"/>
      <c r="AD584" s="76"/>
      <c r="AE584" s="76"/>
      <c r="AF584" s="76"/>
      <c r="AG584" s="76"/>
      <c r="AH584" s="76"/>
      <c r="AI584" s="76"/>
      <c r="AJ584" s="76"/>
      <c r="AK584" s="76"/>
      <c r="AL584" s="76"/>
      <c r="AM584" s="76"/>
      <c r="AN584" s="76"/>
      <c r="AO584" s="144"/>
      <c r="AP584" s="246" t="str">
        <f>IF(F584="","",IFERROR(VLOOKUP(SUBSTITUTE(SUBSTITUTE(Tabla1[[#This Row],[Uso Sistemas]],"T","P"),"N","F"),Parámetros!$M$2:$N$17,2,0),"Completar hasta 3ra sem. para evaluar a Probacionista"))</f>
        <v/>
      </c>
      <c r="AQ584" s="40"/>
      <c r="AR584" s="40"/>
      <c r="AS584" s="40"/>
      <c r="AT584" s="29"/>
      <c r="AU584" s="56"/>
      <c r="AV584" s="56"/>
      <c r="AW584" s="56"/>
      <c r="AX584" s="248" t="str">
        <f>IF(V584="","",EOMONTH(EDATE(Tabla1[[#This Row],[Fecha Finalización]],2),0))</f>
        <v/>
      </c>
      <c r="AY584" s="40"/>
      <c r="AZ584" s="249" t="str">
        <f>IF(V584="","",EOMONTH(EDATE(Tabla1[[#This Row],[Fecha Finalización]],3),0))</f>
        <v/>
      </c>
      <c r="BA584" s="40"/>
      <c r="BB584" s="40"/>
      <c r="BC584" s="235"/>
      <c r="BD584" s="233" t="str">
        <f>IF(F584="","",Tabla1[[#This Row],[sem 01]]&amp;Tabla1[[#This Row],[sem 02]]&amp;Tabla1[[#This Row],[sem 03]])</f>
        <v/>
      </c>
      <c r="BE584" s="234" t="str">
        <f>IF(TRIM(F584)="","",$B$1&amp;"-"&amp;SUBSTITUTE(Tabla1[[#This Row],[Mes Inscrito]]," ","")&amp;"-"&amp;SUBSTITUTE(Tabla1[[#This Row],[Dia de clases Inscrito]]," ","")&amp;"-"&amp;SUBSTITUTE(Tabla1[[#This Row],[Horario Inscrito]]," ","")&amp;"-"&amp;Tabla1[[#This Row],[Fecha Inicio grupo]])</f>
        <v/>
      </c>
      <c r="BF584" s="251" t="str">
        <f>IF(F584="","",Tabla1[[#This Row],[Curso]])</f>
        <v/>
      </c>
      <c r="BG584" s="252" t="str">
        <f>+IF(TRIM(F584)="","",$B$1&amp;"-"&amp;TRIM(Tabla1[[#This Row],[Mes Inscrito]])&amp;"-"&amp;TRIM(Tabla1[[#This Row],[Dia de clases Inscrito]])&amp;"-"&amp;TRIM(Tabla1[[#This Row],[Horario Inscrito]])&amp;"-"&amp;TRIM(Tabla1[[#This Row],[Fecha Inicio grupo]])&amp;"-"&amp;TRIM(Tabla1[[#This Row],[Tipo Incrito]]))</f>
        <v/>
      </c>
      <c r="BH584" s="308" t="str">
        <f>IF(F584="","",OR(IFERROR(SEARCH("CG",Tabla1[[#This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4" s="309" t="str">
        <f>IF(F584&lt;&gt;"",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4" s="309" t="str">
        <f>IF(F584&lt;&gt;"",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4" s="309" t="str">
        <f>IF(Tabla1[[#This Row],[Fecha Inicio grupo]]="","",IFERROR(VLOOKUP(Tabla1[[#This Row],[Mes de Alta como miembro]],Parámetros!$AM$2:$AN$16,2,0),"01/01/1900"))</f>
        <v/>
      </c>
    </row>
    <row r="585" spans="1:63" ht="14.45" hidden="1">
      <c r="A585" s="69">
        <v>582</v>
      </c>
      <c r="B585" s="30"/>
      <c r="C585" s="35"/>
      <c r="D585" s="43"/>
      <c r="E585" s="65"/>
      <c r="F585" s="46"/>
      <c r="G585" s="46"/>
      <c r="H585" s="163"/>
      <c r="I585" s="43"/>
      <c r="J585" s="29"/>
      <c r="K585" s="70"/>
      <c r="L585" s="69"/>
      <c r="M585" s="47"/>
      <c r="N585" s="238" t="str">
        <f ca="1">IF(Tabla1[[#This Row],[Fecha de nac]]="","",IF(Tabla1[[#This Row],[Fecha Finalización]] &gt;=TODAY(), DATEDIF(Tabla1[[#This Row],[Fecha de nac]],TODAY(),"y"), ROUNDDOWN((Tabla1[[#This Row],[Fecha Finalización]] -Tabla1[[#This Row],[Fecha de nac]])/365,0)))</f>
        <v/>
      </c>
      <c r="O585" s="169"/>
      <c r="P585" s="35"/>
      <c r="Q585" s="68"/>
      <c r="R585" s="68"/>
      <c r="S585" s="68"/>
      <c r="T585" s="68"/>
      <c r="U585" s="243" t="str">
        <f>IF(F585="","",Tabla1[[#This Row],[Fecha Inicio grupo]]+3*7-7)</f>
        <v/>
      </c>
      <c r="V585" s="244" t="str">
        <f>IF(F585="","",EDATE(Tabla1[[#This Row],[Fecha Inicio grupo]],3))</f>
        <v/>
      </c>
      <c r="W585" s="30"/>
      <c r="X585" s="30"/>
      <c r="Y585" s="76"/>
      <c r="Z585" s="76"/>
      <c r="AA585" s="76"/>
      <c r="AB585" s="76"/>
      <c r="AC585" s="76"/>
      <c r="AD585" s="76"/>
      <c r="AE585" s="76"/>
      <c r="AF585" s="76"/>
      <c r="AG585" s="76"/>
      <c r="AH585" s="76"/>
      <c r="AI585" s="76"/>
      <c r="AJ585" s="76"/>
      <c r="AK585" s="76"/>
      <c r="AL585" s="76"/>
      <c r="AM585" s="76"/>
      <c r="AN585" s="76"/>
      <c r="AO585" s="144"/>
      <c r="AP585" s="246" t="str">
        <f>IF(F585="","",IFERROR(VLOOKUP(SUBSTITUTE(SUBSTITUTE(Tabla1[[#This Row],[Uso Sistemas]],"T","P"),"N","F"),Parámetros!$M$2:$N$17,2,0),"Completar hasta 3ra sem. para evaluar a Probacionista"))</f>
        <v/>
      </c>
      <c r="AQ585" s="40"/>
      <c r="AR585" s="40"/>
      <c r="AS585" s="40"/>
      <c r="AT585" s="29"/>
      <c r="AU585" s="56"/>
      <c r="AV585" s="56"/>
      <c r="AW585" s="56"/>
      <c r="AX585" s="248" t="str">
        <f>IF(V585="","",EOMONTH(EDATE(Tabla1[[#This Row],[Fecha Finalización]],2),0))</f>
        <v/>
      </c>
      <c r="AY585" s="40"/>
      <c r="AZ585" s="249" t="str">
        <f>IF(V585="","",EOMONTH(EDATE(Tabla1[[#This Row],[Fecha Finalización]],3),0))</f>
        <v/>
      </c>
      <c r="BA585" s="40"/>
      <c r="BB585" s="40"/>
      <c r="BC585" s="235"/>
      <c r="BD585" s="233" t="str">
        <f>IF(F585="","",Tabla1[[#This Row],[sem 01]]&amp;Tabla1[[#This Row],[sem 02]]&amp;Tabla1[[#This Row],[sem 03]])</f>
        <v/>
      </c>
      <c r="BE585" s="234" t="str">
        <f>IF(TRIM(F585)="","",$B$1&amp;"-"&amp;SUBSTITUTE(Tabla1[[#This Row],[Mes Inscrito]]," ","")&amp;"-"&amp;SUBSTITUTE(Tabla1[[#This Row],[Dia de clases Inscrito]]," ","")&amp;"-"&amp;SUBSTITUTE(Tabla1[[#This Row],[Horario Inscrito]]," ","")&amp;"-"&amp;Tabla1[[#This Row],[Fecha Inicio grupo]])</f>
        <v/>
      </c>
      <c r="BF585" s="251" t="str">
        <f>IF(F585="","",Tabla1[[#This Row],[Curso]])</f>
        <v/>
      </c>
      <c r="BG585" s="252" t="str">
        <f>+IF(TRIM(F585)="","",$B$1&amp;"-"&amp;TRIM(Tabla1[[#This Row],[Mes Inscrito]])&amp;"-"&amp;TRIM(Tabla1[[#This Row],[Dia de clases Inscrito]])&amp;"-"&amp;TRIM(Tabla1[[#This Row],[Horario Inscrito]])&amp;"-"&amp;TRIM(Tabla1[[#This Row],[Fecha Inicio grupo]])&amp;"-"&amp;TRIM(Tabla1[[#This Row],[Tipo Incrito]]))</f>
        <v/>
      </c>
      <c r="BH585" s="308" t="str">
        <f>IF(F585="","",OR(IFERROR(SEARCH("CG",Tabla1[[#This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5" s="309" t="str">
        <f>IF(F585&lt;&gt;"",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5" s="309" t="str">
        <f>IF(F585&lt;&gt;"",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5" s="309" t="str">
        <f>IF(Tabla1[[#This Row],[Fecha Inicio grupo]]="","",IFERROR(VLOOKUP(Tabla1[[#This Row],[Mes de Alta como miembro]],Parámetros!$AM$2:$AN$16,2,0),"01/01/1900"))</f>
        <v/>
      </c>
    </row>
    <row r="586" spans="1:63" ht="14.45" hidden="1">
      <c r="A586" s="69">
        <v>583</v>
      </c>
      <c r="B586" s="30"/>
      <c r="C586" s="35"/>
      <c r="D586" s="43"/>
      <c r="E586" s="65"/>
      <c r="F586" s="46"/>
      <c r="G586" s="46"/>
      <c r="H586" s="163"/>
      <c r="I586" s="43"/>
      <c r="J586" s="29"/>
      <c r="K586" s="70"/>
      <c r="L586" s="69"/>
      <c r="M586" s="47"/>
      <c r="N586" s="238" t="str">
        <f ca="1">IF(Tabla1[[#This Row],[Fecha de nac]]="","",IF(Tabla1[[#This Row],[Fecha Finalización]] &gt;=TODAY(), DATEDIF(Tabla1[[#This Row],[Fecha de nac]],TODAY(),"y"), ROUNDDOWN((Tabla1[[#This Row],[Fecha Finalización]] -Tabla1[[#This Row],[Fecha de nac]])/365,0)))</f>
        <v/>
      </c>
      <c r="O586" s="169"/>
      <c r="P586" s="35"/>
      <c r="Q586" s="68"/>
      <c r="R586" s="68"/>
      <c r="S586" s="68"/>
      <c r="T586" s="68"/>
      <c r="U586" s="243" t="str">
        <f>IF(F586="","",Tabla1[[#This Row],[Fecha Inicio grupo]]+3*7-7)</f>
        <v/>
      </c>
      <c r="V586" s="244" t="str">
        <f>IF(F586="","",EDATE(Tabla1[[#This Row],[Fecha Inicio grupo]],3))</f>
        <v/>
      </c>
      <c r="W586" s="30"/>
      <c r="X586" s="30"/>
      <c r="Y586" s="76"/>
      <c r="Z586" s="76"/>
      <c r="AA586" s="76"/>
      <c r="AB586" s="76"/>
      <c r="AC586" s="76"/>
      <c r="AD586" s="76"/>
      <c r="AE586" s="76"/>
      <c r="AF586" s="76"/>
      <c r="AG586" s="76"/>
      <c r="AH586" s="76"/>
      <c r="AI586" s="76"/>
      <c r="AJ586" s="76"/>
      <c r="AK586" s="76"/>
      <c r="AL586" s="76"/>
      <c r="AM586" s="76"/>
      <c r="AN586" s="76"/>
      <c r="AO586" s="144"/>
      <c r="AP586" s="246" t="str">
        <f>IF(F586="","",IFERROR(VLOOKUP(SUBSTITUTE(SUBSTITUTE(Tabla1[[#This Row],[Uso Sistemas]],"T","P"),"N","F"),Parámetros!$M$2:$N$17,2,0),"Completar hasta 3ra sem. para evaluar a Probacionista"))</f>
        <v/>
      </c>
      <c r="AQ586" s="40"/>
      <c r="AR586" s="40"/>
      <c r="AS586" s="40"/>
      <c r="AT586" s="29"/>
      <c r="AU586" s="56"/>
      <c r="AV586" s="56"/>
      <c r="AW586" s="56"/>
      <c r="AX586" s="248" t="str">
        <f>IF(V586="","",EOMONTH(EDATE(Tabla1[[#This Row],[Fecha Finalización]],2),0))</f>
        <v/>
      </c>
      <c r="AY586" s="40"/>
      <c r="AZ586" s="249" t="str">
        <f>IF(V586="","",EOMONTH(EDATE(Tabla1[[#This Row],[Fecha Finalización]],3),0))</f>
        <v/>
      </c>
      <c r="BA586" s="40"/>
      <c r="BB586" s="40"/>
      <c r="BC586" s="235"/>
      <c r="BD586" s="233" t="str">
        <f>IF(F586="","",Tabla1[[#This Row],[sem 01]]&amp;Tabla1[[#This Row],[sem 02]]&amp;Tabla1[[#This Row],[sem 03]])</f>
        <v/>
      </c>
      <c r="BE586" s="234" t="str">
        <f>IF(TRIM(F586)="","",$B$1&amp;"-"&amp;SUBSTITUTE(Tabla1[[#This Row],[Mes Inscrito]]," ","")&amp;"-"&amp;SUBSTITUTE(Tabla1[[#This Row],[Dia de clases Inscrito]]," ","")&amp;"-"&amp;SUBSTITUTE(Tabla1[[#This Row],[Horario Inscrito]]," ","")&amp;"-"&amp;Tabla1[[#This Row],[Fecha Inicio grupo]])</f>
        <v/>
      </c>
      <c r="BF586" s="251" t="str">
        <f>IF(F586="","",Tabla1[[#This Row],[Curso]])</f>
        <v/>
      </c>
      <c r="BG586" s="252" t="str">
        <f>+IF(TRIM(F586)="","",$B$1&amp;"-"&amp;TRIM(Tabla1[[#This Row],[Mes Inscrito]])&amp;"-"&amp;TRIM(Tabla1[[#This Row],[Dia de clases Inscrito]])&amp;"-"&amp;TRIM(Tabla1[[#This Row],[Horario Inscrito]])&amp;"-"&amp;TRIM(Tabla1[[#This Row],[Fecha Inicio grupo]])&amp;"-"&amp;TRIM(Tabla1[[#This Row],[Tipo Incrito]]))</f>
        <v/>
      </c>
      <c r="BH586" s="308" t="str">
        <f>IF(F586="","",OR(IFERROR(SEARCH("CG",Tabla1[[#This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6" s="309" t="str">
        <f>IF(F586&lt;&gt;"",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6" s="309" t="str">
        <f>IF(F586&lt;&gt;"",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6" s="309" t="str">
        <f>IF(Tabla1[[#This Row],[Fecha Inicio grupo]]="","",IFERROR(VLOOKUP(Tabla1[[#This Row],[Mes de Alta como miembro]],Parámetros!$AM$2:$AN$16,2,0),"01/01/1900"))</f>
        <v/>
      </c>
    </row>
    <row r="587" spans="1:63" ht="14.45" hidden="1">
      <c r="A587" s="69">
        <v>584</v>
      </c>
      <c r="B587" s="30"/>
      <c r="C587" s="35"/>
      <c r="D587" s="43"/>
      <c r="E587" s="65"/>
      <c r="F587" s="46"/>
      <c r="G587" s="46"/>
      <c r="H587" s="163"/>
      <c r="I587" s="43"/>
      <c r="J587" s="29"/>
      <c r="K587" s="70"/>
      <c r="L587" s="69"/>
      <c r="M587" s="47"/>
      <c r="N587" s="238" t="str">
        <f ca="1">IF(Tabla1[[#This Row],[Fecha de nac]]="","",IF(Tabla1[[#This Row],[Fecha Finalización]] &gt;=TODAY(), DATEDIF(Tabla1[[#This Row],[Fecha de nac]],TODAY(),"y"), ROUNDDOWN((Tabla1[[#This Row],[Fecha Finalización]] -Tabla1[[#This Row],[Fecha de nac]])/365,0)))</f>
        <v/>
      </c>
      <c r="O587" s="169"/>
      <c r="P587" s="35"/>
      <c r="Q587" s="68"/>
      <c r="R587" s="68"/>
      <c r="S587" s="68"/>
      <c r="T587" s="68"/>
      <c r="U587" s="243" t="str">
        <f>IF(F587="","",Tabla1[[#This Row],[Fecha Inicio grupo]]+3*7-7)</f>
        <v/>
      </c>
      <c r="V587" s="244" t="str">
        <f>IF(F587="","",EDATE(Tabla1[[#This Row],[Fecha Inicio grupo]],3))</f>
        <v/>
      </c>
      <c r="W587" s="30"/>
      <c r="X587" s="30"/>
      <c r="Y587" s="76"/>
      <c r="Z587" s="76"/>
      <c r="AA587" s="76"/>
      <c r="AB587" s="76"/>
      <c r="AC587" s="76"/>
      <c r="AD587" s="76"/>
      <c r="AE587" s="76"/>
      <c r="AF587" s="76"/>
      <c r="AG587" s="76"/>
      <c r="AH587" s="76"/>
      <c r="AI587" s="76"/>
      <c r="AJ587" s="76"/>
      <c r="AK587" s="76"/>
      <c r="AL587" s="76"/>
      <c r="AM587" s="76"/>
      <c r="AN587" s="76"/>
      <c r="AO587" s="144"/>
      <c r="AP587" s="246" t="str">
        <f>IF(F587="","",IFERROR(VLOOKUP(SUBSTITUTE(SUBSTITUTE(Tabla1[[#This Row],[Uso Sistemas]],"T","P"),"N","F"),Parámetros!$M$2:$N$17,2,0),"Completar hasta 3ra sem. para evaluar a Probacionista"))</f>
        <v/>
      </c>
      <c r="AQ587" s="40"/>
      <c r="AR587" s="40"/>
      <c r="AS587" s="40"/>
      <c r="AT587" s="29"/>
      <c r="AU587" s="56"/>
      <c r="AV587" s="56"/>
      <c r="AW587" s="56"/>
      <c r="AX587" s="248" t="str">
        <f>IF(V587="","",EOMONTH(EDATE(Tabla1[[#This Row],[Fecha Finalización]],2),0))</f>
        <v/>
      </c>
      <c r="AY587" s="40"/>
      <c r="AZ587" s="249" t="str">
        <f>IF(V587="","",EOMONTH(EDATE(Tabla1[[#This Row],[Fecha Finalización]],3),0))</f>
        <v/>
      </c>
      <c r="BA587" s="40"/>
      <c r="BB587" s="40"/>
      <c r="BC587" s="235"/>
      <c r="BD587" s="233" t="str">
        <f>IF(F587="","",Tabla1[[#This Row],[sem 01]]&amp;Tabla1[[#This Row],[sem 02]]&amp;Tabla1[[#This Row],[sem 03]])</f>
        <v/>
      </c>
      <c r="BE587" s="234" t="str">
        <f>IF(TRIM(F587)="","",$B$1&amp;"-"&amp;SUBSTITUTE(Tabla1[[#This Row],[Mes Inscrito]]," ","")&amp;"-"&amp;SUBSTITUTE(Tabla1[[#This Row],[Dia de clases Inscrito]]," ","")&amp;"-"&amp;SUBSTITUTE(Tabla1[[#This Row],[Horario Inscrito]]," ","")&amp;"-"&amp;Tabla1[[#This Row],[Fecha Inicio grupo]])</f>
        <v/>
      </c>
      <c r="BF587" s="251" t="str">
        <f>IF(F587="","",Tabla1[[#This Row],[Curso]])</f>
        <v/>
      </c>
      <c r="BG587" s="252" t="str">
        <f>+IF(TRIM(F587)="","",$B$1&amp;"-"&amp;TRIM(Tabla1[[#This Row],[Mes Inscrito]])&amp;"-"&amp;TRIM(Tabla1[[#This Row],[Dia de clases Inscrito]])&amp;"-"&amp;TRIM(Tabla1[[#This Row],[Horario Inscrito]])&amp;"-"&amp;TRIM(Tabla1[[#This Row],[Fecha Inicio grupo]])&amp;"-"&amp;TRIM(Tabla1[[#This Row],[Tipo Incrito]]))</f>
        <v/>
      </c>
      <c r="BH587" s="308" t="str">
        <f>IF(F587="","",OR(IFERROR(SEARCH("CG",Tabla1[[#This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7" s="309" t="str">
        <f>IF(F587&lt;&gt;"",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7" s="309" t="str">
        <f>IF(F587&lt;&gt;"",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7" s="309" t="str">
        <f>IF(Tabla1[[#This Row],[Fecha Inicio grupo]]="","",IFERROR(VLOOKUP(Tabla1[[#This Row],[Mes de Alta como miembro]],Parámetros!$AM$2:$AN$16,2,0),"01/01/1900"))</f>
        <v/>
      </c>
    </row>
    <row r="588" spans="1:63" ht="14.45" hidden="1">
      <c r="A588" s="69">
        <v>585</v>
      </c>
      <c r="B588" s="30"/>
      <c r="C588" s="35"/>
      <c r="D588" s="43"/>
      <c r="E588" s="65"/>
      <c r="F588" s="46"/>
      <c r="G588" s="46"/>
      <c r="H588" s="163"/>
      <c r="I588" s="43"/>
      <c r="J588" s="29"/>
      <c r="K588" s="70"/>
      <c r="L588" s="69"/>
      <c r="M588" s="47"/>
      <c r="N588" s="238" t="str">
        <f ca="1">IF(Tabla1[[#This Row],[Fecha de nac]]="","",IF(Tabla1[[#This Row],[Fecha Finalización]] &gt;=TODAY(), DATEDIF(Tabla1[[#This Row],[Fecha de nac]],TODAY(),"y"), ROUNDDOWN((Tabla1[[#This Row],[Fecha Finalización]] -Tabla1[[#This Row],[Fecha de nac]])/365,0)))</f>
        <v/>
      </c>
      <c r="O588" s="169"/>
      <c r="P588" s="35"/>
      <c r="Q588" s="68"/>
      <c r="R588" s="68"/>
      <c r="S588" s="68"/>
      <c r="T588" s="68"/>
      <c r="U588" s="243" t="str">
        <f>IF(F588="","",Tabla1[[#This Row],[Fecha Inicio grupo]]+3*7-7)</f>
        <v/>
      </c>
      <c r="V588" s="244" t="str">
        <f>IF(F588="","",EDATE(Tabla1[[#This Row],[Fecha Inicio grupo]],3))</f>
        <v/>
      </c>
      <c r="W588" s="30"/>
      <c r="X588" s="30"/>
      <c r="Y588" s="76"/>
      <c r="Z588" s="76"/>
      <c r="AA588" s="76"/>
      <c r="AB588" s="76"/>
      <c r="AC588" s="76"/>
      <c r="AD588" s="76"/>
      <c r="AE588" s="76"/>
      <c r="AF588" s="76"/>
      <c r="AG588" s="76"/>
      <c r="AH588" s="76"/>
      <c r="AI588" s="76"/>
      <c r="AJ588" s="76"/>
      <c r="AK588" s="76"/>
      <c r="AL588" s="76"/>
      <c r="AM588" s="76"/>
      <c r="AN588" s="76"/>
      <c r="AO588" s="144"/>
      <c r="AP588" s="246" t="str">
        <f>IF(F588="","",IFERROR(VLOOKUP(SUBSTITUTE(SUBSTITUTE(Tabla1[[#This Row],[Uso Sistemas]],"T","P"),"N","F"),Parámetros!$M$2:$N$17,2,0),"Completar hasta 3ra sem. para evaluar a Probacionista"))</f>
        <v/>
      </c>
      <c r="AQ588" s="40"/>
      <c r="AR588" s="40"/>
      <c r="AS588" s="40"/>
      <c r="AT588" s="29"/>
      <c r="AU588" s="56"/>
      <c r="AV588" s="56"/>
      <c r="AW588" s="56"/>
      <c r="AX588" s="248" t="str">
        <f>IF(V588="","",EOMONTH(EDATE(Tabla1[[#This Row],[Fecha Finalización]],2),0))</f>
        <v/>
      </c>
      <c r="AY588" s="40"/>
      <c r="AZ588" s="249" t="str">
        <f>IF(V588="","",EOMONTH(EDATE(Tabla1[[#This Row],[Fecha Finalización]],3),0))</f>
        <v/>
      </c>
      <c r="BA588" s="40"/>
      <c r="BB588" s="40"/>
      <c r="BC588" s="235"/>
      <c r="BD588" s="233" t="str">
        <f>IF(F588="","",Tabla1[[#This Row],[sem 01]]&amp;Tabla1[[#This Row],[sem 02]]&amp;Tabla1[[#This Row],[sem 03]])</f>
        <v/>
      </c>
      <c r="BE588" s="234" t="str">
        <f>IF(TRIM(F588)="","",$B$1&amp;"-"&amp;SUBSTITUTE(Tabla1[[#This Row],[Mes Inscrito]]," ","")&amp;"-"&amp;SUBSTITUTE(Tabla1[[#This Row],[Dia de clases Inscrito]]," ","")&amp;"-"&amp;SUBSTITUTE(Tabla1[[#This Row],[Horario Inscrito]]," ","")&amp;"-"&amp;Tabla1[[#This Row],[Fecha Inicio grupo]])</f>
        <v/>
      </c>
      <c r="BF588" s="251" t="str">
        <f>IF(F588="","",Tabla1[[#This Row],[Curso]])</f>
        <v/>
      </c>
      <c r="BG588" s="252" t="str">
        <f>+IF(TRIM(F588)="","",$B$1&amp;"-"&amp;TRIM(Tabla1[[#This Row],[Mes Inscrito]])&amp;"-"&amp;TRIM(Tabla1[[#This Row],[Dia de clases Inscrito]])&amp;"-"&amp;TRIM(Tabla1[[#This Row],[Horario Inscrito]])&amp;"-"&amp;TRIM(Tabla1[[#This Row],[Fecha Inicio grupo]])&amp;"-"&amp;TRIM(Tabla1[[#This Row],[Tipo Incrito]]))</f>
        <v/>
      </c>
      <c r="BH588" s="308" t="str">
        <f>IF(F588="","",OR(IFERROR(SEARCH("CG",Tabla1[[#This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8" s="309" t="str">
        <f>IF(F588&lt;&gt;"",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8" s="309" t="str">
        <f>IF(F588&lt;&gt;"",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8" s="309" t="str">
        <f>IF(Tabla1[[#This Row],[Fecha Inicio grupo]]="","",IFERROR(VLOOKUP(Tabla1[[#This Row],[Mes de Alta como miembro]],Parámetros!$AM$2:$AN$16,2,0),"01/01/1900"))</f>
        <v/>
      </c>
    </row>
    <row r="589" spans="1:63" ht="14.45" hidden="1">
      <c r="A589" s="69">
        <v>586</v>
      </c>
      <c r="B589" s="30"/>
      <c r="C589" s="35"/>
      <c r="D589" s="43"/>
      <c r="E589" s="65"/>
      <c r="F589" s="46"/>
      <c r="G589" s="46"/>
      <c r="H589" s="163"/>
      <c r="I589" s="43"/>
      <c r="J589" s="29"/>
      <c r="K589" s="70"/>
      <c r="L589" s="69"/>
      <c r="M589" s="47"/>
      <c r="N589" s="238" t="str">
        <f ca="1">IF(Tabla1[[#This Row],[Fecha de nac]]="","",IF(Tabla1[[#This Row],[Fecha Finalización]] &gt;=TODAY(), DATEDIF(Tabla1[[#This Row],[Fecha de nac]],TODAY(),"y"), ROUNDDOWN((Tabla1[[#This Row],[Fecha Finalización]] -Tabla1[[#This Row],[Fecha de nac]])/365,0)))</f>
        <v/>
      </c>
      <c r="O589" s="169"/>
      <c r="P589" s="35"/>
      <c r="Q589" s="68"/>
      <c r="R589" s="68"/>
      <c r="S589" s="68"/>
      <c r="T589" s="68"/>
      <c r="U589" s="243" t="str">
        <f>IF(F589="","",Tabla1[[#This Row],[Fecha Inicio grupo]]+3*7-7)</f>
        <v/>
      </c>
      <c r="V589" s="244" t="str">
        <f>IF(F589="","",EDATE(Tabla1[[#This Row],[Fecha Inicio grupo]],3))</f>
        <v/>
      </c>
      <c r="W589" s="30"/>
      <c r="X589" s="30"/>
      <c r="Y589" s="76"/>
      <c r="Z589" s="76"/>
      <c r="AA589" s="76"/>
      <c r="AB589" s="76"/>
      <c r="AC589" s="76"/>
      <c r="AD589" s="76"/>
      <c r="AE589" s="76"/>
      <c r="AF589" s="76"/>
      <c r="AG589" s="76"/>
      <c r="AH589" s="76"/>
      <c r="AI589" s="76"/>
      <c r="AJ589" s="76"/>
      <c r="AK589" s="76"/>
      <c r="AL589" s="76"/>
      <c r="AM589" s="76"/>
      <c r="AN589" s="76"/>
      <c r="AO589" s="144"/>
      <c r="AP589" s="246" t="str">
        <f>IF(F589="","",IFERROR(VLOOKUP(SUBSTITUTE(SUBSTITUTE(Tabla1[[#This Row],[Uso Sistemas]],"T","P"),"N","F"),Parámetros!$M$2:$N$17,2,0),"Completar hasta 3ra sem. para evaluar a Probacionista"))</f>
        <v/>
      </c>
      <c r="AQ589" s="40"/>
      <c r="AR589" s="40"/>
      <c r="AS589" s="40"/>
      <c r="AT589" s="29"/>
      <c r="AU589" s="56"/>
      <c r="AV589" s="56"/>
      <c r="AW589" s="56"/>
      <c r="AX589" s="248" t="str">
        <f>IF(V589="","",EOMONTH(EDATE(Tabla1[[#This Row],[Fecha Finalización]],2),0))</f>
        <v/>
      </c>
      <c r="AY589" s="40"/>
      <c r="AZ589" s="249" t="str">
        <f>IF(V589="","",EOMONTH(EDATE(Tabla1[[#This Row],[Fecha Finalización]],3),0))</f>
        <v/>
      </c>
      <c r="BA589" s="40"/>
      <c r="BB589" s="40"/>
      <c r="BC589" s="235"/>
      <c r="BD589" s="233" t="str">
        <f>IF(F589="","",Tabla1[[#This Row],[sem 01]]&amp;Tabla1[[#This Row],[sem 02]]&amp;Tabla1[[#This Row],[sem 03]])</f>
        <v/>
      </c>
      <c r="BE589" s="234" t="str">
        <f>IF(TRIM(F589)="","",$B$1&amp;"-"&amp;SUBSTITUTE(Tabla1[[#This Row],[Mes Inscrito]]," ","")&amp;"-"&amp;SUBSTITUTE(Tabla1[[#This Row],[Dia de clases Inscrito]]," ","")&amp;"-"&amp;SUBSTITUTE(Tabla1[[#This Row],[Horario Inscrito]]," ","")&amp;"-"&amp;Tabla1[[#This Row],[Fecha Inicio grupo]])</f>
        <v/>
      </c>
      <c r="BF589" s="251" t="str">
        <f>IF(F589="","",Tabla1[[#This Row],[Curso]])</f>
        <v/>
      </c>
      <c r="BG589" s="252" t="str">
        <f>+IF(TRIM(F589)="","",$B$1&amp;"-"&amp;TRIM(Tabla1[[#This Row],[Mes Inscrito]])&amp;"-"&amp;TRIM(Tabla1[[#This Row],[Dia de clases Inscrito]])&amp;"-"&amp;TRIM(Tabla1[[#This Row],[Horario Inscrito]])&amp;"-"&amp;TRIM(Tabla1[[#This Row],[Fecha Inicio grupo]])&amp;"-"&amp;TRIM(Tabla1[[#This Row],[Tipo Incrito]]))</f>
        <v/>
      </c>
      <c r="BH589" s="308" t="str">
        <f>IF(F589="","",OR(IFERROR(SEARCH("CG",Tabla1[[#This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9" s="309" t="str">
        <f>IF(F589&lt;&gt;"",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9" s="309" t="str">
        <f>IF(F589&lt;&gt;"",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9" s="309" t="str">
        <f>IF(Tabla1[[#This Row],[Fecha Inicio grupo]]="","",IFERROR(VLOOKUP(Tabla1[[#This Row],[Mes de Alta como miembro]],Parámetros!$AM$2:$AN$16,2,0),"01/01/1900"))</f>
        <v/>
      </c>
    </row>
    <row r="590" spans="1:63" ht="14.45" hidden="1">
      <c r="A590" s="69">
        <v>587</v>
      </c>
      <c r="B590" s="30"/>
      <c r="C590" s="35"/>
      <c r="D590" s="43"/>
      <c r="E590" s="65"/>
      <c r="F590" s="46"/>
      <c r="G590" s="46"/>
      <c r="H590" s="163"/>
      <c r="I590" s="43"/>
      <c r="J590" s="29"/>
      <c r="K590" s="70"/>
      <c r="L590" s="69"/>
      <c r="M590" s="47"/>
      <c r="N590" s="238" t="str">
        <f ca="1">IF(Tabla1[[#This Row],[Fecha de nac]]="","",IF(Tabla1[[#This Row],[Fecha Finalización]] &gt;=TODAY(), DATEDIF(Tabla1[[#This Row],[Fecha de nac]],TODAY(),"y"), ROUNDDOWN((Tabla1[[#This Row],[Fecha Finalización]] -Tabla1[[#This Row],[Fecha de nac]])/365,0)))</f>
        <v/>
      </c>
      <c r="O590" s="169"/>
      <c r="P590" s="35"/>
      <c r="Q590" s="68"/>
      <c r="R590" s="68"/>
      <c r="S590" s="68"/>
      <c r="T590" s="68"/>
      <c r="U590" s="243" t="str">
        <f>IF(F590="","",Tabla1[[#This Row],[Fecha Inicio grupo]]+3*7-7)</f>
        <v/>
      </c>
      <c r="V590" s="244" t="str">
        <f>IF(F590="","",EDATE(Tabla1[[#This Row],[Fecha Inicio grupo]],3))</f>
        <v/>
      </c>
      <c r="W590" s="30"/>
      <c r="X590" s="30"/>
      <c r="Y590" s="76"/>
      <c r="Z590" s="76"/>
      <c r="AA590" s="76"/>
      <c r="AB590" s="76"/>
      <c r="AC590" s="76"/>
      <c r="AD590" s="76"/>
      <c r="AE590" s="76"/>
      <c r="AF590" s="76"/>
      <c r="AG590" s="76"/>
      <c r="AH590" s="76"/>
      <c r="AI590" s="76"/>
      <c r="AJ590" s="76"/>
      <c r="AK590" s="76"/>
      <c r="AL590" s="76"/>
      <c r="AM590" s="76"/>
      <c r="AN590" s="76"/>
      <c r="AO590" s="144"/>
      <c r="AP590" s="246" t="str">
        <f>IF(F590="","",IFERROR(VLOOKUP(SUBSTITUTE(SUBSTITUTE(Tabla1[[#This Row],[Uso Sistemas]],"T","P"),"N","F"),Parámetros!$M$2:$N$17,2,0),"Completar hasta 3ra sem. para evaluar a Probacionista"))</f>
        <v/>
      </c>
      <c r="AQ590" s="40"/>
      <c r="AR590" s="40"/>
      <c r="AS590" s="40"/>
      <c r="AT590" s="29"/>
      <c r="AU590" s="56"/>
      <c r="AV590" s="56"/>
      <c r="AW590" s="56"/>
      <c r="AX590" s="248" t="str">
        <f>IF(V590="","",EOMONTH(EDATE(Tabla1[[#This Row],[Fecha Finalización]],2),0))</f>
        <v/>
      </c>
      <c r="AY590" s="40"/>
      <c r="AZ590" s="249" t="str">
        <f>IF(V590="","",EOMONTH(EDATE(Tabla1[[#This Row],[Fecha Finalización]],3),0))</f>
        <v/>
      </c>
      <c r="BA590" s="40"/>
      <c r="BB590" s="40"/>
      <c r="BC590" s="235"/>
      <c r="BD590" s="233" t="str">
        <f>IF(F590="","",Tabla1[[#This Row],[sem 01]]&amp;Tabla1[[#This Row],[sem 02]]&amp;Tabla1[[#This Row],[sem 03]])</f>
        <v/>
      </c>
      <c r="BE590" s="234" t="str">
        <f>IF(TRIM(F590)="","",$B$1&amp;"-"&amp;SUBSTITUTE(Tabla1[[#This Row],[Mes Inscrito]]," ","")&amp;"-"&amp;SUBSTITUTE(Tabla1[[#This Row],[Dia de clases Inscrito]]," ","")&amp;"-"&amp;SUBSTITUTE(Tabla1[[#This Row],[Horario Inscrito]]," ","")&amp;"-"&amp;Tabla1[[#This Row],[Fecha Inicio grupo]])</f>
        <v/>
      </c>
      <c r="BF590" s="251" t="str">
        <f>IF(F590="","",Tabla1[[#This Row],[Curso]])</f>
        <v/>
      </c>
      <c r="BG590" s="252" t="str">
        <f>+IF(TRIM(F590)="","",$B$1&amp;"-"&amp;TRIM(Tabla1[[#This Row],[Mes Inscrito]])&amp;"-"&amp;TRIM(Tabla1[[#This Row],[Dia de clases Inscrito]])&amp;"-"&amp;TRIM(Tabla1[[#This Row],[Horario Inscrito]])&amp;"-"&amp;TRIM(Tabla1[[#This Row],[Fecha Inicio grupo]])&amp;"-"&amp;TRIM(Tabla1[[#This Row],[Tipo Incrito]]))</f>
        <v/>
      </c>
      <c r="BH590" s="308" t="str">
        <f>IF(F590="","",OR(IFERROR(SEARCH("CG",Tabla1[[#This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0" s="309" t="str">
        <f>IF(F590&lt;&gt;"",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0" s="309" t="str">
        <f>IF(F590&lt;&gt;"",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0" s="309" t="str">
        <f>IF(Tabla1[[#This Row],[Fecha Inicio grupo]]="","",IFERROR(VLOOKUP(Tabla1[[#This Row],[Mes de Alta como miembro]],Parámetros!$AM$2:$AN$16,2,0),"01/01/1900"))</f>
        <v/>
      </c>
    </row>
    <row r="591" spans="1:63" ht="14.45" hidden="1">
      <c r="A591" s="69">
        <v>588</v>
      </c>
      <c r="B591" s="30"/>
      <c r="C591" s="35"/>
      <c r="D591" s="43"/>
      <c r="E591" s="65"/>
      <c r="F591" s="46"/>
      <c r="G591" s="46"/>
      <c r="H591" s="163"/>
      <c r="I591" s="43"/>
      <c r="J591" s="29"/>
      <c r="K591" s="70"/>
      <c r="L591" s="69"/>
      <c r="M591" s="47"/>
      <c r="N591" s="238" t="str">
        <f ca="1">IF(Tabla1[[#This Row],[Fecha de nac]]="","",IF(Tabla1[[#This Row],[Fecha Finalización]] &gt;=TODAY(), DATEDIF(Tabla1[[#This Row],[Fecha de nac]],TODAY(),"y"), ROUNDDOWN((Tabla1[[#This Row],[Fecha Finalización]] -Tabla1[[#This Row],[Fecha de nac]])/365,0)))</f>
        <v/>
      </c>
      <c r="O591" s="169"/>
      <c r="P591" s="35"/>
      <c r="Q591" s="68"/>
      <c r="R591" s="68"/>
      <c r="S591" s="68"/>
      <c r="T591" s="68"/>
      <c r="U591" s="243" t="str">
        <f>IF(F591="","",Tabla1[[#This Row],[Fecha Inicio grupo]]+3*7-7)</f>
        <v/>
      </c>
      <c r="V591" s="244" t="str">
        <f>IF(F591="","",EDATE(Tabla1[[#This Row],[Fecha Inicio grupo]],3))</f>
        <v/>
      </c>
      <c r="W591" s="30"/>
      <c r="X591" s="30"/>
      <c r="Y591" s="76"/>
      <c r="Z591" s="76"/>
      <c r="AA591" s="76"/>
      <c r="AB591" s="76"/>
      <c r="AC591" s="76"/>
      <c r="AD591" s="76"/>
      <c r="AE591" s="76"/>
      <c r="AF591" s="76"/>
      <c r="AG591" s="76"/>
      <c r="AH591" s="76"/>
      <c r="AI591" s="76"/>
      <c r="AJ591" s="76"/>
      <c r="AK591" s="76"/>
      <c r="AL591" s="76"/>
      <c r="AM591" s="76"/>
      <c r="AN591" s="76"/>
      <c r="AO591" s="144"/>
      <c r="AP591" s="246" t="str">
        <f>IF(F591="","",IFERROR(VLOOKUP(SUBSTITUTE(SUBSTITUTE(Tabla1[[#This Row],[Uso Sistemas]],"T","P"),"N","F"),Parámetros!$M$2:$N$17,2,0),"Completar hasta 3ra sem. para evaluar a Probacionista"))</f>
        <v/>
      </c>
      <c r="AQ591" s="40"/>
      <c r="AR591" s="40"/>
      <c r="AS591" s="40"/>
      <c r="AT591" s="29"/>
      <c r="AU591" s="56"/>
      <c r="AV591" s="56"/>
      <c r="AW591" s="56"/>
      <c r="AX591" s="248" t="str">
        <f>IF(V591="","",EOMONTH(EDATE(Tabla1[[#This Row],[Fecha Finalización]],2),0))</f>
        <v/>
      </c>
      <c r="AY591" s="40"/>
      <c r="AZ591" s="249" t="str">
        <f>IF(V591="","",EOMONTH(EDATE(Tabla1[[#This Row],[Fecha Finalización]],3),0))</f>
        <v/>
      </c>
      <c r="BA591" s="40"/>
      <c r="BB591" s="40"/>
      <c r="BC591" s="235"/>
      <c r="BD591" s="233" t="str">
        <f>IF(F591="","",Tabla1[[#This Row],[sem 01]]&amp;Tabla1[[#This Row],[sem 02]]&amp;Tabla1[[#This Row],[sem 03]])</f>
        <v/>
      </c>
      <c r="BE591" s="234" t="str">
        <f>IF(TRIM(F591)="","",$B$1&amp;"-"&amp;SUBSTITUTE(Tabla1[[#This Row],[Mes Inscrito]]," ","")&amp;"-"&amp;SUBSTITUTE(Tabla1[[#This Row],[Dia de clases Inscrito]]," ","")&amp;"-"&amp;SUBSTITUTE(Tabla1[[#This Row],[Horario Inscrito]]," ","")&amp;"-"&amp;Tabla1[[#This Row],[Fecha Inicio grupo]])</f>
        <v/>
      </c>
      <c r="BF591" s="251" t="str">
        <f>IF(F591="","",Tabla1[[#This Row],[Curso]])</f>
        <v/>
      </c>
      <c r="BG591" s="252" t="str">
        <f>+IF(TRIM(F591)="","",$B$1&amp;"-"&amp;TRIM(Tabla1[[#This Row],[Mes Inscrito]])&amp;"-"&amp;TRIM(Tabla1[[#This Row],[Dia de clases Inscrito]])&amp;"-"&amp;TRIM(Tabla1[[#This Row],[Horario Inscrito]])&amp;"-"&amp;TRIM(Tabla1[[#This Row],[Fecha Inicio grupo]])&amp;"-"&amp;TRIM(Tabla1[[#This Row],[Tipo Incrito]]))</f>
        <v/>
      </c>
      <c r="BH591" s="308" t="str">
        <f>IF(F591="","",OR(IFERROR(SEARCH("CG",Tabla1[[#This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1" s="309" t="str">
        <f>IF(F591&lt;&gt;"",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1" s="309" t="str">
        <f>IF(F591&lt;&gt;"",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1" s="309" t="str">
        <f>IF(Tabla1[[#This Row],[Fecha Inicio grupo]]="","",IFERROR(VLOOKUP(Tabla1[[#This Row],[Mes de Alta como miembro]],Parámetros!$AM$2:$AN$16,2,0),"01/01/1900"))</f>
        <v/>
      </c>
    </row>
    <row r="592" spans="1:63" ht="14.45" hidden="1">
      <c r="A592" s="69">
        <v>589</v>
      </c>
      <c r="B592" s="30"/>
      <c r="C592" s="35"/>
      <c r="D592" s="43"/>
      <c r="E592" s="65"/>
      <c r="F592" s="46"/>
      <c r="G592" s="46"/>
      <c r="H592" s="163"/>
      <c r="I592" s="43"/>
      <c r="J592" s="29"/>
      <c r="K592" s="70"/>
      <c r="L592" s="69"/>
      <c r="M592" s="47"/>
      <c r="N592" s="238" t="str">
        <f ca="1">IF(Tabla1[[#This Row],[Fecha de nac]]="","",IF(Tabla1[[#This Row],[Fecha Finalización]] &gt;=TODAY(), DATEDIF(Tabla1[[#This Row],[Fecha de nac]],TODAY(),"y"), ROUNDDOWN((Tabla1[[#This Row],[Fecha Finalización]] -Tabla1[[#This Row],[Fecha de nac]])/365,0)))</f>
        <v/>
      </c>
      <c r="O592" s="169"/>
      <c r="P592" s="35"/>
      <c r="Q592" s="68"/>
      <c r="R592" s="68"/>
      <c r="S592" s="68"/>
      <c r="T592" s="68"/>
      <c r="U592" s="243" t="str">
        <f>IF(F592="","",Tabla1[[#This Row],[Fecha Inicio grupo]]+3*7-7)</f>
        <v/>
      </c>
      <c r="V592" s="244" t="str">
        <f>IF(F592="","",EDATE(Tabla1[[#This Row],[Fecha Inicio grupo]],3))</f>
        <v/>
      </c>
      <c r="W592" s="30"/>
      <c r="X592" s="30"/>
      <c r="Y592" s="76"/>
      <c r="Z592" s="76"/>
      <c r="AA592" s="76"/>
      <c r="AB592" s="76"/>
      <c r="AC592" s="76"/>
      <c r="AD592" s="76"/>
      <c r="AE592" s="76"/>
      <c r="AF592" s="76"/>
      <c r="AG592" s="76"/>
      <c r="AH592" s="76"/>
      <c r="AI592" s="76"/>
      <c r="AJ592" s="76"/>
      <c r="AK592" s="76"/>
      <c r="AL592" s="76"/>
      <c r="AM592" s="76"/>
      <c r="AN592" s="76"/>
      <c r="AO592" s="144"/>
      <c r="AP592" s="246" t="str">
        <f>IF(F592="","",IFERROR(VLOOKUP(SUBSTITUTE(SUBSTITUTE(Tabla1[[#This Row],[Uso Sistemas]],"T","P"),"N","F"),Parámetros!$M$2:$N$17,2,0),"Completar hasta 3ra sem. para evaluar a Probacionista"))</f>
        <v/>
      </c>
      <c r="AQ592" s="40"/>
      <c r="AR592" s="40"/>
      <c r="AS592" s="40"/>
      <c r="AT592" s="29"/>
      <c r="AU592" s="56"/>
      <c r="AV592" s="56"/>
      <c r="AW592" s="56"/>
      <c r="AX592" s="248" t="str">
        <f>IF(V592="","",EOMONTH(EDATE(Tabla1[[#This Row],[Fecha Finalización]],2),0))</f>
        <v/>
      </c>
      <c r="AY592" s="40"/>
      <c r="AZ592" s="249" t="str">
        <f>IF(V592="","",EOMONTH(EDATE(Tabla1[[#This Row],[Fecha Finalización]],3),0))</f>
        <v/>
      </c>
      <c r="BA592" s="40"/>
      <c r="BB592" s="40"/>
      <c r="BC592" s="235"/>
      <c r="BD592" s="233" t="str">
        <f>IF(F592="","",Tabla1[[#This Row],[sem 01]]&amp;Tabla1[[#This Row],[sem 02]]&amp;Tabla1[[#This Row],[sem 03]])</f>
        <v/>
      </c>
      <c r="BE592" s="234" t="str">
        <f>IF(TRIM(F592)="","",$B$1&amp;"-"&amp;SUBSTITUTE(Tabla1[[#This Row],[Mes Inscrito]]," ","")&amp;"-"&amp;SUBSTITUTE(Tabla1[[#This Row],[Dia de clases Inscrito]]," ","")&amp;"-"&amp;SUBSTITUTE(Tabla1[[#This Row],[Horario Inscrito]]," ","")&amp;"-"&amp;Tabla1[[#This Row],[Fecha Inicio grupo]])</f>
        <v/>
      </c>
      <c r="BF592" s="251" t="str">
        <f>IF(F592="","",Tabla1[[#This Row],[Curso]])</f>
        <v/>
      </c>
      <c r="BG592" s="252" t="str">
        <f>+IF(TRIM(F592)="","",$B$1&amp;"-"&amp;TRIM(Tabla1[[#This Row],[Mes Inscrito]])&amp;"-"&amp;TRIM(Tabla1[[#This Row],[Dia de clases Inscrito]])&amp;"-"&amp;TRIM(Tabla1[[#This Row],[Horario Inscrito]])&amp;"-"&amp;TRIM(Tabla1[[#This Row],[Fecha Inicio grupo]])&amp;"-"&amp;TRIM(Tabla1[[#This Row],[Tipo Incrito]]))</f>
        <v/>
      </c>
      <c r="BH592" s="308" t="str">
        <f>IF(F592="","",OR(IFERROR(SEARCH("CG",Tabla1[[#This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2" s="309" t="str">
        <f>IF(F592&lt;&gt;"",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2" s="309" t="str">
        <f>IF(F592&lt;&gt;"",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2" s="309" t="str">
        <f>IF(Tabla1[[#This Row],[Fecha Inicio grupo]]="","",IFERROR(VLOOKUP(Tabla1[[#This Row],[Mes de Alta como miembro]],Parámetros!$AM$2:$AN$16,2,0),"01/01/1900"))</f>
        <v/>
      </c>
    </row>
    <row r="593" spans="1:63" ht="14.45" hidden="1">
      <c r="A593" s="69">
        <v>590</v>
      </c>
      <c r="B593" s="30"/>
      <c r="C593" s="35"/>
      <c r="D593" s="43"/>
      <c r="E593" s="65"/>
      <c r="F593" s="46"/>
      <c r="G593" s="46"/>
      <c r="H593" s="163"/>
      <c r="I593" s="43"/>
      <c r="J593" s="29"/>
      <c r="K593" s="70"/>
      <c r="L593" s="69"/>
      <c r="M593" s="47"/>
      <c r="N593" s="238" t="str">
        <f ca="1">IF(Tabla1[[#This Row],[Fecha de nac]]="","",IF(Tabla1[[#This Row],[Fecha Finalización]] &gt;=TODAY(), DATEDIF(Tabla1[[#This Row],[Fecha de nac]],TODAY(),"y"), ROUNDDOWN((Tabla1[[#This Row],[Fecha Finalización]] -Tabla1[[#This Row],[Fecha de nac]])/365,0)))</f>
        <v/>
      </c>
      <c r="O593" s="169"/>
      <c r="P593" s="35"/>
      <c r="Q593" s="68"/>
      <c r="R593" s="68"/>
      <c r="S593" s="68"/>
      <c r="T593" s="68"/>
      <c r="U593" s="243" t="str">
        <f>IF(F593="","",Tabla1[[#This Row],[Fecha Inicio grupo]]+3*7-7)</f>
        <v/>
      </c>
      <c r="V593" s="244" t="str">
        <f>IF(F593="","",EDATE(Tabla1[[#This Row],[Fecha Inicio grupo]],3))</f>
        <v/>
      </c>
      <c r="W593" s="30"/>
      <c r="X593" s="30"/>
      <c r="Y593" s="76"/>
      <c r="Z593" s="76"/>
      <c r="AA593" s="76"/>
      <c r="AB593" s="76"/>
      <c r="AC593" s="76"/>
      <c r="AD593" s="76"/>
      <c r="AE593" s="76"/>
      <c r="AF593" s="76"/>
      <c r="AG593" s="76"/>
      <c r="AH593" s="76"/>
      <c r="AI593" s="76"/>
      <c r="AJ593" s="76"/>
      <c r="AK593" s="76"/>
      <c r="AL593" s="76"/>
      <c r="AM593" s="76"/>
      <c r="AN593" s="76"/>
      <c r="AO593" s="144"/>
      <c r="AP593" s="246" t="str">
        <f>IF(F593="","",IFERROR(VLOOKUP(SUBSTITUTE(SUBSTITUTE(Tabla1[[#This Row],[Uso Sistemas]],"T","P"),"N","F"),Parámetros!$M$2:$N$17,2,0),"Completar hasta 3ra sem. para evaluar a Probacionista"))</f>
        <v/>
      </c>
      <c r="AQ593" s="40"/>
      <c r="AR593" s="40"/>
      <c r="AS593" s="40"/>
      <c r="AT593" s="29"/>
      <c r="AU593" s="56"/>
      <c r="AV593" s="56"/>
      <c r="AW593" s="56"/>
      <c r="AX593" s="248" t="str">
        <f>IF(V593="","",EOMONTH(EDATE(Tabla1[[#This Row],[Fecha Finalización]],2),0))</f>
        <v/>
      </c>
      <c r="AY593" s="40"/>
      <c r="AZ593" s="249" t="str">
        <f>IF(V593="","",EOMONTH(EDATE(Tabla1[[#This Row],[Fecha Finalización]],3),0))</f>
        <v/>
      </c>
      <c r="BA593" s="40"/>
      <c r="BB593" s="40"/>
      <c r="BC593" s="235"/>
      <c r="BD593" s="233" t="str">
        <f>IF(F593="","",Tabla1[[#This Row],[sem 01]]&amp;Tabla1[[#This Row],[sem 02]]&amp;Tabla1[[#This Row],[sem 03]])</f>
        <v/>
      </c>
      <c r="BE593" s="234" t="str">
        <f>IF(TRIM(F593)="","",$B$1&amp;"-"&amp;SUBSTITUTE(Tabla1[[#This Row],[Mes Inscrito]]," ","")&amp;"-"&amp;SUBSTITUTE(Tabla1[[#This Row],[Dia de clases Inscrito]]," ","")&amp;"-"&amp;SUBSTITUTE(Tabla1[[#This Row],[Horario Inscrito]]," ","")&amp;"-"&amp;Tabla1[[#This Row],[Fecha Inicio grupo]])</f>
        <v/>
      </c>
      <c r="BF593" s="251" t="str">
        <f>IF(F593="","",Tabla1[[#This Row],[Curso]])</f>
        <v/>
      </c>
      <c r="BG593" s="252" t="str">
        <f>+IF(TRIM(F593)="","",$B$1&amp;"-"&amp;TRIM(Tabla1[[#This Row],[Mes Inscrito]])&amp;"-"&amp;TRIM(Tabla1[[#This Row],[Dia de clases Inscrito]])&amp;"-"&amp;TRIM(Tabla1[[#This Row],[Horario Inscrito]])&amp;"-"&amp;TRIM(Tabla1[[#This Row],[Fecha Inicio grupo]])&amp;"-"&amp;TRIM(Tabla1[[#This Row],[Tipo Incrito]]))</f>
        <v/>
      </c>
      <c r="BH593" s="308" t="str">
        <f>IF(F593="","",OR(IFERROR(SEARCH("CG",Tabla1[[#This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3" s="309" t="str">
        <f>IF(F593&lt;&gt;"",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3" s="309" t="str">
        <f>IF(F593&lt;&gt;"",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3" s="309" t="str">
        <f>IF(Tabla1[[#This Row],[Fecha Inicio grupo]]="","",IFERROR(VLOOKUP(Tabla1[[#This Row],[Mes de Alta como miembro]],Parámetros!$AM$2:$AN$16,2,0),"01/01/1900"))</f>
        <v/>
      </c>
    </row>
    <row r="594" spans="1:63" ht="14.45" hidden="1">
      <c r="A594" s="69">
        <v>591</v>
      </c>
      <c r="B594" s="30"/>
      <c r="C594" s="35"/>
      <c r="D594" s="43"/>
      <c r="E594" s="65"/>
      <c r="F594" s="46"/>
      <c r="G594" s="46"/>
      <c r="H594" s="163"/>
      <c r="I594" s="43"/>
      <c r="J594" s="29"/>
      <c r="K594" s="70"/>
      <c r="L594" s="69"/>
      <c r="M594" s="47"/>
      <c r="N594" s="238" t="str">
        <f ca="1">IF(Tabla1[[#This Row],[Fecha de nac]]="","",IF(Tabla1[[#This Row],[Fecha Finalización]] &gt;=TODAY(), DATEDIF(Tabla1[[#This Row],[Fecha de nac]],TODAY(),"y"), ROUNDDOWN((Tabla1[[#This Row],[Fecha Finalización]] -Tabla1[[#This Row],[Fecha de nac]])/365,0)))</f>
        <v/>
      </c>
      <c r="O594" s="169"/>
      <c r="P594" s="35"/>
      <c r="Q594" s="68"/>
      <c r="R594" s="68"/>
      <c r="S594" s="68"/>
      <c r="T594" s="68"/>
      <c r="U594" s="243" t="str">
        <f>IF(F594="","",Tabla1[[#This Row],[Fecha Inicio grupo]]+3*7-7)</f>
        <v/>
      </c>
      <c r="V594" s="244" t="str">
        <f>IF(F594="","",EDATE(Tabla1[[#This Row],[Fecha Inicio grupo]],3))</f>
        <v/>
      </c>
      <c r="W594" s="30"/>
      <c r="X594" s="30"/>
      <c r="Y594" s="76"/>
      <c r="Z594" s="76"/>
      <c r="AA594" s="76"/>
      <c r="AB594" s="76"/>
      <c r="AC594" s="76"/>
      <c r="AD594" s="76"/>
      <c r="AE594" s="76"/>
      <c r="AF594" s="76"/>
      <c r="AG594" s="76"/>
      <c r="AH594" s="76"/>
      <c r="AI594" s="76"/>
      <c r="AJ594" s="76"/>
      <c r="AK594" s="76"/>
      <c r="AL594" s="76"/>
      <c r="AM594" s="76"/>
      <c r="AN594" s="76"/>
      <c r="AO594" s="144"/>
      <c r="AP594" s="246" t="str">
        <f>IF(F594="","",IFERROR(VLOOKUP(SUBSTITUTE(SUBSTITUTE(Tabla1[[#This Row],[Uso Sistemas]],"T","P"),"N","F"),Parámetros!$M$2:$N$17,2,0),"Completar hasta 3ra sem. para evaluar a Probacionista"))</f>
        <v/>
      </c>
      <c r="AQ594" s="40"/>
      <c r="AR594" s="40"/>
      <c r="AS594" s="40"/>
      <c r="AT594" s="29"/>
      <c r="AU594" s="56"/>
      <c r="AV594" s="56"/>
      <c r="AW594" s="56"/>
      <c r="AX594" s="248" t="str">
        <f>IF(V594="","",EOMONTH(EDATE(Tabla1[[#This Row],[Fecha Finalización]],2),0))</f>
        <v/>
      </c>
      <c r="AY594" s="40"/>
      <c r="AZ594" s="249" t="str">
        <f>IF(V594="","",EOMONTH(EDATE(Tabla1[[#This Row],[Fecha Finalización]],3),0))</f>
        <v/>
      </c>
      <c r="BA594" s="40"/>
      <c r="BB594" s="40"/>
      <c r="BC594" s="235"/>
      <c r="BD594" s="233" t="str">
        <f>IF(F594="","",Tabla1[[#This Row],[sem 01]]&amp;Tabla1[[#This Row],[sem 02]]&amp;Tabla1[[#This Row],[sem 03]])</f>
        <v/>
      </c>
      <c r="BE594" s="234" t="str">
        <f>IF(TRIM(F594)="","",$B$1&amp;"-"&amp;SUBSTITUTE(Tabla1[[#This Row],[Mes Inscrito]]," ","")&amp;"-"&amp;SUBSTITUTE(Tabla1[[#This Row],[Dia de clases Inscrito]]," ","")&amp;"-"&amp;SUBSTITUTE(Tabla1[[#This Row],[Horario Inscrito]]," ","")&amp;"-"&amp;Tabla1[[#This Row],[Fecha Inicio grupo]])</f>
        <v/>
      </c>
      <c r="BF594" s="251" t="str">
        <f>IF(F594="","",Tabla1[[#This Row],[Curso]])</f>
        <v/>
      </c>
      <c r="BG594" s="252" t="str">
        <f>+IF(TRIM(F594)="","",$B$1&amp;"-"&amp;TRIM(Tabla1[[#This Row],[Mes Inscrito]])&amp;"-"&amp;TRIM(Tabla1[[#This Row],[Dia de clases Inscrito]])&amp;"-"&amp;TRIM(Tabla1[[#This Row],[Horario Inscrito]])&amp;"-"&amp;TRIM(Tabla1[[#This Row],[Fecha Inicio grupo]])&amp;"-"&amp;TRIM(Tabla1[[#This Row],[Tipo Incrito]]))</f>
        <v/>
      </c>
      <c r="BH594" s="308" t="str">
        <f>IF(F594="","",OR(IFERROR(SEARCH("CG",Tabla1[[#This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4" s="309" t="str">
        <f>IF(F594&lt;&gt;"",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4" s="309" t="str">
        <f>IF(F594&lt;&gt;"",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4" s="309" t="str">
        <f>IF(Tabla1[[#This Row],[Fecha Inicio grupo]]="","",IFERROR(VLOOKUP(Tabla1[[#This Row],[Mes de Alta como miembro]],Parámetros!$AM$2:$AN$16,2,0),"01/01/1900"))</f>
        <v/>
      </c>
    </row>
    <row r="595" spans="1:63" ht="14.45" hidden="1">
      <c r="A595" s="69">
        <v>592</v>
      </c>
      <c r="B595" s="30"/>
      <c r="C595" s="35"/>
      <c r="D595" s="43"/>
      <c r="E595" s="65"/>
      <c r="F595" s="46"/>
      <c r="G595" s="46"/>
      <c r="H595" s="163"/>
      <c r="I595" s="43"/>
      <c r="J595" s="29"/>
      <c r="K595" s="70"/>
      <c r="L595" s="69"/>
      <c r="M595" s="47"/>
      <c r="N595" s="238" t="str">
        <f ca="1">IF(Tabla1[[#This Row],[Fecha de nac]]="","",IF(Tabla1[[#This Row],[Fecha Finalización]] &gt;=TODAY(), DATEDIF(Tabla1[[#This Row],[Fecha de nac]],TODAY(),"y"), ROUNDDOWN((Tabla1[[#This Row],[Fecha Finalización]] -Tabla1[[#This Row],[Fecha de nac]])/365,0)))</f>
        <v/>
      </c>
      <c r="O595" s="169"/>
      <c r="P595" s="35"/>
      <c r="Q595" s="68"/>
      <c r="R595" s="68"/>
      <c r="S595" s="68"/>
      <c r="T595" s="68"/>
      <c r="U595" s="243" t="str">
        <f>IF(F595="","",Tabla1[[#This Row],[Fecha Inicio grupo]]+3*7-7)</f>
        <v/>
      </c>
      <c r="V595" s="244" t="str">
        <f>IF(F595="","",EDATE(Tabla1[[#This Row],[Fecha Inicio grupo]],3))</f>
        <v/>
      </c>
      <c r="W595" s="30"/>
      <c r="X595" s="30"/>
      <c r="Y595" s="76"/>
      <c r="Z595" s="76"/>
      <c r="AA595" s="76"/>
      <c r="AB595" s="76"/>
      <c r="AC595" s="76"/>
      <c r="AD595" s="76"/>
      <c r="AE595" s="76"/>
      <c r="AF595" s="76"/>
      <c r="AG595" s="76"/>
      <c r="AH595" s="76"/>
      <c r="AI595" s="76"/>
      <c r="AJ595" s="76"/>
      <c r="AK595" s="76"/>
      <c r="AL595" s="76"/>
      <c r="AM595" s="76"/>
      <c r="AN595" s="76"/>
      <c r="AO595" s="144"/>
      <c r="AP595" s="246" t="str">
        <f>IF(F595="","",IFERROR(VLOOKUP(SUBSTITUTE(SUBSTITUTE(Tabla1[[#This Row],[Uso Sistemas]],"T","P"),"N","F"),Parámetros!$M$2:$N$17,2,0),"Completar hasta 3ra sem. para evaluar a Probacionista"))</f>
        <v/>
      </c>
      <c r="AQ595" s="40"/>
      <c r="AR595" s="40"/>
      <c r="AS595" s="40"/>
      <c r="AT595" s="29"/>
      <c r="AU595" s="56"/>
      <c r="AV595" s="56"/>
      <c r="AW595" s="56"/>
      <c r="AX595" s="248" t="str">
        <f>IF(V595="","",EOMONTH(EDATE(Tabla1[[#This Row],[Fecha Finalización]],2),0))</f>
        <v/>
      </c>
      <c r="AY595" s="40"/>
      <c r="AZ595" s="249" t="str">
        <f>IF(V595="","",EOMONTH(EDATE(Tabla1[[#This Row],[Fecha Finalización]],3),0))</f>
        <v/>
      </c>
      <c r="BA595" s="40"/>
      <c r="BB595" s="40"/>
      <c r="BC595" s="235"/>
      <c r="BD595" s="233" t="str">
        <f>IF(F595="","",Tabla1[[#This Row],[sem 01]]&amp;Tabla1[[#This Row],[sem 02]]&amp;Tabla1[[#This Row],[sem 03]])</f>
        <v/>
      </c>
      <c r="BE595" s="234" t="str">
        <f>IF(TRIM(F595)="","",$B$1&amp;"-"&amp;SUBSTITUTE(Tabla1[[#This Row],[Mes Inscrito]]," ","")&amp;"-"&amp;SUBSTITUTE(Tabla1[[#This Row],[Dia de clases Inscrito]]," ","")&amp;"-"&amp;SUBSTITUTE(Tabla1[[#This Row],[Horario Inscrito]]," ","")&amp;"-"&amp;Tabla1[[#This Row],[Fecha Inicio grupo]])</f>
        <v/>
      </c>
      <c r="BF595" s="251" t="str">
        <f>IF(F595="","",Tabla1[[#This Row],[Curso]])</f>
        <v/>
      </c>
      <c r="BG595" s="252" t="str">
        <f>+IF(TRIM(F595)="","",$B$1&amp;"-"&amp;TRIM(Tabla1[[#This Row],[Mes Inscrito]])&amp;"-"&amp;TRIM(Tabla1[[#This Row],[Dia de clases Inscrito]])&amp;"-"&amp;TRIM(Tabla1[[#This Row],[Horario Inscrito]])&amp;"-"&amp;TRIM(Tabla1[[#This Row],[Fecha Inicio grupo]])&amp;"-"&amp;TRIM(Tabla1[[#This Row],[Tipo Incrito]]))</f>
        <v/>
      </c>
      <c r="BH595" s="308" t="str">
        <f>IF(F595="","",OR(IFERROR(SEARCH("CG",Tabla1[[#This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5" s="309" t="str">
        <f>IF(F595&lt;&gt;"",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5" s="309" t="str">
        <f>IF(F595&lt;&gt;"",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5" s="309" t="str">
        <f>IF(Tabla1[[#This Row],[Fecha Inicio grupo]]="","",IFERROR(VLOOKUP(Tabla1[[#This Row],[Mes de Alta como miembro]],Parámetros!$AM$2:$AN$16,2,0),"01/01/1900"))</f>
        <v/>
      </c>
    </row>
    <row r="596" spans="1:63" ht="14.45" hidden="1">
      <c r="A596" s="69">
        <v>593</v>
      </c>
      <c r="B596" s="30"/>
      <c r="C596" s="35"/>
      <c r="D596" s="43"/>
      <c r="E596" s="65"/>
      <c r="F596" s="46"/>
      <c r="G596" s="46"/>
      <c r="H596" s="163"/>
      <c r="I596" s="43"/>
      <c r="J596" s="29"/>
      <c r="K596" s="70"/>
      <c r="L596" s="69"/>
      <c r="M596" s="47"/>
      <c r="N596" s="238" t="str">
        <f ca="1">IF(Tabla1[[#This Row],[Fecha de nac]]="","",IF(Tabla1[[#This Row],[Fecha Finalización]] &gt;=TODAY(), DATEDIF(Tabla1[[#This Row],[Fecha de nac]],TODAY(),"y"), ROUNDDOWN((Tabla1[[#This Row],[Fecha Finalización]] -Tabla1[[#This Row],[Fecha de nac]])/365,0)))</f>
        <v/>
      </c>
      <c r="O596" s="169"/>
      <c r="P596" s="35"/>
      <c r="Q596" s="68"/>
      <c r="R596" s="68"/>
      <c r="S596" s="68"/>
      <c r="T596" s="68"/>
      <c r="U596" s="243" t="str">
        <f>IF(F596="","",Tabla1[[#This Row],[Fecha Inicio grupo]]+3*7-7)</f>
        <v/>
      </c>
      <c r="V596" s="244" t="str">
        <f>IF(F596="","",EDATE(Tabla1[[#This Row],[Fecha Inicio grupo]],3))</f>
        <v/>
      </c>
      <c r="W596" s="30"/>
      <c r="X596" s="30"/>
      <c r="Y596" s="76"/>
      <c r="Z596" s="76"/>
      <c r="AA596" s="76"/>
      <c r="AB596" s="76"/>
      <c r="AC596" s="76"/>
      <c r="AD596" s="76"/>
      <c r="AE596" s="76"/>
      <c r="AF596" s="76"/>
      <c r="AG596" s="76"/>
      <c r="AH596" s="76"/>
      <c r="AI596" s="76"/>
      <c r="AJ596" s="76"/>
      <c r="AK596" s="76"/>
      <c r="AL596" s="76"/>
      <c r="AM596" s="76"/>
      <c r="AN596" s="76"/>
      <c r="AO596" s="144"/>
      <c r="AP596" s="246" t="str">
        <f>IF(F596="","",IFERROR(VLOOKUP(SUBSTITUTE(SUBSTITUTE(Tabla1[[#This Row],[Uso Sistemas]],"T","P"),"N","F"),Parámetros!$M$2:$N$17,2,0),"Completar hasta 3ra sem. para evaluar a Probacionista"))</f>
        <v/>
      </c>
      <c r="AQ596" s="40"/>
      <c r="AR596" s="40"/>
      <c r="AS596" s="40"/>
      <c r="AT596" s="29"/>
      <c r="AU596" s="56"/>
      <c r="AV596" s="56"/>
      <c r="AW596" s="56"/>
      <c r="AX596" s="248" t="str">
        <f>IF(V596="","",EOMONTH(EDATE(Tabla1[[#This Row],[Fecha Finalización]],2),0))</f>
        <v/>
      </c>
      <c r="AY596" s="40"/>
      <c r="AZ596" s="249" t="str">
        <f>IF(V596="","",EOMONTH(EDATE(Tabla1[[#This Row],[Fecha Finalización]],3),0))</f>
        <v/>
      </c>
      <c r="BA596" s="40"/>
      <c r="BB596" s="40"/>
      <c r="BC596" s="235"/>
      <c r="BD596" s="233" t="str">
        <f>IF(F596="","",Tabla1[[#This Row],[sem 01]]&amp;Tabla1[[#This Row],[sem 02]]&amp;Tabla1[[#This Row],[sem 03]])</f>
        <v/>
      </c>
      <c r="BE596" s="234" t="str">
        <f>IF(TRIM(F596)="","",$B$1&amp;"-"&amp;SUBSTITUTE(Tabla1[[#This Row],[Mes Inscrito]]," ","")&amp;"-"&amp;SUBSTITUTE(Tabla1[[#This Row],[Dia de clases Inscrito]]," ","")&amp;"-"&amp;SUBSTITUTE(Tabla1[[#This Row],[Horario Inscrito]]," ","")&amp;"-"&amp;Tabla1[[#This Row],[Fecha Inicio grupo]])</f>
        <v/>
      </c>
      <c r="BF596" s="251" t="str">
        <f>IF(F596="","",Tabla1[[#This Row],[Curso]])</f>
        <v/>
      </c>
      <c r="BG596" s="252" t="str">
        <f>+IF(TRIM(F596)="","",$B$1&amp;"-"&amp;TRIM(Tabla1[[#This Row],[Mes Inscrito]])&amp;"-"&amp;TRIM(Tabla1[[#This Row],[Dia de clases Inscrito]])&amp;"-"&amp;TRIM(Tabla1[[#This Row],[Horario Inscrito]])&amp;"-"&amp;TRIM(Tabla1[[#This Row],[Fecha Inicio grupo]])&amp;"-"&amp;TRIM(Tabla1[[#This Row],[Tipo Incrito]]))</f>
        <v/>
      </c>
      <c r="BH596" s="308" t="str">
        <f>IF(F596="","",OR(IFERROR(SEARCH("CG",Tabla1[[#This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6" s="309" t="str">
        <f>IF(F596&lt;&gt;"",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6" s="309" t="str">
        <f>IF(F596&lt;&gt;"",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6" s="309" t="str">
        <f>IF(Tabla1[[#This Row],[Fecha Inicio grupo]]="","",IFERROR(VLOOKUP(Tabla1[[#This Row],[Mes de Alta como miembro]],Parámetros!$AM$2:$AN$16,2,0),"01/01/1900"))</f>
        <v/>
      </c>
    </row>
    <row r="597" spans="1:63" ht="14.45" hidden="1">
      <c r="A597" s="69">
        <v>594</v>
      </c>
      <c r="B597" s="30"/>
      <c r="C597" s="35"/>
      <c r="D597" s="43"/>
      <c r="E597" s="65"/>
      <c r="F597" s="46"/>
      <c r="G597" s="46"/>
      <c r="H597" s="163"/>
      <c r="I597" s="43"/>
      <c r="J597" s="29"/>
      <c r="K597" s="70"/>
      <c r="L597" s="69"/>
      <c r="M597" s="47"/>
      <c r="N597" s="238" t="str">
        <f ca="1">IF(Tabla1[[#This Row],[Fecha de nac]]="","",IF(Tabla1[[#This Row],[Fecha Finalización]] &gt;=TODAY(), DATEDIF(Tabla1[[#This Row],[Fecha de nac]],TODAY(),"y"), ROUNDDOWN((Tabla1[[#This Row],[Fecha Finalización]] -Tabla1[[#This Row],[Fecha de nac]])/365,0)))</f>
        <v/>
      </c>
      <c r="O597" s="169"/>
      <c r="P597" s="35"/>
      <c r="Q597" s="68"/>
      <c r="R597" s="68"/>
      <c r="S597" s="68"/>
      <c r="T597" s="68"/>
      <c r="U597" s="243" t="str">
        <f>IF(F597="","",Tabla1[[#This Row],[Fecha Inicio grupo]]+3*7-7)</f>
        <v/>
      </c>
      <c r="V597" s="244" t="str">
        <f>IF(F597="","",EDATE(Tabla1[[#This Row],[Fecha Inicio grupo]],3))</f>
        <v/>
      </c>
      <c r="W597" s="30"/>
      <c r="X597" s="30"/>
      <c r="Y597" s="76"/>
      <c r="Z597" s="76"/>
      <c r="AA597" s="76"/>
      <c r="AB597" s="76"/>
      <c r="AC597" s="76"/>
      <c r="AD597" s="76"/>
      <c r="AE597" s="76"/>
      <c r="AF597" s="76"/>
      <c r="AG597" s="76"/>
      <c r="AH597" s="76"/>
      <c r="AI597" s="76"/>
      <c r="AJ597" s="76"/>
      <c r="AK597" s="76"/>
      <c r="AL597" s="76"/>
      <c r="AM597" s="76"/>
      <c r="AN597" s="76"/>
      <c r="AO597" s="144"/>
      <c r="AP597" s="246" t="str">
        <f>IF(F597="","",IFERROR(VLOOKUP(SUBSTITUTE(SUBSTITUTE(Tabla1[[#This Row],[Uso Sistemas]],"T","P"),"N","F"),Parámetros!$M$2:$N$17,2,0),"Completar hasta 3ra sem. para evaluar a Probacionista"))</f>
        <v/>
      </c>
      <c r="AQ597" s="40"/>
      <c r="AR597" s="40"/>
      <c r="AS597" s="40"/>
      <c r="AT597" s="29"/>
      <c r="AU597" s="56"/>
      <c r="AV597" s="56"/>
      <c r="AW597" s="56"/>
      <c r="AX597" s="248" t="str">
        <f>IF(V597="","",EOMONTH(EDATE(Tabla1[[#This Row],[Fecha Finalización]],2),0))</f>
        <v/>
      </c>
      <c r="AY597" s="40"/>
      <c r="AZ597" s="249" t="str">
        <f>IF(V597="","",EOMONTH(EDATE(Tabla1[[#This Row],[Fecha Finalización]],3),0))</f>
        <v/>
      </c>
      <c r="BA597" s="40"/>
      <c r="BB597" s="40"/>
      <c r="BC597" s="235"/>
      <c r="BD597" s="233" t="str">
        <f>IF(F597="","",Tabla1[[#This Row],[sem 01]]&amp;Tabla1[[#This Row],[sem 02]]&amp;Tabla1[[#This Row],[sem 03]])</f>
        <v/>
      </c>
      <c r="BE597" s="234" t="str">
        <f>IF(TRIM(F597)="","",$B$1&amp;"-"&amp;SUBSTITUTE(Tabla1[[#This Row],[Mes Inscrito]]," ","")&amp;"-"&amp;SUBSTITUTE(Tabla1[[#This Row],[Dia de clases Inscrito]]," ","")&amp;"-"&amp;SUBSTITUTE(Tabla1[[#This Row],[Horario Inscrito]]," ","")&amp;"-"&amp;Tabla1[[#This Row],[Fecha Inicio grupo]])</f>
        <v/>
      </c>
      <c r="BF597" s="251" t="str">
        <f>IF(F597="","",Tabla1[[#This Row],[Curso]])</f>
        <v/>
      </c>
      <c r="BG597" s="252" t="str">
        <f>+IF(TRIM(F597)="","",$B$1&amp;"-"&amp;TRIM(Tabla1[[#This Row],[Mes Inscrito]])&amp;"-"&amp;TRIM(Tabla1[[#This Row],[Dia de clases Inscrito]])&amp;"-"&amp;TRIM(Tabla1[[#This Row],[Horario Inscrito]])&amp;"-"&amp;TRIM(Tabla1[[#This Row],[Fecha Inicio grupo]])&amp;"-"&amp;TRIM(Tabla1[[#This Row],[Tipo Incrito]]))</f>
        <v/>
      </c>
      <c r="BH597" s="308" t="str">
        <f>IF(F597="","",OR(IFERROR(SEARCH("CG",Tabla1[[#This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7" s="309" t="str">
        <f>IF(F597&lt;&gt;"",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7" s="309" t="str">
        <f>IF(F597&lt;&gt;"",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7" s="309" t="str">
        <f>IF(Tabla1[[#This Row],[Fecha Inicio grupo]]="","",IFERROR(VLOOKUP(Tabla1[[#This Row],[Mes de Alta como miembro]],Parámetros!$AM$2:$AN$16,2,0),"01/01/1900"))</f>
        <v/>
      </c>
    </row>
    <row r="598" spans="1:63" ht="14.45" hidden="1">
      <c r="A598" s="69">
        <v>595</v>
      </c>
      <c r="B598" s="30"/>
      <c r="C598" s="35"/>
      <c r="D598" s="43"/>
      <c r="E598" s="65"/>
      <c r="F598" s="46"/>
      <c r="G598" s="46"/>
      <c r="H598" s="163"/>
      <c r="I598" s="43"/>
      <c r="J598" s="29"/>
      <c r="K598" s="70"/>
      <c r="L598" s="69"/>
      <c r="M598" s="47"/>
      <c r="N598" s="238" t="str">
        <f ca="1">IF(Tabla1[[#This Row],[Fecha de nac]]="","",IF(Tabla1[[#This Row],[Fecha Finalización]] &gt;=TODAY(), DATEDIF(Tabla1[[#This Row],[Fecha de nac]],TODAY(),"y"), ROUNDDOWN((Tabla1[[#This Row],[Fecha Finalización]] -Tabla1[[#This Row],[Fecha de nac]])/365,0)))</f>
        <v/>
      </c>
      <c r="O598" s="169"/>
      <c r="P598" s="35"/>
      <c r="Q598" s="68"/>
      <c r="R598" s="68"/>
      <c r="S598" s="68"/>
      <c r="T598" s="68"/>
      <c r="U598" s="243" t="str">
        <f>IF(F598="","",Tabla1[[#This Row],[Fecha Inicio grupo]]+3*7-7)</f>
        <v/>
      </c>
      <c r="V598" s="244" t="str">
        <f>IF(F598="","",EDATE(Tabla1[[#This Row],[Fecha Inicio grupo]],3))</f>
        <v/>
      </c>
      <c r="W598" s="30"/>
      <c r="X598" s="30"/>
      <c r="Y598" s="76"/>
      <c r="Z598" s="76"/>
      <c r="AA598" s="76"/>
      <c r="AB598" s="76"/>
      <c r="AC598" s="76"/>
      <c r="AD598" s="76"/>
      <c r="AE598" s="76"/>
      <c r="AF598" s="76"/>
      <c r="AG598" s="76"/>
      <c r="AH598" s="76"/>
      <c r="AI598" s="76"/>
      <c r="AJ598" s="76"/>
      <c r="AK598" s="76"/>
      <c r="AL598" s="76"/>
      <c r="AM598" s="76"/>
      <c r="AN598" s="76"/>
      <c r="AO598" s="144"/>
      <c r="AP598" s="246" t="str">
        <f>IF(F598="","",IFERROR(VLOOKUP(SUBSTITUTE(SUBSTITUTE(Tabla1[[#This Row],[Uso Sistemas]],"T","P"),"N","F"),Parámetros!$M$2:$N$17,2,0),"Completar hasta 3ra sem. para evaluar a Probacionista"))</f>
        <v/>
      </c>
      <c r="AQ598" s="40"/>
      <c r="AR598" s="40"/>
      <c r="AS598" s="40"/>
      <c r="AT598" s="29"/>
      <c r="AU598" s="56"/>
      <c r="AV598" s="56"/>
      <c r="AW598" s="56"/>
      <c r="AX598" s="248" t="str">
        <f>IF(V598="","",EOMONTH(EDATE(Tabla1[[#This Row],[Fecha Finalización]],2),0))</f>
        <v/>
      </c>
      <c r="AY598" s="40"/>
      <c r="AZ598" s="249" t="str">
        <f>IF(V598="","",EOMONTH(EDATE(Tabla1[[#This Row],[Fecha Finalización]],3),0))</f>
        <v/>
      </c>
      <c r="BA598" s="40"/>
      <c r="BB598" s="40"/>
      <c r="BC598" s="235"/>
      <c r="BD598" s="233" t="str">
        <f>IF(F598="","",Tabla1[[#This Row],[sem 01]]&amp;Tabla1[[#This Row],[sem 02]]&amp;Tabla1[[#This Row],[sem 03]])</f>
        <v/>
      </c>
      <c r="BE598" s="234" t="str">
        <f>IF(TRIM(F598)="","",$B$1&amp;"-"&amp;SUBSTITUTE(Tabla1[[#This Row],[Mes Inscrito]]," ","")&amp;"-"&amp;SUBSTITUTE(Tabla1[[#This Row],[Dia de clases Inscrito]]," ","")&amp;"-"&amp;SUBSTITUTE(Tabla1[[#This Row],[Horario Inscrito]]," ","")&amp;"-"&amp;Tabla1[[#This Row],[Fecha Inicio grupo]])</f>
        <v/>
      </c>
      <c r="BF598" s="251" t="str">
        <f>IF(F598="","",Tabla1[[#This Row],[Curso]])</f>
        <v/>
      </c>
      <c r="BG598" s="252" t="str">
        <f>+IF(TRIM(F598)="","",$B$1&amp;"-"&amp;TRIM(Tabla1[[#This Row],[Mes Inscrito]])&amp;"-"&amp;TRIM(Tabla1[[#This Row],[Dia de clases Inscrito]])&amp;"-"&amp;TRIM(Tabla1[[#This Row],[Horario Inscrito]])&amp;"-"&amp;TRIM(Tabla1[[#This Row],[Fecha Inicio grupo]])&amp;"-"&amp;TRIM(Tabla1[[#This Row],[Tipo Incrito]]))</f>
        <v/>
      </c>
      <c r="BH598" s="308" t="str">
        <f>IF(F598="","",OR(IFERROR(SEARCH("CG",Tabla1[[#This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8" s="309" t="str">
        <f>IF(F598&lt;&gt;"",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8" s="309" t="str">
        <f>IF(F598&lt;&gt;"",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8" s="309" t="str">
        <f>IF(Tabla1[[#This Row],[Fecha Inicio grupo]]="","",IFERROR(VLOOKUP(Tabla1[[#This Row],[Mes de Alta como miembro]],Parámetros!$AM$2:$AN$16,2,0),"01/01/1900"))</f>
        <v/>
      </c>
    </row>
    <row r="599" spans="1:63" ht="14.45" hidden="1">
      <c r="A599" s="69">
        <v>596</v>
      </c>
      <c r="B599" s="30"/>
      <c r="C599" s="35"/>
      <c r="D599" s="43"/>
      <c r="E599" s="65"/>
      <c r="F599" s="46"/>
      <c r="G599" s="46"/>
      <c r="H599" s="163"/>
      <c r="I599" s="43"/>
      <c r="J599" s="29"/>
      <c r="K599" s="70"/>
      <c r="L599" s="69"/>
      <c r="M599" s="47"/>
      <c r="N599" s="238" t="str">
        <f ca="1">IF(Tabla1[[#This Row],[Fecha de nac]]="","",IF(Tabla1[[#This Row],[Fecha Finalización]] &gt;=TODAY(), DATEDIF(Tabla1[[#This Row],[Fecha de nac]],TODAY(),"y"), ROUNDDOWN((Tabla1[[#This Row],[Fecha Finalización]] -Tabla1[[#This Row],[Fecha de nac]])/365,0)))</f>
        <v/>
      </c>
      <c r="O599" s="169"/>
      <c r="P599" s="35"/>
      <c r="Q599" s="68"/>
      <c r="R599" s="68"/>
      <c r="S599" s="68"/>
      <c r="T599" s="68"/>
      <c r="U599" s="243" t="str">
        <f>IF(F599="","",Tabla1[[#This Row],[Fecha Inicio grupo]]+3*7-7)</f>
        <v/>
      </c>
      <c r="V599" s="244" t="str">
        <f>IF(F599="","",EDATE(Tabla1[[#This Row],[Fecha Inicio grupo]],3))</f>
        <v/>
      </c>
      <c r="W599" s="30"/>
      <c r="X599" s="30"/>
      <c r="Y599" s="76"/>
      <c r="Z599" s="76"/>
      <c r="AA599" s="76"/>
      <c r="AB599" s="76"/>
      <c r="AC599" s="76"/>
      <c r="AD599" s="76"/>
      <c r="AE599" s="76"/>
      <c r="AF599" s="76"/>
      <c r="AG599" s="76"/>
      <c r="AH599" s="76"/>
      <c r="AI599" s="76"/>
      <c r="AJ599" s="76"/>
      <c r="AK599" s="76"/>
      <c r="AL599" s="76"/>
      <c r="AM599" s="76"/>
      <c r="AN599" s="76"/>
      <c r="AO599" s="144"/>
      <c r="AP599" s="246" t="str">
        <f>IF(F599="","",IFERROR(VLOOKUP(SUBSTITUTE(SUBSTITUTE(Tabla1[[#This Row],[Uso Sistemas]],"T","P"),"N","F"),Parámetros!$M$2:$N$17,2,0),"Completar hasta 3ra sem. para evaluar a Probacionista"))</f>
        <v/>
      </c>
      <c r="AQ599" s="40"/>
      <c r="AR599" s="40"/>
      <c r="AS599" s="40"/>
      <c r="AT599" s="29"/>
      <c r="AU599" s="56"/>
      <c r="AV599" s="56"/>
      <c r="AW599" s="56"/>
      <c r="AX599" s="248" t="str">
        <f>IF(V599="","",EOMONTH(EDATE(Tabla1[[#This Row],[Fecha Finalización]],2),0))</f>
        <v/>
      </c>
      <c r="AY599" s="40"/>
      <c r="AZ599" s="249" t="str">
        <f>IF(V599="","",EOMONTH(EDATE(Tabla1[[#This Row],[Fecha Finalización]],3),0))</f>
        <v/>
      </c>
      <c r="BA599" s="40"/>
      <c r="BB599" s="40"/>
      <c r="BC599" s="235"/>
      <c r="BD599" s="233" t="str">
        <f>IF(F599="","",Tabla1[[#This Row],[sem 01]]&amp;Tabla1[[#This Row],[sem 02]]&amp;Tabla1[[#This Row],[sem 03]])</f>
        <v/>
      </c>
      <c r="BE599" s="234" t="str">
        <f>IF(TRIM(F599)="","",$B$1&amp;"-"&amp;SUBSTITUTE(Tabla1[[#This Row],[Mes Inscrito]]," ","")&amp;"-"&amp;SUBSTITUTE(Tabla1[[#This Row],[Dia de clases Inscrito]]," ","")&amp;"-"&amp;SUBSTITUTE(Tabla1[[#This Row],[Horario Inscrito]]," ","")&amp;"-"&amp;Tabla1[[#This Row],[Fecha Inicio grupo]])</f>
        <v/>
      </c>
      <c r="BF599" s="251" t="str">
        <f>IF(F599="","",Tabla1[[#This Row],[Curso]])</f>
        <v/>
      </c>
      <c r="BG599" s="252" t="str">
        <f>+IF(TRIM(F599)="","",$B$1&amp;"-"&amp;TRIM(Tabla1[[#This Row],[Mes Inscrito]])&amp;"-"&amp;TRIM(Tabla1[[#This Row],[Dia de clases Inscrito]])&amp;"-"&amp;TRIM(Tabla1[[#This Row],[Horario Inscrito]])&amp;"-"&amp;TRIM(Tabla1[[#This Row],[Fecha Inicio grupo]])&amp;"-"&amp;TRIM(Tabla1[[#This Row],[Tipo Incrito]]))</f>
        <v/>
      </c>
      <c r="BH599" s="308" t="str">
        <f>IF(F599="","",OR(IFERROR(SEARCH("CG",Tabla1[[#This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9" s="309" t="str">
        <f>IF(F599&lt;&gt;"",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9" s="309" t="str">
        <f>IF(F599&lt;&gt;"",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9" s="309" t="str">
        <f>IF(Tabla1[[#This Row],[Fecha Inicio grupo]]="","",IFERROR(VLOOKUP(Tabla1[[#This Row],[Mes de Alta como miembro]],Parámetros!$AM$2:$AN$16,2,0),"01/01/1900"))</f>
        <v/>
      </c>
    </row>
    <row r="600" spans="1:63" ht="14.45" hidden="1">
      <c r="A600" s="69">
        <v>597</v>
      </c>
      <c r="B600" s="30"/>
      <c r="C600" s="35"/>
      <c r="D600" s="43"/>
      <c r="E600" s="65"/>
      <c r="F600" s="46"/>
      <c r="G600" s="46"/>
      <c r="H600" s="163"/>
      <c r="I600" s="43"/>
      <c r="J600" s="29"/>
      <c r="K600" s="70"/>
      <c r="L600" s="69"/>
      <c r="M600" s="47"/>
      <c r="N600" s="238" t="str">
        <f ca="1">IF(Tabla1[[#This Row],[Fecha de nac]]="","",IF(Tabla1[[#This Row],[Fecha Finalización]] &gt;=TODAY(), DATEDIF(Tabla1[[#This Row],[Fecha de nac]],TODAY(),"y"), ROUNDDOWN((Tabla1[[#This Row],[Fecha Finalización]] -Tabla1[[#This Row],[Fecha de nac]])/365,0)))</f>
        <v/>
      </c>
      <c r="O600" s="169"/>
      <c r="P600" s="35"/>
      <c r="Q600" s="68"/>
      <c r="R600" s="68"/>
      <c r="S600" s="68"/>
      <c r="T600" s="68"/>
      <c r="U600" s="243" t="str">
        <f>IF(F600="","",Tabla1[[#This Row],[Fecha Inicio grupo]]+3*7-7)</f>
        <v/>
      </c>
      <c r="V600" s="244" t="str">
        <f>IF(F600="","",EDATE(Tabla1[[#This Row],[Fecha Inicio grupo]],3))</f>
        <v/>
      </c>
      <c r="W600" s="30"/>
      <c r="X600" s="30"/>
      <c r="Y600" s="76"/>
      <c r="Z600" s="76"/>
      <c r="AA600" s="76"/>
      <c r="AB600" s="76"/>
      <c r="AC600" s="76"/>
      <c r="AD600" s="76"/>
      <c r="AE600" s="76"/>
      <c r="AF600" s="76"/>
      <c r="AG600" s="76"/>
      <c r="AH600" s="76"/>
      <c r="AI600" s="76"/>
      <c r="AJ600" s="76"/>
      <c r="AK600" s="76"/>
      <c r="AL600" s="76"/>
      <c r="AM600" s="76"/>
      <c r="AN600" s="76"/>
      <c r="AO600" s="144"/>
      <c r="AP600" s="246" t="str">
        <f>IF(F600="","",IFERROR(VLOOKUP(SUBSTITUTE(SUBSTITUTE(Tabla1[[#This Row],[Uso Sistemas]],"T","P"),"N","F"),Parámetros!$M$2:$N$17,2,0),"Completar hasta 3ra sem. para evaluar a Probacionista"))</f>
        <v/>
      </c>
      <c r="AQ600" s="40"/>
      <c r="AR600" s="40"/>
      <c r="AS600" s="40"/>
      <c r="AT600" s="29"/>
      <c r="AU600" s="56"/>
      <c r="AV600" s="56"/>
      <c r="AW600" s="56"/>
      <c r="AX600" s="248" t="str">
        <f>IF(V600="","",EOMONTH(EDATE(Tabla1[[#This Row],[Fecha Finalización]],2),0))</f>
        <v/>
      </c>
      <c r="AY600" s="40"/>
      <c r="AZ600" s="249" t="str">
        <f>IF(V600="","",EOMONTH(EDATE(Tabla1[[#This Row],[Fecha Finalización]],3),0))</f>
        <v/>
      </c>
      <c r="BA600" s="40"/>
      <c r="BB600" s="40"/>
      <c r="BC600" s="235"/>
      <c r="BD600" s="233" t="str">
        <f>IF(F600="","",Tabla1[[#This Row],[sem 01]]&amp;Tabla1[[#This Row],[sem 02]]&amp;Tabla1[[#This Row],[sem 03]])</f>
        <v/>
      </c>
      <c r="BE600" s="234" t="str">
        <f>IF(TRIM(F600)="","",$B$1&amp;"-"&amp;SUBSTITUTE(Tabla1[[#This Row],[Mes Inscrito]]," ","")&amp;"-"&amp;SUBSTITUTE(Tabla1[[#This Row],[Dia de clases Inscrito]]," ","")&amp;"-"&amp;SUBSTITUTE(Tabla1[[#This Row],[Horario Inscrito]]," ","")&amp;"-"&amp;Tabla1[[#This Row],[Fecha Inicio grupo]])</f>
        <v/>
      </c>
      <c r="BF600" s="251" t="str">
        <f>IF(F600="","",Tabla1[[#This Row],[Curso]])</f>
        <v/>
      </c>
      <c r="BG600" s="252" t="str">
        <f>+IF(TRIM(F600)="","",$B$1&amp;"-"&amp;TRIM(Tabla1[[#This Row],[Mes Inscrito]])&amp;"-"&amp;TRIM(Tabla1[[#This Row],[Dia de clases Inscrito]])&amp;"-"&amp;TRIM(Tabla1[[#This Row],[Horario Inscrito]])&amp;"-"&amp;TRIM(Tabla1[[#This Row],[Fecha Inicio grupo]])&amp;"-"&amp;TRIM(Tabla1[[#This Row],[Tipo Incrito]]))</f>
        <v/>
      </c>
      <c r="BH600" s="308" t="str">
        <f>IF(F600="","",OR(IFERROR(SEARCH("CG",Tabla1[[#This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0" s="309" t="str">
        <f>IF(F600&lt;&gt;"",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0" s="309" t="str">
        <f>IF(F600&lt;&gt;"",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0" s="309" t="str">
        <f>IF(Tabla1[[#This Row],[Fecha Inicio grupo]]="","",IFERROR(VLOOKUP(Tabla1[[#This Row],[Mes de Alta como miembro]],Parámetros!$AM$2:$AN$16,2,0),"01/01/1900"))</f>
        <v/>
      </c>
    </row>
    <row r="601" spans="1:63" ht="14.45" hidden="1">
      <c r="A601" s="69">
        <v>598</v>
      </c>
      <c r="B601" s="30"/>
      <c r="C601" s="35"/>
      <c r="D601" s="43"/>
      <c r="E601" s="65"/>
      <c r="F601" s="46"/>
      <c r="G601" s="46"/>
      <c r="H601" s="163"/>
      <c r="I601" s="43"/>
      <c r="J601" s="29"/>
      <c r="K601" s="70"/>
      <c r="L601" s="69"/>
      <c r="M601" s="47"/>
      <c r="N601" s="238" t="str">
        <f ca="1">IF(Tabla1[[#This Row],[Fecha de nac]]="","",IF(Tabla1[[#This Row],[Fecha Finalización]] &gt;=TODAY(), DATEDIF(Tabla1[[#This Row],[Fecha de nac]],TODAY(),"y"), ROUNDDOWN((Tabla1[[#This Row],[Fecha Finalización]] -Tabla1[[#This Row],[Fecha de nac]])/365,0)))</f>
        <v/>
      </c>
      <c r="O601" s="169"/>
      <c r="P601" s="35"/>
      <c r="Q601" s="68"/>
      <c r="R601" s="68"/>
      <c r="S601" s="68"/>
      <c r="T601" s="68"/>
      <c r="U601" s="243" t="str">
        <f>IF(F601="","",Tabla1[[#This Row],[Fecha Inicio grupo]]+3*7-7)</f>
        <v/>
      </c>
      <c r="V601" s="244" t="str">
        <f>IF(F601="","",EDATE(Tabla1[[#This Row],[Fecha Inicio grupo]],3))</f>
        <v/>
      </c>
      <c r="W601" s="30"/>
      <c r="X601" s="30"/>
      <c r="Y601" s="76"/>
      <c r="Z601" s="76"/>
      <c r="AA601" s="76"/>
      <c r="AB601" s="76"/>
      <c r="AC601" s="76"/>
      <c r="AD601" s="76"/>
      <c r="AE601" s="76"/>
      <c r="AF601" s="76"/>
      <c r="AG601" s="76"/>
      <c r="AH601" s="76"/>
      <c r="AI601" s="76"/>
      <c r="AJ601" s="76"/>
      <c r="AK601" s="76"/>
      <c r="AL601" s="76"/>
      <c r="AM601" s="76"/>
      <c r="AN601" s="76"/>
      <c r="AO601" s="144"/>
      <c r="AP601" s="246" t="str">
        <f>IF(F601="","",IFERROR(VLOOKUP(SUBSTITUTE(SUBSTITUTE(Tabla1[[#This Row],[Uso Sistemas]],"T","P"),"N","F"),Parámetros!$M$2:$N$17,2,0),"Completar hasta 3ra sem. para evaluar a Probacionista"))</f>
        <v/>
      </c>
      <c r="AQ601" s="40"/>
      <c r="AR601" s="40"/>
      <c r="AS601" s="40"/>
      <c r="AT601" s="29"/>
      <c r="AU601" s="56"/>
      <c r="AV601" s="56"/>
      <c r="AW601" s="56"/>
      <c r="AX601" s="248" t="str">
        <f>IF(V601="","",EOMONTH(EDATE(Tabla1[[#This Row],[Fecha Finalización]],2),0))</f>
        <v/>
      </c>
      <c r="AY601" s="40"/>
      <c r="AZ601" s="249" t="str">
        <f>IF(V601="","",EOMONTH(EDATE(Tabla1[[#This Row],[Fecha Finalización]],3),0))</f>
        <v/>
      </c>
      <c r="BA601" s="40"/>
      <c r="BB601" s="40"/>
      <c r="BC601" s="235"/>
      <c r="BD601" s="233" t="str">
        <f>IF(F601="","",Tabla1[[#This Row],[sem 01]]&amp;Tabla1[[#This Row],[sem 02]]&amp;Tabla1[[#This Row],[sem 03]])</f>
        <v/>
      </c>
      <c r="BE601" s="234" t="str">
        <f>IF(TRIM(F601)="","",$B$1&amp;"-"&amp;SUBSTITUTE(Tabla1[[#This Row],[Mes Inscrito]]," ","")&amp;"-"&amp;SUBSTITUTE(Tabla1[[#This Row],[Dia de clases Inscrito]]," ","")&amp;"-"&amp;SUBSTITUTE(Tabla1[[#This Row],[Horario Inscrito]]," ","")&amp;"-"&amp;Tabla1[[#This Row],[Fecha Inicio grupo]])</f>
        <v/>
      </c>
      <c r="BF601" s="251" t="str">
        <f>IF(F601="","",Tabla1[[#This Row],[Curso]])</f>
        <v/>
      </c>
      <c r="BG601" s="252" t="str">
        <f>+IF(TRIM(F601)="","",$B$1&amp;"-"&amp;TRIM(Tabla1[[#This Row],[Mes Inscrito]])&amp;"-"&amp;TRIM(Tabla1[[#This Row],[Dia de clases Inscrito]])&amp;"-"&amp;TRIM(Tabla1[[#This Row],[Horario Inscrito]])&amp;"-"&amp;TRIM(Tabla1[[#This Row],[Fecha Inicio grupo]])&amp;"-"&amp;TRIM(Tabla1[[#This Row],[Tipo Incrito]]))</f>
        <v/>
      </c>
      <c r="BH601" s="308" t="str">
        <f>IF(F601="","",OR(IFERROR(SEARCH("CG",Tabla1[[#This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1" s="309" t="str">
        <f>IF(F601&lt;&gt;"",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1" s="309" t="str">
        <f>IF(F601&lt;&gt;"",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1" s="309" t="str">
        <f>IF(Tabla1[[#This Row],[Fecha Inicio grupo]]="","",IFERROR(VLOOKUP(Tabla1[[#This Row],[Mes de Alta como miembro]],Parámetros!$AM$2:$AN$16,2,0),"01/01/1900"))</f>
        <v/>
      </c>
    </row>
    <row r="602" spans="1:63" ht="14.45" hidden="1">
      <c r="A602" s="69">
        <v>599</v>
      </c>
      <c r="B602" s="30"/>
      <c r="C602" s="35"/>
      <c r="D602" s="43"/>
      <c r="E602" s="65"/>
      <c r="F602" s="46"/>
      <c r="G602" s="46"/>
      <c r="H602" s="163"/>
      <c r="I602" s="43"/>
      <c r="J602" s="29"/>
      <c r="K602" s="70"/>
      <c r="L602" s="69"/>
      <c r="M602" s="47"/>
      <c r="N602" s="238" t="str">
        <f ca="1">IF(Tabla1[[#This Row],[Fecha de nac]]="","",IF(Tabla1[[#This Row],[Fecha Finalización]] &gt;=TODAY(), DATEDIF(Tabla1[[#This Row],[Fecha de nac]],TODAY(),"y"), ROUNDDOWN((Tabla1[[#This Row],[Fecha Finalización]] -Tabla1[[#This Row],[Fecha de nac]])/365,0)))</f>
        <v/>
      </c>
      <c r="O602" s="169"/>
      <c r="P602" s="35"/>
      <c r="Q602" s="68"/>
      <c r="R602" s="68"/>
      <c r="S602" s="68"/>
      <c r="T602" s="68"/>
      <c r="U602" s="243" t="str">
        <f>IF(F602="","",Tabla1[[#This Row],[Fecha Inicio grupo]]+3*7-7)</f>
        <v/>
      </c>
      <c r="V602" s="244" t="str">
        <f>IF(F602="","",EDATE(Tabla1[[#This Row],[Fecha Inicio grupo]],3))</f>
        <v/>
      </c>
      <c r="W602" s="30"/>
      <c r="X602" s="30"/>
      <c r="Y602" s="76"/>
      <c r="Z602" s="76"/>
      <c r="AA602" s="76"/>
      <c r="AB602" s="76"/>
      <c r="AC602" s="76"/>
      <c r="AD602" s="76"/>
      <c r="AE602" s="76"/>
      <c r="AF602" s="76"/>
      <c r="AG602" s="76"/>
      <c r="AH602" s="76"/>
      <c r="AI602" s="76"/>
      <c r="AJ602" s="76"/>
      <c r="AK602" s="76"/>
      <c r="AL602" s="76"/>
      <c r="AM602" s="76"/>
      <c r="AN602" s="76"/>
      <c r="AO602" s="144"/>
      <c r="AP602" s="246" t="str">
        <f>IF(F602="","",IFERROR(VLOOKUP(SUBSTITUTE(SUBSTITUTE(Tabla1[[#This Row],[Uso Sistemas]],"T","P"),"N","F"),Parámetros!$M$2:$N$17,2,0),"Completar hasta 3ra sem. para evaluar a Probacionista"))</f>
        <v/>
      </c>
      <c r="AQ602" s="40"/>
      <c r="AR602" s="40"/>
      <c r="AS602" s="40"/>
      <c r="AT602" s="29"/>
      <c r="AU602" s="56"/>
      <c r="AV602" s="56"/>
      <c r="AW602" s="56"/>
      <c r="AX602" s="248" t="str">
        <f>IF(V602="","",EOMONTH(EDATE(Tabla1[[#This Row],[Fecha Finalización]],2),0))</f>
        <v/>
      </c>
      <c r="AY602" s="40"/>
      <c r="AZ602" s="249" t="str">
        <f>IF(V602="","",EOMONTH(EDATE(Tabla1[[#This Row],[Fecha Finalización]],3),0))</f>
        <v/>
      </c>
      <c r="BA602" s="40"/>
      <c r="BB602" s="40"/>
      <c r="BC602" s="235"/>
      <c r="BD602" s="233" t="str">
        <f>IF(F602="","",Tabla1[[#This Row],[sem 01]]&amp;Tabla1[[#This Row],[sem 02]]&amp;Tabla1[[#This Row],[sem 03]])</f>
        <v/>
      </c>
      <c r="BE602" s="234" t="str">
        <f>IF(TRIM(F602)="","",$B$1&amp;"-"&amp;SUBSTITUTE(Tabla1[[#This Row],[Mes Inscrito]]," ","")&amp;"-"&amp;SUBSTITUTE(Tabla1[[#This Row],[Dia de clases Inscrito]]," ","")&amp;"-"&amp;SUBSTITUTE(Tabla1[[#This Row],[Horario Inscrito]]," ","")&amp;"-"&amp;Tabla1[[#This Row],[Fecha Inicio grupo]])</f>
        <v/>
      </c>
      <c r="BF602" s="251" t="str">
        <f>IF(F602="","",Tabla1[[#This Row],[Curso]])</f>
        <v/>
      </c>
      <c r="BG602" s="252" t="str">
        <f>+IF(TRIM(F602)="","",$B$1&amp;"-"&amp;TRIM(Tabla1[[#This Row],[Mes Inscrito]])&amp;"-"&amp;TRIM(Tabla1[[#This Row],[Dia de clases Inscrito]])&amp;"-"&amp;TRIM(Tabla1[[#This Row],[Horario Inscrito]])&amp;"-"&amp;TRIM(Tabla1[[#This Row],[Fecha Inicio grupo]])&amp;"-"&amp;TRIM(Tabla1[[#This Row],[Tipo Incrito]]))</f>
        <v/>
      </c>
      <c r="BH602" s="308" t="str">
        <f>IF(F602="","",OR(IFERROR(SEARCH("CG",Tabla1[[#This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2" s="309" t="str">
        <f>IF(F602&lt;&gt;"",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2" s="309" t="str">
        <f>IF(F602&lt;&gt;"",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2" s="309" t="str">
        <f>IF(Tabla1[[#This Row],[Fecha Inicio grupo]]="","",IFERROR(VLOOKUP(Tabla1[[#This Row],[Mes de Alta como miembro]],Parámetros!$AM$2:$AN$16,2,0),"01/01/1900"))</f>
        <v/>
      </c>
    </row>
    <row r="603" spans="1:63" ht="14.45" hidden="1">
      <c r="A603" s="69">
        <v>600</v>
      </c>
      <c r="B603" s="30"/>
      <c r="C603" s="35"/>
      <c r="D603" s="43"/>
      <c r="E603" s="65"/>
      <c r="F603" s="46"/>
      <c r="G603" s="46"/>
      <c r="H603" s="163"/>
      <c r="I603" s="43"/>
      <c r="J603" s="29"/>
      <c r="K603" s="70"/>
      <c r="L603" s="69"/>
      <c r="M603" s="47"/>
      <c r="N603" s="238" t="str">
        <f ca="1">IF(Tabla1[[#This Row],[Fecha de nac]]="","",IF(Tabla1[[#This Row],[Fecha Finalización]] &gt;=TODAY(), DATEDIF(Tabla1[[#This Row],[Fecha de nac]],TODAY(),"y"), ROUNDDOWN((Tabla1[[#This Row],[Fecha Finalización]] -Tabla1[[#This Row],[Fecha de nac]])/365,0)))</f>
        <v/>
      </c>
      <c r="O603" s="169"/>
      <c r="P603" s="35"/>
      <c r="Q603" s="68"/>
      <c r="R603" s="68"/>
      <c r="S603" s="68"/>
      <c r="T603" s="68"/>
      <c r="U603" s="243" t="str">
        <f>IF(F603="","",Tabla1[[#This Row],[Fecha Inicio grupo]]+3*7-7)</f>
        <v/>
      </c>
      <c r="V603" s="244" t="str">
        <f>IF(F603="","",EDATE(Tabla1[[#This Row],[Fecha Inicio grupo]],3))</f>
        <v/>
      </c>
      <c r="W603" s="30"/>
      <c r="X603" s="30"/>
      <c r="Y603" s="76"/>
      <c r="Z603" s="76"/>
      <c r="AA603" s="76"/>
      <c r="AB603" s="76"/>
      <c r="AC603" s="76"/>
      <c r="AD603" s="76"/>
      <c r="AE603" s="76"/>
      <c r="AF603" s="76"/>
      <c r="AG603" s="76"/>
      <c r="AH603" s="76"/>
      <c r="AI603" s="76"/>
      <c r="AJ603" s="76"/>
      <c r="AK603" s="76"/>
      <c r="AL603" s="76"/>
      <c r="AM603" s="76"/>
      <c r="AN603" s="76"/>
      <c r="AO603" s="144"/>
      <c r="AP603" s="246" t="str">
        <f>IF(F603="","",IFERROR(VLOOKUP(SUBSTITUTE(SUBSTITUTE(Tabla1[[#This Row],[Uso Sistemas]],"T","P"),"N","F"),Parámetros!$M$2:$N$17,2,0),"Completar hasta 3ra sem. para evaluar a Probacionista"))</f>
        <v/>
      </c>
      <c r="AQ603" s="40"/>
      <c r="AR603" s="40"/>
      <c r="AS603" s="40"/>
      <c r="AT603" s="29"/>
      <c r="AU603" s="56"/>
      <c r="AV603" s="56"/>
      <c r="AW603" s="56"/>
      <c r="AX603" s="248" t="str">
        <f>IF(V603="","",EOMONTH(EDATE(Tabla1[[#This Row],[Fecha Finalización]],2),0))</f>
        <v/>
      </c>
      <c r="AY603" s="40"/>
      <c r="AZ603" s="249" t="str">
        <f>IF(V603="","",EOMONTH(EDATE(Tabla1[[#This Row],[Fecha Finalización]],3),0))</f>
        <v/>
      </c>
      <c r="BA603" s="40"/>
      <c r="BB603" s="40"/>
      <c r="BC603" s="235"/>
      <c r="BD603" s="233" t="str">
        <f>IF(F603="","",Tabla1[[#This Row],[sem 01]]&amp;Tabla1[[#This Row],[sem 02]]&amp;Tabla1[[#This Row],[sem 03]])</f>
        <v/>
      </c>
      <c r="BE603" s="234" t="str">
        <f>IF(TRIM(F603)="","",$B$1&amp;"-"&amp;SUBSTITUTE(Tabla1[[#This Row],[Mes Inscrito]]," ","")&amp;"-"&amp;SUBSTITUTE(Tabla1[[#This Row],[Dia de clases Inscrito]]," ","")&amp;"-"&amp;SUBSTITUTE(Tabla1[[#This Row],[Horario Inscrito]]," ","")&amp;"-"&amp;Tabla1[[#This Row],[Fecha Inicio grupo]])</f>
        <v/>
      </c>
      <c r="BF603" s="251" t="str">
        <f>IF(F603="","",Tabla1[[#This Row],[Curso]])</f>
        <v/>
      </c>
      <c r="BG603" s="252" t="str">
        <f>+IF(TRIM(F603)="","",$B$1&amp;"-"&amp;TRIM(Tabla1[[#This Row],[Mes Inscrito]])&amp;"-"&amp;TRIM(Tabla1[[#This Row],[Dia de clases Inscrito]])&amp;"-"&amp;TRIM(Tabla1[[#This Row],[Horario Inscrito]])&amp;"-"&amp;TRIM(Tabla1[[#This Row],[Fecha Inicio grupo]])&amp;"-"&amp;TRIM(Tabla1[[#This Row],[Tipo Incrito]]))</f>
        <v/>
      </c>
      <c r="BH603" s="308" t="str">
        <f>IF(F603="","",OR(IFERROR(SEARCH("CG",Tabla1[[#This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3" s="309" t="str">
        <f>IF(F603&lt;&gt;"",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3" s="309" t="str">
        <f>IF(F603&lt;&gt;"",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3" s="309" t="str">
        <f>IF(Tabla1[[#This Row],[Fecha Inicio grupo]]="","",IFERROR(VLOOKUP(Tabla1[[#This Row],[Mes de Alta como miembro]],Parámetros!$AM$2:$AN$16,2,0),"01/01/1900"))</f>
        <v/>
      </c>
    </row>
    <row r="604" spans="1:63" ht="14.45" hidden="1">
      <c r="A604" s="69">
        <v>601</v>
      </c>
      <c r="B604" s="30"/>
      <c r="C604" s="35"/>
      <c r="D604" s="43"/>
      <c r="E604" s="65"/>
      <c r="F604" s="46"/>
      <c r="G604" s="46"/>
      <c r="H604" s="163"/>
      <c r="I604" s="43"/>
      <c r="J604" s="29"/>
      <c r="K604" s="70"/>
      <c r="L604" s="69"/>
      <c r="M604" s="47"/>
      <c r="N604" s="238" t="str">
        <f ca="1">IF(Tabla1[[#This Row],[Fecha de nac]]="","",IF(Tabla1[[#This Row],[Fecha Finalización]] &gt;=TODAY(), DATEDIF(Tabla1[[#This Row],[Fecha de nac]],TODAY(),"y"), ROUNDDOWN((Tabla1[[#This Row],[Fecha Finalización]] -Tabla1[[#This Row],[Fecha de nac]])/365,0)))</f>
        <v/>
      </c>
      <c r="O604" s="169"/>
      <c r="P604" s="35"/>
      <c r="Q604" s="68"/>
      <c r="R604" s="68"/>
      <c r="S604" s="68"/>
      <c r="T604" s="68"/>
      <c r="U604" s="243" t="str">
        <f>IF(F604="","",Tabla1[[#This Row],[Fecha Inicio grupo]]+3*7-7)</f>
        <v/>
      </c>
      <c r="V604" s="244" t="str">
        <f>IF(F604="","",EDATE(Tabla1[[#This Row],[Fecha Inicio grupo]],3))</f>
        <v/>
      </c>
      <c r="W604" s="30"/>
      <c r="X604" s="30"/>
      <c r="Y604" s="76"/>
      <c r="Z604" s="76"/>
      <c r="AA604" s="76"/>
      <c r="AB604" s="76"/>
      <c r="AC604" s="76"/>
      <c r="AD604" s="76"/>
      <c r="AE604" s="76"/>
      <c r="AF604" s="76"/>
      <c r="AG604" s="76"/>
      <c r="AH604" s="76"/>
      <c r="AI604" s="76"/>
      <c r="AJ604" s="76"/>
      <c r="AK604" s="76"/>
      <c r="AL604" s="76"/>
      <c r="AM604" s="76"/>
      <c r="AN604" s="76"/>
      <c r="AO604" s="144"/>
      <c r="AP604" s="246" t="str">
        <f>IF(F604="","",IFERROR(VLOOKUP(SUBSTITUTE(SUBSTITUTE(Tabla1[[#This Row],[Uso Sistemas]],"T","P"),"N","F"),Parámetros!$M$2:$N$17,2,0),"Completar hasta 3ra sem. para evaluar a Probacionista"))</f>
        <v/>
      </c>
      <c r="AQ604" s="40"/>
      <c r="AR604" s="40"/>
      <c r="AS604" s="40"/>
      <c r="AT604" s="29"/>
      <c r="AU604" s="56"/>
      <c r="AV604" s="56"/>
      <c r="AW604" s="56"/>
      <c r="AX604" s="248" t="str">
        <f>IF(V604="","",EOMONTH(EDATE(Tabla1[[#This Row],[Fecha Finalización]],2),0))</f>
        <v/>
      </c>
      <c r="AY604" s="40"/>
      <c r="AZ604" s="249" t="str">
        <f>IF(V604="","",EOMONTH(EDATE(Tabla1[[#This Row],[Fecha Finalización]],3),0))</f>
        <v/>
      </c>
      <c r="BA604" s="40"/>
      <c r="BB604" s="40"/>
      <c r="BC604" s="235"/>
      <c r="BD604" s="233" t="str">
        <f>IF(F604="","",Tabla1[[#This Row],[sem 01]]&amp;Tabla1[[#This Row],[sem 02]]&amp;Tabla1[[#This Row],[sem 03]])</f>
        <v/>
      </c>
      <c r="BE604" s="234" t="str">
        <f>IF(TRIM(F604)="","",$B$1&amp;"-"&amp;SUBSTITUTE(Tabla1[[#This Row],[Mes Inscrito]]," ","")&amp;"-"&amp;SUBSTITUTE(Tabla1[[#This Row],[Dia de clases Inscrito]]," ","")&amp;"-"&amp;SUBSTITUTE(Tabla1[[#This Row],[Horario Inscrito]]," ","")&amp;"-"&amp;Tabla1[[#This Row],[Fecha Inicio grupo]])</f>
        <v/>
      </c>
      <c r="BF604" s="251" t="str">
        <f>IF(F604="","",Tabla1[[#This Row],[Curso]])</f>
        <v/>
      </c>
      <c r="BG604" s="252" t="str">
        <f>+IF(TRIM(F604)="","",$B$1&amp;"-"&amp;TRIM(Tabla1[[#This Row],[Mes Inscrito]])&amp;"-"&amp;TRIM(Tabla1[[#This Row],[Dia de clases Inscrito]])&amp;"-"&amp;TRIM(Tabla1[[#This Row],[Horario Inscrito]])&amp;"-"&amp;TRIM(Tabla1[[#This Row],[Fecha Inicio grupo]])&amp;"-"&amp;TRIM(Tabla1[[#This Row],[Tipo Incrito]]))</f>
        <v/>
      </c>
      <c r="BH604" s="308" t="str">
        <f>IF(F604="","",OR(IFERROR(SEARCH("CG",Tabla1[[#This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4" s="309" t="str">
        <f>IF(F604&lt;&gt;"",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4" s="309" t="str">
        <f>IF(F604&lt;&gt;"",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4" s="309" t="str">
        <f>IF(Tabla1[[#This Row],[Fecha Inicio grupo]]="","",IFERROR(VLOOKUP(Tabla1[[#This Row],[Mes de Alta como miembro]],Parámetros!$AM$2:$AN$16,2,0),"01/01/1900"))</f>
        <v/>
      </c>
    </row>
    <row r="605" spans="1:63" ht="14.45" hidden="1">
      <c r="A605" s="69">
        <v>602</v>
      </c>
      <c r="B605" s="30"/>
      <c r="C605" s="35"/>
      <c r="D605" s="43"/>
      <c r="E605" s="65"/>
      <c r="F605" s="46"/>
      <c r="G605" s="46"/>
      <c r="H605" s="163"/>
      <c r="I605" s="43"/>
      <c r="J605" s="29"/>
      <c r="K605" s="70"/>
      <c r="L605" s="69"/>
      <c r="M605" s="47"/>
      <c r="N605" s="238" t="str">
        <f ca="1">IF(Tabla1[[#This Row],[Fecha de nac]]="","",IF(Tabla1[[#This Row],[Fecha Finalización]] &gt;=TODAY(), DATEDIF(Tabla1[[#This Row],[Fecha de nac]],TODAY(),"y"), ROUNDDOWN((Tabla1[[#This Row],[Fecha Finalización]] -Tabla1[[#This Row],[Fecha de nac]])/365,0)))</f>
        <v/>
      </c>
      <c r="O605" s="169"/>
      <c r="P605" s="35"/>
      <c r="Q605" s="68"/>
      <c r="R605" s="68"/>
      <c r="S605" s="68"/>
      <c r="T605" s="68"/>
      <c r="U605" s="243" t="str">
        <f>IF(F605="","",Tabla1[[#This Row],[Fecha Inicio grupo]]+3*7-7)</f>
        <v/>
      </c>
      <c r="V605" s="244" t="str">
        <f>IF(F605="","",EDATE(Tabla1[[#This Row],[Fecha Inicio grupo]],3))</f>
        <v/>
      </c>
      <c r="W605" s="30"/>
      <c r="X605" s="30"/>
      <c r="Y605" s="76"/>
      <c r="Z605" s="76"/>
      <c r="AA605" s="76"/>
      <c r="AB605" s="76"/>
      <c r="AC605" s="76"/>
      <c r="AD605" s="76"/>
      <c r="AE605" s="76"/>
      <c r="AF605" s="76"/>
      <c r="AG605" s="76"/>
      <c r="AH605" s="76"/>
      <c r="AI605" s="76"/>
      <c r="AJ605" s="76"/>
      <c r="AK605" s="76"/>
      <c r="AL605" s="76"/>
      <c r="AM605" s="76"/>
      <c r="AN605" s="76"/>
      <c r="AO605" s="144"/>
      <c r="AP605" s="246" t="str">
        <f>IF(F605="","",IFERROR(VLOOKUP(SUBSTITUTE(SUBSTITUTE(Tabla1[[#This Row],[Uso Sistemas]],"T","P"),"N","F"),Parámetros!$M$2:$N$17,2,0),"Completar hasta 3ra sem. para evaluar a Probacionista"))</f>
        <v/>
      </c>
      <c r="AQ605" s="40"/>
      <c r="AR605" s="40"/>
      <c r="AS605" s="40"/>
      <c r="AT605" s="29"/>
      <c r="AU605" s="56"/>
      <c r="AV605" s="56"/>
      <c r="AW605" s="56"/>
      <c r="AX605" s="248" t="str">
        <f>IF(V605="","",EOMONTH(EDATE(Tabla1[[#This Row],[Fecha Finalización]],2),0))</f>
        <v/>
      </c>
      <c r="AY605" s="40"/>
      <c r="AZ605" s="249" t="str">
        <f>IF(V605="","",EOMONTH(EDATE(Tabla1[[#This Row],[Fecha Finalización]],3),0))</f>
        <v/>
      </c>
      <c r="BA605" s="40"/>
      <c r="BB605" s="40"/>
      <c r="BC605" s="235"/>
      <c r="BD605" s="233" t="str">
        <f>IF(F605="","",Tabla1[[#This Row],[sem 01]]&amp;Tabla1[[#This Row],[sem 02]]&amp;Tabla1[[#This Row],[sem 03]])</f>
        <v/>
      </c>
      <c r="BE605" s="234" t="str">
        <f>IF(TRIM(F605)="","",$B$1&amp;"-"&amp;SUBSTITUTE(Tabla1[[#This Row],[Mes Inscrito]]," ","")&amp;"-"&amp;SUBSTITUTE(Tabla1[[#This Row],[Dia de clases Inscrito]]," ","")&amp;"-"&amp;SUBSTITUTE(Tabla1[[#This Row],[Horario Inscrito]]," ","")&amp;"-"&amp;Tabla1[[#This Row],[Fecha Inicio grupo]])</f>
        <v/>
      </c>
      <c r="BF605" s="251" t="str">
        <f>IF(F605="","",Tabla1[[#This Row],[Curso]])</f>
        <v/>
      </c>
      <c r="BG605" s="252" t="str">
        <f>+IF(TRIM(F605)="","",$B$1&amp;"-"&amp;TRIM(Tabla1[[#This Row],[Mes Inscrito]])&amp;"-"&amp;TRIM(Tabla1[[#This Row],[Dia de clases Inscrito]])&amp;"-"&amp;TRIM(Tabla1[[#This Row],[Horario Inscrito]])&amp;"-"&amp;TRIM(Tabla1[[#This Row],[Fecha Inicio grupo]])&amp;"-"&amp;TRIM(Tabla1[[#This Row],[Tipo Incrito]]))</f>
        <v/>
      </c>
      <c r="BH605" s="308" t="str">
        <f>IF(F605="","",OR(IFERROR(SEARCH("CG",Tabla1[[#This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5" s="309" t="str">
        <f>IF(F605&lt;&gt;"",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5" s="309" t="str">
        <f>IF(F605&lt;&gt;"",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5" s="309" t="str">
        <f>IF(Tabla1[[#This Row],[Fecha Inicio grupo]]="","",IFERROR(VLOOKUP(Tabla1[[#This Row],[Mes de Alta como miembro]],Parámetros!$AM$2:$AN$16,2,0),"01/01/1900"))</f>
        <v/>
      </c>
    </row>
    <row r="606" spans="1:63" ht="14.45" hidden="1">
      <c r="A606" s="69">
        <v>603</v>
      </c>
      <c r="B606" s="30"/>
      <c r="C606" s="35"/>
      <c r="D606" s="43"/>
      <c r="E606" s="65"/>
      <c r="F606" s="46"/>
      <c r="G606" s="46"/>
      <c r="H606" s="163"/>
      <c r="I606" s="43"/>
      <c r="J606" s="29"/>
      <c r="K606" s="70"/>
      <c r="L606" s="69"/>
      <c r="M606" s="47"/>
      <c r="N606" s="238" t="str">
        <f ca="1">IF(Tabla1[[#This Row],[Fecha de nac]]="","",IF(Tabla1[[#This Row],[Fecha Finalización]] &gt;=TODAY(), DATEDIF(Tabla1[[#This Row],[Fecha de nac]],TODAY(),"y"), ROUNDDOWN((Tabla1[[#This Row],[Fecha Finalización]] -Tabla1[[#This Row],[Fecha de nac]])/365,0)))</f>
        <v/>
      </c>
      <c r="O606" s="169"/>
      <c r="P606" s="35"/>
      <c r="Q606" s="68"/>
      <c r="R606" s="68"/>
      <c r="S606" s="68"/>
      <c r="T606" s="68"/>
      <c r="U606" s="243" t="str">
        <f>IF(F606="","",Tabla1[[#This Row],[Fecha Inicio grupo]]+3*7-7)</f>
        <v/>
      </c>
      <c r="V606" s="244" t="str">
        <f>IF(F606="","",EDATE(Tabla1[[#This Row],[Fecha Inicio grupo]],3))</f>
        <v/>
      </c>
      <c r="W606" s="30"/>
      <c r="X606" s="30"/>
      <c r="Y606" s="76"/>
      <c r="Z606" s="76"/>
      <c r="AA606" s="76"/>
      <c r="AB606" s="76"/>
      <c r="AC606" s="76"/>
      <c r="AD606" s="76"/>
      <c r="AE606" s="76"/>
      <c r="AF606" s="76"/>
      <c r="AG606" s="76"/>
      <c r="AH606" s="76"/>
      <c r="AI606" s="76"/>
      <c r="AJ606" s="76"/>
      <c r="AK606" s="76"/>
      <c r="AL606" s="76"/>
      <c r="AM606" s="76"/>
      <c r="AN606" s="76"/>
      <c r="AO606" s="144"/>
      <c r="AP606" s="246" t="str">
        <f>IF(F606="","",IFERROR(VLOOKUP(SUBSTITUTE(SUBSTITUTE(Tabla1[[#This Row],[Uso Sistemas]],"T","P"),"N","F"),Parámetros!$M$2:$N$17,2,0),"Completar hasta 3ra sem. para evaluar a Probacionista"))</f>
        <v/>
      </c>
      <c r="AQ606" s="40"/>
      <c r="AR606" s="40"/>
      <c r="AS606" s="40"/>
      <c r="AT606" s="29"/>
      <c r="AU606" s="56"/>
      <c r="AV606" s="56"/>
      <c r="AW606" s="56"/>
      <c r="AX606" s="248" t="str">
        <f>IF(V606="","",EOMONTH(EDATE(Tabla1[[#This Row],[Fecha Finalización]],2),0))</f>
        <v/>
      </c>
      <c r="AY606" s="40"/>
      <c r="AZ606" s="249" t="str">
        <f>IF(V606="","",EOMONTH(EDATE(Tabla1[[#This Row],[Fecha Finalización]],3),0))</f>
        <v/>
      </c>
      <c r="BA606" s="40"/>
      <c r="BB606" s="40"/>
      <c r="BC606" s="235"/>
      <c r="BD606" s="233" t="str">
        <f>IF(F606="","",Tabla1[[#This Row],[sem 01]]&amp;Tabla1[[#This Row],[sem 02]]&amp;Tabla1[[#This Row],[sem 03]])</f>
        <v/>
      </c>
      <c r="BE606" s="234" t="str">
        <f>IF(TRIM(F606)="","",$B$1&amp;"-"&amp;SUBSTITUTE(Tabla1[[#This Row],[Mes Inscrito]]," ","")&amp;"-"&amp;SUBSTITUTE(Tabla1[[#This Row],[Dia de clases Inscrito]]," ","")&amp;"-"&amp;SUBSTITUTE(Tabla1[[#This Row],[Horario Inscrito]]," ","")&amp;"-"&amp;Tabla1[[#This Row],[Fecha Inicio grupo]])</f>
        <v/>
      </c>
      <c r="BF606" s="251" t="str">
        <f>IF(F606="","",Tabla1[[#This Row],[Curso]])</f>
        <v/>
      </c>
      <c r="BG606" s="252" t="str">
        <f>+IF(TRIM(F606)="","",$B$1&amp;"-"&amp;TRIM(Tabla1[[#This Row],[Mes Inscrito]])&amp;"-"&amp;TRIM(Tabla1[[#This Row],[Dia de clases Inscrito]])&amp;"-"&amp;TRIM(Tabla1[[#This Row],[Horario Inscrito]])&amp;"-"&amp;TRIM(Tabla1[[#This Row],[Fecha Inicio grupo]])&amp;"-"&amp;TRIM(Tabla1[[#This Row],[Tipo Incrito]]))</f>
        <v/>
      </c>
      <c r="BH606" s="308" t="str">
        <f>IF(F606="","",OR(IFERROR(SEARCH("CG",Tabla1[[#This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6" s="309" t="str">
        <f>IF(F606&lt;&gt;"",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6" s="309" t="str">
        <f>IF(F606&lt;&gt;"",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6" s="309" t="str">
        <f>IF(Tabla1[[#This Row],[Fecha Inicio grupo]]="","",IFERROR(VLOOKUP(Tabla1[[#This Row],[Mes de Alta como miembro]],Parámetros!$AM$2:$AN$16,2,0),"01/01/1900"))</f>
        <v/>
      </c>
    </row>
    <row r="607" spans="1:63" ht="14.45" hidden="1">
      <c r="A607" s="69">
        <v>604</v>
      </c>
      <c r="B607" s="30"/>
      <c r="C607" s="35"/>
      <c r="D607" s="43"/>
      <c r="E607" s="65"/>
      <c r="F607" s="46"/>
      <c r="G607" s="46"/>
      <c r="H607" s="163"/>
      <c r="I607" s="43"/>
      <c r="J607" s="29"/>
      <c r="K607" s="70"/>
      <c r="L607" s="69"/>
      <c r="M607" s="47"/>
      <c r="N607" s="238" t="str">
        <f ca="1">IF(Tabla1[[#This Row],[Fecha de nac]]="","",IF(Tabla1[[#This Row],[Fecha Finalización]] &gt;=TODAY(), DATEDIF(Tabla1[[#This Row],[Fecha de nac]],TODAY(),"y"), ROUNDDOWN((Tabla1[[#This Row],[Fecha Finalización]] -Tabla1[[#This Row],[Fecha de nac]])/365,0)))</f>
        <v/>
      </c>
      <c r="O607" s="169"/>
      <c r="P607" s="35"/>
      <c r="Q607" s="68"/>
      <c r="R607" s="68"/>
      <c r="S607" s="68"/>
      <c r="T607" s="68"/>
      <c r="U607" s="243" t="str">
        <f>IF(F607="","",Tabla1[[#This Row],[Fecha Inicio grupo]]+3*7-7)</f>
        <v/>
      </c>
      <c r="V607" s="244" t="str">
        <f>IF(F607="","",EDATE(Tabla1[[#This Row],[Fecha Inicio grupo]],3))</f>
        <v/>
      </c>
      <c r="W607" s="30"/>
      <c r="X607" s="30"/>
      <c r="Y607" s="76"/>
      <c r="Z607" s="76"/>
      <c r="AA607" s="76"/>
      <c r="AB607" s="76"/>
      <c r="AC607" s="76"/>
      <c r="AD607" s="76"/>
      <c r="AE607" s="76"/>
      <c r="AF607" s="76"/>
      <c r="AG607" s="76"/>
      <c r="AH607" s="76"/>
      <c r="AI607" s="76"/>
      <c r="AJ607" s="76"/>
      <c r="AK607" s="76"/>
      <c r="AL607" s="76"/>
      <c r="AM607" s="76"/>
      <c r="AN607" s="76"/>
      <c r="AO607" s="144"/>
      <c r="AP607" s="246" t="str">
        <f>IF(F607="","",IFERROR(VLOOKUP(SUBSTITUTE(SUBSTITUTE(Tabla1[[#This Row],[Uso Sistemas]],"T","P"),"N","F"),Parámetros!$M$2:$N$17,2,0),"Completar hasta 3ra sem. para evaluar a Probacionista"))</f>
        <v/>
      </c>
      <c r="AQ607" s="40"/>
      <c r="AR607" s="40"/>
      <c r="AS607" s="40"/>
      <c r="AT607" s="29"/>
      <c r="AU607" s="56"/>
      <c r="AV607" s="56"/>
      <c r="AW607" s="56"/>
      <c r="AX607" s="248" t="str">
        <f>IF(V607="","",EOMONTH(EDATE(Tabla1[[#This Row],[Fecha Finalización]],2),0))</f>
        <v/>
      </c>
      <c r="AY607" s="40"/>
      <c r="AZ607" s="249" t="str">
        <f>IF(V607="","",EOMONTH(EDATE(Tabla1[[#This Row],[Fecha Finalización]],3),0))</f>
        <v/>
      </c>
      <c r="BA607" s="40"/>
      <c r="BB607" s="40"/>
      <c r="BC607" s="235"/>
      <c r="BD607" s="233" t="str">
        <f>IF(F607="","",Tabla1[[#This Row],[sem 01]]&amp;Tabla1[[#This Row],[sem 02]]&amp;Tabla1[[#This Row],[sem 03]])</f>
        <v/>
      </c>
      <c r="BE607" s="234" t="str">
        <f>IF(TRIM(F607)="","",$B$1&amp;"-"&amp;SUBSTITUTE(Tabla1[[#This Row],[Mes Inscrito]]," ","")&amp;"-"&amp;SUBSTITUTE(Tabla1[[#This Row],[Dia de clases Inscrito]]," ","")&amp;"-"&amp;SUBSTITUTE(Tabla1[[#This Row],[Horario Inscrito]]," ","")&amp;"-"&amp;Tabla1[[#This Row],[Fecha Inicio grupo]])</f>
        <v/>
      </c>
      <c r="BF607" s="251" t="str">
        <f>IF(F607="","",Tabla1[[#This Row],[Curso]])</f>
        <v/>
      </c>
      <c r="BG607" s="252" t="str">
        <f>+IF(TRIM(F607)="","",$B$1&amp;"-"&amp;TRIM(Tabla1[[#This Row],[Mes Inscrito]])&amp;"-"&amp;TRIM(Tabla1[[#This Row],[Dia de clases Inscrito]])&amp;"-"&amp;TRIM(Tabla1[[#This Row],[Horario Inscrito]])&amp;"-"&amp;TRIM(Tabla1[[#This Row],[Fecha Inicio grupo]])&amp;"-"&amp;TRIM(Tabla1[[#This Row],[Tipo Incrito]]))</f>
        <v/>
      </c>
      <c r="BH607" s="308" t="str">
        <f>IF(F607="","",OR(IFERROR(SEARCH("CG",Tabla1[[#This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7" s="309" t="str">
        <f>IF(F607&lt;&gt;"",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7" s="309" t="str">
        <f>IF(F607&lt;&gt;"",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7" s="309" t="str">
        <f>IF(Tabla1[[#This Row],[Fecha Inicio grupo]]="","",IFERROR(VLOOKUP(Tabla1[[#This Row],[Mes de Alta como miembro]],Parámetros!$AM$2:$AN$16,2,0),"01/01/1900"))</f>
        <v/>
      </c>
    </row>
    <row r="608" spans="1:63" ht="14.45" hidden="1">
      <c r="A608" s="69">
        <v>605</v>
      </c>
      <c r="B608" s="30"/>
      <c r="C608" s="35"/>
      <c r="D608" s="43"/>
      <c r="E608" s="65"/>
      <c r="F608" s="46"/>
      <c r="G608" s="46"/>
      <c r="H608" s="163"/>
      <c r="I608" s="43"/>
      <c r="J608" s="29"/>
      <c r="K608" s="70"/>
      <c r="L608" s="69"/>
      <c r="M608" s="47"/>
      <c r="N608" s="238" t="str">
        <f ca="1">IF(Tabla1[[#This Row],[Fecha de nac]]="","",IF(Tabla1[[#This Row],[Fecha Finalización]] &gt;=TODAY(), DATEDIF(Tabla1[[#This Row],[Fecha de nac]],TODAY(),"y"), ROUNDDOWN((Tabla1[[#This Row],[Fecha Finalización]] -Tabla1[[#This Row],[Fecha de nac]])/365,0)))</f>
        <v/>
      </c>
      <c r="O608" s="169"/>
      <c r="P608" s="35"/>
      <c r="Q608" s="68"/>
      <c r="R608" s="68"/>
      <c r="S608" s="68"/>
      <c r="T608" s="68"/>
      <c r="U608" s="243" t="str">
        <f>IF(F608="","",Tabla1[[#This Row],[Fecha Inicio grupo]]+3*7-7)</f>
        <v/>
      </c>
      <c r="V608" s="244" t="str">
        <f>IF(F608="","",EDATE(Tabla1[[#This Row],[Fecha Inicio grupo]],3))</f>
        <v/>
      </c>
      <c r="W608" s="30"/>
      <c r="X608" s="30"/>
      <c r="Y608" s="76"/>
      <c r="Z608" s="76"/>
      <c r="AA608" s="76"/>
      <c r="AB608" s="76"/>
      <c r="AC608" s="76"/>
      <c r="AD608" s="76"/>
      <c r="AE608" s="76"/>
      <c r="AF608" s="76"/>
      <c r="AG608" s="76"/>
      <c r="AH608" s="76"/>
      <c r="AI608" s="76"/>
      <c r="AJ608" s="76"/>
      <c r="AK608" s="76"/>
      <c r="AL608" s="76"/>
      <c r="AM608" s="76"/>
      <c r="AN608" s="76"/>
      <c r="AO608" s="144"/>
      <c r="AP608" s="246" t="str">
        <f>IF(F608="","",IFERROR(VLOOKUP(SUBSTITUTE(SUBSTITUTE(Tabla1[[#This Row],[Uso Sistemas]],"T","P"),"N","F"),Parámetros!$M$2:$N$17,2,0),"Completar hasta 3ra sem. para evaluar a Probacionista"))</f>
        <v/>
      </c>
      <c r="AQ608" s="40"/>
      <c r="AR608" s="40"/>
      <c r="AS608" s="40"/>
      <c r="AT608" s="29"/>
      <c r="AU608" s="56"/>
      <c r="AV608" s="56"/>
      <c r="AW608" s="56"/>
      <c r="AX608" s="248" t="str">
        <f>IF(V608="","",EOMONTH(EDATE(Tabla1[[#This Row],[Fecha Finalización]],2),0))</f>
        <v/>
      </c>
      <c r="AY608" s="40"/>
      <c r="AZ608" s="249" t="str">
        <f>IF(V608="","",EOMONTH(EDATE(Tabla1[[#This Row],[Fecha Finalización]],3),0))</f>
        <v/>
      </c>
      <c r="BA608" s="40"/>
      <c r="BB608" s="40"/>
      <c r="BC608" s="235"/>
      <c r="BD608" s="233" t="str">
        <f>IF(F608="","",Tabla1[[#This Row],[sem 01]]&amp;Tabla1[[#This Row],[sem 02]]&amp;Tabla1[[#This Row],[sem 03]])</f>
        <v/>
      </c>
      <c r="BE608" s="234" t="str">
        <f>IF(TRIM(F608)="","",$B$1&amp;"-"&amp;SUBSTITUTE(Tabla1[[#This Row],[Mes Inscrito]]," ","")&amp;"-"&amp;SUBSTITUTE(Tabla1[[#This Row],[Dia de clases Inscrito]]," ","")&amp;"-"&amp;SUBSTITUTE(Tabla1[[#This Row],[Horario Inscrito]]," ","")&amp;"-"&amp;Tabla1[[#This Row],[Fecha Inicio grupo]])</f>
        <v/>
      </c>
      <c r="BF608" s="251" t="str">
        <f>IF(F608="","",Tabla1[[#This Row],[Curso]])</f>
        <v/>
      </c>
      <c r="BG608" s="252" t="str">
        <f>+IF(TRIM(F608)="","",$B$1&amp;"-"&amp;TRIM(Tabla1[[#This Row],[Mes Inscrito]])&amp;"-"&amp;TRIM(Tabla1[[#This Row],[Dia de clases Inscrito]])&amp;"-"&amp;TRIM(Tabla1[[#This Row],[Horario Inscrito]])&amp;"-"&amp;TRIM(Tabla1[[#This Row],[Fecha Inicio grupo]])&amp;"-"&amp;TRIM(Tabla1[[#This Row],[Tipo Incrito]]))</f>
        <v/>
      </c>
      <c r="BH608" s="308" t="str">
        <f>IF(F608="","",OR(IFERROR(SEARCH("CG",Tabla1[[#This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8" s="309" t="str">
        <f>IF(F608&lt;&gt;"",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8" s="309" t="str">
        <f>IF(F608&lt;&gt;"",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8" s="309" t="str">
        <f>IF(Tabla1[[#This Row],[Fecha Inicio grupo]]="","",IFERROR(VLOOKUP(Tabla1[[#This Row],[Mes de Alta como miembro]],Parámetros!$AM$2:$AN$16,2,0),"01/01/1900"))</f>
        <v/>
      </c>
    </row>
    <row r="609" spans="1:63" ht="14.45" hidden="1">
      <c r="A609" s="69">
        <v>606</v>
      </c>
      <c r="B609" s="30"/>
      <c r="C609" s="35"/>
      <c r="D609" s="43"/>
      <c r="E609" s="65"/>
      <c r="F609" s="46"/>
      <c r="G609" s="46"/>
      <c r="H609" s="163"/>
      <c r="I609" s="43"/>
      <c r="J609" s="29"/>
      <c r="K609" s="70"/>
      <c r="L609" s="69"/>
      <c r="M609" s="47"/>
      <c r="N609" s="238" t="str">
        <f ca="1">IF(Tabla1[[#This Row],[Fecha de nac]]="","",IF(Tabla1[[#This Row],[Fecha Finalización]] &gt;=TODAY(), DATEDIF(Tabla1[[#This Row],[Fecha de nac]],TODAY(),"y"), ROUNDDOWN((Tabla1[[#This Row],[Fecha Finalización]] -Tabla1[[#This Row],[Fecha de nac]])/365,0)))</f>
        <v/>
      </c>
      <c r="O609" s="169"/>
      <c r="P609" s="35"/>
      <c r="Q609" s="68"/>
      <c r="R609" s="68"/>
      <c r="S609" s="68"/>
      <c r="T609" s="68"/>
      <c r="U609" s="243" t="str">
        <f>IF(F609="","",Tabla1[[#This Row],[Fecha Inicio grupo]]+3*7-7)</f>
        <v/>
      </c>
      <c r="V609" s="244" t="str">
        <f>IF(F609="","",EDATE(Tabla1[[#This Row],[Fecha Inicio grupo]],3))</f>
        <v/>
      </c>
      <c r="W609" s="30"/>
      <c r="X609" s="30"/>
      <c r="Y609" s="76"/>
      <c r="Z609" s="76"/>
      <c r="AA609" s="76"/>
      <c r="AB609" s="76"/>
      <c r="AC609" s="76"/>
      <c r="AD609" s="76"/>
      <c r="AE609" s="76"/>
      <c r="AF609" s="76"/>
      <c r="AG609" s="76"/>
      <c r="AH609" s="76"/>
      <c r="AI609" s="76"/>
      <c r="AJ609" s="76"/>
      <c r="AK609" s="76"/>
      <c r="AL609" s="76"/>
      <c r="AM609" s="76"/>
      <c r="AN609" s="76"/>
      <c r="AO609" s="144"/>
      <c r="AP609" s="246" t="str">
        <f>IF(F609="","",IFERROR(VLOOKUP(SUBSTITUTE(SUBSTITUTE(Tabla1[[#This Row],[Uso Sistemas]],"T","P"),"N","F"),Parámetros!$M$2:$N$17,2,0),"Completar hasta 3ra sem. para evaluar a Probacionista"))</f>
        <v/>
      </c>
      <c r="AQ609" s="40"/>
      <c r="AR609" s="40"/>
      <c r="AS609" s="40"/>
      <c r="AT609" s="29"/>
      <c r="AU609" s="56"/>
      <c r="AV609" s="56"/>
      <c r="AW609" s="56"/>
      <c r="AX609" s="248" t="str">
        <f>IF(V609="","",EOMONTH(EDATE(Tabla1[[#This Row],[Fecha Finalización]],2),0))</f>
        <v/>
      </c>
      <c r="AY609" s="40"/>
      <c r="AZ609" s="249" t="str">
        <f>IF(V609="","",EOMONTH(EDATE(Tabla1[[#This Row],[Fecha Finalización]],3),0))</f>
        <v/>
      </c>
      <c r="BA609" s="40"/>
      <c r="BB609" s="40"/>
      <c r="BC609" s="235"/>
      <c r="BD609" s="233" t="str">
        <f>IF(F609="","",Tabla1[[#This Row],[sem 01]]&amp;Tabla1[[#This Row],[sem 02]]&amp;Tabla1[[#This Row],[sem 03]])</f>
        <v/>
      </c>
      <c r="BE609" s="234" t="str">
        <f>IF(TRIM(F609)="","",$B$1&amp;"-"&amp;SUBSTITUTE(Tabla1[[#This Row],[Mes Inscrito]]," ","")&amp;"-"&amp;SUBSTITUTE(Tabla1[[#This Row],[Dia de clases Inscrito]]," ","")&amp;"-"&amp;SUBSTITUTE(Tabla1[[#This Row],[Horario Inscrito]]," ","")&amp;"-"&amp;Tabla1[[#This Row],[Fecha Inicio grupo]])</f>
        <v/>
      </c>
      <c r="BF609" s="251" t="str">
        <f>IF(F609="","",Tabla1[[#This Row],[Curso]])</f>
        <v/>
      </c>
      <c r="BG609" s="252" t="str">
        <f>+IF(TRIM(F609)="","",$B$1&amp;"-"&amp;TRIM(Tabla1[[#This Row],[Mes Inscrito]])&amp;"-"&amp;TRIM(Tabla1[[#This Row],[Dia de clases Inscrito]])&amp;"-"&amp;TRIM(Tabla1[[#This Row],[Horario Inscrito]])&amp;"-"&amp;TRIM(Tabla1[[#This Row],[Fecha Inicio grupo]])&amp;"-"&amp;TRIM(Tabla1[[#This Row],[Tipo Incrito]]))</f>
        <v/>
      </c>
      <c r="BH609" s="308" t="str">
        <f>IF(F609="","",OR(IFERROR(SEARCH("CG",Tabla1[[#This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9" s="309" t="str">
        <f>IF(F609&lt;&gt;"",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9" s="309" t="str">
        <f>IF(F609&lt;&gt;"",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9" s="309" t="str">
        <f>IF(Tabla1[[#This Row],[Fecha Inicio grupo]]="","",IFERROR(VLOOKUP(Tabla1[[#This Row],[Mes de Alta como miembro]],Parámetros!$AM$2:$AN$16,2,0),"01/01/1900"))</f>
        <v/>
      </c>
    </row>
    <row r="610" spans="1:63" ht="14.45" hidden="1">
      <c r="A610" s="69">
        <v>607</v>
      </c>
      <c r="B610" s="30"/>
      <c r="C610" s="35"/>
      <c r="D610" s="43"/>
      <c r="E610" s="65"/>
      <c r="F610" s="46"/>
      <c r="G610" s="46"/>
      <c r="H610" s="163"/>
      <c r="I610" s="43"/>
      <c r="J610" s="29"/>
      <c r="K610" s="70"/>
      <c r="L610" s="69"/>
      <c r="M610" s="47"/>
      <c r="N610" s="238" t="str">
        <f ca="1">IF(Tabla1[[#This Row],[Fecha de nac]]="","",IF(Tabla1[[#This Row],[Fecha Finalización]] &gt;=TODAY(), DATEDIF(Tabla1[[#This Row],[Fecha de nac]],TODAY(),"y"), ROUNDDOWN((Tabla1[[#This Row],[Fecha Finalización]] -Tabla1[[#This Row],[Fecha de nac]])/365,0)))</f>
        <v/>
      </c>
      <c r="O610" s="169"/>
      <c r="P610" s="35"/>
      <c r="Q610" s="68"/>
      <c r="R610" s="68"/>
      <c r="S610" s="68"/>
      <c r="T610" s="68"/>
      <c r="U610" s="243" t="str">
        <f>IF(F610="","",Tabla1[[#This Row],[Fecha Inicio grupo]]+3*7-7)</f>
        <v/>
      </c>
      <c r="V610" s="244" t="str">
        <f>IF(F610="","",EDATE(Tabla1[[#This Row],[Fecha Inicio grupo]],3))</f>
        <v/>
      </c>
      <c r="W610" s="30"/>
      <c r="X610" s="30"/>
      <c r="Y610" s="76"/>
      <c r="Z610" s="76"/>
      <c r="AA610" s="76"/>
      <c r="AB610" s="76"/>
      <c r="AC610" s="76"/>
      <c r="AD610" s="76"/>
      <c r="AE610" s="76"/>
      <c r="AF610" s="76"/>
      <c r="AG610" s="76"/>
      <c r="AH610" s="76"/>
      <c r="AI610" s="76"/>
      <c r="AJ610" s="76"/>
      <c r="AK610" s="76"/>
      <c r="AL610" s="76"/>
      <c r="AM610" s="76"/>
      <c r="AN610" s="76"/>
      <c r="AO610" s="144"/>
      <c r="AP610" s="246" t="str">
        <f>IF(F610="","",IFERROR(VLOOKUP(SUBSTITUTE(SUBSTITUTE(Tabla1[[#This Row],[Uso Sistemas]],"T","P"),"N","F"),Parámetros!$M$2:$N$17,2,0),"Completar hasta 3ra sem. para evaluar a Probacionista"))</f>
        <v/>
      </c>
      <c r="AQ610" s="40"/>
      <c r="AR610" s="40"/>
      <c r="AS610" s="40"/>
      <c r="AT610" s="29"/>
      <c r="AU610" s="56"/>
      <c r="AV610" s="56"/>
      <c r="AW610" s="56"/>
      <c r="AX610" s="248" t="str">
        <f>IF(V610="","",EOMONTH(EDATE(Tabla1[[#This Row],[Fecha Finalización]],2),0))</f>
        <v/>
      </c>
      <c r="AY610" s="40"/>
      <c r="AZ610" s="249" t="str">
        <f>IF(V610="","",EOMONTH(EDATE(Tabla1[[#This Row],[Fecha Finalización]],3),0))</f>
        <v/>
      </c>
      <c r="BA610" s="40"/>
      <c r="BB610" s="40"/>
      <c r="BC610" s="235"/>
      <c r="BD610" s="233" t="str">
        <f>IF(F610="","",Tabla1[[#This Row],[sem 01]]&amp;Tabla1[[#This Row],[sem 02]]&amp;Tabla1[[#This Row],[sem 03]])</f>
        <v/>
      </c>
      <c r="BE610" s="234" t="str">
        <f>IF(TRIM(F610)="","",$B$1&amp;"-"&amp;SUBSTITUTE(Tabla1[[#This Row],[Mes Inscrito]]," ","")&amp;"-"&amp;SUBSTITUTE(Tabla1[[#This Row],[Dia de clases Inscrito]]," ","")&amp;"-"&amp;SUBSTITUTE(Tabla1[[#This Row],[Horario Inscrito]]," ","")&amp;"-"&amp;Tabla1[[#This Row],[Fecha Inicio grupo]])</f>
        <v/>
      </c>
      <c r="BF610" s="251" t="str">
        <f>IF(F610="","",Tabla1[[#This Row],[Curso]])</f>
        <v/>
      </c>
      <c r="BG610" s="252" t="str">
        <f>+IF(TRIM(F610)="","",$B$1&amp;"-"&amp;TRIM(Tabla1[[#This Row],[Mes Inscrito]])&amp;"-"&amp;TRIM(Tabla1[[#This Row],[Dia de clases Inscrito]])&amp;"-"&amp;TRIM(Tabla1[[#This Row],[Horario Inscrito]])&amp;"-"&amp;TRIM(Tabla1[[#This Row],[Fecha Inicio grupo]])&amp;"-"&amp;TRIM(Tabla1[[#This Row],[Tipo Incrito]]))</f>
        <v/>
      </c>
      <c r="BH610" s="308" t="str">
        <f>IF(F610="","",OR(IFERROR(SEARCH("CG",Tabla1[[#This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0" s="309" t="str">
        <f>IF(F610&lt;&gt;"",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0" s="309" t="str">
        <f>IF(F610&lt;&gt;"",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0" s="309" t="str">
        <f>IF(Tabla1[[#This Row],[Fecha Inicio grupo]]="","",IFERROR(VLOOKUP(Tabla1[[#This Row],[Mes de Alta como miembro]],Parámetros!$AM$2:$AN$16,2,0),"01/01/1900"))</f>
        <v/>
      </c>
    </row>
    <row r="611" spans="1:63" ht="14.45" hidden="1">
      <c r="A611" s="69">
        <v>608</v>
      </c>
      <c r="B611" s="30"/>
      <c r="C611" s="35"/>
      <c r="D611" s="43"/>
      <c r="E611" s="65"/>
      <c r="F611" s="46"/>
      <c r="G611" s="46"/>
      <c r="H611" s="163"/>
      <c r="I611" s="43"/>
      <c r="J611" s="29"/>
      <c r="K611" s="70"/>
      <c r="L611" s="69"/>
      <c r="M611" s="47"/>
      <c r="N611" s="238" t="str">
        <f ca="1">IF(Tabla1[[#This Row],[Fecha de nac]]="","",IF(Tabla1[[#This Row],[Fecha Finalización]] &gt;=TODAY(), DATEDIF(Tabla1[[#This Row],[Fecha de nac]],TODAY(),"y"), ROUNDDOWN((Tabla1[[#This Row],[Fecha Finalización]] -Tabla1[[#This Row],[Fecha de nac]])/365,0)))</f>
        <v/>
      </c>
      <c r="O611" s="169"/>
      <c r="P611" s="35"/>
      <c r="Q611" s="68"/>
      <c r="R611" s="68"/>
      <c r="S611" s="68"/>
      <c r="T611" s="68"/>
      <c r="U611" s="243" t="str">
        <f>IF(F611="","",Tabla1[[#This Row],[Fecha Inicio grupo]]+3*7-7)</f>
        <v/>
      </c>
      <c r="V611" s="244" t="str">
        <f>IF(F611="","",EDATE(Tabla1[[#This Row],[Fecha Inicio grupo]],3))</f>
        <v/>
      </c>
      <c r="W611" s="30"/>
      <c r="X611" s="30"/>
      <c r="Y611" s="76"/>
      <c r="Z611" s="76"/>
      <c r="AA611" s="76"/>
      <c r="AB611" s="76"/>
      <c r="AC611" s="76"/>
      <c r="AD611" s="76"/>
      <c r="AE611" s="76"/>
      <c r="AF611" s="76"/>
      <c r="AG611" s="76"/>
      <c r="AH611" s="76"/>
      <c r="AI611" s="76"/>
      <c r="AJ611" s="76"/>
      <c r="AK611" s="76"/>
      <c r="AL611" s="76"/>
      <c r="AM611" s="76"/>
      <c r="AN611" s="76"/>
      <c r="AO611" s="144"/>
      <c r="AP611" s="246" t="str">
        <f>IF(F611="","",IFERROR(VLOOKUP(SUBSTITUTE(SUBSTITUTE(Tabla1[[#This Row],[Uso Sistemas]],"T","P"),"N","F"),Parámetros!$M$2:$N$17,2,0),"Completar hasta 3ra sem. para evaluar a Probacionista"))</f>
        <v/>
      </c>
      <c r="AQ611" s="40"/>
      <c r="AR611" s="40"/>
      <c r="AS611" s="40"/>
      <c r="AT611" s="29"/>
      <c r="AU611" s="56"/>
      <c r="AV611" s="56"/>
      <c r="AW611" s="56"/>
      <c r="AX611" s="248" t="str">
        <f>IF(V611="","",EOMONTH(EDATE(Tabla1[[#This Row],[Fecha Finalización]],2),0))</f>
        <v/>
      </c>
      <c r="AY611" s="40"/>
      <c r="AZ611" s="249" t="str">
        <f>IF(V611="","",EOMONTH(EDATE(Tabla1[[#This Row],[Fecha Finalización]],3),0))</f>
        <v/>
      </c>
      <c r="BA611" s="40"/>
      <c r="BB611" s="40"/>
      <c r="BC611" s="235"/>
      <c r="BD611" s="233" t="str">
        <f>IF(F611="","",Tabla1[[#This Row],[sem 01]]&amp;Tabla1[[#This Row],[sem 02]]&amp;Tabla1[[#This Row],[sem 03]])</f>
        <v/>
      </c>
      <c r="BE611" s="234" t="str">
        <f>IF(TRIM(F611)="","",$B$1&amp;"-"&amp;SUBSTITUTE(Tabla1[[#This Row],[Mes Inscrito]]," ","")&amp;"-"&amp;SUBSTITUTE(Tabla1[[#This Row],[Dia de clases Inscrito]]," ","")&amp;"-"&amp;SUBSTITUTE(Tabla1[[#This Row],[Horario Inscrito]]," ","")&amp;"-"&amp;Tabla1[[#This Row],[Fecha Inicio grupo]])</f>
        <v/>
      </c>
      <c r="BF611" s="251" t="str">
        <f>IF(F611="","",Tabla1[[#This Row],[Curso]])</f>
        <v/>
      </c>
      <c r="BG611" s="252" t="str">
        <f>+IF(TRIM(F611)="","",$B$1&amp;"-"&amp;TRIM(Tabla1[[#This Row],[Mes Inscrito]])&amp;"-"&amp;TRIM(Tabla1[[#This Row],[Dia de clases Inscrito]])&amp;"-"&amp;TRIM(Tabla1[[#This Row],[Horario Inscrito]])&amp;"-"&amp;TRIM(Tabla1[[#This Row],[Fecha Inicio grupo]])&amp;"-"&amp;TRIM(Tabla1[[#This Row],[Tipo Incrito]]))</f>
        <v/>
      </c>
      <c r="BH611" s="308" t="str">
        <f>IF(F611="","",OR(IFERROR(SEARCH("CG",Tabla1[[#This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1" s="309" t="str">
        <f>IF(F611&lt;&gt;"",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1" s="309" t="str">
        <f>IF(F611&lt;&gt;"",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1" s="309" t="str">
        <f>IF(Tabla1[[#This Row],[Fecha Inicio grupo]]="","",IFERROR(VLOOKUP(Tabla1[[#This Row],[Mes de Alta como miembro]],Parámetros!$AM$2:$AN$16,2,0),"01/01/1900"))</f>
        <v/>
      </c>
    </row>
    <row r="612" spans="1:63" ht="14.45" hidden="1">
      <c r="A612" s="69">
        <v>609</v>
      </c>
      <c r="B612" s="30"/>
      <c r="C612" s="35"/>
      <c r="D612" s="43"/>
      <c r="E612" s="65"/>
      <c r="F612" s="46"/>
      <c r="G612" s="46"/>
      <c r="H612" s="163"/>
      <c r="I612" s="43"/>
      <c r="J612" s="29"/>
      <c r="K612" s="70"/>
      <c r="L612" s="69"/>
      <c r="M612" s="47"/>
      <c r="N612" s="238" t="str">
        <f ca="1">IF(Tabla1[[#This Row],[Fecha de nac]]="","",IF(Tabla1[[#This Row],[Fecha Finalización]] &gt;=TODAY(), DATEDIF(Tabla1[[#This Row],[Fecha de nac]],TODAY(),"y"), ROUNDDOWN((Tabla1[[#This Row],[Fecha Finalización]] -Tabla1[[#This Row],[Fecha de nac]])/365,0)))</f>
        <v/>
      </c>
      <c r="O612" s="169"/>
      <c r="P612" s="35"/>
      <c r="Q612" s="68"/>
      <c r="R612" s="68"/>
      <c r="S612" s="68"/>
      <c r="T612" s="68"/>
      <c r="U612" s="243" t="str">
        <f>IF(F612="","",Tabla1[[#This Row],[Fecha Inicio grupo]]+3*7-7)</f>
        <v/>
      </c>
      <c r="V612" s="244" t="str">
        <f>IF(F612="","",EDATE(Tabla1[[#This Row],[Fecha Inicio grupo]],3))</f>
        <v/>
      </c>
      <c r="W612" s="30"/>
      <c r="X612" s="30"/>
      <c r="Y612" s="76"/>
      <c r="Z612" s="76"/>
      <c r="AA612" s="76"/>
      <c r="AB612" s="76"/>
      <c r="AC612" s="76"/>
      <c r="AD612" s="76"/>
      <c r="AE612" s="76"/>
      <c r="AF612" s="76"/>
      <c r="AG612" s="76"/>
      <c r="AH612" s="76"/>
      <c r="AI612" s="76"/>
      <c r="AJ612" s="76"/>
      <c r="AK612" s="76"/>
      <c r="AL612" s="76"/>
      <c r="AM612" s="76"/>
      <c r="AN612" s="76"/>
      <c r="AO612" s="144"/>
      <c r="AP612" s="246" t="str">
        <f>IF(F612="","",IFERROR(VLOOKUP(SUBSTITUTE(SUBSTITUTE(Tabla1[[#This Row],[Uso Sistemas]],"T","P"),"N","F"),Parámetros!$M$2:$N$17,2,0),"Completar hasta 3ra sem. para evaluar a Probacionista"))</f>
        <v/>
      </c>
      <c r="AQ612" s="40"/>
      <c r="AR612" s="40"/>
      <c r="AS612" s="40"/>
      <c r="AT612" s="29"/>
      <c r="AU612" s="56"/>
      <c r="AV612" s="56"/>
      <c r="AW612" s="56"/>
      <c r="AX612" s="248" t="str">
        <f>IF(V612="","",EOMONTH(EDATE(Tabla1[[#This Row],[Fecha Finalización]],2),0))</f>
        <v/>
      </c>
      <c r="AY612" s="40"/>
      <c r="AZ612" s="249" t="str">
        <f>IF(V612="","",EOMONTH(EDATE(Tabla1[[#This Row],[Fecha Finalización]],3),0))</f>
        <v/>
      </c>
      <c r="BA612" s="40"/>
      <c r="BB612" s="40"/>
      <c r="BC612" s="235"/>
      <c r="BD612" s="233" t="str">
        <f>IF(F612="","",Tabla1[[#This Row],[sem 01]]&amp;Tabla1[[#This Row],[sem 02]]&amp;Tabla1[[#This Row],[sem 03]])</f>
        <v/>
      </c>
      <c r="BE612" s="234" t="str">
        <f>IF(TRIM(F612)="","",$B$1&amp;"-"&amp;SUBSTITUTE(Tabla1[[#This Row],[Mes Inscrito]]," ","")&amp;"-"&amp;SUBSTITUTE(Tabla1[[#This Row],[Dia de clases Inscrito]]," ","")&amp;"-"&amp;SUBSTITUTE(Tabla1[[#This Row],[Horario Inscrito]]," ","")&amp;"-"&amp;Tabla1[[#This Row],[Fecha Inicio grupo]])</f>
        <v/>
      </c>
      <c r="BF612" s="251" t="str">
        <f>IF(F612="","",Tabla1[[#This Row],[Curso]])</f>
        <v/>
      </c>
      <c r="BG612" s="252" t="str">
        <f>+IF(TRIM(F612)="","",$B$1&amp;"-"&amp;TRIM(Tabla1[[#This Row],[Mes Inscrito]])&amp;"-"&amp;TRIM(Tabla1[[#This Row],[Dia de clases Inscrito]])&amp;"-"&amp;TRIM(Tabla1[[#This Row],[Horario Inscrito]])&amp;"-"&amp;TRIM(Tabla1[[#This Row],[Fecha Inicio grupo]])&amp;"-"&amp;TRIM(Tabla1[[#This Row],[Tipo Incrito]]))</f>
        <v/>
      </c>
      <c r="BH612" s="308" t="str">
        <f>IF(F612="","",OR(IFERROR(SEARCH("CG",Tabla1[[#This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2" s="309" t="str">
        <f>IF(F612&lt;&gt;"",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2" s="309" t="str">
        <f>IF(F612&lt;&gt;"",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2" s="309" t="str">
        <f>IF(Tabla1[[#This Row],[Fecha Inicio grupo]]="","",IFERROR(VLOOKUP(Tabla1[[#This Row],[Mes de Alta como miembro]],Parámetros!$AM$2:$AN$16,2,0),"01/01/1900"))</f>
        <v/>
      </c>
    </row>
    <row r="613" spans="1:63" ht="14.45" hidden="1">
      <c r="A613" s="69">
        <v>610</v>
      </c>
      <c r="B613" s="30"/>
      <c r="C613" s="35"/>
      <c r="D613" s="43"/>
      <c r="E613" s="65"/>
      <c r="F613" s="46"/>
      <c r="G613" s="46"/>
      <c r="H613" s="163"/>
      <c r="I613" s="43"/>
      <c r="J613" s="29"/>
      <c r="K613" s="70"/>
      <c r="L613" s="69"/>
      <c r="M613" s="47"/>
      <c r="N613" s="238" t="str">
        <f ca="1">IF(Tabla1[[#This Row],[Fecha de nac]]="","",IF(Tabla1[[#This Row],[Fecha Finalización]] &gt;=TODAY(), DATEDIF(Tabla1[[#This Row],[Fecha de nac]],TODAY(),"y"), ROUNDDOWN((Tabla1[[#This Row],[Fecha Finalización]] -Tabla1[[#This Row],[Fecha de nac]])/365,0)))</f>
        <v/>
      </c>
      <c r="O613" s="169"/>
      <c r="P613" s="35"/>
      <c r="Q613" s="68"/>
      <c r="R613" s="68"/>
      <c r="S613" s="68"/>
      <c r="T613" s="68"/>
      <c r="U613" s="243" t="str">
        <f>IF(F613="","",Tabla1[[#This Row],[Fecha Inicio grupo]]+3*7-7)</f>
        <v/>
      </c>
      <c r="V613" s="244" t="str">
        <f>IF(F613="","",EDATE(Tabla1[[#This Row],[Fecha Inicio grupo]],3))</f>
        <v/>
      </c>
      <c r="W613" s="30"/>
      <c r="X613" s="30"/>
      <c r="Y613" s="76"/>
      <c r="Z613" s="76"/>
      <c r="AA613" s="76"/>
      <c r="AB613" s="76"/>
      <c r="AC613" s="76"/>
      <c r="AD613" s="76"/>
      <c r="AE613" s="76"/>
      <c r="AF613" s="76"/>
      <c r="AG613" s="76"/>
      <c r="AH613" s="76"/>
      <c r="AI613" s="76"/>
      <c r="AJ613" s="76"/>
      <c r="AK613" s="76"/>
      <c r="AL613" s="76"/>
      <c r="AM613" s="76"/>
      <c r="AN613" s="76"/>
      <c r="AO613" s="144"/>
      <c r="AP613" s="246" t="str">
        <f>IF(F613="","",IFERROR(VLOOKUP(SUBSTITUTE(SUBSTITUTE(Tabla1[[#This Row],[Uso Sistemas]],"T","P"),"N","F"),Parámetros!$M$2:$N$17,2,0),"Completar hasta 3ra sem. para evaluar a Probacionista"))</f>
        <v/>
      </c>
      <c r="AQ613" s="40"/>
      <c r="AR613" s="40"/>
      <c r="AS613" s="40"/>
      <c r="AT613" s="29"/>
      <c r="AU613" s="56"/>
      <c r="AV613" s="56"/>
      <c r="AW613" s="56"/>
      <c r="AX613" s="248" t="str">
        <f>IF(V613="","",EOMONTH(EDATE(Tabla1[[#This Row],[Fecha Finalización]],2),0))</f>
        <v/>
      </c>
      <c r="AY613" s="40"/>
      <c r="AZ613" s="249" t="str">
        <f>IF(V613="","",EOMONTH(EDATE(Tabla1[[#This Row],[Fecha Finalización]],3),0))</f>
        <v/>
      </c>
      <c r="BA613" s="40"/>
      <c r="BB613" s="40"/>
      <c r="BC613" s="235"/>
      <c r="BD613" s="233" t="str">
        <f>IF(F613="","",Tabla1[[#This Row],[sem 01]]&amp;Tabla1[[#This Row],[sem 02]]&amp;Tabla1[[#This Row],[sem 03]])</f>
        <v/>
      </c>
      <c r="BE613" s="234" t="str">
        <f>IF(TRIM(F613)="","",$B$1&amp;"-"&amp;SUBSTITUTE(Tabla1[[#This Row],[Mes Inscrito]]," ","")&amp;"-"&amp;SUBSTITUTE(Tabla1[[#This Row],[Dia de clases Inscrito]]," ","")&amp;"-"&amp;SUBSTITUTE(Tabla1[[#This Row],[Horario Inscrito]]," ","")&amp;"-"&amp;Tabla1[[#This Row],[Fecha Inicio grupo]])</f>
        <v/>
      </c>
      <c r="BF613" s="251" t="str">
        <f>IF(F613="","",Tabla1[[#This Row],[Curso]])</f>
        <v/>
      </c>
      <c r="BG613" s="252" t="str">
        <f>+IF(TRIM(F613)="","",$B$1&amp;"-"&amp;TRIM(Tabla1[[#This Row],[Mes Inscrito]])&amp;"-"&amp;TRIM(Tabla1[[#This Row],[Dia de clases Inscrito]])&amp;"-"&amp;TRIM(Tabla1[[#This Row],[Horario Inscrito]])&amp;"-"&amp;TRIM(Tabla1[[#This Row],[Fecha Inicio grupo]])&amp;"-"&amp;TRIM(Tabla1[[#This Row],[Tipo Incrito]]))</f>
        <v/>
      </c>
      <c r="BH613" s="308" t="str">
        <f>IF(F613="","",OR(IFERROR(SEARCH("CG",Tabla1[[#This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3" s="309" t="str">
        <f>IF(F613&lt;&gt;"",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3" s="309" t="str">
        <f>IF(F613&lt;&gt;"",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3" s="309" t="str">
        <f>IF(Tabla1[[#This Row],[Fecha Inicio grupo]]="","",IFERROR(VLOOKUP(Tabla1[[#This Row],[Mes de Alta como miembro]],Parámetros!$AM$2:$AN$16,2,0),"01/01/1900"))</f>
        <v/>
      </c>
    </row>
    <row r="614" spans="1:63" ht="14.45" hidden="1">
      <c r="A614" s="69">
        <v>611</v>
      </c>
      <c r="B614" s="30"/>
      <c r="C614" s="35"/>
      <c r="D614" s="43"/>
      <c r="E614" s="65"/>
      <c r="F614" s="46"/>
      <c r="G614" s="46"/>
      <c r="H614" s="163"/>
      <c r="I614" s="43"/>
      <c r="J614" s="29"/>
      <c r="K614" s="70"/>
      <c r="L614" s="69"/>
      <c r="M614" s="47"/>
      <c r="N614" s="238" t="str">
        <f ca="1">IF(Tabla1[[#This Row],[Fecha de nac]]="","",IF(Tabla1[[#This Row],[Fecha Finalización]] &gt;=TODAY(), DATEDIF(Tabla1[[#This Row],[Fecha de nac]],TODAY(),"y"), ROUNDDOWN((Tabla1[[#This Row],[Fecha Finalización]] -Tabla1[[#This Row],[Fecha de nac]])/365,0)))</f>
        <v/>
      </c>
      <c r="O614" s="169"/>
      <c r="P614" s="35"/>
      <c r="Q614" s="68"/>
      <c r="R614" s="68"/>
      <c r="S614" s="68"/>
      <c r="T614" s="68"/>
      <c r="U614" s="243" t="str">
        <f>IF(F614="","",Tabla1[[#This Row],[Fecha Inicio grupo]]+3*7-7)</f>
        <v/>
      </c>
      <c r="V614" s="244" t="str">
        <f>IF(F614="","",EDATE(Tabla1[[#This Row],[Fecha Inicio grupo]],3))</f>
        <v/>
      </c>
      <c r="W614" s="30"/>
      <c r="X614" s="30"/>
      <c r="Y614" s="76"/>
      <c r="Z614" s="76"/>
      <c r="AA614" s="76"/>
      <c r="AB614" s="76"/>
      <c r="AC614" s="76"/>
      <c r="AD614" s="76"/>
      <c r="AE614" s="76"/>
      <c r="AF614" s="76"/>
      <c r="AG614" s="76"/>
      <c r="AH614" s="76"/>
      <c r="AI614" s="76"/>
      <c r="AJ614" s="76"/>
      <c r="AK614" s="76"/>
      <c r="AL614" s="76"/>
      <c r="AM614" s="76"/>
      <c r="AN614" s="76"/>
      <c r="AO614" s="144"/>
      <c r="AP614" s="246" t="str">
        <f>IF(F614="","",IFERROR(VLOOKUP(SUBSTITUTE(SUBSTITUTE(Tabla1[[#This Row],[Uso Sistemas]],"T","P"),"N","F"),Parámetros!$M$2:$N$17,2,0),"Completar hasta 3ra sem. para evaluar a Probacionista"))</f>
        <v/>
      </c>
      <c r="AQ614" s="40"/>
      <c r="AR614" s="40"/>
      <c r="AS614" s="40"/>
      <c r="AT614" s="29"/>
      <c r="AU614" s="56"/>
      <c r="AV614" s="56"/>
      <c r="AW614" s="56"/>
      <c r="AX614" s="248" t="str">
        <f>IF(V614="","",EOMONTH(EDATE(Tabla1[[#This Row],[Fecha Finalización]],2),0))</f>
        <v/>
      </c>
      <c r="AY614" s="40"/>
      <c r="AZ614" s="249" t="str">
        <f>IF(V614="","",EOMONTH(EDATE(Tabla1[[#This Row],[Fecha Finalización]],3),0))</f>
        <v/>
      </c>
      <c r="BA614" s="40"/>
      <c r="BB614" s="40"/>
      <c r="BC614" s="235"/>
      <c r="BD614" s="233" t="str">
        <f>IF(F614="","",Tabla1[[#This Row],[sem 01]]&amp;Tabla1[[#This Row],[sem 02]]&amp;Tabla1[[#This Row],[sem 03]])</f>
        <v/>
      </c>
      <c r="BE614" s="234" t="str">
        <f>IF(TRIM(F614)="","",$B$1&amp;"-"&amp;SUBSTITUTE(Tabla1[[#This Row],[Mes Inscrito]]," ","")&amp;"-"&amp;SUBSTITUTE(Tabla1[[#This Row],[Dia de clases Inscrito]]," ","")&amp;"-"&amp;SUBSTITUTE(Tabla1[[#This Row],[Horario Inscrito]]," ","")&amp;"-"&amp;Tabla1[[#This Row],[Fecha Inicio grupo]])</f>
        <v/>
      </c>
      <c r="BF614" s="251" t="str">
        <f>IF(F614="","",Tabla1[[#This Row],[Curso]])</f>
        <v/>
      </c>
      <c r="BG614" s="252" t="str">
        <f>+IF(TRIM(F614)="","",$B$1&amp;"-"&amp;TRIM(Tabla1[[#This Row],[Mes Inscrito]])&amp;"-"&amp;TRIM(Tabla1[[#This Row],[Dia de clases Inscrito]])&amp;"-"&amp;TRIM(Tabla1[[#This Row],[Horario Inscrito]])&amp;"-"&amp;TRIM(Tabla1[[#This Row],[Fecha Inicio grupo]])&amp;"-"&amp;TRIM(Tabla1[[#This Row],[Tipo Incrito]]))</f>
        <v/>
      </c>
      <c r="BH614" s="308" t="str">
        <f>IF(F614="","",OR(IFERROR(SEARCH("CG",Tabla1[[#This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4" s="309" t="str">
        <f>IF(F614&lt;&gt;"",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4" s="309" t="str">
        <f>IF(F614&lt;&gt;"",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4" s="309" t="str">
        <f>IF(Tabla1[[#This Row],[Fecha Inicio grupo]]="","",IFERROR(VLOOKUP(Tabla1[[#This Row],[Mes de Alta como miembro]],Parámetros!$AM$2:$AN$16,2,0),"01/01/1900"))</f>
        <v/>
      </c>
    </row>
    <row r="615" spans="1:63" ht="14.45" hidden="1">
      <c r="A615" s="69">
        <v>612</v>
      </c>
      <c r="B615" s="30"/>
      <c r="C615" s="35"/>
      <c r="D615" s="43"/>
      <c r="E615" s="65"/>
      <c r="F615" s="46"/>
      <c r="G615" s="46"/>
      <c r="H615" s="163"/>
      <c r="I615" s="43"/>
      <c r="J615" s="29"/>
      <c r="K615" s="70"/>
      <c r="L615" s="69"/>
      <c r="M615" s="47"/>
      <c r="N615" s="238" t="str">
        <f ca="1">IF(Tabla1[[#This Row],[Fecha de nac]]="","",IF(Tabla1[[#This Row],[Fecha Finalización]] &gt;=TODAY(), DATEDIF(Tabla1[[#This Row],[Fecha de nac]],TODAY(),"y"), ROUNDDOWN((Tabla1[[#This Row],[Fecha Finalización]] -Tabla1[[#This Row],[Fecha de nac]])/365,0)))</f>
        <v/>
      </c>
      <c r="O615" s="169"/>
      <c r="P615" s="35"/>
      <c r="Q615" s="68"/>
      <c r="R615" s="68"/>
      <c r="S615" s="68"/>
      <c r="T615" s="68"/>
      <c r="U615" s="243" t="str">
        <f>IF(F615="","",Tabla1[[#This Row],[Fecha Inicio grupo]]+3*7-7)</f>
        <v/>
      </c>
      <c r="V615" s="244" t="str">
        <f>IF(F615="","",EDATE(Tabla1[[#This Row],[Fecha Inicio grupo]],3))</f>
        <v/>
      </c>
      <c r="W615" s="30"/>
      <c r="X615" s="30"/>
      <c r="Y615" s="76"/>
      <c r="Z615" s="76"/>
      <c r="AA615" s="76"/>
      <c r="AB615" s="76"/>
      <c r="AC615" s="76"/>
      <c r="AD615" s="76"/>
      <c r="AE615" s="76"/>
      <c r="AF615" s="76"/>
      <c r="AG615" s="76"/>
      <c r="AH615" s="76"/>
      <c r="AI615" s="76"/>
      <c r="AJ615" s="76"/>
      <c r="AK615" s="76"/>
      <c r="AL615" s="76"/>
      <c r="AM615" s="76"/>
      <c r="AN615" s="76"/>
      <c r="AO615" s="144"/>
      <c r="AP615" s="246" t="str">
        <f>IF(F615="","",IFERROR(VLOOKUP(SUBSTITUTE(SUBSTITUTE(Tabla1[[#This Row],[Uso Sistemas]],"T","P"),"N","F"),Parámetros!$M$2:$N$17,2,0),"Completar hasta 3ra sem. para evaluar a Probacionista"))</f>
        <v/>
      </c>
      <c r="AQ615" s="40"/>
      <c r="AR615" s="40"/>
      <c r="AS615" s="40"/>
      <c r="AT615" s="29"/>
      <c r="AU615" s="56"/>
      <c r="AV615" s="56"/>
      <c r="AW615" s="56"/>
      <c r="AX615" s="248" t="str">
        <f>IF(V615="","",EOMONTH(EDATE(Tabla1[[#This Row],[Fecha Finalización]],2),0))</f>
        <v/>
      </c>
      <c r="AY615" s="40"/>
      <c r="AZ615" s="249" t="str">
        <f>IF(V615="","",EOMONTH(EDATE(Tabla1[[#This Row],[Fecha Finalización]],3),0))</f>
        <v/>
      </c>
      <c r="BA615" s="40"/>
      <c r="BB615" s="40"/>
      <c r="BC615" s="235"/>
      <c r="BD615" s="233" t="str">
        <f>IF(F615="","",Tabla1[[#This Row],[sem 01]]&amp;Tabla1[[#This Row],[sem 02]]&amp;Tabla1[[#This Row],[sem 03]])</f>
        <v/>
      </c>
      <c r="BE615" s="234" t="str">
        <f>IF(TRIM(F615)="","",$B$1&amp;"-"&amp;SUBSTITUTE(Tabla1[[#This Row],[Mes Inscrito]]," ","")&amp;"-"&amp;SUBSTITUTE(Tabla1[[#This Row],[Dia de clases Inscrito]]," ","")&amp;"-"&amp;SUBSTITUTE(Tabla1[[#This Row],[Horario Inscrito]]," ","")&amp;"-"&amp;Tabla1[[#This Row],[Fecha Inicio grupo]])</f>
        <v/>
      </c>
      <c r="BF615" s="251" t="str">
        <f>IF(F615="","",Tabla1[[#This Row],[Curso]])</f>
        <v/>
      </c>
      <c r="BG615" s="252" t="str">
        <f>+IF(TRIM(F615)="","",$B$1&amp;"-"&amp;TRIM(Tabla1[[#This Row],[Mes Inscrito]])&amp;"-"&amp;TRIM(Tabla1[[#This Row],[Dia de clases Inscrito]])&amp;"-"&amp;TRIM(Tabla1[[#This Row],[Horario Inscrito]])&amp;"-"&amp;TRIM(Tabla1[[#This Row],[Fecha Inicio grupo]])&amp;"-"&amp;TRIM(Tabla1[[#This Row],[Tipo Incrito]]))</f>
        <v/>
      </c>
      <c r="BH615" s="308" t="str">
        <f>IF(F615="","",OR(IFERROR(SEARCH("CG",Tabla1[[#This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5" s="309" t="str">
        <f>IF(F615&lt;&gt;"",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5" s="309" t="str">
        <f>IF(F615&lt;&gt;"",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5" s="309" t="str">
        <f>IF(Tabla1[[#This Row],[Fecha Inicio grupo]]="","",IFERROR(VLOOKUP(Tabla1[[#This Row],[Mes de Alta como miembro]],Parámetros!$AM$2:$AN$16,2,0),"01/01/1900"))</f>
        <v/>
      </c>
    </row>
    <row r="616" spans="1:63" ht="14.45" hidden="1">
      <c r="A616" s="69">
        <v>613</v>
      </c>
      <c r="B616" s="30"/>
      <c r="C616" s="35"/>
      <c r="D616" s="43"/>
      <c r="E616" s="65"/>
      <c r="F616" s="46"/>
      <c r="G616" s="46"/>
      <c r="H616" s="163"/>
      <c r="I616" s="43"/>
      <c r="J616" s="29"/>
      <c r="K616" s="70"/>
      <c r="L616" s="69"/>
      <c r="M616" s="47"/>
      <c r="N616" s="238" t="str">
        <f ca="1">IF(Tabla1[[#This Row],[Fecha de nac]]="","",IF(Tabla1[[#This Row],[Fecha Finalización]] &gt;=TODAY(), DATEDIF(Tabla1[[#This Row],[Fecha de nac]],TODAY(),"y"), ROUNDDOWN((Tabla1[[#This Row],[Fecha Finalización]] -Tabla1[[#This Row],[Fecha de nac]])/365,0)))</f>
        <v/>
      </c>
      <c r="O616" s="169"/>
      <c r="P616" s="35"/>
      <c r="Q616" s="68"/>
      <c r="R616" s="68"/>
      <c r="S616" s="68"/>
      <c r="T616" s="68"/>
      <c r="U616" s="243" t="str">
        <f>IF(F616="","",Tabla1[[#This Row],[Fecha Inicio grupo]]+3*7-7)</f>
        <v/>
      </c>
      <c r="V616" s="244" t="str">
        <f>IF(F616="","",EDATE(Tabla1[[#This Row],[Fecha Inicio grupo]],3))</f>
        <v/>
      </c>
      <c r="W616" s="30"/>
      <c r="X616" s="30"/>
      <c r="Y616" s="76"/>
      <c r="Z616" s="76"/>
      <c r="AA616" s="76"/>
      <c r="AB616" s="76"/>
      <c r="AC616" s="76"/>
      <c r="AD616" s="76"/>
      <c r="AE616" s="76"/>
      <c r="AF616" s="76"/>
      <c r="AG616" s="76"/>
      <c r="AH616" s="76"/>
      <c r="AI616" s="76"/>
      <c r="AJ616" s="76"/>
      <c r="AK616" s="76"/>
      <c r="AL616" s="76"/>
      <c r="AM616" s="76"/>
      <c r="AN616" s="76"/>
      <c r="AO616" s="144"/>
      <c r="AP616" s="246" t="str">
        <f>IF(F616="","",IFERROR(VLOOKUP(SUBSTITUTE(SUBSTITUTE(Tabla1[[#This Row],[Uso Sistemas]],"T","P"),"N","F"),Parámetros!$M$2:$N$17,2,0),"Completar hasta 3ra sem. para evaluar a Probacionista"))</f>
        <v/>
      </c>
      <c r="AQ616" s="40"/>
      <c r="AR616" s="40"/>
      <c r="AS616" s="40"/>
      <c r="AT616" s="29"/>
      <c r="AU616" s="56"/>
      <c r="AV616" s="56"/>
      <c r="AW616" s="56"/>
      <c r="AX616" s="248" t="str">
        <f>IF(V616="","",EOMONTH(EDATE(Tabla1[[#This Row],[Fecha Finalización]],2),0))</f>
        <v/>
      </c>
      <c r="AY616" s="40"/>
      <c r="AZ616" s="249" t="str">
        <f>IF(V616="","",EOMONTH(EDATE(Tabla1[[#This Row],[Fecha Finalización]],3),0))</f>
        <v/>
      </c>
      <c r="BA616" s="40"/>
      <c r="BB616" s="40"/>
      <c r="BC616" s="235"/>
      <c r="BD616" s="233" t="str">
        <f>IF(F616="","",Tabla1[[#This Row],[sem 01]]&amp;Tabla1[[#This Row],[sem 02]]&amp;Tabla1[[#This Row],[sem 03]])</f>
        <v/>
      </c>
      <c r="BE616" s="234" t="str">
        <f>IF(TRIM(F616)="","",$B$1&amp;"-"&amp;SUBSTITUTE(Tabla1[[#This Row],[Mes Inscrito]]," ","")&amp;"-"&amp;SUBSTITUTE(Tabla1[[#This Row],[Dia de clases Inscrito]]," ","")&amp;"-"&amp;SUBSTITUTE(Tabla1[[#This Row],[Horario Inscrito]]," ","")&amp;"-"&amp;Tabla1[[#This Row],[Fecha Inicio grupo]])</f>
        <v/>
      </c>
      <c r="BF616" s="251" t="str">
        <f>IF(F616="","",Tabla1[[#This Row],[Curso]])</f>
        <v/>
      </c>
      <c r="BG616" s="252" t="str">
        <f>+IF(TRIM(F616)="","",$B$1&amp;"-"&amp;TRIM(Tabla1[[#This Row],[Mes Inscrito]])&amp;"-"&amp;TRIM(Tabla1[[#This Row],[Dia de clases Inscrito]])&amp;"-"&amp;TRIM(Tabla1[[#This Row],[Horario Inscrito]])&amp;"-"&amp;TRIM(Tabla1[[#This Row],[Fecha Inicio grupo]])&amp;"-"&amp;TRIM(Tabla1[[#This Row],[Tipo Incrito]]))</f>
        <v/>
      </c>
      <c r="BH616" s="308" t="str">
        <f>IF(F616="","",OR(IFERROR(SEARCH("CG",Tabla1[[#This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6" s="309" t="str">
        <f>IF(F616&lt;&gt;"",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6" s="309" t="str">
        <f>IF(F616&lt;&gt;"",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6" s="309" t="str">
        <f>IF(Tabla1[[#This Row],[Fecha Inicio grupo]]="","",IFERROR(VLOOKUP(Tabla1[[#This Row],[Mes de Alta como miembro]],Parámetros!$AM$2:$AN$16,2,0),"01/01/1900"))</f>
        <v/>
      </c>
    </row>
    <row r="617" spans="1:63" ht="14.45" hidden="1">
      <c r="A617" s="69">
        <v>614</v>
      </c>
      <c r="B617" s="30"/>
      <c r="C617" s="35"/>
      <c r="D617" s="43"/>
      <c r="E617" s="65"/>
      <c r="F617" s="46"/>
      <c r="G617" s="46"/>
      <c r="H617" s="163"/>
      <c r="I617" s="43"/>
      <c r="J617" s="29"/>
      <c r="K617" s="70"/>
      <c r="L617" s="69"/>
      <c r="M617" s="47"/>
      <c r="N617" s="238" t="str">
        <f ca="1">IF(Tabla1[[#This Row],[Fecha de nac]]="","",IF(Tabla1[[#This Row],[Fecha Finalización]] &gt;=TODAY(), DATEDIF(Tabla1[[#This Row],[Fecha de nac]],TODAY(),"y"), ROUNDDOWN((Tabla1[[#This Row],[Fecha Finalización]] -Tabla1[[#This Row],[Fecha de nac]])/365,0)))</f>
        <v/>
      </c>
      <c r="O617" s="169"/>
      <c r="P617" s="35"/>
      <c r="Q617" s="68"/>
      <c r="R617" s="68"/>
      <c r="S617" s="68"/>
      <c r="T617" s="68"/>
      <c r="U617" s="243" t="str">
        <f>IF(F617="","",Tabla1[[#This Row],[Fecha Inicio grupo]]+3*7-7)</f>
        <v/>
      </c>
      <c r="V617" s="244" t="str">
        <f>IF(F617="","",EDATE(Tabla1[[#This Row],[Fecha Inicio grupo]],3))</f>
        <v/>
      </c>
      <c r="W617" s="30"/>
      <c r="X617" s="30"/>
      <c r="Y617" s="76"/>
      <c r="Z617" s="76"/>
      <c r="AA617" s="76"/>
      <c r="AB617" s="76"/>
      <c r="AC617" s="76"/>
      <c r="AD617" s="76"/>
      <c r="AE617" s="76"/>
      <c r="AF617" s="76"/>
      <c r="AG617" s="76"/>
      <c r="AH617" s="76"/>
      <c r="AI617" s="76"/>
      <c r="AJ617" s="76"/>
      <c r="AK617" s="76"/>
      <c r="AL617" s="76"/>
      <c r="AM617" s="76"/>
      <c r="AN617" s="76"/>
      <c r="AO617" s="144"/>
      <c r="AP617" s="246" t="str">
        <f>IF(F617="","",IFERROR(VLOOKUP(SUBSTITUTE(SUBSTITUTE(Tabla1[[#This Row],[Uso Sistemas]],"T","P"),"N","F"),Parámetros!$M$2:$N$17,2,0),"Completar hasta 3ra sem. para evaluar a Probacionista"))</f>
        <v/>
      </c>
      <c r="AQ617" s="40"/>
      <c r="AR617" s="40"/>
      <c r="AS617" s="40"/>
      <c r="AT617" s="29"/>
      <c r="AU617" s="56"/>
      <c r="AV617" s="56"/>
      <c r="AW617" s="56"/>
      <c r="AX617" s="248" t="str">
        <f>IF(V617="","",EOMONTH(EDATE(Tabla1[[#This Row],[Fecha Finalización]],2),0))</f>
        <v/>
      </c>
      <c r="AY617" s="40"/>
      <c r="AZ617" s="249" t="str">
        <f>IF(V617="","",EOMONTH(EDATE(Tabla1[[#This Row],[Fecha Finalización]],3),0))</f>
        <v/>
      </c>
      <c r="BA617" s="40"/>
      <c r="BB617" s="40"/>
      <c r="BC617" s="235"/>
      <c r="BD617" s="233" t="str">
        <f>IF(F617="","",Tabla1[[#This Row],[sem 01]]&amp;Tabla1[[#This Row],[sem 02]]&amp;Tabla1[[#This Row],[sem 03]])</f>
        <v/>
      </c>
      <c r="BE617" s="234" t="str">
        <f>IF(TRIM(F617)="","",$B$1&amp;"-"&amp;SUBSTITUTE(Tabla1[[#This Row],[Mes Inscrito]]," ","")&amp;"-"&amp;SUBSTITUTE(Tabla1[[#This Row],[Dia de clases Inscrito]]," ","")&amp;"-"&amp;SUBSTITUTE(Tabla1[[#This Row],[Horario Inscrito]]," ","")&amp;"-"&amp;Tabla1[[#This Row],[Fecha Inicio grupo]])</f>
        <v/>
      </c>
      <c r="BF617" s="251" t="str">
        <f>IF(F617="","",Tabla1[[#This Row],[Curso]])</f>
        <v/>
      </c>
      <c r="BG617" s="252" t="str">
        <f>+IF(TRIM(F617)="","",$B$1&amp;"-"&amp;TRIM(Tabla1[[#This Row],[Mes Inscrito]])&amp;"-"&amp;TRIM(Tabla1[[#This Row],[Dia de clases Inscrito]])&amp;"-"&amp;TRIM(Tabla1[[#This Row],[Horario Inscrito]])&amp;"-"&amp;TRIM(Tabla1[[#This Row],[Fecha Inicio grupo]])&amp;"-"&amp;TRIM(Tabla1[[#This Row],[Tipo Incrito]]))</f>
        <v/>
      </c>
      <c r="BH617" s="308" t="str">
        <f>IF(F617="","",OR(IFERROR(SEARCH("CG",Tabla1[[#This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7" s="309" t="str">
        <f>IF(F617&lt;&gt;"",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7" s="309" t="str">
        <f>IF(F617&lt;&gt;"",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7" s="309" t="str">
        <f>IF(Tabla1[[#This Row],[Fecha Inicio grupo]]="","",IFERROR(VLOOKUP(Tabla1[[#This Row],[Mes de Alta como miembro]],Parámetros!$AM$2:$AN$16,2,0),"01/01/1900"))</f>
        <v/>
      </c>
    </row>
    <row r="618" spans="1:63" ht="14.45" hidden="1">
      <c r="A618" s="69">
        <v>615</v>
      </c>
      <c r="B618" s="30"/>
      <c r="C618" s="35"/>
      <c r="D618" s="43"/>
      <c r="E618" s="65"/>
      <c r="F618" s="46"/>
      <c r="G618" s="46"/>
      <c r="H618" s="163"/>
      <c r="I618" s="43"/>
      <c r="J618" s="29"/>
      <c r="K618" s="70"/>
      <c r="L618" s="69"/>
      <c r="M618" s="47"/>
      <c r="N618" s="238" t="str">
        <f ca="1">IF(Tabla1[[#This Row],[Fecha de nac]]="","",IF(Tabla1[[#This Row],[Fecha Finalización]] &gt;=TODAY(), DATEDIF(Tabla1[[#This Row],[Fecha de nac]],TODAY(),"y"), ROUNDDOWN((Tabla1[[#This Row],[Fecha Finalización]] -Tabla1[[#This Row],[Fecha de nac]])/365,0)))</f>
        <v/>
      </c>
      <c r="O618" s="169"/>
      <c r="P618" s="35"/>
      <c r="Q618" s="68"/>
      <c r="R618" s="68"/>
      <c r="S618" s="68"/>
      <c r="T618" s="68"/>
      <c r="U618" s="243" t="str">
        <f>IF(F618="","",Tabla1[[#This Row],[Fecha Inicio grupo]]+3*7-7)</f>
        <v/>
      </c>
      <c r="V618" s="244" t="str">
        <f>IF(F618="","",EDATE(Tabla1[[#This Row],[Fecha Inicio grupo]],3))</f>
        <v/>
      </c>
      <c r="W618" s="30"/>
      <c r="X618" s="30"/>
      <c r="Y618" s="76"/>
      <c r="Z618" s="76"/>
      <c r="AA618" s="76"/>
      <c r="AB618" s="76"/>
      <c r="AC618" s="76"/>
      <c r="AD618" s="76"/>
      <c r="AE618" s="76"/>
      <c r="AF618" s="76"/>
      <c r="AG618" s="76"/>
      <c r="AH618" s="76"/>
      <c r="AI618" s="76"/>
      <c r="AJ618" s="76"/>
      <c r="AK618" s="76"/>
      <c r="AL618" s="76"/>
      <c r="AM618" s="76"/>
      <c r="AN618" s="76"/>
      <c r="AO618" s="144"/>
      <c r="AP618" s="246" t="str">
        <f>IF(F618="","",IFERROR(VLOOKUP(SUBSTITUTE(SUBSTITUTE(Tabla1[[#This Row],[Uso Sistemas]],"T","P"),"N","F"),Parámetros!$M$2:$N$17,2,0),"Completar hasta 3ra sem. para evaluar a Probacionista"))</f>
        <v/>
      </c>
      <c r="AQ618" s="40"/>
      <c r="AR618" s="40"/>
      <c r="AS618" s="40"/>
      <c r="AT618" s="29"/>
      <c r="AU618" s="56"/>
      <c r="AV618" s="56"/>
      <c r="AW618" s="56"/>
      <c r="AX618" s="248" t="str">
        <f>IF(V618="","",EOMONTH(EDATE(Tabla1[[#This Row],[Fecha Finalización]],2),0))</f>
        <v/>
      </c>
      <c r="AY618" s="40"/>
      <c r="AZ618" s="249" t="str">
        <f>IF(V618="","",EOMONTH(EDATE(Tabla1[[#This Row],[Fecha Finalización]],3),0))</f>
        <v/>
      </c>
      <c r="BA618" s="40"/>
      <c r="BB618" s="40"/>
      <c r="BC618" s="235"/>
      <c r="BD618" s="233" t="str">
        <f>IF(F618="","",Tabla1[[#This Row],[sem 01]]&amp;Tabla1[[#This Row],[sem 02]]&amp;Tabla1[[#This Row],[sem 03]])</f>
        <v/>
      </c>
      <c r="BE618" s="234" t="str">
        <f>IF(TRIM(F618)="","",$B$1&amp;"-"&amp;SUBSTITUTE(Tabla1[[#This Row],[Mes Inscrito]]," ","")&amp;"-"&amp;SUBSTITUTE(Tabla1[[#This Row],[Dia de clases Inscrito]]," ","")&amp;"-"&amp;SUBSTITUTE(Tabla1[[#This Row],[Horario Inscrito]]," ","")&amp;"-"&amp;Tabla1[[#This Row],[Fecha Inicio grupo]])</f>
        <v/>
      </c>
      <c r="BF618" s="251" t="str">
        <f>IF(F618="","",Tabla1[[#This Row],[Curso]])</f>
        <v/>
      </c>
      <c r="BG618" s="252" t="str">
        <f>+IF(TRIM(F618)="","",$B$1&amp;"-"&amp;TRIM(Tabla1[[#This Row],[Mes Inscrito]])&amp;"-"&amp;TRIM(Tabla1[[#This Row],[Dia de clases Inscrito]])&amp;"-"&amp;TRIM(Tabla1[[#This Row],[Horario Inscrito]])&amp;"-"&amp;TRIM(Tabla1[[#This Row],[Fecha Inicio grupo]])&amp;"-"&amp;TRIM(Tabla1[[#This Row],[Tipo Incrito]]))</f>
        <v/>
      </c>
      <c r="BH618" s="308" t="str">
        <f>IF(F618="","",OR(IFERROR(SEARCH("CG",Tabla1[[#This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8" s="309" t="str">
        <f>IF(F618&lt;&gt;"",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8" s="309" t="str">
        <f>IF(F618&lt;&gt;"",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8" s="309" t="str">
        <f>IF(Tabla1[[#This Row],[Fecha Inicio grupo]]="","",IFERROR(VLOOKUP(Tabla1[[#This Row],[Mes de Alta como miembro]],Parámetros!$AM$2:$AN$16,2,0),"01/01/1900"))</f>
        <v/>
      </c>
    </row>
    <row r="619" spans="1:63" ht="14.45" hidden="1">
      <c r="A619" s="69">
        <v>616</v>
      </c>
      <c r="B619" s="30"/>
      <c r="C619" s="35"/>
      <c r="D619" s="43"/>
      <c r="E619" s="65"/>
      <c r="F619" s="46"/>
      <c r="G619" s="46"/>
      <c r="H619" s="163"/>
      <c r="I619" s="43"/>
      <c r="J619" s="29"/>
      <c r="K619" s="70"/>
      <c r="L619" s="69"/>
      <c r="M619" s="47"/>
      <c r="N619" s="238" t="str">
        <f ca="1">IF(Tabla1[[#This Row],[Fecha de nac]]="","",IF(Tabla1[[#This Row],[Fecha Finalización]] &gt;=TODAY(), DATEDIF(Tabla1[[#This Row],[Fecha de nac]],TODAY(),"y"), ROUNDDOWN((Tabla1[[#This Row],[Fecha Finalización]] -Tabla1[[#This Row],[Fecha de nac]])/365,0)))</f>
        <v/>
      </c>
      <c r="O619" s="169"/>
      <c r="P619" s="35"/>
      <c r="Q619" s="68"/>
      <c r="R619" s="68"/>
      <c r="S619" s="68"/>
      <c r="T619" s="68"/>
      <c r="U619" s="243" t="str">
        <f>IF(F619="","",Tabla1[[#This Row],[Fecha Inicio grupo]]+3*7-7)</f>
        <v/>
      </c>
      <c r="V619" s="244" t="str">
        <f>IF(F619="","",EDATE(Tabla1[[#This Row],[Fecha Inicio grupo]],3))</f>
        <v/>
      </c>
      <c r="W619" s="30"/>
      <c r="X619" s="30"/>
      <c r="Y619" s="76"/>
      <c r="Z619" s="76"/>
      <c r="AA619" s="76"/>
      <c r="AB619" s="76"/>
      <c r="AC619" s="76"/>
      <c r="AD619" s="76"/>
      <c r="AE619" s="76"/>
      <c r="AF619" s="76"/>
      <c r="AG619" s="76"/>
      <c r="AH619" s="76"/>
      <c r="AI619" s="76"/>
      <c r="AJ619" s="76"/>
      <c r="AK619" s="76"/>
      <c r="AL619" s="76"/>
      <c r="AM619" s="76"/>
      <c r="AN619" s="76"/>
      <c r="AO619" s="144"/>
      <c r="AP619" s="246" t="str">
        <f>IF(F619="","",IFERROR(VLOOKUP(SUBSTITUTE(SUBSTITUTE(Tabla1[[#This Row],[Uso Sistemas]],"T","P"),"N","F"),Parámetros!$M$2:$N$17,2,0),"Completar hasta 3ra sem. para evaluar a Probacionista"))</f>
        <v/>
      </c>
      <c r="AQ619" s="40"/>
      <c r="AR619" s="40"/>
      <c r="AS619" s="40"/>
      <c r="AT619" s="29"/>
      <c r="AU619" s="56"/>
      <c r="AV619" s="56"/>
      <c r="AW619" s="56"/>
      <c r="AX619" s="248" t="str">
        <f>IF(V619="","",EOMONTH(EDATE(Tabla1[[#This Row],[Fecha Finalización]],2),0))</f>
        <v/>
      </c>
      <c r="AY619" s="40"/>
      <c r="AZ619" s="249" t="str">
        <f>IF(V619="","",EOMONTH(EDATE(Tabla1[[#This Row],[Fecha Finalización]],3),0))</f>
        <v/>
      </c>
      <c r="BA619" s="40"/>
      <c r="BB619" s="40"/>
      <c r="BC619" s="235"/>
      <c r="BD619" s="233" t="str">
        <f>IF(F619="","",Tabla1[[#This Row],[sem 01]]&amp;Tabla1[[#This Row],[sem 02]]&amp;Tabla1[[#This Row],[sem 03]])</f>
        <v/>
      </c>
      <c r="BE619" s="234" t="str">
        <f>IF(TRIM(F619)="","",$B$1&amp;"-"&amp;SUBSTITUTE(Tabla1[[#This Row],[Mes Inscrito]]," ","")&amp;"-"&amp;SUBSTITUTE(Tabla1[[#This Row],[Dia de clases Inscrito]]," ","")&amp;"-"&amp;SUBSTITUTE(Tabla1[[#This Row],[Horario Inscrito]]," ","")&amp;"-"&amp;Tabla1[[#This Row],[Fecha Inicio grupo]])</f>
        <v/>
      </c>
      <c r="BF619" s="251" t="str">
        <f>IF(F619="","",Tabla1[[#This Row],[Curso]])</f>
        <v/>
      </c>
      <c r="BG619" s="252" t="str">
        <f>+IF(TRIM(F619)="","",$B$1&amp;"-"&amp;TRIM(Tabla1[[#This Row],[Mes Inscrito]])&amp;"-"&amp;TRIM(Tabla1[[#This Row],[Dia de clases Inscrito]])&amp;"-"&amp;TRIM(Tabla1[[#This Row],[Horario Inscrito]])&amp;"-"&amp;TRIM(Tabla1[[#This Row],[Fecha Inicio grupo]])&amp;"-"&amp;TRIM(Tabla1[[#This Row],[Tipo Incrito]]))</f>
        <v/>
      </c>
      <c r="BH619" s="308" t="str">
        <f>IF(F619="","",OR(IFERROR(SEARCH("CG",Tabla1[[#This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9" s="309" t="str">
        <f>IF(F619&lt;&gt;"",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9" s="309" t="str">
        <f>IF(F619&lt;&gt;"",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9" s="309" t="str">
        <f>IF(Tabla1[[#This Row],[Fecha Inicio grupo]]="","",IFERROR(VLOOKUP(Tabla1[[#This Row],[Mes de Alta como miembro]],Parámetros!$AM$2:$AN$16,2,0),"01/01/1900"))</f>
        <v/>
      </c>
    </row>
    <row r="620" spans="1:63" ht="14.45" hidden="1">
      <c r="A620" s="69">
        <v>617</v>
      </c>
      <c r="B620" s="30"/>
      <c r="C620" s="35"/>
      <c r="D620" s="43"/>
      <c r="E620" s="65"/>
      <c r="F620" s="46"/>
      <c r="G620" s="46"/>
      <c r="H620" s="163"/>
      <c r="I620" s="43"/>
      <c r="J620" s="29"/>
      <c r="K620" s="70"/>
      <c r="L620" s="69"/>
      <c r="M620" s="47"/>
      <c r="N620" s="238" t="str">
        <f ca="1">IF(Tabla1[[#This Row],[Fecha de nac]]="","",IF(Tabla1[[#This Row],[Fecha Finalización]] &gt;=TODAY(), DATEDIF(Tabla1[[#This Row],[Fecha de nac]],TODAY(),"y"), ROUNDDOWN((Tabla1[[#This Row],[Fecha Finalización]] -Tabla1[[#This Row],[Fecha de nac]])/365,0)))</f>
        <v/>
      </c>
      <c r="O620" s="169"/>
      <c r="P620" s="35"/>
      <c r="Q620" s="68"/>
      <c r="R620" s="68"/>
      <c r="S620" s="68"/>
      <c r="T620" s="68"/>
      <c r="U620" s="243" t="str">
        <f>IF(F620="","",Tabla1[[#This Row],[Fecha Inicio grupo]]+3*7-7)</f>
        <v/>
      </c>
      <c r="V620" s="244" t="str">
        <f>IF(F620="","",EDATE(Tabla1[[#This Row],[Fecha Inicio grupo]],3))</f>
        <v/>
      </c>
      <c r="W620" s="30"/>
      <c r="X620" s="30"/>
      <c r="Y620" s="76"/>
      <c r="Z620" s="76"/>
      <c r="AA620" s="76"/>
      <c r="AB620" s="76"/>
      <c r="AC620" s="76"/>
      <c r="AD620" s="76"/>
      <c r="AE620" s="76"/>
      <c r="AF620" s="76"/>
      <c r="AG620" s="76"/>
      <c r="AH620" s="76"/>
      <c r="AI620" s="76"/>
      <c r="AJ620" s="76"/>
      <c r="AK620" s="76"/>
      <c r="AL620" s="76"/>
      <c r="AM620" s="76"/>
      <c r="AN620" s="76"/>
      <c r="AO620" s="144"/>
      <c r="AP620" s="246" t="str">
        <f>IF(F620="","",IFERROR(VLOOKUP(SUBSTITUTE(SUBSTITUTE(Tabla1[[#This Row],[Uso Sistemas]],"T","P"),"N","F"),Parámetros!$M$2:$N$17,2,0),"Completar hasta 3ra sem. para evaluar a Probacionista"))</f>
        <v/>
      </c>
      <c r="AQ620" s="40"/>
      <c r="AR620" s="40"/>
      <c r="AS620" s="40"/>
      <c r="AT620" s="29"/>
      <c r="AU620" s="56"/>
      <c r="AV620" s="56"/>
      <c r="AW620" s="56"/>
      <c r="AX620" s="248" t="str">
        <f>IF(V620="","",EOMONTH(EDATE(Tabla1[[#This Row],[Fecha Finalización]],2),0))</f>
        <v/>
      </c>
      <c r="AY620" s="40"/>
      <c r="AZ620" s="249" t="str">
        <f>IF(V620="","",EOMONTH(EDATE(Tabla1[[#This Row],[Fecha Finalización]],3),0))</f>
        <v/>
      </c>
      <c r="BA620" s="40"/>
      <c r="BB620" s="40"/>
      <c r="BC620" s="235"/>
      <c r="BD620" s="233" t="str">
        <f>IF(F620="","",Tabla1[[#This Row],[sem 01]]&amp;Tabla1[[#This Row],[sem 02]]&amp;Tabla1[[#This Row],[sem 03]])</f>
        <v/>
      </c>
      <c r="BE620" s="234" t="str">
        <f>IF(TRIM(F620)="","",$B$1&amp;"-"&amp;SUBSTITUTE(Tabla1[[#This Row],[Mes Inscrito]]," ","")&amp;"-"&amp;SUBSTITUTE(Tabla1[[#This Row],[Dia de clases Inscrito]]," ","")&amp;"-"&amp;SUBSTITUTE(Tabla1[[#This Row],[Horario Inscrito]]," ","")&amp;"-"&amp;Tabla1[[#This Row],[Fecha Inicio grupo]])</f>
        <v/>
      </c>
      <c r="BF620" s="251" t="str">
        <f>IF(F620="","",Tabla1[[#This Row],[Curso]])</f>
        <v/>
      </c>
      <c r="BG620" s="252" t="str">
        <f>+IF(TRIM(F620)="","",$B$1&amp;"-"&amp;TRIM(Tabla1[[#This Row],[Mes Inscrito]])&amp;"-"&amp;TRIM(Tabla1[[#This Row],[Dia de clases Inscrito]])&amp;"-"&amp;TRIM(Tabla1[[#This Row],[Horario Inscrito]])&amp;"-"&amp;TRIM(Tabla1[[#This Row],[Fecha Inicio grupo]])&amp;"-"&amp;TRIM(Tabla1[[#This Row],[Tipo Incrito]]))</f>
        <v/>
      </c>
      <c r="BH620" s="308" t="str">
        <f>IF(F620="","",OR(IFERROR(SEARCH("CG",Tabla1[[#This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0" s="309" t="str">
        <f>IF(F620&lt;&gt;"",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0" s="309" t="str">
        <f>IF(F620&lt;&gt;"",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0" s="309" t="str">
        <f>IF(Tabla1[[#This Row],[Fecha Inicio grupo]]="","",IFERROR(VLOOKUP(Tabla1[[#This Row],[Mes de Alta como miembro]],Parámetros!$AM$2:$AN$16,2,0),"01/01/1900"))</f>
        <v/>
      </c>
    </row>
    <row r="621" spans="1:63" ht="14.45" hidden="1">
      <c r="A621" s="69">
        <v>618</v>
      </c>
      <c r="B621" s="30"/>
      <c r="C621" s="35"/>
      <c r="D621" s="43"/>
      <c r="E621" s="65"/>
      <c r="F621" s="46"/>
      <c r="G621" s="46"/>
      <c r="H621" s="163"/>
      <c r="I621" s="43"/>
      <c r="J621" s="29"/>
      <c r="K621" s="70"/>
      <c r="L621" s="69"/>
      <c r="M621" s="47"/>
      <c r="N621" s="238" t="str">
        <f ca="1">IF(Tabla1[[#This Row],[Fecha de nac]]="","",IF(Tabla1[[#This Row],[Fecha Finalización]] &gt;=TODAY(), DATEDIF(Tabla1[[#This Row],[Fecha de nac]],TODAY(),"y"), ROUNDDOWN((Tabla1[[#This Row],[Fecha Finalización]] -Tabla1[[#This Row],[Fecha de nac]])/365,0)))</f>
        <v/>
      </c>
      <c r="O621" s="169"/>
      <c r="P621" s="35"/>
      <c r="Q621" s="68"/>
      <c r="R621" s="68"/>
      <c r="S621" s="68"/>
      <c r="T621" s="68"/>
      <c r="U621" s="243" t="str">
        <f>IF(F621="","",Tabla1[[#This Row],[Fecha Inicio grupo]]+3*7-7)</f>
        <v/>
      </c>
      <c r="V621" s="244" t="str">
        <f>IF(F621="","",EDATE(Tabla1[[#This Row],[Fecha Inicio grupo]],3))</f>
        <v/>
      </c>
      <c r="W621" s="30"/>
      <c r="X621" s="30"/>
      <c r="Y621" s="76"/>
      <c r="Z621" s="76"/>
      <c r="AA621" s="76"/>
      <c r="AB621" s="76"/>
      <c r="AC621" s="76"/>
      <c r="AD621" s="76"/>
      <c r="AE621" s="76"/>
      <c r="AF621" s="76"/>
      <c r="AG621" s="76"/>
      <c r="AH621" s="76"/>
      <c r="AI621" s="76"/>
      <c r="AJ621" s="76"/>
      <c r="AK621" s="76"/>
      <c r="AL621" s="76"/>
      <c r="AM621" s="76"/>
      <c r="AN621" s="76"/>
      <c r="AO621" s="144"/>
      <c r="AP621" s="246" t="str">
        <f>IF(F621="","",IFERROR(VLOOKUP(SUBSTITUTE(SUBSTITUTE(Tabla1[[#This Row],[Uso Sistemas]],"T","P"),"N","F"),Parámetros!$M$2:$N$17,2,0),"Completar hasta 3ra sem. para evaluar a Probacionista"))</f>
        <v/>
      </c>
      <c r="AQ621" s="40"/>
      <c r="AR621" s="40"/>
      <c r="AS621" s="40"/>
      <c r="AT621" s="29"/>
      <c r="AU621" s="56"/>
      <c r="AV621" s="56"/>
      <c r="AW621" s="56"/>
      <c r="AX621" s="248" t="str">
        <f>IF(V621="","",EOMONTH(EDATE(Tabla1[[#This Row],[Fecha Finalización]],2),0))</f>
        <v/>
      </c>
      <c r="AY621" s="40"/>
      <c r="AZ621" s="249" t="str">
        <f>IF(V621="","",EOMONTH(EDATE(Tabla1[[#This Row],[Fecha Finalización]],3),0))</f>
        <v/>
      </c>
      <c r="BA621" s="40"/>
      <c r="BB621" s="40"/>
      <c r="BC621" s="235"/>
      <c r="BD621" s="233" t="str">
        <f>IF(F621="","",Tabla1[[#This Row],[sem 01]]&amp;Tabla1[[#This Row],[sem 02]]&amp;Tabla1[[#This Row],[sem 03]])</f>
        <v/>
      </c>
      <c r="BE621" s="234" t="str">
        <f>IF(TRIM(F621)="","",$B$1&amp;"-"&amp;SUBSTITUTE(Tabla1[[#This Row],[Mes Inscrito]]," ","")&amp;"-"&amp;SUBSTITUTE(Tabla1[[#This Row],[Dia de clases Inscrito]]," ","")&amp;"-"&amp;SUBSTITUTE(Tabla1[[#This Row],[Horario Inscrito]]," ","")&amp;"-"&amp;Tabla1[[#This Row],[Fecha Inicio grupo]])</f>
        <v/>
      </c>
      <c r="BF621" s="251" t="str">
        <f>IF(F621="","",Tabla1[[#This Row],[Curso]])</f>
        <v/>
      </c>
      <c r="BG621" s="252" t="str">
        <f>+IF(TRIM(F621)="","",$B$1&amp;"-"&amp;TRIM(Tabla1[[#This Row],[Mes Inscrito]])&amp;"-"&amp;TRIM(Tabla1[[#This Row],[Dia de clases Inscrito]])&amp;"-"&amp;TRIM(Tabla1[[#This Row],[Horario Inscrito]])&amp;"-"&amp;TRIM(Tabla1[[#This Row],[Fecha Inicio grupo]])&amp;"-"&amp;TRIM(Tabla1[[#This Row],[Tipo Incrito]]))</f>
        <v/>
      </c>
      <c r="BH621" s="308" t="str">
        <f>IF(F621="","",OR(IFERROR(SEARCH("CG",Tabla1[[#This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1" s="309" t="str">
        <f>IF(F621&lt;&gt;"",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1" s="309" t="str">
        <f>IF(F621&lt;&gt;"",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1" s="309" t="str">
        <f>IF(Tabla1[[#This Row],[Fecha Inicio grupo]]="","",IFERROR(VLOOKUP(Tabla1[[#This Row],[Mes de Alta como miembro]],Parámetros!$AM$2:$AN$16,2,0),"01/01/1900"))</f>
        <v/>
      </c>
    </row>
    <row r="622" spans="1:63" ht="14.45" hidden="1">
      <c r="A622" s="69">
        <v>619</v>
      </c>
      <c r="B622" s="30"/>
      <c r="C622" s="35"/>
      <c r="D622" s="43"/>
      <c r="E622" s="65"/>
      <c r="F622" s="46"/>
      <c r="G622" s="46"/>
      <c r="H622" s="163"/>
      <c r="I622" s="43"/>
      <c r="J622" s="29"/>
      <c r="K622" s="70"/>
      <c r="L622" s="69"/>
      <c r="M622" s="47"/>
      <c r="N622" s="238" t="str">
        <f ca="1">IF(Tabla1[[#This Row],[Fecha de nac]]="","",IF(Tabla1[[#This Row],[Fecha Finalización]] &gt;=TODAY(), DATEDIF(Tabla1[[#This Row],[Fecha de nac]],TODAY(),"y"), ROUNDDOWN((Tabla1[[#This Row],[Fecha Finalización]] -Tabla1[[#This Row],[Fecha de nac]])/365,0)))</f>
        <v/>
      </c>
      <c r="O622" s="169"/>
      <c r="P622" s="35"/>
      <c r="Q622" s="68"/>
      <c r="R622" s="68"/>
      <c r="S622" s="68"/>
      <c r="T622" s="68"/>
      <c r="U622" s="243" t="str">
        <f>IF(F622="","",Tabla1[[#This Row],[Fecha Inicio grupo]]+3*7-7)</f>
        <v/>
      </c>
      <c r="V622" s="244" t="str">
        <f>IF(F622="","",EDATE(Tabla1[[#This Row],[Fecha Inicio grupo]],3))</f>
        <v/>
      </c>
      <c r="W622" s="30"/>
      <c r="X622" s="30"/>
      <c r="Y622" s="76"/>
      <c r="Z622" s="76"/>
      <c r="AA622" s="76"/>
      <c r="AB622" s="76"/>
      <c r="AC622" s="76"/>
      <c r="AD622" s="76"/>
      <c r="AE622" s="76"/>
      <c r="AF622" s="76"/>
      <c r="AG622" s="76"/>
      <c r="AH622" s="76"/>
      <c r="AI622" s="76"/>
      <c r="AJ622" s="76"/>
      <c r="AK622" s="76"/>
      <c r="AL622" s="76"/>
      <c r="AM622" s="76"/>
      <c r="AN622" s="76"/>
      <c r="AO622" s="144"/>
      <c r="AP622" s="246" t="str">
        <f>IF(F622="","",IFERROR(VLOOKUP(SUBSTITUTE(SUBSTITUTE(Tabla1[[#This Row],[Uso Sistemas]],"T","P"),"N","F"),Parámetros!$M$2:$N$17,2,0),"Completar hasta 3ra sem. para evaluar a Probacionista"))</f>
        <v/>
      </c>
      <c r="AQ622" s="40"/>
      <c r="AR622" s="40"/>
      <c r="AS622" s="40"/>
      <c r="AT622" s="29"/>
      <c r="AU622" s="56"/>
      <c r="AV622" s="56"/>
      <c r="AW622" s="56"/>
      <c r="AX622" s="248" t="str">
        <f>IF(V622="","",EOMONTH(EDATE(Tabla1[[#This Row],[Fecha Finalización]],2),0))</f>
        <v/>
      </c>
      <c r="AY622" s="40"/>
      <c r="AZ622" s="249" t="str">
        <f>IF(V622="","",EOMONTH(EDATE(Tabla1[[#This Row],[Fecha Finalización]],3),0))</f>
        <v/>
      </c>
      <c r="BA622" s="40"/>
      <c r="BB622" s="40"/>
      <c r="BC622" s="235"/>
      <c r="BD622" s="233" t="str">
        <f>IF(F622="","",Tabla1[[#This Row],[sem 01]]&amp;Tabla1[[#This Row],[sem 02]]&amp;Tabla1[[#This Row],[sem 03]])</f>
        <v/>
      </c>
      <c r="BE622" s="234" t="str">
        <f>IF(TRIM(F622)="","",$B$1&amp;"-"&amp;SUBSTITUTE(Tabla1[[#This Row],[Mes Inscrito]]," ","")&amp;"-"&amp;SUBSTITUTE(Tabla1[[#This Row],[Dia de clases Inscrito]]," ","")&amp;"-"&amp;SUBSTITUTE(Tabla1[[#This Row],[Horario Inscrito]]," ","")&amp;"-"&amp;Tabla1[[#This Row],[Fecha Inicio grupo]])</f>
        <v/>
      </c>
      <c r="BF622" s="251" t="str">
        <f>IF(F622="","",Tabla1[[#This Row],[Curso]])</f>
        <v/>
      </c>
      <c r="BG622" s="252" t="str">
        <f>+IF(TRIM(F622)="","",$B$1&amp;"-"&amp;TRIM(Tabla1[[#This Row],[Mes Inscrito]])&amp;"-"&amp;TRIM(Tabla1[[#This Row],[Dia de clases Inscrito]])&amp;"-"&amp;TRIM(Tabla1[[#This Row],[Horario Inscrito]])&amp;"-"&amp;TRIM(Tabla1[[#This Row],[Fecha Inicio grupo]])&amp;"-"&amp;TRIM(Tabla1[[#This Row],[Tipo Incrito]]))</f>
        <v/>
      </c>
      <c r="BH622" s="308" t="str">
        <f>IF(F622="","",OR(IFERROR(SEARCH("CG",Tabla1[[#This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2" s="309" t="str">
        <f>IF(F622&lt;&gt;"",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2" s="309" t="str">
        <f>IF(F622&lt;&gt;"",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2" s="309" t="str">
        <f>IF(Tabla1[[#This Row],[Fecha Inicio grupo]]="","",IFERROR(VLOOKUP(Tabla1[[#This Row],[Mes de Alta como miembro]],Parámetros!$AM$2:$AN$16,2,0),"01/01/1900"))</f>
        <v/>
      </c>
    </row>
    <row r="623" spans="1:63" ht="14.45" hidden="1">
      <c r="A623" s="69">
        <v>620</v>
      </c>
      <c r="B623" s="30"/>
      <c r="C623" s="35"/>
      <c r="D623" s="43"/>
      <c r="E623" s="65"/>
      <c r="F623" s="46"/>
      <c r="G623" s="46"/>
      <c r="H623" s="163"/>
      <c r="I623" s="43"/>
      <c r="J623" s="29"/>
      <c r="K623" s="70"/>
      <c r="L623" s="69"/>
      <c r="M623" s="47"/>
      <c r="N623" s="238" t="str">
        <f ca="1">IF(Tabla1[[#This Row],[Fecha de nac]]="","",IF(Tabla1[[#This Row],[Fecha Finalización]] &gt;=TODAY(), DATEDIF(Tabla1[[#This Row],[Fecha de nac]],TODAY(),"y"), ROUNDDOWN((Tabla1[[#This Row],[Fecha Finalización]] -Tabla1[[#This Row],[Fecha de nac]])/365,0)))</f>
        <v/>
      </c>
      <c r="O623" s="169"/>
      <c r="P623" s="35"/>
      <c r="Q623" s="68"/>
      <c r="R623" s="68"/>
      <c r="S623" s="68"/>
      <c r="T623" s="68"/>
      <c r="U623" s="243" t="str">
        <f>IF(F623="","",Tabla1[[#This Row],[Fecha Inicio grupo]]+3*7-7)</f>
        <v/>
      </c>
      <c r="V623" s="244" t="str">
        <f>IF(F623="","",EDATE(Tabla1[[#This Row],[Fecha Inicio grupo]],3))</f>
        <v/>
      </c>
      <c r="W623" s="30"/>
      <c r="X623" s="30"/>
      <c r="Y623" s="76"/>
      <c r="Z623" s="76"/>
      <c r="AA623" s="76"/>
      <c r="AB623" s="76"/>
      <c r="AC623" s="76"/>
      <c r="AD623" s="76"/>
      <c r="AE623" s="76"/>
      <c r="AF623" s="76"/>
      <c r="AG623" s="76"/>
      <c r="AH623" s="76"/>
      <c r="AI623" s="76"/>
      <c r="AJ623" s="76"/>
      <c r="AK623" s="76"/>
      <c r="AL623" s="76"/>
      <c r="AM623" s="76"/>
      <c r="AN623" s="76"/>
      <c r="AO623" s="144"/>
      <c r="AP623" s="246" t="str">
        <f>IF(F623="","",IFERROR(VLOOKUP(SUBSTITUTE(SUBSTITUTE(Tabla1[[#This Row],[Uso Sistemas]],"T","P"),"N","F"),Parámetros!$M$2:$N$17,2,0),"Completar hasta 3ra sem. para evaluar a Probacionista"))</f>
        <v/>
      </c>
      <c r="AQ623" s="40"/>
      <c r="AR623" s="40"/>
      <c r="AS623" s="40"/>
      <c r="AT623" s="29"/>
      <c r="AU623" s="56"/>
      <c r="AV623" s="56"/>
      <c r="AW623" s="56"/>
      <c r="AX623" s="248" t="str">
        <f>IF(V623="","",EOMONTH(EDATE(Tabla1[[#This Row],[Fecha Finalización]],2),0))</f>
        <v/>
      </c>
      <c r="AY623" s="40"/>
      <c r="AZ623" s="249" t="str">
        <f>IF(V623="","",EOMONTH(EDATE(Tabla1[[#This Row],[Fecha Finalización]],3),0))</f>
        <v/>
      </c>
      <c r="BA623" s="40"/>
      <c r="BB623" s="40"/>
      <c r="BC623" s="235"/>
      <c r="BD623" s="233" t="str">
        <f>IF(F623="","",Tabla1[[#This Row],[sem 01]]&amp;Tabla1[[#This Row],[sem 02]]&amp;Tabla1[[#This Row],[sem 03]])</f>
        <v/>
      </c>
      <c r="BE623" s="234" t="str">
        <f>IF(TRIM(F623)="","",$B$1&amp;"-"&amp;SUBSTITUTE(Tabla1[[#This Row],[Mes Inscrito]]," ","")&amp;"-"&amp;SUBSTITUTE(Tabla1[[#This Row],[Dia de clases Inscrito]]," ","")&amp;"-"&amp;SUBSTITUTE(Tabla1[[#This Row],[Horario Inscrito]]," ","")&amp;"-"&amp;Tabla1[[#This Row],[Fecha Inicio grupo]])</f>
        <v/>
      </c>
      <c r="BF623" s="251" t="str">
        <f>IF(F623="","",Tabla1[[#This Row],[Curso]])</f>
        <v/>
      </c>
      <c r="BG623" s="252" t="str">
        <f>+IF(TRIM(F623)="","",$B$1&amp;"-"&amp;TRIM(Tabla1[[#This Row],[Mes Inscrito]])&amp;"-"&amp;TRIM(Tabla1[[#This Row],[Dia de clases Inscrito]])&amp;"-"&amp;TRIM(Tabla1[[#This Row],[Horario Inscrito]])&amp;"-"&amp;TRIM(Tabla1[[#This Row],[Fecha Inicio grupo]])&amp;"-"&amp;TRIM(Tabla1[[#This Row],[Tipo Incrito]]))</f>
        <v/>
      </c>
      <c r="BH623" s="308" t="str">
        <f>IF(F623="","",OR(IFERROR(SEARCH("CG",Tabla1[[#This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3" s="309" t="str">
        <f>IF(F623&lt;&gt;"",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3" s="309" t="str">
        <f>IF(F623&lt;&gt;"",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3" s="309" t="str">
        <f>IF(Tabla1[[#This Row],[Fecha Inicio grupo]]="","",IFERROR(VLOOKUP(Tabla1[[#This Row],[Mes de Alta como miembro]],Parámetros!$AM$2:$AN$16,2,0),"01/01/1900"))</f>
        <v/>
      </c>
    </row>
    <row r="624" spans="1:63" ht="14.45" hidden="1">
      <c r="A624" s="69">
        <v>621</v>
      </c>
      <c r="B624" s="30"/>
      <c r="C624" s="35"/>
      <c r="D624" s="43"/>
      <c r="E624" s="65"/>
      <c r="F624" s="46"/>
      <c r="G624" s="46"/>
      <c r="H624" s="163"/>
      <c r="I624" s="43"/>
      <c r="J624" s="29"/>
      <c r="K624" s="70"/>
      <c r="L624" s="69"/>
      <c r="M624" s="47"/>
      <c r="N624" s="238" t="str">
        <f ca="1">IF(Tabla1[[#This Row],[Fecha de nac]]="","",IF(Tabla1[[#This Row],[Fecha Finalización]] &gt;=TODAY(), DATEDIF(Tabla1[[#This Row],[Fecha de nac]],TODAY(),"y"), ROUNDDOWN((Tabla1[[#This Row],[Fecha Finalización]] -Tabla1[[#This Row],[Fecha de nac]])/365,0)))</f>
        <v/>
      </c>
      <c r="O624" s="169"/>
      <c r="P624" s="35"/>
      <c r="Q624" s="68"/>
      <c r="R624" s="68"/>
      <c r="S624" s="68"/>
      <c r="T624" s="68"/>
      <c r="U624" s="243" t="str">
        <f>IF(F624="","",Tabla1[[#This Row],[Fecha Inicio grupo]]+3*7-7)</f>
        <v/>
      </c>
      <c r="V624" s="244" t="str">
        <f>IF(F624="","",EDATE(Tabla1[[#This Row],[Fecha Inicio grupo]],3))</f>
        <v/>
      </c>
      <c r="W624" s="30"/>
      <c r="X624" s="30"/>
      <c r="Y624" s="76"/>
      <c r="Z624" s="76"/>
      <c r="AA624" s="76"/>
      <c r="AB624" s="76"/>
      <c r="AC624" s="76"/>
      <c r="AD624" s="76"/>
      <c r="AE624" s="76"/>
      <c r="AF624" s="76"/>
      <c r="AG624" s="76"/>
      <c r="AH624" s="76"/>
      <c r="AI624" s="76"/>
      <c r="AJ624" s="76"/>
      <c r="AK624" s="76"/>
      <c r="AL624" s="76"/>
      <c r="AM624" s="76"/>
      <c r="AN624" s="76"/>
      <c r="AO624" s="144"/>
      <c r="AP624" s="246" t="str">
        <f>IF(F624="","",IFERROR(VLOOKUP(SUBSTITUTE(SUBSTITUTE(Tabla1[[#This Row],[Uso Sistemas]],"T","P"),"N","F"),Parámetros!$M$2:$N$17,2,0),"Completar hasta 3ra sem. para evaluar a Probacionista"))</f>
        <v/>
      </c>
      <c r="AQ624" s="40"/>
      <c r="AR624" s="40"/>
      <c r="AS624" s="40"/>
      <c r="AT624" s="29"/>
      <c r="AU624" s="56"/>
      <c r="AV624" s="56"/>
      <c r="AW624" s="56"/>
      <c r="AX624" s="248" t="str">
        <f>IF(V624="","",EOMONTH(EDATE(Tabla1[[#This Row],[Fecha Finalización]],2),0))</f>
        <v/>
      </c>
      <c r="AY624" s="40"/>
      <c r="AZ624" s="249" t="str">
        <f>IF(V624="","",EOMONTH(EDATE(Tabla1[[#This Row],[Fecha Finalización]],3),0))</f>
        <v/>
      </c>
      <c r="BA624" s="40"/>
      <c r="BB624" s="40"/>
      <c r="BC624" s="235"/>
      <c r="BD624" s="233" t="str">
        <f>IF(F624="","",Tabla1[[#This Row],[sem 01]]&amp;Tabla1[[#This Row],[sem 02]]&amp;Tabla1[[#This Row],[sem 03]])</f>
        <v/>
      </c>
      <c r="BE624" s="234" t="str">
        <f>IF(TRIM(F624)="","",$B$1&amp;"-"&amp;SUBSTITUTE(Tabla1[[#This Row],[Mes Inscrito]]," ","")&amp;"-"&amp;SUBSTITUTE(Tabla1[[#This Row],[Dia de clases Inscrito]]," ","")&amp;"-"&amp;SUBSTITUTE(Tabla1[[#This Row],[Horario Inscrito]]," ","")&amp;"-"&amp;Tabla1[[#This Row],[Fecha Inicio grupo]])</f>
        <v/>
      </c>
      <c r="BF624" s="251" t="str">
        <f>IF(F624="","",Tabla1[[#This Row],[Curso]])</f>
        <v/>
      </c>
      <c r="BG624" s="252" t="str">
        <f>+IF(TRIM(F624)="","",$B$1&amp;"-"&amp;TRIM(Tabla1[[#This Row],[Mes Inscrito]])&amp;"-"&amp;TRIM(Tabla1[[#This Row],[Dia de clases Inscrito]])&amp;"-"&amp;TRIM(Tabla1[[#This Row],[Horario Inscrito]])&amp;"-"&amp;TRIM(Tabla1[[#This Row],[Fecha Inicio grupo]])&amp;"-"&amp;TRIM(Tabla1[[#This Row],[Tipo Incrito]]))</f>
        <v/>
      </c>
      <c r="BH624" s="308" t="str">
        <f>IF(F624="","",OR(IFERROR(SEARCH("CG",Tabla1[[#This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4" s="309" t="str">
        <f>IF(F624&lt;&gt;"",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4" s="309" t="str">
        <f>IF(F624&lt;&gt;"",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4" s="309" t="str">
        <f>IF(Tabla1[[#This Row],[Fecha Inicio grupo]]="","",IFERROR(VLOOKUP(Tabla1[[#This Row],[Mes de Alta como miembro]],Parámetros!$AM$2:$AN$16,2,0),"01/01/1900"))</f>
        <v/>
      </c>
    </row>
    <row r="625" spans="1:63" ht="14.45" hidden="1">
      <c r="A625" s="69">
        <v>622</v>
      </c>
      <c r="B625" s="30"/>
      <c r="C625" s="35"/>
      <c r="D625" s="43"/>
      <c r="E625" s="65"/>
      <c r="F625" s="46"/>
      <c r="G625" s="46"/>
      <c r="H625" s="163"/>
      <c r="I625" s="43"/>
      <c r="J625" s="29"/>
      <c r="K625" s="70"/>
      <c r="L625" s="69"/>
      <c r="M625" s="47"/>
      <c r="N625" s="238" t="str">
        <f ca="1">IF(Tabla1[[#This Row],[Fecha de nac]]="","",IF(Tabla1[[#This Row],[Fecha Finalización]] &gt;=TODAY(), DATEDIF(Tabla1[[#This Row],[Fecha de nac]],TODAY(),"y"), ROUNDDOWN((Tabla1[[#This Row],[Fecha Finalización]] -Tabla1[[#This Row],[Fecha de nac]])/365,0)))</f>
        <v/>
      </c>
      <c r="O625" s="169"/>
      <c r="P625" s="35"/>
      <c r="Q625" s="68"/>
      <c r="R625" s="68"/>
      <c r="S625" s="68"/>
      <c r="T625" s="68"/>
      <c r="U625" s="243" t="str">
        <f>IF(F625="","",Tabla1[[#This Row],[Fecha Inicio grupo]]+3*7-7)</f>
        <v/>
      </c>
      <c r="V625" s="244" t="str">
        <f>IF(F625="","",EDATE(Tabla1[[#This Row],[Fecha Inicio grupo]],3))</f>
        <v/>
      </c>
      <c r="W625" s="30"/>
      <c r="X625" s="30"/>
      <c r="Y625" s="76"/>
      <c r="Z625" s="76"/>
      <c r="AA625" s="76"/>
      <c r="AB625" s="76"/>
      <c r="AC625" s="76"/>
      <c r="AD625" s="76"/>
      <c r="AE625" s="76"/>
      <c r="AF625" s="76"/>
      <c r="AG625" s="76"/>
      <c r="AH625" s="76"/>
      <c r="AI625" s="76"/>
      <c r="AJ625" s="76"/>
      <c r="AK625" s="76"/>
      <c r="AL625" s="76"/>
      <c r="AM625" s="76"/>
      <c r="AN625" s="76"/>
      <c r="AO625" s="144"/>
      <c r="AP625" s="246" t="str">
        <f>IF(F625="","",IFERROR(VLOOKUP(SUBSTITUTE(SUBSTITUTE(Tabla1[[#This Row],[Uso Sistemas]],"T","P"),"N","F"),Parámetros!$M$2:$N$17,2,0),"Completar hasta 3ra sem. para evaluar a Probacionista"))</f>
        <v/>
      </c>
      <c r="AQ625" s="40"/>
      <c r="AR625" s="40"/>
      <c r="AS625" s="40"/>
      <c r="AT625" s="29"/>
      <c r="AU625" s="56"/>
      <c r="AV625" s="56"/>
      <c r="AW625" s="56"/>
      <c r="AX625" s="248" t="str">
        <f>IF(V625="","",EOMONTH(EDATE(Tabla1[[#This Row],[Fecha Finalización]],2),0))</f>
        <v/>
      </c>
      <c r="AY625" s="40"/>
      <c r="AZ625" s="249" t="str">
        <f>IF(V625="","",EOMONTH(EDATE(Tabla1[[#This Row],[Fecha Finalización]],3),0))</f>
        <v/>
      </c>
      <c r="BA625" s="40"/>
      <c r="BB625" s="40"/>
      <c r="BC625" s="235"/>
      <c r="BD625" s="233" t="str">
        <f>IF(F625="","",Tabla1[[#This Row],[sem 01]]&amp;Tabla1[[#This Row],[sem 02]]&amp;Tabla1[[#This Row],[sem 03]])</f>
        <v/>
      </c>
      <c r="BE625" s="234" t="str">
        <f>IF(TRIM(F625)="","",$B$1&amp;"-"&amp;SUBSTITUTE(Tabla1[[#This Row],[Mes Inscrito]]," ","")&amp;"-"&amp;SUBSTITUTE(Tabla1[[#This Row],[Dia de clases Inscrito]]," ","")&amp;"-"&amp;SUBSTITUTE(Tabla1[[#This Row],[Horario Inscrito]]," ","")&amp;"-"&amp;Tabla1[[#This Row],[Fecha Inicio grupo]])</f>
        <v/>
      </c>
      <c r="BF625" s="251" t="str">
        <f>IF(F625="","",Tabla1[[#This Row],[Curso]])</f>
        <v/>
      </c>
      <c r="BG625" s="252" t="str">
        <f>+IF(TRIM(F625)="","",$B$1&amp;"-"&amp;TRIM(Tabla1[[#This Row],[Mes Inscrito]])&amp;"-"&amp;TRIM(Tabla1[[#This Row],[Dia de clases Inscrito]])&amp;"-"&amp;TRIM(Tabla1[[#This Row],[Horario Inscrito]])&amp;"-"&amp;TRIM(Tabla1[[#This Row],[Fecha Inicio grupo]])&amp;"-"&amp;TRIM(Tabla1[[#This Row],[Tipo Incrito]]))</f>
        <v/>
      </c>
      <c r="BH625" s="308" t="str">
        <f>IF(F625="","",OR(IFERROR(SEARCH("CG",Tabla1[[#This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5" s="309" t="str">
        <f>IF(F625&lt;&gt;"",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5" s="309" t="str">
        <f>IF(F625&lt;&gt;"",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5" s="309" t="str">
        <f>IF(Tabla1[[#This Row],[Fecha Inicio grupo]]="","",IFERROR(VLOOKUP(Tabla1[[#This Row],[Mes de Alta como miembro]],Parámetros!$AM$2:$AN$16,2,0),"01/01/1900"))</f>
        <v/>
      </c>
    </row>
    <row r="626" spans="1:63" ht="14.45" hidden="1">
      <c r="A626" s="69">
        <v>623</v>
      </c>
      <c r="B626" s="30"/>
      <c r="C626" s="35"/>
      <c r="D626" s="43"/>
      <c r="E626" s="65"/>
      <c r="F626" s="46"/>
      <c r="G626" s="46"/>
      <c r="H626" s="163"/>
      <c r="I626" s="43"/>
      <c r="J626" s="29"/>
      <c r="K626" s="70"/>
      <c r="L626" s="69"/>
      <c r="M626" s="47"/>
      <c r="N626" s="238" t="str">
        <f ca="1">IF(Tabla1[[#This Row],[Fecha de nac]]="","",IF(Tabla1[[#This Row],[Fecha Finalización]] &gt;=TODAY(), DATEDIF(Tabla1[[#This Row],[Fecha de nac]],TODAY(),"y"), ROUNDDOWN((Tabla1[[#This Row],[Fecha Finalización]] -Tabla1[[#This Row],[Fecha de nac]])/365,0)))</f>
        <v/>
      </c>
      <c r="O626" s="169"/>
      <c r="P626" s="35"/>
      <c r="Q626" s="68"/>
      <c r="R626" s="68"/>
      <c r="S626" s="68"/>
      <c r="T626" s="68"/>
      <c r="U626" s="243" t="str">
        <f>IF(F626="","",Tabla1[[#This Row],[Fecha Inicio grupo]]+3*7-7)</f>
        <v/>
      </c>
      <c r="V626" s="244" t="str">
        <f>IF(F626="","",EDATE(Tabla1[[#This Row],[Fecha Inicio grupo]],3))</f>
        <v/>
      </c>
      <c r="W626" s="30"/>
      <c r="X626" s="30"/>
      <c r="Y626" s="76"/>
      <c r="Z626" s="76"/>
      <c r="AA626" s="76"/>
      <c r="AB626" s="76"/>
      <c r="AC626" s="76"/>
      <c r="AD626" s="76"/>
      <c r="AE626" s="76"/>
      <c r="AF626" s="76"/>
      <c r="AG626" s="76"/>
      <c r="AH626" s="76"/>
      <c r="AI626" s="76"/>
      <c r="AJ626" s="76"/>
      <c r="AK626" s="76"/>
      <c r="AL626" s="76"/>
      <c r="AM626" s="76"/>
      <c r="AN626" s="76"/>
      <c r="AO626" s="144"/>
      <c r="AP626" s="246" t="str">
        <f>IF(F626="","",IFERROR(VLOOKUP(SUBSTITUTE(SUBSTITUTE(Tabla1[[#This Row],[Uso Sistemas]],"T","P"),"N","F"),Parámetros!$M$2:$N$17,2,0),"Completar hasta 3ra sem. para evaluar a Probacionista"))</f>
        <v/>
      </c>
      <c r="AQ626" s="40"/>
      <c r="AR626" s="40"/>
      <c r="AS626" s="40"/>
      <c r="AT626" s="29"/>
      <c r="AU626" s="56"/>
      <c r="AV626" s="56"/>
      <c r="AW626" s="56"/>
      <c r="AX626" s="248" t="str">
        <f>IF(V626="","",EOMONTH(EDATE(Tabla1[[#This Row],[Fecha Finalización]],2),0))</f>
        <v/>
      </c>
      <c r="AY626" s="40"/>
      <c r="AZ626" s="249" t="str">
        <f>IF(V626="","",EOMONTH(EDATE(Tabla1[[#This Row],[Fecha Finalización]],3),0))</f>
        <v/>
      </c>
      <c r="BA626" s="40"/>
      <c r="BB626" s="40"/>
      <c r="BC626" s="235"/>
      <c r="BD626" s="233" t="str">
        <f>IF(F626="","",Tabla1[[#This Row],[sem 01]]&amp;Tabla1[[#This Row],[sem 02]]&amp;Tabla1[[#This Row],[sem 03]])</f>
        <v/>
      </c>
      <c r="BE626" s="234" t="str">
        <f>IF(TRIM(F626)="","",$B$1&amp;"-"&amp;SUBSTITUTE(Tabla1[[#This Row],[Mes Inscrito]]," ","")&amp;"-"&amp;SUBSTITUTE(Tabla1[[#This Row],[Dia de clases Inscrito]]," ","")&amp;"-"&amp;SUBSTITUTE(Tabla1[[#This Row],[Horario Inscrito]]," ","")&amp;"-"&amp;Tabla1[[#This Row],[Fecha Inicio grupo]])</f>
        <v/>
      </c>
      <c r="BF626" s="251" t="str">
        <f>IF(F626="","",Tabla1[[#This Row],[Curso]])</f>
        <v/>
      </c>
      <c r="BG626" s="252" t="str">
        <f>+IF(TRIM(F626)="","",$B$1&amp;"-"&amp;TRIM(Tabla1[[#This Row],[Mes Inscrito]])&amp;"-"&amp;TRIM(Tabla1[[#This Row],[Dia de clases Inscrito]])&amp;"-"&amp;TRIM(Tabla1[[#This Row],[Horario Inscrito]])&amp;"-"&amp;TRIM(Tabla1[[#This Row],[Fecha Inicio grupo]])&amp;"-"&amp;TRIM(Tabla1[[#This Row],[Tipo Incrito]]))</f>
        <v/>
      </c>
      <c r="BH626" s="308" t="str">
        <f>IF(F626="","",OR(IFERROR(SEARCH("CG",Tabla1[[#This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6" s="309" t="str">
        <f>IF(F626&lt;&gt;"",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6" s="309" t="str">
        <f>IF(F626&lt;&gt;"",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6" s="309" t="str">
        <f>IF(Tabla1[[#This Row],[Fecha Inicio grupo]]="","",IFERROR(VLOOKUP(Tabla1[[#This Row],[Mes de Alta como miembro]],Parámetros!$AM$2:$AN$16,2,0),"01/01/1900"))</f>
        <v/>
      </c>
    </row>
    <row r="627" spans="1:63" ht="14.45" hidden="1">
      <c r="A627" s="69">
        <v>624</v>
      </c>
      <c r="B627" s="30"/>
      <c r="C627" s="35"/>
      <c r="D627" s="43"/>
      <c r="E627" s="65"/>
      <c r="F627" s="46"/>
      <c r="G627" s="46"/>
      <c r="H627" s="163"/>
      <c r="I627" s="43"/>
      <c r="J627" s="29"/>
      <c r="K627" s="70"/>
      <c r="L627" s="69"/>
      <c r="M627" s="47"/>
      <c r="N627" s="238" t="str">
        <f ca="1">IF(Tabla1[[#This Row],[Fecha de nac]]="","",IF(Tabla1[[#This Row],[Fecha Finalización]] &gt;=TODAY(), DATEDIF(Tabla1[[#This Row],[Fecha de nac]],TODAY(),"y"), ROUNDDOWN((Tabla1[[#This Row],[Fecha Finalización]] -Tabla1[[#This Row],[Fecha de nac]])/365,0)))</f>
        <v/>
      </c>
      <c r="O627" s="169"/>
      <c r="P627" s="35"/>
      <c r="Q627" s="68"/>
      <c r="R627" s="68"/>
      <c r="S627" s="68"/>
      <c r="T627" s="68"/>
      <c r="U627" s="243" t="str">
        <f>IF(F627="","",Tabla1[[#This Row],[Fecha Inicio grupo]]+3*7-7)</f>
        <v/>
      </c>
      <c r="V627" s="244" t="str">
        <f>IF(F627="","",EDATE(Tabla1[[#This Row],[Fecha Inicio grupo]],3))</f>
        <v/>
      </c>
      <c r="W627" s="30"/>
      <c r="X627" s="30"/>
      <c r="Y627" s="76"/>
      <c r="Z627" s="76"/>
      <c r="AA627" s="76"/>
      <c r="AB627" s="76"/>
      <c r="AC627" s="76"/>
      <c r="AD627" s="76"/>
      <c r="AE627" s="76"/>
      <c r="AF627" s="76"/>
      <c r="AG627" s="76"/>
      <c r="AH627" s="76"/>
      <c r="AI627" s="76"/>
      <c r="AJ627" s="76"/>
      <c r="AK627" s="76"/>
      <c r="AL627" s="76"/>
      <c r="AM627" s="76"/>
      <c r="AN627" s="76"/>
      <c r="AO627" s="144"/>
      <c r="AP627" s="246" t="str">
        <f>IF(F627="","",IFERROR(VLOOKUP(SUBSTITUTE(SUBSTITUTE(Tabla1[[#This Row],[Uso Sistemas]],"T","P"),"N","F"),Parámetros!$M$2:$N$17,2,0),"Completar hasta 3ra sem. para evaluar a Probacionista"))</f>
        <v/>
      </c>
      <c r="AQ627" s="40"/>
      <c r="AR627" s="40"/>
      <c r="AS627" s="40"/>
      <c r="AT627" s="29"/>
      <c r="AU627" s="56"/>
      <c r="AV627" s="56"/>
      <c r="AW627" s="56"/>
      <c r="AX627" s="248" t="str">
        <f>IF(V627="","",EOMONTH(EDATE(Tabla1[[#This Row],[Fecha Finalización]],2),0))</f>
        <v/>
      </c>
      <c r="AY627" s="40"/>
      <c r="AZ627" s="249" t="str">
        <f>IF(V627="","",EOMONTH(EDATE(Tabla1[[#This Row],[Fecha Finalización]],3),0))</f>
        <v/>
      </c>
      <c r="BA627" s="40"/>
      <c r="BB627" s="40"/>
      <c r="BC627" s="235"/>
      <c r="BD627" s="233" t="str">
        <f>IF(F627="","",Tabla1[[#This Row],[sem 01]]&amp;Tabla1[[#This Row],[sem 02]]&amp;Tabla1[[#This Row],[sem 03]])</f>
        <v/>
      </c>
      <c r="BE627" s="234" t="str">
        <f>IF(TRIM(F627)="","",$B$1&amp;"-"&amp;SUBSTITUTE(Tabla1[[#This Row],[Mes Inscrito]]," ","")&amp;"-"&amp;SUBSTITUTE(Tabla1[[#This Row],[Dia de clases Inscrito]]," ","")&amp;"-"&amp;SUBSTITUTE(Tabla1[[#This Row],[Horario Inscrito]]," ","")&amp;"-"&amp;Tabla1[[#This Row],[Fecha Inicio grupo]])</f>
        <v/>
      </c>
      <c r="BF627" s="251" t="str">
        <f>IF(F627="","",Tabla1[[#This Row],[Curso]])</f>
        <v/>
      </c>
      <c r="BG627" s="252" t="str">
        <f>+IF(TRIM(F627)="","",$B$1&amp;"-"&amp;TRIM(Tabla1[[#This Row],[Mes Inscrito]])&amp;"-"&amp;TRIM(Tabla1[[#This Row],[Dia de clases Inscrito]])&amp;"-"&amp;TRIM(Tabla1[[#This Row],[Horario Inscrito]])&amp;"-"&amp;TRIM(Tabla1[[#This Row],[Fecha Inicio grupo]])&amp;"-"&amp;TRIM(Tabla1[[#This Row],[Tipo Incrito]]))</f>
        <v/>
      </c>
      <c r="BH627" s="308" t="str">
        <f>IF(F627="","",OR(IFERROR(SEARCH("CG",Tabla1[[#This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7" s="309" t="str">
        <f>IF(F627&lt;&gt;"",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7" s="309" t="str">
        <f>IF(F627&lt;&gt;"",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7" s="309" t="str">
        <f>IF(Tabla1[[#This Row],[Fecha Inicio grupo]]="","",IFERROR(VLOOKUP(Tabla1[[#This Row],[Mes de Alta como miembro]],Parámetros!$AM$2:$AN$16,2,0),"01/01/1900"))</f>
        <v/>
      </c>
    </row>
    <row r="628" spans="1:63" ht="14.45" hidden="1">
      <c r="A628" s="69">
        <v>625</v>
      </c>
      <c r="B628" s="30"/>
      <c r="C628" s="35"/>
      <c r="D628" s="43"/>
      <c r="E628" s="65"/>
      <c r="F628" s="46"/>
      <c r="G628" s="46"/>
      <c r="H628" s="163"/>
      <c r="I628" s="43"/>
      <c r="J628" s="29"/>
      <c r="K628" s="70"/>
      <c r="L628" s="69"/>
      <c r="M628" s="47"/>
      <c r="N628" s="238" t="str">
        <f ca="1">IF(Tabla1[[#This Row],[Fecha de nac]]="","",IF(Tabla1[[#This Row],[Fecha Finalización]] &gt;=TODAY(), DATEDIF(Tabla1[[#This Row],[Fecha de nac]],TODAY(),"y"), ROUNDDOWN((Tabla1[[#This Row],[Fecha Finalización]] -Tabla1[[#This Row],[Fecha de nac]])/365,0)))</f>
        <v/>
      </c>
      <c r="O628" s="169"/>
      <c r="P628" s="35"/>
      <c r="Q628" s="68"/>
      <c r="R628" s="68"/>
      <c r="S628" s="68"/>
      <c r="T628" s="68"/>
      <c r="U628" s="243" t="str">
        <f>IF(F628="","",Tabla1[[#This Row],[Fecha Inicio grupo]]+3*7-7)</f>
        <v/>
      </c>
      <c r="V628" s="244" t="str">
        <f>IF(F628="","",EDATE(Tabla1[[#This Row],[Fecha Inicio grupo]],3))</f>
        <v/>
      </c>
      <c r="W628" s="30"/>
      <c r="X628" s="30"/>
      <c r="Y628" s="76"/>
      <c r="Z628" s="76"/>
      <c r="AA628" s="76"/>
      <c r="AB628" s="76"/>
      <c r="AC628" s="76"/>
      <c r="AD628" s="76"/>
      <c r="AE628" s="76"/>
      <c r="AF628" s="76"/>
      <c r="AG628" s="76"/>
      <c r="AH628" s="76"/>
      <c r="AI628" s="76"/>
      <c r="AJ628" s="76"/>
      <c r="AK628" s="76"/>
      <c r="AL628" s="76"/>
      <c r="AM628" s="76"/>
      <c r="AN628" s="76"/>
      <c r="AO628" s="144"/>
      <c r="AP628" s="246" t="str">
        <f>IF(F628="","",IFERROR(VLOOKUP(SUBSTITUTE(SUBSTITUTE(Tabla1[[#This Row],[Uso Sistemas]],"T","P"),"N","F"),Parámetros!$M$2:$N$17,2,0),"Completar hasta 3ra sem. para evaluar a Probacionista"))</f>
        <v/>
      </c>
      <c r="AQ628" s="40"/>
      <c r="AR628" s="40"/>
      <c r="AS628" s="40"/>
      <c r="AT628" s="29"/>
      <c r="AU628" s="56"/>
      <c r="AV628" s="56"/>
      <c r="AW628" s="56"/>
      <c r="AX628" s="248" t="str">
        <f>IF(V628="","",EOMONTH(EDATE(Tabla1[[#This Row],[Fecha Finalización]],2),0))</f>
        <v/>
      </c>
      <c r="AY628" s="40"/>
      <c r="AZ628" s="249" t="str">
        <f>IF(V628="","",EOMONTH(EDATE(Tabla1[[#This Row],[Fecha Finalización]],3),0))</f>
        <v/>
      </c>
      <c r="BA628" s="40"/>
      <c r="BB628" s="40"/>
      <c r="BC628" s="235"/>
      <c r="BD628" s="233" t="str">
        <f>IF(F628="","",Tabla1[[#This Row],[sem 01]]&amp;Tabla1[[#This Row],[sem 02]]&amp;Tabla1[[#This Row],[sem 03]])</f>
        <v/>
      </c>
      <c r="BE628" s="234" t="str">
        <f>IF(TRIM(F628)="","",$B$1&amp;"-"&amp;SUBSTITUTE(Tabla1[[#This Row],[Mes Inscrito]]," ","")&amp;"-"&amp;SUBSTITUTE(Tabla1[[#This Row],[Dia de clases Inscrito]]," ","")&amp;"-"&amp;SUBSTITUTE(Tabla1[[#This Row],[Horario Inscrito]]," ","")&amp;"-"&amp;Tabla1[[#This Row],[Fecha Inicio grupo]])</f>
        <v/>
      </c>
      <c r="BF628" s="251" t="str">
        <f>IF(F628="","",Tabla1[[#This Row],[Curso]])</f>
        <v/>
      </c>
      <c r="BG628" s="252" t="str">
        <f>+IF(TRIM(F628)="","",$B$1&amp;"-"&amp;TRIM(Tabla1[[#This Row],[Mes Inscrito]])&amp;"-"&amp;TRIM(Tabla1[[#This Row],[Dia de clases Inscrito]])&amp;"-"&amp;TRIM(Tabla1[[#This Row],[Horario Inscrito]])&amp;"-"&amp;TRIM(Tabla1[[#This Row],[Fecha Inicio grupo]])&amp;"-"&amp;TRIM(Tabla1[[#This Row],[Tipo Incrito]]))</f>
        <v/>
      </c>
      <c r="BH628" s="308" t="str">
        <f>IF(F628="","",OR(IFERROR(SEARCH("CG",Tabla1[[#This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8" s="309" t="str">
        <f>IF(F628&lt;&gt;"",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8" s="309" t="str">
        <f>IF(F628&lt;&gt;"",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8" s="309" t="str">
        <f>IF(Tabla1[[#This Row],[Fecha Inicio grupo]]="","",IFERROR(VLOOKUP(Tabla1[[#This Row],[Mes de Alta como miembro]],Parámetros!$AM$2:$AN$16,2,0),"01/01/1900"))</f>
        <v/>
      </c>
    </row>
    <row r="629" spans="1:63" ht="14.45" hidden="1">
      <c r="A629" s="69">
        <v>626</v>
      </c>
      <c r="B629" s="30"/>
      <c r="C629" s="35"/>
      <c r="D629" s="43"/>
      <c r="E629" s="65"/>
      <c r="F629" s="46"/>
      <c r="G629" s="46"/>
      <c r="H629" s="163"/>
      <c r="I629" s="43"/>
      <c r="J629" s="29"/>
      <c r="K629" s="70"/>
      <c r="L629" s="69"/>
      <c r="M629" s="47"/>
      <c r="N629" s="238" t="str">
        <f ca="1">IF(Tabla1[[#This Row],[Fecha de nac]]="","",IF(Tabla1[[#This Row],[Fecha Finalización]] &gt;=TODAY(), DATEDIF(Tabla1[[#This Row],[Fecha de nac]],TODAY(),"y"), ROUNDDOWN((Tabla1[[#This Row],[Fecha Finalización]] -Tabla1[[#This Row],[Fecha de nac]])/365,0)))</f>
        <v/>
      </c>
      <c r="O629" s="169"/>
      <c r="P629" s="35"/>
      <c r="Q629" s="68"/>
      <c r="R629" s="68"/>
      <c r="S629" s="68"/>
      <c r="T629" s="68"/>
      <c r="U629" s="243" t="str">
        <f>IF(F629="","",Tabla1[[#This Row],[Fecha Inicio grupo]]+3*7-7)</f>
        <v/>
      </c>
      <c r="V629" s="244" t="str">
        <f>IF(F629="","",EDATE(Tabla1[[#This Row],[Fecha Inicio grupo]],3))</f>
        <v/>
      </c>
      <c r="W629" s="30"/>
      <c r="X629" s="30"/>
      <c r="Y629" s="76"/>
      <c r="Z629" s="76"/>
      <c r="AA629" s="76"/>
      <c r="AB629" s="76"/>
      <c r="AC629" s="76"/>
      <c r="AD629" s="76"/>
      <c r="AE629" s="76"/>
      <c r="AF629" s="76"/>
      <c r="AG629" s="76"/>
      <c r="AH629" s="76"/>
      <c r="AI629" s="76"/>
      <c r="AJ629" s="76"/>
      <c r="AK629" s="76"/>
      <c r="AL629" s="76"/>
      <c r="AM629" s="76"/>
      <c r="AN629" s="76"/>
      <c r="AO629" s="144"/>
      <c r="AP629" s="246" t="str">
        <f>IF(F629="","",IFERROR(VLOOKUP(SUBSTITUTE(SUBSTITUTE(Tabla1[[#This Row],[Uso Sistemas]],"T","P"),"N","F"),Parámetros!$M$2:$N$17,2,0),"Completar hasta 3ra sem. para evaluar a Probacionista"))</f>
        <v/>
      </c>
      <c r="AQ629" s="40"/>
      <c r="AR629" s="40"/>
      <c r="AS629" s="40"/>
      <c r="AT629" s="29"/>
      <c r="AU629" s="56"/>
      <c r="AV629" s="56"/>
      <c r="AW629" s="56"/>
      <c r="AX629" s="248" t="str">
        <f>IF(V629="","",EOMONTH(EDATE(Tabla1[[#This Row],[Fecha Finalización]],2),0))</f>
        <v/>
      </c>
      <c r="AY629" s="40"/>
      <c r="AZ629" s="249" t="str">
        <f>IF(V629="","",EOMONTH(EDATE(Tabla1[[#This Row],[Fecha Finalización]],3),0))</f>
        <v/>
      </c>
      <c r="BA629" s="40"/>
      <c r="BB629" s="40"/>
      <c r="BC629" s="235"/>
      <c r="BD629" s="233" t="str">
        <f>IF(F629="","",Tabla1[[#This Row],[sem 01]]&amp;Tabla1[[#This Row],[sem 02]]&amp;Tabla1[[#This Row],[sem 03]])</f>
        <v/>
      </c>
      <c r="BE629" s="234" t="str">
        <f>IF(TRIM(F629)="","",$B$1&amp;"-"&amp;SUBSTITUTE(Tabla1[[#This Row],[Mes Inscrito]]," ","")&amp;"-"&amp;SUBSTITUTE(Tabla1[[#This Row],[Dia de clases Inscrito]]," ","")&amp;"-"&amp;SUBSTITUTE(Tabla1[[#This Row],[Horario Inscrito]]," ","")&amp;"-"&amp;Tabla1[[#This Row],[Fecha Inicio grupo]])</f>
        <v/>
      </c>
      <c r="BF629" s="251" t="str">
        <f>IF(F629="","",Tabla1[[#This Row],[Curso]])</f>
        <v/>
      </c>
      <c r="BG629" s="252" t="str">
        <f>+IF(TRIM(F629)="","",$B$1&amp;"-"&amp;TRIM(Tabla1[[#This Row],[Mes Inscrito]])&amp;"-"&amp;TRIM(Tabla1[[#This Row],[Dia de clases Inscrito]])&amp;"-"&amp;TRIM(Tabla1[[#This Row],[Horario Inscrito]])&amp;"-"&amp;TRIM(Tabla1[[#This Row],[Fecha Inicio grupo]])&amp;"-"&amp;TRIM(Tabla1[[#This Row],[Tipo Incrito]]))</f>
        <v/>
      </c>
      <c r="BH629" s="308" t="str">
        <f>IF(F629="","",OR(IFERROR(SEARCH("CG",Tabla1[[#This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9" s="309" t="str">
        <f>IF(F629&lt;&gt;"",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9" s="309" t="str">
        <f>IF(F629&lt;&gt;"",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9" s="309" t="str">
        <f>IF(Tabla1[[#This Row],[Fecha Inicio grupo]]="","",IFERROR(VLOOKUP(Tabla1[[#This Row],[Mes de Alta como miembro]],Parámetros!$AM$2:$AN$16,2,0),"01/01/1900"))</f>
        <v/>
      </c>
    </row>
    <row r="630" spans="1:63" ht="14.45" hidden="1">
      <c r="A630" s="69">
        <v>627</v>
      </c>
      <c r="B630" s="30"/>
      <c r="C630" s="35"/>
      <c r="D630" s="43"/>
      <c r="E630" s="65"/>
      <c r="F630" s="46"/>
      <c r="G630" s="46"/>
      <c r="H630" s="163"/>
      <c r="I630" s="43"/>
      <c r="J630" s="29"/>
      <c r="K630" s="70"/>
      <c r="L630" s="69"/>
      <c r="M630" s="47"/>
      <c r="N630" s="238" t="str">
        <f ca="1">IF(Tabla1[[#This Row],[Fecha de nac]]="","",IF(Tabla1[[#This Row],[Fecha Finalización]] &gt;=TODAY(), DATEDIF(Tabla1[[#This Row],[Fecha de nac]],TODAY(),"y"), ROUNDDOWN((Tabla1[[#This Row],[Fecha Finalización]] -Tabla1[[#This Row],[Fecha de nac]])/365,0)))</f>
        <v/>
      </c>
      <c r="O630" s="169"/>
      <c r="P630" s="35"/>
      <c r="Q630" s="68"/>
      <c r="R630" s="68"/>
      <c r="S630" s="68"/>
      <c r="T630" s="68"/>
      <c r="U630" s="243" t="str">
        <f>IF(F630="","",Tabla1[[#This Row],[Fecha Inicio grupo]]+3*7-7)</f>
        <v/>
      </c>
      <c r="V630" s="244" t="str">
        <f>IF(F630="","",EDATE(Tabla1[[#This Row],[Fecha Inicio grupo]],3))</f>
        <v/>
      </c>
      <c r="W630" s="30"/>
      <c r="X630" s="30"/>
      <c r="Y630" s="76"/>
      <c r="Z630" s="76"/>
      <c r="AA630" s="76"/>
      <c r="AB630" s="76"/>
      <c r="AC630" s="76"/>
      <c r="AD630" s="76"/>
      <c r="AE630" s="76"/>
      <c r="AF630" s="76"/>
      <c r="AG630" s="76"/>
      <c r="AH630" s="76"/>
      <c r="AI630" s="76"/>
      <c r="AJ630" s="76"/>
      <c r="AK630" s="76"/>
      <c r="AL630" s="76"/>
      <c r="AM630" s="76"/>
      <c r="AN630" s="76"/>
      <c r="AO630" s="144"/>
      <c r="AP630" s="246" t="str">
        <f>IF(F630="","",IFERROR(VLOOKUP(SUBSTITUTE(SUBSTITUTE(Tabla1[[#This Row],[Uso Sistemas]],"T","P"),"N","F"),Parámetros!$M$2:$N$17,2,0),"Completar hasta 3ra sem. para evaluar a Probacionista"))</f>
        <v/>
      </c>
      <c r="AQ630" s="40"/>
      <c r="AR630" s="40"/>
      <c r="AS630" s="40"/>
      <c r="AT630" s="29"/>
      <c r="AU630" s="56"/>
      <c r="AV630" s="56"/>
      <c r="AW630" s="56"/>
      <c r="AX630" s="248" t="str">
        <f>IF(V630="","",EOMONTH(EDATE(Tabla1[[#This Row],[Fecha Finalización]],2),0))</f>
        <v/>
      </c>
      <c r="AY630" s="40"/>
      <c r="AZ630" s="249" t="str">
        <f>IF(V630="","",EOMONTH(EDATE(Tabla1[[#This Row],[Fecha Finalización]],3),0))</f>
        <v/>
      </c>
      <c r="BA630" s="40"/>
      <c r="BB630" s="40"/>
      <c r="BC630" s="235"/>
      <c r="BD630" s="233" t="str">
        <f>IF(F630="","",Tabla1[[#This Row],[sem 01]]&amp;Tabla1[[#This Row],[sem 02]]&amp;Tabla1[[#This Row],[sem 03]])</f>
        <v/>
      </c>
      <c r="BE630" s="234" t="str">
        <f>IF(TRIM(F630)="","",$B$1&amp;"-"&amp;SUBSTITUTE(Tabla1[[#This Row],[Mes Inscrito]]," ","")&amp;"-"&amp;SUBSTITUTE(Tabla1[[#This Row],[Dia de clases Inscrito]]," ","")&amp;"-"&amp;SUBSTITUTE(Tabla1[[#This Row],[Horario Inscrito]]," ","")&amp;"-"&amp;Tabla1[[#This Row],[Fecha Inicio grupo]])</f>
        <v/>
      </c>
      <c r="BF630" s="251" t="str">
        <f>IF(F630="","",Tabla1[[#This Row],[Curso]])</f>
        <v/>
      </c>
      <c r="BG630" s="252" t="str">
        <f>+IF(TRIM(F630)="","",$B$1&amp;"-"&amp;TRIM(Tabla1[[#This Row],[Mes Inscrito]])&amp;"-"&amp;TRIM(Tabla1[[#This Row],[Dia de clases Inscrito]])&amp;"-"&amp;TRIM(Tabla1[[#This Row],[Horario Inscrito]])&amp;"-"&amp;TRIM(Tabla1[[#This Row],[Fecha Inicio grupo]])&amp;"-"&amp;TRIM(Tabla1[[#This Row],[Tipo Incrito]]))</f>
        <v/>
      </c>
      <c r="BH630" s="308" t="str">
        <f>IF(F630="","",OR(IFERROR(SEARCH("CG",Tabla1[[#This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0" s="309" t="str">
        <f>IF(F630&lt;&gt;"",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0" s="309" t="str">
        <f>IF(F630&lt;&gt;"",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0" s="309" t="str">
        <f>IF(Tabla1[[#This Row],[Fecha Inicio grupo]]="","",IFERROR(VLOOKUP(Tabla1[[#This Row],[Mes de Alta como miembro]],Parámetros!$AM$2:$AN$16,2,0),"01/01/1900"))</f>
        <v/>
      </c>
    </row>
    <row r="631" spans="1:63" ht="14.45" hidden="1">
      <c r="A631" s="69">
        <v>628</v>
      </c>
      <c r="B631" s="30"/>
      <c r="C631" s="35"/>
      <c r="D631" s="43"/>
      <c r="E631" s="65"/>
      <c r="F631" s="46"/>
      <c r="G631" s="46"/>
      <c r="H631" s="163"/>
      <c r="I631" s="43"/>
      <c r="J631" s="29"/>
      <c r="K631" s="70"/>
      <c r="L631" s="69"/>
      <c r="M631" s="47"/>
      <c r="N631" s="238" t="str">
        <f ca="1">IF(Tabla1[[#This Row],[Fecha de nac]]="","",IF(Tabla1[[#This Row],[Fecha Finalización]] &gt;=TODAY(), DATEDIF(Tabla1[[#This Row],[Fecha de nac]],TODAY(),"y"), ROUNDDOWN((Tabla1[[#This Row],[Fecha Finalización]] -Tabla1[[#This Row],[Fecha de nac]])/365,0)))</f>
        <v/>
      </c>
      <c r="O631" s="169"/>
      <c r="P631" s="35"/>
      <c r="Q631" s="68"/>
      <c r="R631" s="68"/>
      <c r="S631" s="68"/>
      <c r="T631" s="68"/>
      <c r="U631" s="243" t="str">
        <f>IF(F631="","",Tabla1[[#This Row],[Fecha Inicio grupo]]+3*7-7)</f>
        <v/>
      </c>
      <c r="V631" s="244" t="str">
        <f>IF(F631="","",EDATE(Tabla1[[#This Row],[Fecha Inicio grupo]],3))</f>
        <v/>
      </c>
      <c r="W631" s="30"/>
      <c r="X631" s="30"/>
      <c r="Y631" s="76"/>
      <c r="Z631" s="76"/>
      <c r="AA631" s="76"/>
      <c r="AB631" s="76"/>
      <c r="AC631" s="76"/>
      <c r="AD631" s="76"/>
      <c r="AE631" s="76"/>
      <c r="AF631" s="76"/>
      <c r="AG631" s="76"/>
      <c r="AH631" s="76"/>
      <c r="AI631" s="76"/>
      <c r="AJ631" s="76"/>
      <c r="AK631" s="76"/>
      <c r="AL631" s="76"/>
      <c r="AM631" s="76"/>
      <c r="AN631" s="76"/>
      <c r="AO631" s="144"/>
      <c r="AP631" s="246" t="str">
        <f>IF(F631="","",IFERROR(VLOOKUP(SUBSTITUTE(SUBSTITUTE(Tabla1[[#This Row],[Uso Sistemas]],"T","P"),"N","F"),Parámetros!$M$2:$N$17,2,0),"Completar hasta 3ra sem. para evaluar a Probacionista"))</f>
        <v/>
      </c>
      <c r="AQ631" s="40"/>
      <c r="AR631" s="40"/>
      <c r="AS631" s="40"/>
      <c r="AT631" s="29"/>
      <c r="AU631" s="56"/>
      <c r="AV631" s="56"/>
      <c r="AW631" s="56"/>
      <c r="AX631" s="248" t="str">
        <f>IF(V631="","",EOMONTH(EDATE(Tabla1[[#This Row],[Fecha Finalización]],2),0))</f>
        <v/>
      </c>
      <c r="AY631" s="40"/>
      <c r="AZ631" s="249" t="str">
        <f>IF(V631="","",EOMONTH(EDATE(Tabla1[[#This Row],[Fecha Finalización]],3),0))</f>
        <v/>
      </c>
      <c r="BA631" s="40"/>
      <c r="BB631" s="40"/>
      <c r="BC631" s="235"/>
      <c r="BD631" s="233" t="str">
        <f>IF(F631="","",Tabla1[[#This Row],[sem 01]]&amp;Tabla1[[#This Row],[sem 02]]&amp;Tabla1[[#This Row],[sem 03]])</f>
        <v/>
      </c>
      <c r="BE631" s="234" t="str">
        <f>IF(TRIM(F631)="","",$B$1&amp;"-"&amp;SUBSTITUTE(Tabla1[[#This Row],[Mes Inscrito]]," ","")&amp;"-"&amp;SUBSTITUTE(Tabla1[[#This Row],[Dia de clases Inscrito]]," ","")&amp;"-"&amp;SUBSTITUTE(Tabla1[[#This Row],[Horario Inscrito]]," ","")&amp;"-"&amp;Tabla1[[#This Row],[Fecha Inicio grupo]])</f>
        <v/>
      </c>
      <c r="BF631" s="251" t="str">
        <f>IF(F631="","",Tabla1[[#This Row],[Curso]])</f>
        <v/>
      </c>
      <c r="BG631" s="252" t="str">
        <f>+IF(TRIM(F631)="","",$B$1&amp;"-"&amp;TRIM(Tabla1[[#This Row],[Mes Inscrito]])&amp;"-"&amp;TRIM(Tabla1[[#This Row],[Dia de clases Inscrito]])&amp;"-"&amp;TRIM(Tabla1[[#This Row],[Horario Inscrito]])&amp;"-"&amp;TRIM(Tabla1[[#This Row],[Fecha Inicio grupo]])&amp;"-"&amp;TRIM(Tabla1[[#This Row],[Tipo Incrito]]))</f>
        <v/>
      </c>
      <c r="BH631" s="308" t="str">
        <f>IF(F631="","",OR(IFERROR(SEARCH("CG",Tabla1[[#This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1" s="309" t="str">
        <f>IF(F631&lt;&gt;"",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1" s="309" t="str">
        <f>IF(F631&lt;&gt;"",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1" s="309" t="str">
        <f>IF(Tabla1[[#This Row],[Fecha Inicio grupo]]="","",IFERROR(VLOOKUP(Tabla1[[#This Row],[Mes de Alta como miembro]],Parámetros!$AM$2:$AN$16,2,0),"01/01/1900"))</f>
        <v/>
      </c>
    </row>
    <row r="632" spans="1:63" ht="14.45" hidden="1">
      <c r="A632" s="69">
        <v>629</v>
      </c>
      <c r="B632" s="30"/>
      <c r="C632" s="35"/>
      <c r="D632" s="43"/>
      <c r="E632" s="65"/>
      <c r="F632" s="46"/>
      <c r="G632" s="46"/>
      <c r="H632" s="163"/>
      <c r="I632" s="43"/>
      <c r="J632" s="29"/>
      <c r="K632" s="70"/>
      <c r="L632" s="69"/>
      <c r="M632" s="47"/>
      <c r="N632" s="238" t="str">
        <f ca="1">IF(Tabla1[[#This Row],[Fecha de nac]]="","",IF(Tabla1[[#This Row],[Fecha Finalización]] &gt;=TODAY(), DATEDIF(Tabla1[[#This Row],[Fecha de nac]],TODAY(),"y"), ROUNDDOWN((Tabla1[[#This Row],[Fecha Finalización]] -Tabla1[[#This Row],[Fecha de nac]])/365,0)))</f>
        <v/>
      </c>
      <c r="O632" s="169"/>
      <c r="P632" s="35"/>
      <c r="Q632" s="68"/>
      <c r="R632" s="68"/>
      <c r="S632" s="68"/>
      <c r="T632" s="68"/>
      <c r="U632" s="243" t="str">
        <f>IF(F632="","",Tabla1[[#This Row],[Fecha Inicio grupo]]+3*7-7)</f>
        <v/>
      </c>
      <c r="V632" s="244" t="str">
        <f>IF(F632="","",EDATE(Tabla1[[#This Row],[Fecha Inicio grupo]],3))</f>
        <v/>
      </c>
      <c r="W632" s="30"/>
      <c r="X632" s="30"/>
      <c r="Y632" s="76"/>
      <c r="Z632" s="76"/>
      <c r="AA632" s="76"/>
      <c r="AB632" s="76"/>
      <c r="AC632" s="76"/>
      <c r="AD632" s="76"/>
      <c r="AE632" s="76"/>
      <c r="AF632" s="76"/>
      <c r="AG632" s="76"/>
      <c r="AH632" s="76"/>
      <c r="AI632" s="76"/>
      <c r="AJ632" s="76"/>
      <c r="AK632" s="76"/>
      <c r="AL632" s="76"/>
      <c r="AM632" s="76"/>
      <c r="AN632" s="76"/>
      <c r="AO632" s="144"/>
      <c r="AP632" s="246" t="str">
        <f>IF(F632="","",IFERROR(VLOOKUP(SUBSTITUTE(SUBSTITUTE(Tabla1[[#This Row],[Uso Sistemas]],"T","P"),"N","F"),Parámetros!$M$2:$N$17,2,0),"Completar hasta 3ra sem. para evaluar a Probacionista"))</f>
        <v/>
      </c>
      <c r="AQ632" s="40"/>
      <c r="AR632" s="40"/>
      <c r="AS632" s="40"/>
      <c r="AT632" s="29"/>
      <c r="AU632" s="56"/>
      <c r="AV632" s="56"/>
      <c r="AW632" s="56"/>
      <c r="AX632" s="248" t="str">
        <f>IF(V632="","",EOMONTH(EDATE(Tabla1[[#This Row],[Fecha Finalización]],2),0))</f>
        <v/>
      </c>
      <c r="AY632" s="40"/>
      <c r="AZ632" s="249" t="str">
        <f>IF(V632="","",EOMONTH(EDATE(Tabla1[[#This Row],[Fecha Finalización]],3),0))</f>
        <v/>
      </c>
      <c r="BA632" s="40"/>
      <c r="BB632" s="40"/>
      <c r="BC632" s="235"/>
      <c r="BD632" s="233" t="str">
        <f>IF(F632="","",Tabla1[[#This Row],[sem 01]]&amp;Tabla1[[#This Row],[sem 02]]&amp;Tabla1[[#This Row],[sem 03]])</f>
        <v/>
      </c>
      <c r="BE632" s="234" t="str">
        <f>IF(TRIM(F632)="","",$B$1&amp;"-"&amp;SUBSTITUTE(Tabla1[[#This Row],[Mes Inscrito]]," ","")&amp;"-"&amp;SUBSTITUTE(Tabla1[[#This Row],[Dia de clases Inscrito]]," ","")&amp;"-"&amp;SUBSTITUTE(Tabla1[[#This Row],[Horario Inscrito]]," ","")&amp;"-"&amp;Tabla1[[#This Row],[Fecha Inicio grupo]])</f>
        <v/>
      </c>
      <c r="BF632" s="251" t="str">
        <f>IF(F632="","",Tabla1[[#This Row],[Curso]])</f>
        <v/>
      </c>
      <c r="BG632" s="252" t="str">
        <f>+IF(TRIM(F632)="","",$B$1&amp;"-"&amp;TRIM(Tabla1[[#This Row],[Mes Inscrito]])&amp;"-"&amp;TRIM(Tabla1[[#This Row],[Dia de clases Inscrito]])&amp;"-"&amp;TRIM(Tabla1[[#This Row],[Horario Inscrito]])&amp;"-"&amp;TRIM(Tabla1[[#This Row],[Fecha Inicio grupo]])&amp;"-"&amp;TRIM(Tabla1[[#This Row],[Tipo Incrito]]))</f>
        <v/>
      </c>
      <c r="BH632" s="308" t="str">
        <f>IF(F632="","",OR(IFERROR(SEARCH("CG",Tabla1[[#This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2" s="309" t="str">
        <f>IF(F632&lt;&gt;"",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2" s="309" t="str">
        <f>IF(F632&lt;&gt;"",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2" s="309" t="str">
        <f>IF(Tabla1[[#This Row],[Fecha Inicio grupo]]="","",IFERROR(VLOOKUP(Tabla1[[#This Row],[Mes de Alta como miembro]],Parámetros!$AM$2:$AN$16,2,0),"01/01/1900"))</f>
        <v/>
      </c>
    </row>
    <row r="633" spans="1:63" ht="14.45" hidden="1">
      <c r="A633" s="69">
        <v>630</v>
      </c>
      <c r="B633" s="30"/>
      <c r="C633" s="35"/>
      <c r="D633" s="43"/>
      <c r="E633" s="65"/>
      <c r="F633" s="46"/>
      <c r="G633" s="46"/>
      <c r="H633" s="163"/>
      <c r="I633" s="43"/>
      <c r="J633" s="29"/>
      <c r="K633" s="70"/>
      <c r="L633" s="69"/>
      <c r="M633" s="47"/>
      <c r="N633" s="238" t="str">
        <f ca="1">IF(Tabla1[[#This Row],[Fecha de nac]]="","",IF(Tabla1[[#This Row],[Fecha Finalización]] &gt;=TODAY(), DATEDIF(Tabla1[[#This Row],[Fecha de nac]],TODAY(),"y"), ROUNDDOWN((Tabla1[[#This Row],[Fecha Finalización]] -Tabla1[[#This Row],[Fecha de nac]])/365,0)))</f>
        <v/>
      </c>
      <c r="O633" s="169"/>
      <c r="P633" s="35"/>
      <c r="Q633" s="68"/>
      <c r="R633" s="68"/>
      <c r="S633" s="68"/>
      <c r="T633" s="68"/>
      <c r="U633" s="243" t="str">
        <f>IF(F633="","",Tabla1[[#This Row],[Fecha Inicio grupo]]+3*7-7)</f>
        <v/>
      </c>
      <c r="V633" s="244" t="str">
        <f>IF(F633="","",EDATE(Tabla1[[#This Row],[Fecha Inicio grupo]],3))</f>
        <v/>
      </c>
      <c r="W633" s="30"/>
      <c r="X633" s="30"/>
      <c r="Y633" s="76"/>
      <c r="Z633" s="76"/>
      <c r="AA633" s="76"/>
      <c r="AB633" s="76"/>
      <c r="AC633" s="76"/>
      <c r="AD633" s="76"/>
      <c r="AE633" s="76"/>
      <c r="AF633" s="76"/>
      <c r="AG633" s="76"/>
      <c r="AH633" s="76"/>
      <c r="AI633" s="76"/>
      <c r="AJ633" s="76"/>
      <c r="AK633" s="76"/>
      <c r="AL633" s="76"/>
      <c r="AM633" s="76"/>
      <c r="AN633" s="76"/>
      <c r="AO633" s="144"/>
      <c r="AP633" s="246" t="str">
        <f>IF(F633="","",IFERROR(VLOOKUP(SUBSTITUTE(SUBSTITUTE(Tabla1[[#This Row],[Uso Sistemas]],"T","P"),"N","F"),Parámetros!$M$2:$N$17,2,0),"Completar hasta 3ra sem. para evaluar a Probacionista"))</f>
        <v/>
      </c>
      <c r="AQ633" s="40"/>
      <c r="AR633" s="40"/>
      <c r="AS633" s="40"/>
      <c r="AT633" s="29"/>
      <c r="AU633" s="56"/>
      <c r="AV633" s="56"/>
      <c r="AW633" s="56"/>
      <c r="AX633" s="248" t="str">
        <f>IF(V633="","",EOMONTH(EDATE(Tabla1[[#This Row],[Fecha Finalización]],2),0))</f>
        <v/>
      </c>
      <c r="AY633" s="40"/>
      <c r="AZ633" s="249" t="str">
        <f>IF(V633="","",EOMONTH(EDATE(Tabla1[[#This Row],[Fecha Finalización]],3),0))</f>
        <v/>
      </c>
      <c r="BA633" s="40"/>
      <c r="BB633" s="40"/>
      <c r="BC633" s="235"/>
      <c r="BD633" s="233" t="str">
        <f>IF(F633="","",Tabla1[[#This Row],[sem 01]]&amp;Tabla1[[#This Row],[sem 02]]&amp;Tabla1[[#This Row],[sem 03]])</f>
        <v/>
      </c>
      <c r="BE633" s="234" t="str">
        <f>IF(TRIM(F633)="","",$B$1&amp;"-"&amp;SUBSTITUTE(Tabla1[[#This Row],[Mes Inscrito]]," ","")&amp;"-"&amp;SUBSTITUTE(Tabla1[[#This Row],[Dia de clases Inscrito]]," ","")&amp;"-"&amp;SUBSTITUTE(Tabla1[[#This Row],[Horario Inscrito]]," ","")&amp;"-"&amp;Tabla1[[#This Row],[Fecha Inicio grupo]])</f>
        <v/>
      </c>
      <c r="BF633" s="251" t="str">
        <f>IF(F633="","",Tabla1[[#This Row],[Curso]])</f>
        <v/>
      </c>
      <c r="BG633" s="252" t="str">
        <f>+IF(TRIM(F633)="","",$B$1&amp;"-"&amp;TRIM(Tabla1[[#This Row],[Mes Inscrito]])&amp;"-"&amp;TRIM(Tabla1[[#This Row],[Dia de clases Inscrito]])&amp;"-"&amp;TRIM(Tabla1[[#This Row],[Horario Inscrito]])&amp;"-"&amp;TRIM(Tabla1[[#This Row],[Fecha Inicio grupo]])&amp;"-"&amp;TRIM(Tabla1[[#This Row],[Tipo Incrito]]))</f>
        <v/>
      </c>
      <c r="BH633" s="308" t="str">
        <f>IF(F633="","",OR(IFERROR(SEARCH("CG",Tabla1[[#This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3" s="309" t="str">
        <f>IF(F633&lt;&gt;"",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3" s="309" t="str">
        <f>IF(F633&lt;&gt;"",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3" s="309" t="str">
        <f>IF(Tabla1[[#This Row],[Fecha Inicio grupo]]="","",IFERROR(VLOOKUP(Tabla1[[#This Row],[Mes de Alta como miembro]],Parámetros!$AM$2:$AN$16,2,0),"01/01/1900"))</f>
        <v/>
      </c>
    </row>
    <row r="634" spans="1:63" ht="14.45" hidden="1">
      <c r="A634" s="69">
        <v>631</v>
      </c>
      <c r="B634" s="30"/>
      <c r="C634" s="35"/>
      <c r="D634" s="43"/>
      <c r="E634" s="65"/>
      <c r="F634" s="46"/>
      <c r="G634" s="46"/>
      <c r="H634" s="163"/>
      <c r="I634" s="43"/>
      <c r="J634" s="29"/>
      <c r="K634" s="70"/>
      <c r="L634" s="69"/>
      <c r="M634" s="47"/>
      <c r="N634" s="238" t="str">
        <f ca="1">IF(Tabla1[[#This Row],[Fecha de nac]]="","",IF(Tabla1[[#This Row],[Fecha Finalización]] &gt;=TODAY(), DATEDIF(Tabla1[[#This Row],[Fecha de nac]],TODAY(),"y"), ROUNDDOWN((Tabla1[[#This Row],[Fecha Finalización]] -Tabla1[[#This Row],[Fecha de nac]])/365,0)))</f>
        <v/>
      </c>
      <c r="O634" s="169"/>
      <c r="P634" s="35"/>
      <c r="Q634" s="68"/>
      <c r="R634" s="68"/>
      <c r="S634" s="68"/>
      <c r="T634" s="68"/>
      <c r="U634" s="243" t="str">
        <f>IF(F634="","",Tabla1[[#This Row],[Fecha Inicio grupo]]+3*7-7)</f>
        <v/>
      </c>
      <c r="V634" s="244" t="str">
        <f>IF(F634="","",EDATE(Tabla1[[#This Row],[Fecha Inicio grupo]],3))</f>
        <v/>
      </c>
      <c r="W634" s="30"/>
      <c r="X634" s="30"/>
      <c r="Y634" s="76"/>
      <c r="Z634" s="76"/>
      <c r="AA634" s="76"/>
      <c r="AB634" s="76"/>
      <c r="AC634" s="76"/>
      <c r="AD634" s="76"/>
      <c r="AE634" s="76"/>
      <c r="AF634" s="76"/>
      <c r="AG634" s="76"/>
      <c r="AH634" s="76"/>
      <c r="AI634" s="76"/>
      <c r="AJ634" s="76"/>
      <c r="AK634" s="76"/>
      <c r="AL634" s="76"/>
      <c r="AM634" s="76"/>
      <c r="AN634" s="76"/>
      <c r="AO634" s="144"/>
      <c r="AP634" s="246" t="str">
        <f>IF(F634="","",IFERROR(VLOOKUP(SUBSTITUTE(SUBSTITUTE(Tabla1[[#This Row],[Uso Sistemas]],"T","P"),"N","F"),Parámetros!$M$2:$N$17,2,0),"Completar hasta 3ra sem. para evaluar a Probacionista"))</f>
        <v/>
      </c>
      <c r="AQ634" s="40"/>
      <c r="AR634" s="40"/>
      <c r="AS634" s="40"/>
      <c r="AT634" s="29"/>
      <c r="AU634" s="56"/>
      <c r="AV634" s="56"/>
      <c r="AW634" s="56"/>
      <c r="AX634" s="248" t="str">
        <f>IF(V634="","",EOMONTH(EDATE(Tabla1[[#This Row],[Fecha Finalización]],2),0))</f>
        <v/>
      </c>
      <c r="AY634" s="40"/>
      <c r="AZ634" s="249" t="str">
        <f>IF(V634="","",EOMONTH(EDATE(Tabla1[[#This Row],[Fecha Finalización]],3),0))</f>
        <v/>
      </c>
      <c r="BA634" s="40"/>
      <c r="BB634" s="40"/>
      <c r="BC634" s="235"/>
      <c r="BD634" s="233" t="str">
        <f>IF(F634="","",Tabla1[[#This Row],[sem 01]]&amp;Tabla1[[#This Row],[sem 02]]&amp;Tabla1[[#This Row],[sem 03]])</f>
        <v/>
      </c>
      <c r="BE634" s="234" t="str">
        <f>IF(TRIM(F634)="","",$B$1&amp;"-"&amp;SUBSTITUTE(Tabla1[[#This Row],[Mes Inscrito]]," ","")&amp;"-"&amp;SUBSTITUTE(Tabla1[[#This Row],[Dia de clases Inscrito]]," ","")&amp;"-"&amp;SUBSTITUTE(Tabla1[[#This Row],[Horario Inscrito]]," ","")&amp;"-"&amp;Tabla1[[#This Row],[Fecha Inicio grupo]])</f>
        <v/>
      </c>
      <c r="BF634" s="251" t="str">
        <f>IF(F634="","",Tabla1[[#This Row],[Curso]])</f>
        <v/>
      </c>
      <c r="BG634" s="252" t="str">
        <f>+IF(TRIM(F634)="","",$B$1&amp;"-"&amp;TRIM(Tabla1[[#This Row],[Mes Inscrito]])&amp;"-"&amp;TRIM(Tabla1[[#This Row],[Dia de clases Inscrito]])&amp;"-"&amp;TRIM(Tabla1[[#This Row],[Horario Inscrito]])&amp;"-"&amp;TRIM(Tabla1[[#This Row],[Fecha Inicio grupo]])&amp;"-"&amp;TRIM(Tabla1[[#This Row],[Tipo Incrito]]))</f>
        <v/>
      </c>
      <c r="BH634" s="308" t="str">
        <f>IF(F634="","",OR(IFERROR(SEARCH("CG",Tabla1[[#This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4" s="309" t="str">
        <f>IF(F634&lt;&gt;"",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4" s="309" t="str">
        <f>IF(F634&lt;&gt;"",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4" s="309" t="str">
        <f>IF(Tabla1[[#This Row],[Fecha Inicio grupo]]="","",IFERROR(VLOOKUP(Tabla1[[#This Row],[Mes de Alta como miembro]],Parámetros!$AM$2:$AN$16,2,0),"01/01/1900"))</f>
        <v/>
      </c>
    </row>
    <row r="635" spans="1:63" ht="14.45" hidden="1">
      <c r="A635" s="69">
        <v>632</v>
      </c>
      <c r="B635" s="30"/>
      <c r="C635" s="35"/>
      <c r="D635" s="43"/>
      <c r="E635" s="65"/>
      <c r="F635" s="46"/>
      <c r="G635" s="46"/>
      <c r="H635" s="163"/>
      <c r="I635" s="43"/>
      <c r="J635" s="29"/>
      <c r="K635" s="70"/>
      <c r="L635" s="69"/>
      <c r="M635" s="47"/>
      <c r="N635" s="238" t="str">
        <f ca="1">IF(Tabla1[[#This Row],[Fecha de nac]]="","",IF(Tabla1[[#This Row],[Fecha Finalización]] &gt;=TODAY(), DATEDIF(Tabla1[[#This Row],[Fecha de nac]],TODAY(),"y"), ROUNDDOWN((Tabla1[[#This Row],[Fecha Finalización]] -Tabla1[[#This Row],[Fecha de nac]])/365,0)))</f>
        <v/>
      </c>
      <c r="O635" s="169"/>
      <c r="P635" s="35"/>
      <c r="Q635" s="68"/>
      <c r="R635" s="68"/>
      <c r="S635" s="68"/>
      <c r="T635" s="68"/>
      <c r="U635" s="243" t="str">
        <f>IF(F635="","",Tabla1[[#This Row],[Fecha Inicio grupo]]+3*7-7)</f>
        <v/>
      </c>
      <c r="V635" s="244" t="str">
        <f>IF(F635="","",EDATE(Tabla1[[#This Row],[Fecha Inicio grupo]],3))</f>
        <v/>
      </c>
      <c r="W635" s="30"/>
      <c r="X635" s="30"/>
      <c r="Y635" s="76"/>
      <c r="Z635" s="76"/>
      <c r="AA635" s="76"/>
      <c r="AB635" s="76"/>
      <c r="AC635" s="76"/>
      <c r="AD635" s="76"/>
      <c r="AE635" s="76"/>
      <c r="AF635" s="76"/>
      <c r="AG635" s="76"/>
      <c r="AH635" s="76"/>
      <c r="AI635" s="76"/>
      <c r="AJ635" s="76"/>
      <c r="AK635" s="76"/>
      <c r="AL635" s="76"/>
      <c r="AM635" s="76"/>
      <c r="AN635" s="76"/>
      <c r="AO635" s="144"/>
      <c r="AP635" s="246" t="str">
        <f>IF(F635="","",IFERROR(VLOOKUP(SUBSTITUTE(SUBSTITUTE(Tabla1[[#This Row],[Uso Sistemas]],"T","P"),"N","F"),Parámetros!$M$2:$N$17,2,0),"Completar hasta 3ra sem. para evaluar a Probacionista"))</f>
        <v/>
      </c>
      <c r="AQ635" s="40"/>
      <c r="AR635" s="40"/>
      <c r="AS635" s="40"/>
      <c r="AT635" s="29"/>
      <c r="AU635" s="56"/>
      <c r="AV635" s="56"/>
      <c r="AW635" s="56"/>
      <c r="AX635" s="248" t="str">
        <f>IF(V635="","",EOMONTH(EDATE(Tabla1[[#This Row],[Fecha Finalización]],2),0))</f>
        <v/>
      </c>
      <c r="AY635" s="40"/>
      <c r="AZ635" s="249" t="str">
        <f>IF(V635="","",EOMONTH(EDATE(Tabla1[[#This Row],[Fecha Finalización]],3),0))</f>
        <v/>
      </c>
      <c r="BA635" s="40"/>
      <c r="BB635" s="40"/>
      <c r="BC635" s="235"/>
      <c r="BD635" s="233" t="str">
        <f>IF(F635="","",Tabla1[[#This Row],[sem 01]]&amp;Tabla1[[#This Row],[sem 02]]&amp;Tabla1[[#This Row],[sem 03]])</f>
        <v/>
      </c>
      <c r="BE635" s="234" t="str">
        <f>IF(TRIM(F635)="","",$B$1&amp;"-"&amp;SUBSTITUTE(Tabla1[[#This Row],[Mes Inscrito]]," ","")&amp;"-"&amp;SUBSTITUTE(Tabla1[[#This Row],[Dia de clases Inscrito]]," ","")&amp;"-"&amp;SUBSTITUTE(Tabla1[[#This Row],[Horario Inscrito]]," ","")&amp;"-"&amp;Tabla1[[#This Row],[Fecha Inicio grupo]])</f>
        <v/>
      </c>
      <c r="BF635" s="251" t="str">
        <f>IF(F635="","",Tabla1[[#This Row],[Curso]])</f>
        <v/>
      </c>
      <c r="BG635" s="252" t="str">
        <f>+IF(TRIM(F635)="","",$B$1&amp;"-"&amp;TRIM(Tabla1[[#This Row],[Mes Inscrito]])&amp;"-"&amp;TRIM(Tabla1[[#This Row],[Dia de clases Inscrito]])&amp;"-"&amp;TRIM(Tabla1[[#This Row],[Horario Inscrito]])&amp;"-"&amp;TRIM(Tabla1[[#This Row],[Fecha Inicio grupo]])&amp;"-"&amp;TRIM(Tabla1[[#This Row],[Tipo Incrito]]))</f>
        <v/>
      </c>
      <c r="BH635" s="308" t="str">
        <f>IF(F635="","",OR(IFERROR(SEARCH("CG",Tabla1[[#This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5" s="309" t="str">
        <f>IF(F635&lt;&gt;"",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5" s="309" t="str">
        <f>IF(F635&lt;&gt;"",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5" s="309" t="str">
        <f>IF(Tabla1[[#This Row],[Fecha Inicio grupo]]="","",IFERROR(VLOOKUP(Tabla1[[#This Row],[Mes de Alta como miembro]],Parámetros!$AM$2:$AN$16,2,0),"01/01/1900"))</f>
        <v/>
      </c>
    </row>
    <row r="636" spans="1:63" ht="14.45" hidden="1">
      <c r="A636" s="69">
        <v>633</v>
      </c>
      <c r="B636" s="30"/>
      <c r="C636" s="35"/>
      <c r="D636" s="43"/>
      <c r="E636" s="65"/>
      <c r="F636" s="46"/>
      <c r="G636" s="46"/>
      <c r="H636" s="163"/>
      <c r="I636" s="43"/>
      <c r="J636" s="29"/>
      <c r="K636" s="70"/>
      <c r="L636" s="69"/>
      <c r="M636" s="47"/>
      <c r="N636" s="238" t="str">
        <f ca="1">IF(Tabla1[[#This Row],[Fecha de nac]]="","",IF(Tabla1[[#This Row],[Fecha Finalización]] &gt;=TODAY(), DATEDIF(Tabla1[[#This Row],[Fecha de nac]],TODAY(),"y"), ROUNDDOWN((Tabla1[[#This Row],[Fecha Finalización]] -Tabla1[[#This Row],[Fecha de nac]])/365,0)))</f>
        <v/>
      </c>
      <c r="O636" s="169"/>
      <c r="P636" s="35"/>
      <c r="Q636" s="68"/>
      <c r="R636" s="68"/>
      <c r="S636" s="68"/>
      <c r="T636" s="68"/>
      <c r="U636" s="243" t="str">
        <f>IF(F636="","",Tabla1[[#This Row],[Fecha Inicio grupo]]+3*7-7)</f>
        <v/>
      </c>
      <c r="V636" s="244" t="str">
        <f>IF(F636="","",EDATE(Tabla1[[#This Row],[Fecha Inicio grupo]],3))</f>
        <v/>
      </c>
      <c r="W636" s="30"/>
      <c r="X636" s="30"/>
      <c r="Y636" s="76"/>
      <c r="Z636" s="76"/>
      <c r="AA636" s="76"/>
      <c r="AB636" s="76"/>
      <c r="AC636" s="76"/>
      <c r="AD636" s="76"/>
      <c r="AE636" s="76"/>
      <c r="AF636" s="76"/>
      <c r="AG636" s="76"/>
      <c r="AH636" s="76"/>
      <c r="AI636" s="76"/>
      <c r="AJ636" s="76"/>
      <c r="AK636" s="76"/>
      <c r="AL636" s="76"/>
      <c r="AM636" s="76"/>
      <c r="AN636" s="76"/>
      <c r="AO636" s="144"/>
      <c r="AP636" s="246" t="str">
        <f>IF(F636="","",IFERROR(VLOOKUP(SUBSTITUTE(SUBSTITUTE(Tabla1[[#This Row],[Uso Sistemas]],"T","P"),"N","F"),Parámetros!$M$2:$N$17,2,0),"Completar hasta 3ra sem. para evaluar a Probacionista"))</f>
        <v/>
      </c>
      <c r="AQ636" s="40"/>
      <c r="AR636" s="40"/>
      <c r="AS636" s="40"/>
      <c r="AT636" s="29"/>
      <c r="AU636" s="56"/>
      <c r="AV636" s="56"/>
      <c r="AW636" s="56"/>
      <c r="AX636" s="248" t="str">
        <f>IF(V636="","",EOMONTH(EDATE(Tabla1[[#This Row],[Fecha Finalización]],2),0))</f>
        <v/>
      </c>
      <c r="AY636" s="40"/>
      <c r="AZ636" s="249" t="str">
        <f>IF(V636="","",EOMONTH(EDATE(Tabla1[[#This Row],[Fecha Finalización]],3),0))</f>
        <v/>
      </c>
      <c r="BA636" s="40"/>
      <c r="BB636" s="40"/>
      <c r="BC636" s="235"/>
      <c r="BD636" s="233" t="str">
        <f>IF(F636="","",Tabla1[[#This Row],[sem 01]]&amp;Tabla1[[#This Row],[sem 02]]&amp;Tabla1[[#This Row],[sem 03]])</f>
        <v/>
      </c>
      <c r="BE636" s="234" t="str">
        <f>IF(TRIM(F636)="","",$B$1&amp;"-"&amp;SUBSTITUTE(Tabla1[[#This Row],[Mes Inscrito]]," ","")&amp;"-"&amp;SUBSTITUTE(Tabla1[[#This Row],[Dia de clases Inscrito]]," ","")&amp;"-"&amp;SUBSTITUTE(Tabla1[[#This Row],[Horario Inscrito]]," ","")&amp;"-"&amp;Tabla1[[#This Row],[Fecha Inicio grupo]])</f>
        <v/>
      </c>
      <c r="BF636" s="251" t="str">
        <f>IF(F636="","",Tabla1[[#This Row],[Curso]])</f>
        <v/>
      </c>
      <c r="BG636" s="252" t="str">
        <f>+IF(TRIM(F636)="","",$B$1&amp;"-"&amp;TRIM(Tabla1[[#This Row],[Mes Inscrito]])&amp;"-"&amp;TRIM(Tabla1[[#This Row],[Dia de clases Inscrito]])&amp;"-"&amp;TRIM(Tabla1[[#This Row],[Horario Inscrito]])&amp;"-"&amp;TRIM(Tabla1[[#This Row],[Fecha Inicio grupo]])&amp;"-"&amp;TRIM(Tabla1[[#This Row],[Tipo Incrito]]))</f>
        <v/>
      </c>
      <c r="BH636" s="308" t="str">
        <f>IF(F636="","",OR(IFERROR(SEARCH("CG",Tabla1[[#This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6" s="309" t="str">
        <f>IF(F636&lt;&gt;"",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6" s="309" t="str">
        <f>IF(F636&lt;&gt;"",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6" s="309" t="str">
        <f>IF(Tabla1[[#This Row],[Fecha Inicio grupo]]="","",IFERROR(VLOOKUP(Tabla1[[#This Row],[Mes de Alta como miembro]],Parámetros!$AM$2:$AN$16,2,0),"01/01/1900"))</f>
        <v/>
      </c>
    </row>
    <row r="637" spans="1:63" ht="14.45" hidden="1">
      <c r="A637" s="69">
        <v>634</v>
      </c>
      <c r="B637" s="30"/>
      <c r="C637" s="35"/>
      <c r="D637" s="43"/>
      <c r="E637" s="65"/>
      <c r="F637" s="46"/>
      <c r="G637" s="46"/>
      <c r="H637" s="163"/>
      <c r="I637" s="43"/>
      <c r="J637" s="29"/>
      <c r="K637" s="70"/>
      <c r="L637" s="69"/>
      <c r="M637" s="47"/>
      <c r="N637" s="238" t="str">
        <f ca="1">IF(Tabla1[[#This Row],[Fecha de nac]]="","",IF(Tabla1[[#This Row],[Fecha Finalización]] &gt;=TODAY(), DATEDIF(Tabla1[[#This Row],[Fecha de nac]],TODAY(),"y"), ROUNDDOWN((Tabla1[[#This Row],[Fecha Finalización]] -Tabla1[[#This Row],[Fecha de nac]])/365,0)))</f>
        <v/>
      </c>
      <c r="O637" s="169"/>
      <c r="P637" s="35"/>
      <c r="Q637" s="68"/>
      <c r="R637" s="68"/>
      <c r="S637" s="68"/>
      <c r="T637" s="68"/>
      <c r="U637" s="243" t="str">
        <f>IF(F637="","",Tabla1[[#This Row],[Fecha Inicio grupo]]+3*7-7)</f>
        <v/>
      </c>
      <c r="V637" s="244" t="str">
        <f>IF(F637="","",EDATE(Tabla1[[#This Row],[Fecha Inicio grupo]],3))</f>
        <v/>
      </c>
      <c r="W637" s="30"/>
      <c r="X637" s="30"/>
      <c r="Y637" s="76"/>
      <c r="Z637" s="76"/>
      <c r="AA637" s="76"/>
      <c r="AB637" s="76"/>
      <c r="AC637" s="76"/>
      <c r="AD637" s="76"/>
      <c r="AE637" s="76"/>
      <c r="AF637" s="76"/>
      <c r="AG637" s="76"/>
      <c r="AH637" s="76"/>
      <c r="AI637" s="76"/>
      <c r="AJ637" s="76"/>
      <c r="AK637" s="76"/>
      <c r="AL637" s="76"/>
      <c r="AM637" s="76"/>
      <c r="AN637" s="76"/>
      <c r="AO637" s="144"/>
      <c r="AP637" s="246" t="str">
        <f>IF(F637="","",IFERROR(VLOOKUP(SUBSTITUTE(SUBSTITUTE(Tabla1[[#This Row],[Uso Sistemas]],"T","P"),"N","F"),Parámetros!$M$2:$N$17,2,0),"Completar hasta 3ra sem. para evaluar a Probacionista"))</f>
        <v/>
      </c>
      <c r="AQ637" s="40"/>
      <c r="AR637" s="40"/>
      <c r="AS637" s="40"/>
      <c r="AT637" s="29"/>
      <c r="AU637" s="56"/>
      <c r="AV637" s="56"/>
      <c r="AW637" s="56"/>
      <c r="AX637" s="248" t="str">
        <f>IF(V637="","",EOMONTH(EDATE(Tabla1[[#This Row],[Fecha Finalización]],2),0))</f>
        <v/>
      </c>
      <c r="AY637" s="40"/>
      <c r="AZ637" s="249" t="str">
        <f>IF(V637="","",EOMONTH(EDATE(Tabla1[[#This Row],[Fecha Finalización]],3),0))</f>
        <v/>
      </c>
      <c r="BA637" s="40"/>
      <c r="BB637" s="40"/>
      <c r="BC637" s="235"/>
      <c r="BD637" s="233" t="str">
        <f>IF(F637="","",Tabla1[[#This Row],[sem 01]]&amp;Tabla1[[#This Row],[sem 02]]&amp;Tabla1[[#This Row],[sem 03]])</f>
        <v/>
      </c>
      <c r="BE637" s="234" t="str">
        <f>IF(TRIM(F637)="","",$B$1&amp;"-"&amp;SUBSTITUTE(Tabla1[[#This Row],[Mes Inscrito]]," ","")&amp;"-"&amp;SUBSTITUTE(Tabla1[[#This Row],[Dia de clases Inscrito]]," ","")&amp;"-"&amp;SUBSTITUTE(Tabla1[[#This Row],[Horario Inscrito]]," ","")&amp;"-"&amp;Tabla1[[#This Row],[Fecha Inicio grupo]])</f>
        <v/>
      </c>
      <c r="BF637" s="251" t="str">
        <f>IF(F637="","",Tabla1[[#This Row],[Curso]])</f>
        <v/>
      </c>
      <c r="BG637" s="252" t="str">
        <f>+IF(TRIM(F637)="","",$B$1&amp;"-"&amp;TRIM(Tabla1[[#This Row],[Mes Inscrito]])&amp;"-"&amp;TRIM(Tabla1[[#This Row],[Dia de clases Inscrito]])&amp;"-"&amp;TRIM(Tabla1[[#This Row],[Horario Inscrito]])&amp;"-"&amp;TRIM(Tabla1[[#This Row],[Fecha Inicio grupo]])&amp;"-"&amp;TRIM(Tabla1[[#This Row],[Tipo Incrito]]))</f>
        <v/>
      </c>
      <c r="BH637" s="308" t="str">
        <f>IF(F637="","",OR(IFERROR(SEARCH("CG",Tabla1[[#This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7" s="309" t="str">
        <f>IF(F637&lt;&gt;"",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7" s="309" t="str">
        <f>IF(F637&lt;&gt;"",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7" s="309" t="str">
        <f>IF(Tabla1[[#This Row],[Fecha Inicio grupo]]="","",IFERROR(VLOOKUP(Tabla1[[#This Row],[Mes de Alta como miembro]],Parámetros!$AM$2:$AN$16,2,0),"01/01/1900"))</f>
        <v/>
      </c>
    </row>
    <row r="638" spans="1:63" ht="14.45" hidden="1">
      <c r="A638" s="69">
        <v>635</v>
      </c>
      <c r="B638" s="30"/>
      <c r="C638" s="35"/>
      <c r="D638" s="43"/>
      <c r="E638" s="65"/>
      <c r="F638" s="46"/>
      <c r="G638" s="46"/>
      <c r="H638" s="163"/>
      <c r="I638" s="43"/>
      <c r="J638" s="29"/>
      <c r="K638" s="70"/>
      <c r="L638" s="69"/>
      <c r="M638" s="47"/>
      <c r="N638" s="238" t="str">
        <f ca="1">IF(Tabla1[[#This Row],[Fecha de nac]]="","",IF(Tabla1[[#This Row],[Fecha Finalización]] &gt;=TODAY(), DATEDIF(Tabla1[[#This Row],[Fecha de nac]],TODAY(),"y"), ROUNDDOWN((Tabla1[[#This Row],[Fecha Finalización]] -Tabla1[[#This Row],[Fecha de nac]])/365,0)))</f>
        <v/>
      </c>
      <c r="O638" s="169"/>
      <c r="P638" s="35"/>
      <c r="Q638" s="68"/>
      <c r="R638" s="68"/>
      <c r="S638" s="68"/>
      <c r="T638" s="68"/>
      <c r="U638" s="243" t="str">
        <f>IF(F638="","",Tabla1[[#This Row],[Fecha Inicio grupo]]+3*7-7)</f>
        <v/>
      </c>
      <c r="V638" s="244" t="str">
        <f>IF(F638="","",EDATE(Tabla1[[#This Row],[Fecha Inicio grupo]],3))</f>
        <v/>
      </c>
      <c r="W638" s="30"/>
      <c r="X638" s="30"/>
      <c r="Y638" s="76"/>
      <c r="Z638" s="76"/>
      <c r="AA638" s="76"/>
      <c r="AB638" s="76"/>
      <c r="AC638" s="76"/>
      <c r="AD638" s="76"/>
      <c r="AE638" s="76"/>
      <c r="AF638" s="76"/>
      <c r="AG638" s="76"/>
      <c r="AH638" s="76"/>
      <c r="AI638" s="76"/>
      <c r="AJ638" s="76"/>
      <c r="AK638" s="76"/>
      <c r="AL638" s="76"/>
      <c r="AM638" s="76"/>
      <c r="AN638" s="76"/>
      <c r="AO638" s="144"/>
      <c r="AP638" s="246" t="str">
        <f>IF(F638="","",IFERROR(VLOOKUP(SUBSTITUTE(SUBSTITUTE(Tabla1[[#This Row],[Uso Sistemas]],"T","P"),"N","F"),Parámetros!$M$2:$N$17,2,0),"Completar hasta 3ra sem. para evaluar a Probacionista"))</f>
        <v/>
      </c>
      <c r="AQ638" s="40"/>
      <c r="AR638" s="40"/>
      <c r="AS638" s="40"/>
      <c r="AT638" s="29"/>
      <c r="AU638" s="56"/>
      <c r="AV638" s="56"/>
      <c r="AW638" s="56"/>
      <c r="AX638" s="248" t="str">
        <f>IF(V638="","",EOMONTH(EDATE(Tabla1[[#This Row],[Fecha Finalización]],2),0))</f>
        <v/>
      </c>
      <c r="AY638" s="40"/>
      <c r="AZ638" s="249" t="str">
        <f>IF(V638="","",EOMONTH(EDATE(Tabla1[[#This Row],[Fecha Finalización]],3),0))</f>
        <v/>
      </c>
      <c r="BA638" s="40"/>
      <c r="BB638" s="40"/>
      <c r="BC638" s="235"/>
      <c r="BD638" s="233" t="str">
        <f>IF(F638="","",Tabla1[[#This Row],[sem 01]]&amp;Tabla1[[#This Row],[sem 02]]&amp;Tabla1[[#This Row],[sem 03]])</f>
        <v/>
      </c>
      <c r="BE638" s="234" t="str">
        <f>IF(TRIM(F638)="","",$B$1&amp;"-"&amp;SUBSTITUTE(Tabla1[[#This Row],[Mes Inscrito]]," ","")&amp;"-"&amp;SUBSTITUTE(Tabla1[[#This Row],[Dia de clases Inscrito]]," ","")&amp;"-"&amp;SUBSTITUTE(Tabla1[[#This Row],[Horario Inscrito]]," ","")&amp;"-"&amp;Tabla1[[#This Row],[Fecha Inicio grupo]])</f>
        <v/>
      </c>
      <c r="BF638" s="251" t="str">
        <f>IF(F638="","",Tabla1[[#This Row],[Curso]])</f>
        <v/>
      </c>
      <c r="BG638" s="252" t="str">
        <f>+IF(TRIM(F638)="","",$B$1&amp;"-"&amp;TRIM(Tabla1[[#This Row],[Mes Inscrito]])&amp;"-"&amp;TRIM(Tabla1[[#This Row],[Dia de clases Inscrito]])&amp;"-"&amp;TRIM(Tabla1[[#This Row],[Horario Inscrito]])&amp;"-"&amp;TRIM(Tabla1[[#This Row],[Fecha Inicio grupo]])&amp;"-"&amp;TRIM(Tabla1[[#This Row],[Tipo Incrito]]))</f>
        <v/>
      </c>
      <c r="BH638" s="308" t="str">
        <f>IF(F638="","",OR(IFERROR(SEARCH("CG",Tabla1[[#This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8" s="309" t="str">
        <f>IF(F638&lt;&gt;"",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8" s="309" t="str">
        <f>IF(F638&lt;&gt;"",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8" s="309" t="str">
        <f>IF(Tabla1[[#This Row],[Fecha Inicio grupo]]="","",IFERROR(VLOOKUP(Tabla1[[#This Row],[Mes de Alta como miembro]],Parámetros!$AM$2:$AN$16,2,0),"01/01/1900"))</f>
        <v/>
      </c>
    </row>
    <row r="639" spans="1:63" ht="14.45" hidden="1">
      <c r="A639" s="69">
        <v>636</v>
      </c>
      <c r="B639" s="30"/>
      <c r="C639" s="35"/>
      <c r="D639" s="43"/>
      <c r="E639" s="65"/>
      <c r="F639" s="46"/>
      <c r="G639" s="46"/>
      <c r="H639" s="163"/>
      <c r="I639" s="43"/>
      <c r="J639" s="29"/>
      <c r="K639" s="70"/>
      <c r="L639" s="69"/>
      <c r="M639" s="47"/>
      <c r="N639" s="238" t="str">
        <f ca="1">IF(Tabla1[[#This Row],[Fecha de nac]]="","",IF(Tabla1[[#This Row],[Fecha Finalización]] &gt;=TODAY(), DATEDIF(Tabla1[[#This Row],[Fecha de nac]],TODAY(),"y"), ROUNDDOWN((Tabla1[[#This Row],[Fecha Finalización]] -Tabla1[[#This Row],[Fecha de nac]])/365,0)))</f>
        <v/>
      </c>
      <c r="O639" s="169"/>
      <c r="P639" s="35"/>
      <c r="Q639" s="68"/>
      <c r="R639" s="68"/>
      <c r="S639" s="68"/>
      <c r="T639" s="68"/>
      <c r="U639" s="243" t="str">
        <f>IF(F639="","",Tabla1[[#This Row],[Fecha Inicio grupo]]+3*7-7)</f>
        <v/>
      </c>
      <c r="V639" s="244" t="str">
        <f>IF(F639="","",EDATE(Tabla1[[#This Row],[Fecha Inicio grupo]],3))</f>
        <v/>
      </c>
      <c r="W639" s="30"/>
      <c r="X639" s="30"/>
      <c r="Y639" s="76"/>
      <c r="Z639" s="76"/>
      <c r="AA639" s="76"/>
      <c r="AB639" s="76"/>
      <c r="AC639" s="76"/>
      <c r="AD639" s="76"/>
      <c r="AE639" s="76"/>
      <c r="AF639" s="76"/>
      <c r="AG639" s="76"/>
      <c r="AH639" s="76"/>
      <c r="AI639" s="76"/>
      <c r="AJ639" s="76"/>
      <c r="AK639" s="76"/>
      <c r="AL639" s="76"/>
      <c r="AM639" s="76"/>
      <c r="AN639" s="76"/>
      <c r="AO639" s="144"/>
      <c r="AP639" s="246" t="str">
        <f>IF(F639="","",IFERROR(VLOOKUP(SUBSTITUTE(SUBSTITUTE(Tabla1[[#This Row],[Uso Sistemas]],"T","P"),"N","F"),Parámetros!$M$2:$N$17,2,0),"Completar hasta 3ra sem. para evaluar a Probacionista"))</f>
        <v/>
      </c>
      <c r="AQ639" s="40"/>
      <c r="AR639" s="40"/>
      <c r="AS639" s="40"/>
      <c r="AT639" s="29"/>
      <c r="AU639" s="56"/>
      <c r="AV639" s="56"/>
      <c r="AW639" s="56"/>
      <c r="AX639" s="248" t="str">
        <f>IF(V639="","",EOMONTH(EDATE(Tabla1[[#This Row],[Fecha Finalización]],2),0))</f>
        <v/>
      </c>
      <c r="AY639" s="40"/>
      <c r="AZ639" s="249" t="str">
        <f>IF(V639="","",EOMONTH(EDATE(Tabla1[[#This Row],[Fecha Finalización]],3),0))</f>
        <v/>
      </c>
      <c r="BA639" s="40"/>
      <c r="BB639" s="40"/>
      <c r="BC639" s="235"/>
      <c r="BD639" s="233" t="str">
        <f>IF(F639="","",Tabla1[[#This Row],[sem 01]]&amp;Tabla1[[#This Row],[sem 02]]&amp;Tabla1[[#This Row],[sem 03]])</f>
        <v/>
      </c>
      <c r="BE639" s="234" t="str">
        <f>IF(TRIM(F639)="","",$B$1&amp;"-"&amp;SUBSTITUTE(Tabla1[[#This Row],[Mes Inscrito]]," ","")&amp;"-"&amp;SUBSTITUTE(Tabla1[[#This Row],[Dia de clases Inscrito]]," ","")&amp;"-"&amp;SUBSTITUTE(Tabla1[[#This Row],[Horario Inscrito]]," ","")&amp;"-"&amp;Tabla1[[#This Row],[Fecha Inicio grupo]])</f>
        <v/>
      </c>
      <c r="BF639" s="251" t="str">
        <f>IF(F639="","",Tabla1[[#This Row],[Curso]])</f>
        <v/>
      </c>
      <c r="BG639" s="252" t="str">
        <f>+IF(TRIM(F639)="","",$B$1&amp;"-"&amp;TRIM(Tabla1[[#This Row],[Mes Inscrito]])&amp;"-"&amp;TRIM(Tabla1[[#This Row],[Dia de clases Inscrito]])&amp;"-"&amp;TRIM(Tabla1[[#This Row],[Horario Inscrito]])&amp;"-"&amp;TRIM(Tabla1[[#This Row],[Fecha Inicio grupo]])&amp;"-"&amp;TRIM(Tabla1[[#This Row],[Tipo Incrito]]))</f>
        <v/>
      </c>
      <c r="BH639" s="308" t="str">
        <f>IF(F639="","",OR(IFERROR(SEARCH("CG",Tabla1[[#This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9" s="309" t="str">
        <f>IF(F639&lt;&gt;"",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9" s="309" t="str">
        <f>IF(F639&lt;&gt;"",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9" s="309" t="str">
        <f>IF(Tabla1[[#This Row],[Fecha Inicio grupo]]="","",IFERROR(VLOOKUP(Tabla1[[#This Row],[Mes de Alta como miembro]],Parámetros!$AM$2:$AN$16,2,0),"01/01/1900"))</f>
        <v/>
      </c>
    </row>
    <row r="640" spans="1:63" ht="14.45" hidden="1">
      <c r="A640" s="69">
        <v>637</v>
      </c>
      <c r="B640" s="30"/>
      <c r="C640" s="35"/>
      <c r="D640" s="43"/>
      <c r="E640" s="65"/>
      <c r="F640" s="46"/>
      <c r="G640" s="46"/>
      <c r="H640" s="163"/>
      <c r="I640" s="43"/>
      <c r="J640" s="29"/>
      <c r="K640" s="70"/>
      <c r="L640" s="69"/>
      <c r="M640" s="47"/>
      <c r="N640" s="238" t="str">
        <f ca="1">IF(Tabla1[[#This Row],[Fecha de nac]]="","",IF(Tabla1[[#This Row],[Fecha Finalización]] &gt;=TODAY(), DATEDIF(Tabla1[[#This Row],[Fecha de nac]],TODAY(),"y"), ROUNDDOWN((Tabla1[[#This Row],[Fecha Finalización]] -Tabla1[[#This Row],[Fecha de nac]])/365,0)))</f>
        <v/>
      </c>
      <c r="O640" s="169"/>
      <c r="P640" s="35"/>
      <c r="Q640" s="68"/>
      <c r="R640" s="68"/>
      <c r="S640" s="68"/>
      <c r="T640" s="68"/>
      <c r="U640" s="243" t="str">
        <f>IF(F640="","",Tabla1[[#This Row],[Fecha Inicio grupo]]+3*7-7)</f>
        <v/>
      </c>
      <c r="V640" s="244" t="str">
        <f>IF(F640="","",EDATE(Tabla1[[#This Row],[Fecha Inicio grupo]],3))</f>
        <v/>
      </c>
      <c r="W640" s="30"/>
      <c r="X640" s="30"/>
      <c r="Y640" s="76"/>
      <c r="Z640" s="76"/>
      <c r="AA640" s="76"/>
      <c r="AB640" s="76"/>
      <c r="AC640" s="76"/>
      <c r="AD640" s="76"/>
      <c r="AE640" s="76"/>
      <c r="AF640" s="76"/>
      <c r="AG640" s="76"/>
      <c r="AH640" s="76"/>
      <c r="AI640" s="76"/>
      <c r="AJ640" s="76"/>
      <c r="AK640" s="76"/>
      <c r="AL640" s="76"/>
      <c r="AM640" s="76"/>
      <c r="AN640" s="76"/>
      <c r="AO640" s="144"/>
      <c r="AP640" s="246" t="str">
        <f>IF(F640="","",IFERROR(VLOOKUP(SUBSTITUTE(SUBSTITUTE(Tabla1[[#This Row],[Uso Sistemas]],"T","P"),"N","F"),Parámetros!$M$2:$N$17,2,0),"Completar hasta 3ra sem. para evaluar a Probacionista"))</f>
        <v/>
      </c>
      <c r="AQ640" s="40"/>
      <c r="AR640" s="40"/>
      <c r="AS640" s="40"/>
      <c r="AT640" s="29"/>
      <c r="AU640" s="56"/>
      <c r="AV640" s="56"/>
      <c r="AW640" s="56"/>
      <c r="AX640" s="248" t="str">
        <f>IF(V640="","",EOMONTH(EDATE(Tabla1[[#This Row],[Fecha Finalización]],2),0))</f>
        <v/>
      </c>
      <c r="AY640" s="40"/>
      <c r="AZ640" s="249" t="str">
        <f>IF(V640="","",EOMONTH(EDATE(Tabla1[[#This Row],[Fecha Finalización]],3),0))</f>
        <v/>
      </c>
      <c r="BA640" s="40"/>
      <c r="BB640" s="40"/>
      <c r="BC640" s="235"/>
      <c r="BD640" s="233" t="str">
        <f>IF(F640="","",Tabla1[[#This Row],[sem 01]]&amp;Tabla1[[#This Row],[sem 02]]&amp;Tabla1[[#This Row],[sem 03]])</f>
        <v/>
      </c>
      <c r="BE640" s="234" t="str">
        <f>IF(TRIM(F640)="","",$B$1&amp;"-"&amp;SUBSTITUTE(Tabla1[[#This Row],[Mes Inscrito]]," ","")&amp;"-"&amp;SUBSTITUTE(Tabla1[[#This Row],[Dia de clases Inscrito]]," ","")&amp;"-"&amp;SUBSTITUTE(Tabla1[[#This Row],[Horario Inscrito]]," ","")&amp;"-"&amp;Tabla1[[#This Row],[Fecha Inicio grupo]])</f>
        <v/>
      </c>
      <c r="BF640" s="251" t="str">
        <f>IF(F640="","",Tabla1[[#This Row],[Curso]])</f>
        <v/>
      </c>
      <c r="BG640" s="252" t="str">
        <f>+IF(TRIM(F640)="","",$B$1&amp;"-"&amp;TRIM(Tabla1[[#This Row],[Mes Inscrito]])&amp;"-"&amp;TRIM(Tabla1[[#This Row],[Dia de clases Inscrito]])&amp;"-"&amp;TRIM(Tabla1[[#This Row],[Horario Inscrito]])&amp;"-"&amp;TRIM(Tabla1[[#This Row],[Fecha Inicio grupo]])&amp;"-"&amp;TRIM(Tabla1[[#This Row],[Tipo Incrito]]))</f>
        <v/>
      </c>
      <c r="BH640" s="308" t="str">
        <f>IF(F640="","",OR(IFERROR(SEARCH("CG",Tabla1[[#This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0" s="309" t="str">
        <f>IF(F640&lt;&gt;"",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0" s="309" t="str">
        <f>IF(F640&lt;&gt;"",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0" s="309" t="str">
        <f>IF(Tabla1[[#This Row],[Fecha Inicio grupo]]="","",IFERROR(VLOOKUP(Tabla1[[#This Row],[Mes de Alta como miembro]],Parámetros!$AM$2:$AN$16,2,0),"01/01/1900"))</f>
        <v/>
      </c>
    </row>
    <row r="641" spans="1:63" ht="14.45" hidden="1">
      <c r="A641" s="69">
        <v>638</v>
      </c>
      <c r="B641" s="30"/>
      <c r="C641" s="35"/>
      <c r="D641" s="43"/>
      <c r="E641" s="65"/>
      <c r="F641" s="46"/>
      <c r="G641" s="46"/>
      <c r="H641" s="163"/>
      <c r="I641" s="43"/>
      <c r="J641" s="29"/>
      <c r="K641" s="70"/>
      <c r="L641" s="69"/>
      <c r="M641" s="47"/>
      <c r="N641" s="238" t="str">
        <f ca="1">IF(Tabla1[[#This Row],[Fecha de nac]]="","",IF(Tabla1[[#This Row],[Fecha Finalización]] &gt;=TODAY(), DATEDIF(Tabla1[[#This Row],[Fecha de nac]],TODAY(),"y"), ROUNDDOWN((Tabla1[[#This Row],[Fecha Finalización]] -Tabla1[[#This Row],[Fecha de nac]])/365,0)))</f>
        <v/>
      </c>
      <c r="O641" s="169"/>
      <c r="P641" s="35"/>
      <c r="Q641" s="68"/>
      <c r="R641" s="68"/>
      <c r="S641" s="68"/>
      <c r="T641" s="68"/>
      <c r="U641" s="243" t="str">
        <f>IF(F641="","",Tabla1[[#This Row],[Fecha Inicio grupo]]+3*7-7)</f>
        <v/>
      </c>
      <c r="V641" s="244" t="str">
        <f>IF(F641="","",EDATE(Tabla1[[#This Row],[Fecha Inicio grupo]],3))</f>
        <v/>
      </c>
      <c r="W641" s="30"/>
      <c r="X641" s="30"/>
      <c r="Y641" s="76"/>
      <c r="Z641" s="76"/>
      <c r="AA641" s="76"/>
      <c r="AB641" s="76"/>
      <c r="AC641" s="76"/>
      <c r="AD641" s="76"/>
      <c r="AE641" s="76"/>
      <c r="AF641" s="76"/>
      <c r="AG641" s="76"/>
      <c r="AH641" s="76"/>
      <c r="AI641" s="76"/>
      <c r="AJ641" s="76"/>
      <c r="AK641" s="76"/>
      <c r="AL641" s="76"/>
      <c r="AM641" s="76"/>
      <c r="AN641" s="76"/>
      <c r="AO641" s="144"/>
      <c r="AP641" s="246" t="str">
        <f>IF(F641="","",IFERROR(VLOOKUP(SUBSTITUTE(SUBSTITUTE(Tabla1[[#This Row],[Uso Sistemas]],"T","P"),"N","F"),Parámetros!$M$2:$N$17,2,0),"Completar hasta 3ra sem. para evaluar a Probacionista"))</f>
        <v/>
      </c>
      <c r="AQ641" s="40"/>
      <c r="AR641" s="40"/>
      <c r="AS641" s="40"/>
      <c r="AT641" s="29"/>
      <c r="AU641" s="56"/>
      <c r="AV641" s="56"/>
      <c r="AW641" s="56"/>
      <c r="AX641" s="248" t="str">
        <f>IF(V641="","",EOMONTH(EDATE(Tabla1[[#This Row],[Fecha Finalización]],2),0))</f>
        <v/>
      </c>
      <c r="AY641" s="40"/>
      <c r="AZ641" s="249" t="str">
        <f>IF(V641="","",EOMONTH(EDATE(Tabla1[[#This Row],[Fecha Finalización]],3),0))</f>
        <v/>
      </c>
      <c r="BA641" s="40"/>
      <c r="BB641" s="40"/>
      <c r="BC641" s="235"/>
      <c r="BD641" s="233" t="str">
        <f>IF(F641="","",Tabla1[[#This Row],[sem 01]]&amp;Tabla1[[#This Row],[sem 02]]&amp;Tabla1[[#This Row],[sem 03]])</f>
        <v/>
      </c>
      <c r="BE641" s="234" t="str">
        <f>IF(TRIM(F641)="","",$B$1&amp;"-"&amp;SUBSTITUTE(Tabla1[[#This Row],[Mes Inscrito]]," ","")&amp;"-"&amp;SUBSTITUTE(Tabla1[[#This Row],[Dia de clases Inscrito]]," ","")&amp;"-"&amp;SUBSTITUTE(Tabla1[[#This Row],[Horario Inscrito]]," ","")&amp;"-"&amp;Tabla1[[#This Row],[Fecha Inicio grupo]])</f>
        <v/>
      </c>
      <c r="BF641" s="251" t="str">
        <f>IF(F641="","",Tabla1[[#This Row],[Curso]])</f>
        <v/>
      </c>
      <c r="BG641" s="252" t="str">
        <f>+IF(TRIM(F641)="","",$B$1&amp;"-"&amp;TRIM(Tabla1[[#This Row],[Mes Inscrito]])&amp;"-"&amp;TRIM(Tabla1[[#This Row],[Dia de clases Inscrito]])&amp;"-"&amp;TRIM(Tabla1[[#This Row],[Horario Inscrito]])&amp;"-"&amp;TRIM(Tabla1[[#This Row],[Fecha Inicio grupo]])&amp;"-"&amp;TRIM(Tabla1[[#This Row],[Tipo Incrito]]))</f>
        <v/>
      </c>
      <c r="BH641" s="308" t="str">
        <f>IF(F641="","",OR(IFERROR(SEARCH("CG",Tabla1[[#This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1" s="309" t="str">
        <f>IF(F641&lt;&gt;"",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1" s="309" t="str">
        <f>IF(F641&lt;&gt;"",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1" s="309" t="str">
        <f>IF(Tabla1[[#This Row],[Fecha Inicio grupo]]="","",IFERROR(VLOOKUP(Tabla1[[#This Row],[Mes de Alta como miembro]],Parámetros!$AM$2:$AN$16,2,0),"01/01/1900"))</f>
        <v/>
      </c>
    </row>
    <row r="642" spans="1:63" ht="14.45" hidden="1">
      <c r="A642" s="69">
        <v>639</v>
      </c>
      <c r="B642" s="30"/>
      <c r="C642" s="35"/>
      <c r="D642" s="43"/>
      <c r="E642" s="65"/>
      <c r="F642" s="46"/>
      <c r="G642" s="46"/>
      <c r="H642" s="163"/>
      <c r="I642" s="43"/>
      <c r="J642" s="29"/>
      <c r="K642" s="70"/>
      <c r="L642" s="69"/>
      <c r="M642" s="47"/>
      <c r="N642" s="238" t="str">
        <f ca="1">IF(Tabla1[[#This Row],[Fecha de nac]]="","",IF(Tabla1[[#This Row],[Fecha Finalización]] &gt;=TODAY(), DATEDIF(Tabla1[[#This Row],[Fecha de nac]],TODAY(),"y"), ROUNDDOWN((Tabla1[[#This Row],[Fecha Finalización]] -Tabla1[[#This Row],[Fecha de nac]])/365,0)))</f>
        <v/>
      </c>
      <c r="O642" s="169"/>
      <c r="P642" s="35"/>
      <c r="Q642" s="68"/>
      <c r="R642" s="68"/>
      <c r="S642" s="68"/>
      <c r="T642" s="68"/>
      <c r="U642" s="243" t="str">
        <f>IF(F642="","",Tabla1[[#This Row],[Fecha Inicio grupo]]+3*7-7)</f>
        <v/>
      </c>
      <c r="V642" s="244" t="str">
        <f>IF(F642="","",EDATE(Tabla1[[#This Row],[Fecha Inicio grupo]],3))</f>
        <v/>
      </c>
      <c r="W642" s="30"/>
      <c r="X642" s="30"/>
      <c r="Y642" s="76"/>
      <c r="Z642" s="76"/>
      <c r="AA642" s="76"/>
      <c r="AB642" s="76"/>
      <c r="AC642" s="76"/>
      <c r="AD642" s="76"/>
      <c r="AE642" s="76"/>
      <c r="AF642" s="76"/>
      <c r="AG642" s="76"/>
      <c r="AH642" s="76"/>
      <c r="AI642" s="76"/>
      <c r="AJ642" s="76"/>
      <c r="AK642" s="76"/>
      <c r="AL642" s="76"/>
      <c r="AM642" s="76"/>
      <c r="AN642" s="76"/>
      <c r="AO642" s="144"/>
      <c r="AP642" s="246" t="str">
        <f>IF(F642="","",IFERROR(VLOOKUP(SUBSTITUTE(SUBSTITUTE(Tabla1[[#This Row],[Uso Sistemas]],"T","P"),"N","F"),Parámetros!$M$2:$N$17,2,0),"Completar hasta 3ra sem. para evaluar a Probacionista"))</f>
        <v/>
      </c>
      <c r="AQ642" s="40"/>
      <c r="AR642" s="40"/>
      <c r="AS642" s="40"/>
      <c r="AT642" s="29"/>
      <c r="AU642" s="56"/>
      <c r="AV642" s="56"/>
      <c r="AW642" s="56"/>
      <c r="AX642" s="248" t="str">
        <f>IF(V642="","",EOMONTH(EDATE(Tabla1[[#This Row],[Fecha Finalización]],2),0))</f>
        <v/>
      </c>
      <c r="AY642" s="40"/>
      <c r="AZ642" s="249" t="str">
        <f>IF(V642="","",EOMONTH(EDATE(Tabla1[[#This Row],[Fecha Finalización]],3),0))</f>
        <v/>
      </c>
      <c r="BA642" s="40"/>
      <c r="BB642" s="40"/>
      <c r="BC642" s="235"/>
      <c r="BD642" s="233" t="str">
        <f>IF(F642="","",Tabla1[[#This Row],[sem 01]]&amp;Tabla1[[#This Row],[sem 02]]&amp;Tabla1[[#This Row],[sem 03]])</f>
        <v/>
      </c>
      <c r="BE642" s="234" t="str">
        <f>IF(TRIM(F642)="","",$B$1&amp;"-"&amp;SUBSTITUTE(Tabla1[[#This Row],[Mes Inscrito]]," ","")&amp;"-"&amp;SUBSTITUTE(Tabla1[[#This Row],[Dia de clases Inscrito]]," ","")&amp;"-"&amp;SUBSTITUTE(Tabla1[[#This Row],[Horario Inscrito]]," ","")&amp;"-"&amp;Tabla1[[#This Row],[Fecha Inicio grupo]])</f>
        <v/>
      </c>
      <c r="BF642" s="251" t="str">
        <f>IF(F642="","",Tabla1[[#This Row],[Curso]])</f>
        <v/>
      </c>
      <c r="BG642" s="252" t="str">
        <f>+IF(TRIM(F642)="","",$B$1&amp;"-"&amp;TRIM(Tabla1[[#This Row],[Mes Inscrito]])&amp;"-"&amp;TRIM(Tabla1[[#This Row],[Dia de clases Inscrito]])&amp;"-"&amp;TRIM(Tabla1[[#This Row],[Horario Inscrito]])&amp;"-"&amp;TRIM(Tabla1[[#This Row],[Fecha Inicio grupo]])&amp;"-"&amp;TRIM(Tabla1[[#This Row],[Tipo Incrito]]))</f>
        <v/>
      </c>
      <c r="BH642" s="308" t="str">
        <f>IF(F642="","",OR(IFERROR(SEARCH("CG",Tabla1[[#This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2" s="309" t="str">
        <f>IF(F642&lt;&gt;"",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2" s="309" t="str">
        <f>IF(F642&lt;&gt;"",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2" s="309" t="str">
        <f>IF(Tabla1[[#This Row],[Fecha Inicio grupo]]="","",IFERROR(VLOOKUP(Tabla1[[#This Row],[Mes de Alta como miembro]],Parámetros!$AM$2:$AN$16,2,0),"01/01/1900"))</f>
        <v/>
      </c>
    </row>
    <row r="643" spans="1:63" ht="14.45" hidden="1">
      <c r="A643" s="69">
        <v>640</v>
      </c>
      <c r="B643" s="30"/>
      <c r="C643" s="35"/>
      <c r="D643" s="43"/>
      <c r="E643" s="65"/>
      <c r="F643" s="46"/>
      <c r="G643" s="46"/>
      <c r="H643" s="163"/>
      <c r="I643" s="43"/>
      <c r="J643" s="29"/>
      <c r="K643" s="70"/>
      <c r="L643" s="69"/>
      <c r="M643" s="47"/>
      <c r="N643" s="238" t="str">
        <f ca="1">IF(Tabla1[[#This Row],[Fecha de nac]]="","",IF(Tabla1[[#This Row],[Fecha Finalización]] &gt;=TODAY(), DATEDIF(Tabla1[[#This Row],[Fecha de nac]],TODAY(),"y"), ROUNDDOWN((Tabla1[[#This Row],[Fecha Finalización]] -Tabla1[[#This Row],[Fecha de nac]])/365,0)))</f>
        <v/>
      </c>
      <c r="O643" s="169"/>
      <c r="P643" s="35"/>
      <c r="Q643" s="68"/>
      <c r="R643" s="68"/>
      <c r="S643" s="68"/>
      <c r="T643" s="68"/>
      <c r="U643" s="243" t="str">
        <f>IF(F643="","",Tabla1[[#This Row],[Fecha Inicio grupo]]+3*7-7)</f>
        <v/>
      </c>
      <c r="V643" s="244" t="str">
        <f>IF(F643="","",EDATE(Tabla1[[#This Row],[Fecha Inicio grupo]],3))</f>
        <v/>
      </c>
      <c r="W643" s="30"/>
      <c r="X643" s="30"/>
      <c r="Y643" s="76"/>
      <c r="Z643" s="76"/>
      <c r="AA643" s="76"/>
      <c r="AB643" s="76"/>
      <c r="AC643" s="76"/>
      <c r="AD643" s="76"/>
      <c r="AE643" s="76"/>
      <c r="AF643" s="76"/>
      <c r="AG643" s="76"/>
      <c r="AH643" s="76"/>
      <c r="AI643" s="76"/>
      <c r="AJ643" s="76"/>
      <c r="AK643" s="76"/>
      <c r="AL643" s="76"/>
      <c r="AM643" s="76"/>
      <c r="AN643" s="76"/>
      <c r="AO643" s="144"/>
      <c r="AP643" s="246" t="str">
        <f>IF(F643="","",IFERROR(VLOOKUP(SUBSTITUTE(SUBSTITUTE(Tabla1[[#This Row],[Uso Sistemas]],"T","P"),"N","F"),Parámetros!$M$2:$N$17,2,0),"Completar hasta 3ra sem. para evaluar a Probacionista"))</f>
        <v/>
      </c>
      <c r="AQ643" s="40"/>
      <c r="AR643" s="40"/>
      <c r="AS643" s="40"/>
      <c r="AT643" s="29"/>
      <c r="AU643" s="56"/>
      <c r="AV643" s="56"/>
      <c r="AW643" s="56"/>
      <c r="AX643" s="248" t="str">
        <f>IF(V643="","",EOMONTH(EDATE(Tabla1[[#This Row],[Fecha Finalización]],2),0))</f>
        <v/>
      </c>
      <c r="AY643" s="40"/>
      <c r="AZ643" s="249" t="str">
        <f>IF(V643="","",EOMONTH(EDATE(Tabla1[[#This Row],[Fecha Finalización]],3),0))</f>
        <v/>
      </c>
      <c r="BA643" s="40"/>
      <c r="BB643" s="40"/>
      <c r="BC643" s="235"/>
      <c r="BD643" s="233" t="str">
        <f>IF(F643="","",Tabla1[[#This Row],[sem 01]]&amp;Tabla1[[#This Row],[sem 02]]&amp;Tabla1[[#This Row],[sem 03]])</f>
        <v/>
      </c>
      <c r="BE643" s="234" t="str">
        <f>IF(TRIM(F643)="","",$B$1&amp;"-"&amp;SUBSTITUTE(Tabla1[[#This Row],[Mes Inscrito]]," ","")&amp;"-"&amp;SUBSTITUTE(Tabla1[[#This Row],[Dia de clases Inscrito]]," ","")&amp;"-"&amp;SUBSTITUTE(Tabla1[[#This Row],[Horario Inscrito]]," ","")&amp;"-"&amp;Tabla1[[#This Row],[Fecha Inicio grupo]])</f>
        <v/>
      </c>
      <c r="BF643" s="251" t="str">
        <f>IF(F643="","",Tabla1[[#This Row],[Curso]])</f>
        <v/>
      </c>
      <c r="BG643" s="252" t="str">
        <f>+IF(TRIM(F643)="","",$B$1&amp;"-"&amp;TRIM(Tabla1[[#This Row],[Mes Inscrito]])&amp;"-"&amp;TRIM(Tabla1[[#This Row],[Dia de clases Inscrito]])&amp;"-"&amp;TRIM(Tabla1[[#This Row],[Horario Inscrito]])&amp;"-"&amp;TRIM(Tabla1[[#This Row],[Fecha Inicio grupo]])&amp;"-"&amp;TRIM(Tabla1[[#This Row],[Tipo Incrito]]))</f>
        <v/>
      </c>
      <c r="BH643" s="308" t="str">
        <f>IF(F643="","",OR(IFERROR(SEARCH("CG",Tabla1[[#This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3" s="309" t="str">
        <f>IF(F643&lt;&gt;"",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3" s="309" t="str">
        <f>IF(F643&lt;&gt;"",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3" s="309" t="str">
        <f>IF(Tabla1[[#This Row],[Fecha Inicio grupo]]="","",IFERROR(VLOOKUP(Tabla1[[#This Row],[Mes de Alta como miembro]],Parámetros!$AM$2:$AN$16,2,0),"01/01/1900"))</f>
        <v/>
      </c>
    </row>
    <row r="644" spans="1:63" ht="14.45" hidden="1">
      <c r="A644" s="69">
        <v>641</v>
      </c>
      <c r="B644" s="30"/>
      <c r="C644" s="35"/>
      <c r="D644" s="43"/>
      <c r="E644" s="65"/>
      <c r="F644" s="46"/>
      <c r="G644" s="46"/>
      <c r="H644" s="163"/>
      <c r="I644" s="43"/>
      <c r="J644" s="29"/>
      <c r="K644" s="70"/>
      <c r="L644" s="69"/>
      <c r="M644" s="47"/>
      <c r="N644" s="238" t="str">
        <f ca="1">IF(Tabla1[[#This Row],[Fecha de nac]]="","",IF(Tabla1[[#This Row],[Fecha Finalización]] &gt;=TODAY(), DATEDIF(Tabla1[[#This Row],[Fecha de nac]],TODAY(),"y"), ROUNDDOWN((Tabla1[[#This Row],[Fecha Finalización]] -Tabla1[[#This Row],[Fecha de nac]])/365,0)))</f>
        <v/>
      </c>
      <c r="O644" s="169"/>
      <c r="P644" s="35"/>
      <c r="Q644" s="68"/>
      <c r="R644" s="68"/>
      <c r="S644" s="68"/>
      <c r="T644" s="68"/>
      <c r="U644" s="243" t="str">
        <f>IF(F644="","",Tabla1[[#This Row],[Fecha Inicio grupo]]+3*7-7)</f>
        <v/>
      </c>
      <c r="V644" s="244" t="str">
        <f>IF(F644="","",EDATE(Tabla1[[#This Row],[Fecha Inicio grupo]],3))</f>
        <v/>
      </c>
      <c r="W644" s="30"/>
      <c r="X644" s="30"/>
      <c r="Y644" s="76"/>
      <c r="Z644" s="76"/>
      <c r="AA644" s="76"/>
      <c r="AB644" s="76"/>
      <c r="AC644" s="76"/>
      <c r="AD644" s="76"/>
      <c r="AE644" s="76"/>
      <c r="AF644" s="76"/>
      <c r="AG644" s="76"/>
      <c r="AH644" s="76"/>
      <c r="AI644" s="76"/>
      <c r="AJ644" s="76"/>
      <c r="AK644" s="76"/>
      <c r="AL644" s="76"/>
      <c r="AM644" s="76"/>
      <c r="AN644" s="76"/>
      <c r="AO644" s="144"/>
      <c r="AP644" s="246" t="str">
        <f>IF(F644="","",IFERROR(VLOOKUP(SUBSTITUTE(SUBSTITUTE(Tabla1[[#This Row],[Uso Sistemas]],"T","P"),"N","F"),Parámetros!$M$2:$N$17,2,0),"Completar hasta 3ra sem. para evaluar a Probacionista"))</f>
        <v/>
      </c>
      <c r="AQ644" s="40"/>
      <c r="AR644" s="40"/>
      <c r="AS644" s="40"/>
      <c r="AT644" s="29"/>
      <c r="AU644" s="56"/>
      <c r="AV644" s="56"/>
      <c r="AW644" s="56"/>
      <c r="AX644" s="248" t="str">
        <f>IF(V644="","",EOMONTH(EDATE(Tabla1[[#This Row],[Fecha Finalización]],2),0))</f>
        <v/>
      </c>
      <c r="AY644" s="40"/>
      <c r="AZ644" s="249" t="str">
        <f>IF(V644="","",EOMONTH(EDATE(Tabla1[[#This Row],[Fecha Finalización]],3),0))</f>
        <v/>
      </c>
      <c r="BA644" s="40"/>
      <c r="BB644" s="40"/>
      <c r="BC644" s="235"/>
      <c r="BD644" s="233" t="str">
        <f>IF(F644="","",Tabla1[[#This Row],[sem 01]]&amp;Tabla1[[#This Row],[sem 02]]&amp;Tabla1[[#This Row],[sem 03]])</f>
        <v/>
      </c>
      <c r="BE644" s="234" t="str">
        <f>IF(TRIM(F644)="","",$B$1&amp;"-"&amp;SUBSTITUTE(Tabla1[[#This Row],[Mes Inscrito]]," ","")&amp;"-"&amp;SUBSTITUTE(Tabla1[[#This Row],[Dia de clases Inscrito]]," ","")&amp;"-"&amp;SUBSTITUTE(Tabla1[[#This Row],[Horario Inscrito]]," ","")&amp;"-"&amp;Tabla1[[#This Row],[Fecha Inicio grupo]])</f>
        <v/>
      </c>
      <c r="BF644" s="251" t="str">
        <f>IF(F644="","",Tabla1[[#This Row],[Curso]])</f>
        <v/>
      </c>
      <c r="BG644" s="252" t="str">
        <f>+IF(TRIM(F644)="","",$B$1&amp;"-"&amp;TRIM(Tabla1[[#This Row],[Mes Inscrito]])&amp;"-"&amp;TRIM(Tabla1[[#This Row],[Dia de clases Inscrito]])&amp;"-"&amp;TRIM(Tabla1[[#This Row],[Horario Inscrito]])&amp;"-"&amp;TRIM(Tabla1[[#This Row],[Fecha Inicio grupo]])&amp;"-"&amp;TRIM(Tabla1[[#This Row],[Tipo Incrito]]))</f>
        <v/>
      </c>
      <c r="BH644" s="308" t="str">
        <f>IF(F644="","",OR(IFERROR(SEARCH("CG",Tabla1[[#This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4" s="309" t="str">
        <f>IF(F644&lt;&gt;"",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4" s="309" t="str">
        <f>IF(F644&lt;&gt;"",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4" s="309" t="str">
        <f>IF(Tabla1[[#This Row],[Fecha Inicio grupo]]="","",IFERROR(VLOOKUP(Tabla1[[#This Row],[Mes de Alta como miembro]],Parámetros!$AM$2:$AN$16,2,0),"01/01/1900"))</f>
        <v/>
      </c>
    </row>
    <row r="645" spans="1:63" ht="14.45" hidden="1">
      <c r="A645" s="69">
        <v>642</v>
      </c>
      <c r="B645" s="30"/>
      <c r="C645" s="35"/>
      <c r="D645" s="43"/>
      <c r="E645" s="65"/>
      <c r="F645" s="46"/>
      <c r="G645" s="46"/>
      <c r="H645" s="163"/>
      <c r="I645" s="43"/>
      <c r="J645" s="29"/>
      <c r="K645" s="70"/>
      <c r="L645" s="69"/>
      <c r="M645" s="47"/>
      <c r="N645" s="238" t="str">
        <f ca="1">IF(Tabla1[[#This Row],[Fecha de nac]]="","",IF(Tabla1[[#This Row],[Fecha Finalización]] &gt;=TODAY(), DATEDIF(Tabla1[[#This Row],[Fecha de nac]],TODAY(),"y"), ROUNDDOWN((Tabla1[[#This Row],[Fecha Finalización]] -Tabla1[[#This Row],[Fecha de nac]])/365,0)))</f>
        <v/>
      </c>
      <c r="O645" s="169"/>
      <c r="P645" s="35"/>
      <c r="Q645" s="68"/>
      <c r="R645" s="68"/>
      <c r="S645" s="68"/>
      <c r="T645" s="68"/>
      <c r="U645" s="243" t="str">
        <f>IF(F645="","",Tabla1[[#This Row],[Fecha Inicio grupo]]+3*7-7)</f>
        <v/>
      </c>
      <c r="V645" s="244" t="str">
        <f>IF(F645="","",EDATE(Tabla1[[#This Row],[Fecha Inicio grupo]],3))</f>
        <v/>
      </c>
      <c r="W645" s="30"/>
      <c r="X645" s="30"/>
      <c r="Y645" s="76"/>
      <c r="Z645" s="76"/>
      <c r="AA645" s="76"/>
      <c r="AB645" s="76"/>
      <c r="AC645" s="76"/>
      <c r="AD645" s="76"/>
      <c r="AE645" s="76"/>
      <c r="AF645" s="76"/>
      <c r="AG645" s="76"/>
      <c r="AH645" s="76"/>
      <c r="AI645" s="76"/>
      <c r="AJ645" s="76"/>
      <c r="AK645" s="76"/>
      <c r="AL645" s="76"/>
      <c r="AM645" s="76"/>
      <c r="AN645" s="76"/>
      <c r="AO645" s="144"/>
      <c r="AP645" s="246" t="str">
        <f>IF(F645="","",IFERROR(VLOOKUP(SUBSTITUTE(SUBSTITUTE(Tabla1[[#This Row],[Uso Sistemas]],"T","P"),"N","F"),Parámetros!$M$2:$N$17,2,0),"Completar hasta 3ra sem. para evaluar a Probacionista"))</f>
        <v/>
      </c>
      <c r="AQ645" s="40"/>
      <c r="AR645" s="40"/>
      <c r="AS645" s="40"/>
      <c r="AT645" s="29"/>
      <c r="AU645" s="56"/>
      <c r="AV645" s="56"/>
      <c r="AW645" s="56"/>
      <c r="AX645" s="248" t="str">
        <f>IF(V645="","",EOMONTH(EDATE(Tabla1[[#This Row],[Fecha Finalización]],2),0))</f>
        <v/>
      </c>
      <c r="AY645" s="40"/>
      <c r="AZ645" s="249" t="str">
        <f>IF(V645="","",EOMONTH(EDATE(Tabla1[[#This Row],[Fecha Finalización]],3),0))</f>
        <v/>
      </c>
      <c r="BA645" s="40"/>
      <c r="BB645" s="40"/>
      <c r="BC645" s="235"/>
      <c r="BD645" s="233" t="str">
        <f>IF(F645="","",Tabla1[[#This Row],[sem 01]]&amp;Tabla1[[#This Row],[sem 02]]&amp;Tabla1[[#This Row],[sem 03]])</f>
        <v/>
      </c>
      <c r="BE645" s="234" t="str">
        <f>IF(TRIM(F645)="","",$B$1&amp;"-"&amp;SUBSTITUTE(Tabla1[[#This Row],[Mes Inscrito]]," ","")&amp;"-"&amp;SUBSTITUTE(Tabla1[[#This Row],[Dia de clases Inscrito]]," ","")&amp;"-"&amp;SUBSTITUTE(Tabla1[[#This Row],[Horario Inscrito]]," ","")&amp;"-"&amp;Tabla1[[#This Row],[Fecha Inicio grupo]])</f>
        <v/>
      </c>
      <c r="BF645" s="251" t="str">
        <f>IF(F645="","",Tabla1[[#This Row],[Curso]])</f>
        <v/>
      </c>
      <c r="BG645" s="252" t="str">
        <f>+IF(TRIM(F645)="","",$B$1&amp;"-"&amp;TRIM(Tabla1[[#This Row],[Mes Inscrito]])&amp;"-"&amp;TRIM(Tabla1[[#This Row],[Dia de clases Inscrito]])&amp;"-"&amp;TRIM(Tabla1[[#This Row],[Horario Inscrito]])&amp;"-"&amp;TRIM(Tabla1[[#This Row],[Fecha Inicio grupo]])&amp;"-"&amp;TRIM(Tabla1[[#This Row],[Tipo Incrito]]))</f>
        <v/>
      </c>
      <c r="BH645" s="308" t="str">
        <f>IF(F645="","",OR(IFERROR(SEARCH("CG",Tabla1[[#This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5" s="309" t="str">
        <f>IF(F645&lt;&gt;"",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5" s="309" t="str">
        <f>IF(F645&lt;&gt;"",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5" s="309" t="str">
        <f>IF(Tabla1[[#This Row],[Fecha Inicio grupo]]="","",IFERROR(VLOOKUP(Tabla1[[#This Row],[Mes de Alta como miembro]],Parámetros!$AM$2:$AN$16,2,0),"01/01/1900"))</f>
        <v/>
      </c>
    </row>
    <row r="646" spans="1:63" ht="14.45" hidden="1">
      <c r="A646" s="69">
        <v>643</v>
      </c>
      <c r="B646" s="30"/>
      <c r="C646" s="35"/>
      <c r="D646" s="43"/>
      <c r="E646" s="65"/>
      <c r="F646" s="46"/>
      <c r="G646" s="46"/>
      <c r="H646" s="163"/>
      <c r="I646" s="43"/>
      <c r="J646" s="29"/>
      <c r="K646" s="70"/>
      <c r="L646" s="69"/>
      <c r="M646" s="47"/>
      <c r="N646" s="238" t="str">
        <f ca="1">IF(Tabla1[[#This Row],[Fecha de nac]]="","",IF(Tabla1[[#This Row],[Fecha Finalización]] &gt;=TODAY(), DATEDIF(Tabla1[[#This Row],[Fecha de nac]],TODAY(),"y"), ROUNDDOWN((Tabla1[[#This Row],[Fecha Finalización]] -Tabla1[[#This Row],[Fecha de nac]])/365,0)))</f>
        <v/>
      </c>
      <c r="O646" s="169"/>
      <c r="P646" s="35"/>
      <c r="Q646" s="68"/>
      <c r="R646" s="68"/>
      <c r="S646" s="68"/>
      <c r="T646" s="68"/>
      <c r="U646" s="243" t="str">
        <f>IF(F646="","",Tabla1[[#This Row],[Fecha Inicio grupo]]+3*7-7)</f>
        <v/>
      </c>
      <c r="V646" s="244" t="str">
        <f>IF(F646="","",EDATE(Tabla1[[#This Row],[Fecha Inicio grupo]],3))</f>
        <v/>
      </c>
      <c r="W646" s="30"/>
      <c r="X646" s="30"/>
      <c r="Y646" s="76"/>
      <c r="Z646" s="76"/>
      <c r="AA646" s="76"/>
      <c r="AB646" s="76"/>
      <c r="AC646" s="76"/>
      <c r="AD646" s="76"/>
      <c r="AE646" s="76"/>
      <c r="AF646" s="76"/>
      <c r="AG646" s="76"/>
      <c r="AH646" s="76"/>
      <c r="AI646" s="76"/>
      <c r="AJ646" s="76"/>
      <c r="AK646" s="76"/>
      <c r="AL646" s="76"/>
      <c r="AM646" s="76"/>
      <c r="AN646" s="76"/>
      <c r="AO646" s="144"/>
      <c r="AP646" s="246" t="str">
        <f>IF(F646="","",IFERROR(VLOOKUP(SUBSTITUTE(SUBSTITUTE(Tabla1[[#This Row],[Uso Sistemas]],"T","P"),"N","F"),Parámetros!$M$2:$N$17,2,0),"Completar hasta 3ra sem. para evaluar a Probacionista"))</f>
        <v/>
      </c>
      <c r="AQ646" s="40"/>
      <c r="AR646" s="40"/>
      <c r="AS646" s="40"/>
      <c r="AT646" s="29"/>
      <c r="AU646" s="56"/>
      <c r="AV646" s="56"/>
      <c r="AW646" s="56"/>
      <c r="AX646" s="248" t="str">
        <f>IF(V646="","",EOMONTH(EDATE(Tabla1[[#This Row],[Fecha Finalización]],2),0))</f>
        <v/>
      </c>
      <c r="AY646" s="40"/>
      <c r="AZ646" s="249" t="str">
        <f>IF(V646="","",EOMONTH(EDATE(Tabla1[[#This Row],[Fecha Finalización]],3),0))</f>
        <v/>
      </c>
      <c r="BA646" s="40"/>
      <c r="BB646" s="40"/>
      <c r="BC646" s="235"/>
      <c r="BD646" s="233" t="str">
        <f>IF(F646="","",Tabla1[[#This Row],[sem 01]]&amp;Tabla1[[#This Row],[sem 02]]&amp;Tabla1[[#This Row],[sem 03]])</f>
        <v/>
      </c>
      <c r="BE646" s="234" t="str">
        <f>IF(TRIM(F646)="","",$B$1&amp;"-"&amp;SUBSTITUTE(Tabla1[[#This Row],[Mes Inscrito]]," ","")&amp;"-"&amp;SUBSTITUTE(Tabla1[[#This Row],[Dia de clases Inscrito]]," ","")&amp;"-"&amp;SUBSTITUTE(Tabla1[[#This Row],[Horario Inscrito]]," ","")&amp;"-"&amp;Tabla1[[#This Row],[Fecha Inicio grupo]])</f>
        <v/>
      </c>
      <c r="BF646" s="251" t="str">
        <f>IF(F646="","",Tabla1[[#This Row],[Curso]])</f>
        <v/>
      </c>
      <c r="BG646" s="252" t="str">
        <f>+IF(TRIM(F646)="","",$B$1&amp;"-"&amp;TRIM(Tabla1[[#This Row],[Mes Inscrito]])&amp;"-"&amp;TRIM(Tabla1[[#This Row],[Dia de clases Inscrito]])&amp;"-"&amp;TRIM(Tabla1[[#This Row],[Horario Inscrito]])&amp;"-"&amp;TRIM(Tabla1[[#This Row],[Fecha Inicio grupo]])&amp;"-"&amp;TRIM(Tabla1[[#This Row],[Tipo Incrito]]))</f>
        <v/>
      </c>
      <c r="BH646" s="308" t="str">
        <f>IF(F646="","",OR(IFERROR(SEARCH("CG",Tabla1[[#This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6" s="309" t="str">
        <f>IF(F646&lt;&gt;"",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6" s="309" t="str">
        <f>IF(F646&lt;&gt;"",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6" s="309" t="str">
        <f>IF(Tabla1[[#This Row],[Fecha Inicio grupo]]="","",IFERROR(VLOOKUP(Tabla1[[#This Row],[Mes de Alta como miembro]],Parámetros!$AM$2:$AN$16,2,0),"01/01/1900"))</f>
        <v/>
      </c>
    </row>
    <row r="647" spans="1:63" ht="14.45" hidden="1">
      <c r="A647" s="69">
        <v>644</v>
      </c>
      <c r="B647" s="30"/>
      <c r="C647" s="35"/>
      <c r="D647" s="43"/>
      <c r="E647" s="65"/>
      <c r="F647" s="46"/>
      <c r="G647" s="46"/>
      <c r="H647" s="163"/>
      <c r="I647" s="43"/>
      <c r="J647" s="29"/>
      <c r="K647" s="70"/>
      <c r="L647" s="69"/>
      <c r="M647" s="47"/>
      <c r="N647" s="238" t="str">
        <f ca="1">IF(Tabla1[[#This Row],[Fecha de nac]]="","",IF(Tabla1[[#This Row],[Fecha Finalización]] &gt;=TODAY(), DATEDIF(Tabla1[[#This Row],[Fecha de nac]],TODAY(),"y"), ROUNDDOWN((Tabla1[[#This Row],[Fecha Finalización]] -Tabla1[[#This Row],[Fecha de nac]])/365,0)))</f>
        <v/>
      </c>
      <c r="O647" s="169"/>
      <c r="P647" s="35"/>
      <c r="Q647" s="68"/>
      <c r="R647" s="68"/>
      <c r="S647" s="68"/>
      <c r="T647" s="68"/>
      <c r="U647" s="243" t="str">
        <f>IF(F647="","",Tabla1[[#This Row],[Fecha Inicio grupo]]+3*7-7)</f>
        <v/>
      </c>
      <c r="V647" s="244" t="str">
        <f>IF(F647="","",EDATE(Tabla1[[#This Row],[Fecha Inicio grupo]],3))</f>
        <v/>
      </c>
      <c r="W647" s="30"/>
      <c r="X647" s="30"/>
      <c r="Y647" s="76"/>
      <c r="Z647" s="76"/>
      <c r="AA647" s="76"/>
      <c r="AB647" s="76"/>
      <c r="AC647" s="76"/>
      <c r="AD647" s="76"/>
      <c r="AE647" s="76"/>
      <c r="AF647" s="76"/>
      <c r="AG647" s="76"/>
      <c r="AH647" s="76"/>
      <c r="AI647" s="76"/>
      <c r="AJ647" s="76"/>
      <c r="AK647" s="76"/>
      <c r="AL647" s="76"/>
      <c r="AM647" s="76"/>
      <c r="AN647" s="76"/>
      <c r="AO647" s="144"/>
      <c r="AP647" s="246" t="str">
        <f>IF(F647="","",IFERROR(VLOOKUP(SUBSTITUTE(SUBSTITUTE(Tabla1[[#This Row],[Uso Sistemas]],"T","P"),"N","F"),Parámetros!$M$2:$N$17,2,0),"Completar hasta 3ra sem. para evaluar a Probacionista"))</f>
        <v/>
      </c>
      <c r="AQ647" s="40"/>
      <c r="AR647" s="40"/>
      <c r="AS647" s="40"/>
      <c r="AT647" s="29"/>
      <c r="AU647" s="56"/>
      <c r="AV647" s="56"/>
      <c r="AW647" s="56"/>
      <c r="AX647" s="248" t="str">
        <f>IF(V647="","",EOMONTH(EDATE(Tabla1[[#This Row],[Fecha Finalización]],2),0))</f>
        <v/>
      </c>
      <c r="AY647" s="40"/>
      <c r="AZ647" s="249" t="str">
        <f>IF(V647="","",EOMONTH(EDATE(Tabla1[[#This Row],[Fecha Finalización]],3),0))</f>
        <v/>
      </c>
      <c r="BA647" s="40"/>
      <c r="BB647" s="40"/>
      <c r="BC647" s="235"/>
      <c r="BD647" s="233" t="str">
        <f>IF(F647="","",Tabla1[[#This Row],[sem 01]]&amp;Tabla1[[#This Row],[sem 02]]&amp;Tabla1[[#This Row],[sem 03]])</f>
        <v/>
      </c>
      <c r="BE647" s="234" t="str">
        <f>IF(TRIM(F647)="","",$B$1&amp;"-"&amp;SUBSTITUTE(Tabla1[[#This Row],[Mes Inscrito]]," ","")&amp;"-"&amp;SUBSTITUTE(Tabla1[[#This Row],[Dia de clases Inscrito]]," ","")&amp;"-"&amp;SUBSTITUTE(Tabla1[[#This Row],[Horario Inscrito]]," ","")&amp;"-"&amp;Tabla1[[#This Row],[Fecha Inicio grupo]])</f>
        <v/>
      </c>
      <c r="BF647" s="251" t="str">
        <f>IF(F647="","",Tabla1[[#This Row],[Curso]])</f>
        <v/>
      </c>
      <c r="BG647" s="252" t="str">
        <f>+IF(TRIM(F647)="","",$B$1&amp;"-"&amp;TRIM(Tabla1[[#This Row],[Mes Inscrito]])&amp;"-"&amp;TRIM(Tabla1[[#This Row],[Dia de clases Inscrito]])&amp;"-"&amp;TRIM(Tabla1[[#This Row],[Horario Inscrito]])&amp;"-"&amp;TRIM(Tabla1[[#This Row],[Fecha Inicio grupo]])&amp;"-"&amp;TRIM(Tabla1[[#This Row],[Tipo Incrito]]))</f>
        <v/>
      </c>
      <c r="BH647" s="308" t="str">
        <f>IF(F647="","",OR(IFERROR(SEARCH("CG",Tabla1[[#This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7" s="309" t="str">
        <f>IF(F647&lt;&gt;"",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7" s="309" t="str">
        <f>IF(F647&lt;&gt;"",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7" s="309" t="str">
        <f>IF(Tabla1[[#This Row],[Fecha Inicio grupo]]="","",IFERROR(VLOOKUP(Tabla1[[#This Row],[Mes de Alta como miembro]],Parámetros!$AM$2:$AN$16,2,0),"01/01/1900"))</f>
        <v/>
      </c>
    </row>
    <row r="648" spans="1:63" ht="14.45" hidden="1">
      <c r="A648" s="69">
        <v>645</v>
      </c>
      <c r="B648" s="30"/>
      <c r="C648" s="35"/>
      <c r="D648" s="43"/>
      <c r="E648" s="65"/>
      <c r="F648" s="46"/>
      <c r="G648" s="46"/>
      <c r="H648" s="163"/>
      <c r="I648" s="43"/>
      <c r="J648" s="29"/>
      <c r="K648" s="70"/>
      <c r="L648" s="69"/>
      <c r="M648" s="47"/>
      <c r="N648" s="238" t="str">
        <f ca="1">IF(Tabla1[[#This Row],[Fecha de nac]]="","",IF(Tabla1[[#This Row],[Fecha Finalización]] &gt;=TODAY(), DATEDIF(Tabla1[[#This Row],[Fecha de nac]],TODAY(),"y"), ROUNDDOWN((Tabla1[[#This Row],[Fecha Finalización]] -Tabla1[[#This Row],[Fecha de nac]])/365,0)))</f>
        <v/>
      </c>
      <c r="O648" s="169"/>
      <c r="P648" s="35"/>
      <c r="Q648" s="68"/>
      <c r="R648" s="68"/>
      <c r="S648" s="68"/>
      <c r="T648" s="68"/>
      <c r="U648" s="243" t="str">
        <f>IF(F648="","",Tabla1[[#This Row],[Fecha Inicio grupo]]+3*7-7)</f>
        <v/>
      </c>
      <c r="V648" s="244" t="str">
        <f>IF(F648="","",EDATE(Tabla1[[#This Row],[Fecha Inicio grupo]],3))</f>
        <v/>
      </c>
      <c r="W648" s="30"/>
      <c r="X648" s="30"/>
      <c r="Y648" s="76"/>
      <c r="Z648" s="76"/>
      <c r="AA648" s="76"/>
      <c r="AB648" s="76"/>
      <c r="AC648" s="76"/>
      <c r="AD648" s="76"/>
      <c r="AE648" s="76"/>
      <c r="AF648" s="76"/>
      <c r="AG648" s="76"/>
      <c r="AH648" s="76"/>
      <c r="AI648" s="76"/>
      <c r="AJ648" s="76"/>
      <c r="AK648" s="76"/>
      <c r="AL648" s="76"/>
      <c r="AM648" s="76"/>
      <c r="AN648" s="76"/>
      <c r="AO648" s="144"/>
      <c r="AP648" s="246" t="str">
        <f>IF(F648="","",IFERROR(VLOOKUP(SUBSTITUTE(SUBSTITUTE(Tabla1[[#This Row],[Uso Sistemas]],"T","P"),"N","F"),Parámetros!$M$2:$N$17,2,0),"Completar hasta 3ra sem. para evaluar a Probacionista"))</f>
        <v/>
      </c>
      <c r="AQ648" s="40"/>
      <c r="AR648" s="40"/>
      <c r="AS648" s="40"/>
      <c r="AT648" s="29"/>
      <c r="AU648" s="56"/>
      <c r="AV648" s="56"/>
      <c r="AW648" s="56"/>
      <c r="AX648" s="248" t="str">
        <f>IF(V648="","",EOMONTH(EDATE(Tabla1[[#This Row],[Fecha Finalización]],2),0))</f>
        <v/>
      </c>
      <c r="AY648" s="40"/>
      <c r="AZ648" s="249" t="str">
        <f>IF(V648="","",EOMONTH(EDATE(Tabla1[[#This Row],[Fecha Finalización]],3),0))</f>
        <v/>
      </c>
      <c r="BA648" s="40"/>
      <c r="BB648" s="40"/>
      <c r="BC648" s="235"/>
      <c r="BD648" s="233" t="str">
        <f>IF(F648="","",Tabla1[[#This Row],[sem 01]]&amp;Tabla1[[#This Row],[sem 02]]&amp;Tabla1[[#This Row],[sem 03]])</f>
        <v/>
      </c>
      <c r="BE648" s="234" t="str">
        <f>IF(TRIM(F648)="","",$B$1&amp;"-"&amp;SUBSTITUTE(Tabla1[[#This Row],[Mes Inscrito]]," ","")&amp;"-"&amp;SUBSTITUTE(Tabla1[[#This Row],[Dia de clases Inscrito]]," ","")&amp;"-"&amp;SUBSTITUTE(Tabla1[[#This Row],[Horario Inscrito]]," ","")&amp;"-"&amp;Tabla1[[#This Row],[Fecha Inicio grupo]])</f>
        <v/>
      </c>
      <c r="BF648" s="251" t="str">
        <f>IF(F648="","",Tabla1[[#This Row],[Curso]])</f>
        <v/>
      </c>
      <c r="BG648" s="252" t="str">
        <f>+IF(TRIM(F648)="","",$B$1&amp;"-"&amp;TRIM(Tabla1[[#This Row],[Mes Inscrito]])&amp;"-"&amp;TRIM(Tabla1[[#This Row],[Dia de clases Inscrito]])&amp;"-"&amp;TRIM(Tabla1[[#This Row],[Horario Inscrito]])&amp;"-"&amp;TRIM(Tabla1[[#This Row],[Fecha Inicio grupo]])&amp;"-"&amp;TRIM(Tabla1[[#This Row],[Tipo Incrito]]))</f>
        <v/>
      </c>
      <c r="BH648" s="308" t="str">
        <f>IF(F648="","",OR(IFERROR(SEARCH("CG",Tabla1[[#This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8" s="309" t="str">
        <f>IF(F648&lt;&gt;"",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8" s="309" t="str">
        <f>IF(F648&lt;&gt;"",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8" s="309" t="str">
        <f>IF(Tabla1[[#This Row],[Fecha Inicio grupo]]="","",IFERROR(VLOOKUP(Tabla1[[#This Row],[Mes de Alta como miembro]],Parámetros!$AM$2:$AN$16,2,0),"01/01/1900"))</f>
        <v/>
      </c>
    </row>
    <row r="649" spans="1:63" ht="14.45" hidden="1">
      <c r="A649" s="69">
        <v>646</v>
      </c>
      <c r="B649" s="30"/>
      <c r="C649" s="35"/>
      <c r="D649" s="43"/>
      <c r="E649" s="65"/>
      <c r="F649" s="46"/>
      <c r="G649" s="46"/>
      <c r="H649" s="163"/>
      <c r="I649" s="43"/>
      <c r="J649" s="29"/>
      <c r="K649" s="70"/>
      <c r="L649" s="69"/>
      <c r="M649" s="47"/>
      <c r="N649" s="238" t="str">
        <f ca="1">IF(Tabla1[[#This Row],[Fecha de nac]]="","",IF(Tabla1[[#This Row],[Fecha Finalización]] &gt;=TODAY(), DATEDIF(Tabla1[[#This Row],[Fecha de nac]],TODAY(),"y"), ROUNDDOWN((Tabla1[[#This Row],[Fecha Finalización]] -Tabla1[[#This Row],[Fecha de nac]])/365,0)))</f>
        <v/>
      </c>
      <c r="O649" s="169"/>
      <c r="P649" s="35"/>
      <c r="Q649" s="68"/>
      <c r="R649" s="68"/>
      <c r="S649" s="68"/>
      <c r="T649" s="68"/>
      <c r="U649" s="243" t="str">
        <f>IF(F649="","",Tabla1[[#This Row],[Fecha Inicio grupo]]+3*7-7)</f>
        <v/>
      </c>
      <c r="V649" s="244" t="str">
        <f>IF(F649="","",EDATE(Tabla1[[#This Row],[Fecha Inicio grupo]],3))</f>
        <v/>
      </c>
      <c r="W649" s="30"/>
      <c r="X649" s="30"/>
      <c r="Y649" s="76"/>
      <c r="Z649" s="76"/>
      <c r="AA649" s="76"/>
      <c r="AB649" s="76"/>
      <c r="AC649" s="76"/>
      <c r="AD649" s="76"/>
      <c r="AE649" s="76"/>
      <c r="AF649" s="76"/>
      <c r="AG649" s="76"/>
      <c r="AH649" s="76"/>
      <c r="AI649" s="76"/>
      <c r="AJ649" s="76"/>
      <c r="AK649" s="76"/>
      <c r="AL649" s="76"/>
      <c r="AM649" s="76"/>
      <c r="AN649" s="76"/>
      <c r="AO649" s="144"/>
      <c r="AP649" s="246" t="str">
        <f>IF(F649="","",IFERROR(VLOOKUP(SUBSTITUTE(SUBSTITUTE(Tabla1[[#This Row],[Uso Sistemas]],"T","P"),"N","F"),Parámetros!$M$2:$N$17,2,0),"Completar hasta 3ra sem. para evaluar a Probacionista"))</f>
        <v/>
      </c>
      <c r="AQ649" s="40"/>
      <c r="AR649" s="40"/>
      <c r="AS649" s="40"/>
      <c r="AT649" s="29"/>
      <c r="AU649" s="56"/>
      <c r="AV649" s="56"/>
      <c r="AW649" s="56"/>
      <c r="AX649" s="248" t="str">
        <f>IF(V649="","",EOMONTH(EDATE(Tabla1[[#This Row],[Fecha Finalización]],2),0))</f>
        <v/>
      </c>
      <c r="AY649" s="40"/>
      <c r="AZ649" s="249" t="str">
        <f>IF(V649="","",EOMONTH(EDATE(Tabla1[[#This Row],[Fecha Finalización]],3),0))</f>
        <v/>
      </c>
      <c r="BA649" s="40"/>
      <c r="BB649" s="40"/>
      <c r="BC649" s="235"/>
      <c r="BD649" s="233" t="str">
        <f>IF(F649="","",Tabla1[[#This Row],[sem 01]]&amp;Tabla1[[#This Row],[sem 02]]&amp;Tabla1[[#This Row],[sem 03]])</f>
        <v/>
      </c>
      <c r="BE649" s="234" t="str">
        <f>IF(TRIM(F649)="","",$B$1&amp;"-"&amp;SUBSTITUTE(Tabla1[[#This Row],[Mes Inscrito]]," ","")&amp;"-"&amp;SUBSTITUTE(Tabla1[[#This Row],[Dia de clases Inscrito]]," ","")&amp;"-"&amp;SUBSTITUTE(Tabla1[[#This Row],[Horario Inscrito]]," ","")&amp;"-"&amp;Tabla1[[#This Row],[Fecha Inicio grupo]])</f>
        <v/>
      </c>
      <c r="BF649" s="251" t="str">
        <f>IF(F649="","",Tabla1[[#This Row],[Curso]])</f>
        <v/>
      </c>
      <c r="BG649" s="252" t="str">
        <f>+IF(TRIM(F649)="","",$B$1&amp;"-"&amp;TRIM(Tabla1[[#This Row],[Mes Inscrito]])&amp;"-"&amp;TRIM(Tabla1[[#This Row],[Dia de clases Inscrito]])&amp;"-"&amp;TRIM(Tabla1[[#This Row],[Horario Inscrito]])&amp;"-"&amp;TRIM(Tabla1[[#This Row],[Fecha Inicio grupo]])&amp;"-"&amp;TRIM(Tabla1[[#This Row],[Tipo Incrito]]))</f>
        <v/>
      </c>
      <c r="BH649" s="308" t="str">
        <f>IF(F649="","",OR(IFERROR(SEARCH("CG",Tabla1[[#This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9" s="309" t="str">
        <f>IF(F649&lt;&gt;"",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9" s="309" t="str">
        <f>IF(F649&lt;&gt;"",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9" s="309" t="str">
        <f>IF(Tabla1[[#This Row],[Fecha Inicio grupo]]="","",IFERROR(VLOOKUP(Tabla1[[#This Row],[Mes de Alta como miembro]],Parámetros!$AM$2:$AN$16,2,0),"01/01/1900"))</f>
        <v/>
      </c>
    </row>
    <row r="650" spans="1:63" ht="14.45" hidden="1">
      <c r="A650" s="69">
        <v>647</v>
      </c>
      <c r="B650" s="30"/>
      <c r="C650" s="35"/>
      <c r="D650" s="43"/>
      <c r="E650" s="65"/>
      <c r="F650" s="46"/>
      <c r="G650" s="46"/>
      <c r="H650" s="163"/>
      <c r="I650" s="43"/>
      <c r="J650" s="29"/>
      <c r="K650" s="70"/>
      <c r="L650" s="69"/>
      <c r="M650" s="47"/>
      <c r="N650" s="238" t="str">
        <f ca="1">IF(Tabla1[[#This Row],[Fecha de nac]]="","",IF(Tabla1[[#This Row],[Fecha Finalización]] &gt;=TODAY(), DATEDIF(Tabla1[[#This Row],[Fecha de nac]],TODAY(),"y"), ROUNDDOWN((Tabla1[[#This Row],[Fecha Finalización]] -Tabla1[[#This Row],[Fecha de nac]])/365,0)))</f>
        <v/>
      </c>
      <c r="O650" s="169"/>
      <c r="P650" s="35"/>
      <c r="Q650" s="68"/>
      <c r="R650" s="68"/>
      <c r="S650" s="68"/>
      <c r="T650" s="68"/>
      <c r="U650" s="243" t="str">
        <f>IF(F650="","",Tabla1[[#This Row],[Fecha Inicio grupo]]+3*7-7)</f>
        <v/>
      </c>
      <c r="V650" s="244" t="str">
        <f>IF(F650="","",EDATE(Tabla1[[#This Row],[Fecha Inicio grupo]],3))</f>
        <v/>
      </c>
      <c r="W650" s="30"/>
      <c r="X650" s="30"/>
      <c r="Y650" s="76"/>
      <c r="Z650" s="76"/>
      <c r="AA650" s="76"/>
      <c r="AB650" s="76"/>
      <c r="AC650" s="76"/>
      <c r="AD650" s="76"/>
      <c r="AE650" s="76"/>
      <c r="AF650" s="76"/>
      <c r="AG650" s="76"/>
      <c r="AH650" s="76"/>
      <c r="AI650" s="76"/>
      <c r="AJ650" s="76"/>
      <c r="AK650" s="76"/>
      <c r="AL650" s="76"/>
      <c r="AM650" s="76"/>
      <c r="AN650" s="76"/>
      <c r="AO650" s="144"/>
      <c r="AP650" s="246" t="str">
        <f>IF(F650="","",IFERROR(VLOOKUP(SUBSTITUTE(SUBSTITUTE(Tabla1[[#This Row],[Uso Sistemas]],"T","P"),"N","F"),Parámetros!$M$2:$N$17,2,0),"Completar hasta 3ra sem. para evaluar a Probacionista"))</f>
        <v/>
      </c>
      <c r="AQ650" s="40"/>
      <c r="AR650" s="40"/>
      <c r="AS650" s="40"/>
      <c r="AT650" s="29"/>
      <c r="AU650" s="56"/>
      <c r="AV650" s="56"/>
      <c r="AW650" s="56"/>
      <c r="AX650" s="248" t="str">
        <f>IF(V650="","",EOMONTH(EDATE(Tabla1[[#This Row],[Fecha Finalización]],2),0))</f>
        <v/>
      </c>
      <c r="AY650" s="40"/>
      <c r="AZ650" s="249" t="str">
        <f>IF(V650="","",EOMONTH(EDATE(Tabla1[[#This Row],[Fecha Finalización]],3),0))</f>
        <v/>
      </c>
      <c r="BA650" s="40"/>
      <c r="BB650" s="40"/>
      <c r="BC650" s="235"/>
      <c r="BD650" s="233" t="str">
        <f>IF(F650="","",Tabla1[[#This Row],[sem 01]]&amp;Tabla1[[#This Row],[sem 02]]&amp;Tabla1[[#This Row],[sem 03]])</f>
        <v/>
      </c>
      <c r="BE650" s="234" t="str">
        <f>IF(TRIM(F650)="","",$B$1&amp;"-"&amp;SUBSTITUTE(Tabla1[[#This Row],[Mes Inscrito]]," ","")&amp;"-"&amp;SUBSTITUTE(Tabla1[[#This Row],[Dia de clases Inscrito]]," ","")&amp;"-"&amp;SUBSTITUTE(Tabla1[[#This Row],[Horario Inscrito]]," ","")&amp;"-"&amp;Tabla1[[#This Row],[Fecha Inicio grupo]])</f>
        <v/>
      </c>
      <c r="BF650" s="251" t="str">
        <f>IF(F650="","",Tabla1[[#This Row],[Curso]])</f>
        <v/>
      </c>
      <c r="BG650" s="252" t="str">
        <f>+IF(TRIM(F650)="","",$B$1&amp;"-"&amp;TRIM(Tabla1[[#This Row],[Mes Inscrito]])&amp;"-"&amp;TRIM(Tabla1[[#This Row],[Dia de clases Inscrito]])&amp;"-"&amp;TRIM(Tabla1[[#This Row],[Horario Inscrito]])&amp;"-"&amp;TRIM(Tabla1[[#This Row],[Fecha Inicio grupo]])&amp;"-"&amp;TRIM(Tabla1[[#This Row],[Tipo Incrito]]))</f>
        <v/>
      </c>
      <c r="BH650" s="308" t="str">
        <f>IF(F650="","",OR(IFERROR(SEARCH("CG",Tabla1[[#This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0" s="309" t="str">
        <f>IF(F650&lt;&gt;"",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0" s="309" t="str">
        <f>IF(F650&lt;&gt;"",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0" s="309" t="str">
        <f>IF(Tabla1[[#This Row],[Fecha Inicio grupo]]="","",IFERROR(VLOOKUP(Tabla1[[#This Row],[Mes de Alta como miembro]],Parámetros!$AM$2:$AN$16,2,0),"01/01/1900"))</f>
        <v/>
      </c>
    </row>
    <row r="651" spans="1:63" ht="14.45" hidden="1">
      <c r="A651" s="69">
        <v>648</v>
      </c>
      <c r="B651" s="30"/>
      <c r="C651" s="35"/>
      <c r="D651" s="43"/>
      <c r="E651" s="65"/>
      <c r="F651" s="46"/>
      <c r="G651" s="46"/>
      <c r="H651" s="163"/>
      <c r="I651" s="43"/>
      <c r="J651" s="29"/>
      <c r="K651" s="70"/>
      <c r="L651" s="69"/>
      <c r="M651" s="47"/>
      <c r="N651" s="238" t="str">
        <f ca="1">IF(Tabla1[[#This Row],[Fecha de nac]]="","",IF(Tabla1[[#This Row],[Fecha Finalización]] &gt;=TODAY(), DATEDIF(Tabla1[[#This Row],[Fecha de nac]],TODAY(),"y"), ROUNDDOWN((Tabla1[[#This Row],[Fecha Finalización]] -Tabla1[[#This Row],[Fecha de nac]])/365,0)))</f>
        <v/>
      </c>
      <c r="O651" s="169"/>
      <c r="P651" s="35"/>
      <c r="Q651" s="68"/>
      <c r="R651" s="68"/>
      <c r="S651" s="68"/>
      <c r="T651" s="68"/>
      <c r="U651" s="243" t="str">
        <f>IF(F651="","",Tabla1[[#This Row],[Fecha Inicio grupo]]+3*7-7)</f>
        <v/>
      </c>
      <c r="V651" s="244" t="str">
        <f>IF(F651="","",EDATE(Tabla1[[#This Row],[Fecha Inicio grupo]],3))</f>
        <v/>
      </c>
      <c r="W651" s="30"/>
      <c r="X651" s="30"/>
      <c r="Y651" s="76"/>
      <c r="Z651" s="76"/>
      <c r="AA651" s="76"/>
      <c r="AB651" s="76"/>
      <c r="AC651" s="76"/>
      <c r="AD651" s="76"/>
      <c r="AE651" s="76"/>
      <c r="AF651" s="76"/>
      <c r="AG651" s="76"/>
      <c r="AH651" s="76"/>
      <c r="AI651" s="76"/>
      <c r="AJ651" s="76"/>
      <c r="AK651" s="76"/>
      <c r="AL651" s="76"/>
      <c r="AM651" s="76"/>
      <c r="AN651" s="76"/>
      <c r="AO651" s="144"/>
      <c r="AP651" s="246" t="str">
        <f>IF(F651="","",IFERROR(VLOOKUP(SUBSTITUTE(SUBSTITUTE(Tabla1[[#This Row],[Uso Sistemas]],"T","P"),"N","F"),Parámetros!$M$2:$N$17,2,0),"Completar hasta 3ra sem. para evaluar a Probacionista"))</f>
        <v/>
      </c>
      <c r="AQ651" s="40"/>
      <c r="AR651" s="40"/>
      <c r="AS651" s="40"/>
      <c r="AT651" s="29"/>
      <c r="AU651" s="56"/>
      <c r="AV651" s="56"/>
      <c r="AW651" s="56"/>
      <c r="AX651" s="248" t="str">
        <f>IF(V651="","",EOMONTH(EDATE(Tabla1[[#This Row],[Fecha Finalización]],2),0))</f>
        <v/>
      </c>
      <c r="AY651" s="40"/>
      <c r="AZ651" s="249" t="str">
        <f>IF(V651="","",EOMONTH(EDATE(Tabla1[[#This Row],[Fecha Finalización]],3),0))</f>
        <v/>
      </c>
      <c r="BA651" s="40"/>
      <c r="BB651" s="40"/>
      <c r="BC651" s="235"/>
      <c r="BD651" s="233" t="str">
        <f>IF(F651="","",Tabla1[[#This Row],[sem 01]]&amp;Tabla1[[#This Row],[sem 02]]&amp;Tabla1[[#This Row],[sem 03]])</f>
        <v/>
      </c>
      <c r="BE651" s="234" t="str">
        <f>IF(TRIM(F651)="","",$B$1&amp;"-"&amp;SUBSTITUTE(Tabla1[[#This Row],[Mes Inscrito]]," ","")&amp;"-"&amp;SUBSTITUTE(Tabla1[[#This Row],[Dia de clases Inscrito]]," ","")&amp;"-"&amp;SUBSTITUTE(Tabla1[[#This Row],[Horario Inscrito]]," ","")&amp;"-"&amp;Tabla1[[#This Row],[Fecha Inicio grupo]])</f>
        <v/>
      </c>
      <c r="BF651" s="251" t="str">
        <f>IF(F651="","",Tabla1[[#This Row],[Curso]])</f>
        <v/>
      </c>
      <c r="BG651" s="252" t="str">
        <f>+IF(TRIM(F651)="","",$B$1&amp;"-"&amp;TRIM(Tabla1[[#This Row],[Mes Inscrito]])&amp;"-"&amp;TRIM(Tabla1[[#This Row],[Dia de clases Inscrito]])&amp;"-"&amp;TRIM(Tabla1[[#This Row],[Horario Inscrito]])&amp;"-"&amp;TRIM(Tabla1[[#This Row],[Fecha Inicio grupo]])&amp;"-"&amp;TRIM(Tabla1[[#This Row],[Tipo Incrito]]))</f>
        <v/>
      </c>
      <c r="BH651" s="308" t="str">
        <f>IF(F651="","",OR(IFERROR(SEARCH("CG",Tabla1[[#This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1" s="309" t="str">
        <f>IF(F651&lt;&gt;"",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1" s="309" t="str">
        <f>IF(F651&lt;&gt;"",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1" s="309" t="str">
        <f>IF(Tabla1[[#This Row],[Fecha Inicio grupo]]="","",IFERROR(VLOOKUP(Tabla1[[#This Row],[Mes de Alta como miembro]],Parámetros!$AM$2:$AN$16,2,0),"01/01/1900"))</f>
        <v/>
      </c>
    </row>
    <row r="652" spans="1:63" ht="14.45" hidden="1">
      <c r="A652" s="69">
        <v>649</v>
      </c>
      <c r="B652" s="30"/>
      <c r="C652" s="35"/>
      <c r="D652" s="43"/>
      <c r="E652" s="65"/>
      <c r="F652" s="46"/>
      <c r="G652" s="46"/>
      <c r="H652" s="163"/>
      <c r="I652" s="43"/>
      <c r="J652" s="29"/>
      <c r="K652" s="70"/>
      <c r="L652" s="69"/>
      <c r="M652" s="47"/>
      <c r="N652" s="238" t="str">
        <f ca="1">IF(Tabla1[[#This Row],[Fecha de nac]]="","",IF(Tabla1[[#This Row],[Fecha Finalización]] &gt;=TODAY(), DATEDIF(Tabla1[[#This Row],[Fecha de nac]],TODAY(),"y"), ROUNDDOWN((Tabla1[[#This Row],[Fecha Finalización]] -Tabla1[[#This Row],[Fecha de nac]])/365,0)))</f>
        <v/>
      </c>
      <c r="O652" s="169"/>
      <c r="P652" s="35"/>
      <c r="Q652" s="68"/>
      <c r="R652" s="68"/>
      <c r="S652" s="68"/>
      <c r="T652" s="68"/>
      <c r="U652" s="243" t="str">
        <f>IF(F652="","",Tabla1[[#This Row],[Fecha Inicio grupo]]+3*7-7)</f>
        <v/>
      </c>
      <c r="V652" s="244" t="str">
        <f>IF(F652="","",EDATE(Tabla1[[#This Row],[Fecha Inicio grupo]],3))</f>
        <v/>
      </c>
      <c r="W652" s="30"/>
      <c r="X652" s="30"/>
      <c r="Y652" s="76"/>
      <c r="Z652" s="76"/>
      <c r="AA652" s="76"/>
      <c r="AB652" s="76"/>
      <c r="AC652" s="76"/>
      <c r="AD652" s="76"/>
      <c r="AE652" s="76"/>
      <c r="AF652" s="76"/>
      <c r="AG652" s="76"/>
      <c r="AH652" s="76"/>
      <c r="AI652" s="76"/>
      <c r="AJ652" s="76"/>
      <c r="AK652" s="76"/>
      <c r="AL652" s="76"/>
      <c r="AM652" s="76"/>
      <c r="AN652" s="76"/>
      <c r="AO652" s="144"/>
      <c r="AP652" s="246" t="str">
        <f>IF(F652="","",IFERROR(VLOOKUP(SUBSTITUTE(SUBSTITUTE(Tabla1[[#This Row],[Uso Sistemas]],"T","P"),"N","F"),Parámetros!$M$2:$N$17,2,0),"Completar hasta 3ra sem. para evaluar a Probacionista"))</f>
        <v/>
      </c>
      <c r="AQ652" s="40"/>
      <c r="AR652" s="40"/>
      <c r="AS652" s="40"/>
      <c r="AT652" s="29"/>
      <c r="AU652" s="56"/>
      <c r="AV652" s="56"/>
      <c r="AW652" s="56"/>
      <c r="AX652" s="248" t="str">
        <f>IF(V652="","",EOMONTH(EDATE(Tabla1[[#This Row],[Fecha Finalización]],2),0))</f>
        <v/>
      </c>
      <c r="AY652" s="40"/>
      <c r="AZ652" s="249" t="str">
        <f>IF(V652="","",EOMONTH(EDATE(Tabla1[[#This Row],[Fecha Finalización]],3),0))</f>
        <v/>
      </c>
      <c r="BA652" s="40"/>
      <c r="BB652" s="40"/>
      <c r="BC652" s="235"/>
      <c r="BD652" s="233" t="str">
        <f>IF(F652="","",Tabla1[[#This Row],[sem 01]]&amp;Tabla1[[#This Row],[sem 02]]&amp;Tabla1[[#This Row],[sem 03]])</f>
        <v/>
      </c>
      <c r="BE652" s="234" t="str">
        <f>IF(TRIM(F652)="","",$B$1&amp;"-"&amp;SUBSTITUTE(Tabla1[[#This Row],[Mes Inscrito]]," ","")&amp;"-"&amp;SUBSTITUTE(Tabla1[[#This Row],[Dia de clases Inscrito]]," ","")&amp;"-"&amp;SUBSTITUTE(Tabla1[[#This Row],[Horario Inscrito]]," ","")&amp;"-"&amp;Tabla1[[#This Row],[Fecha Inicio grupo]])</f>
        <v/>
      </c>
      <c r="BF652" s="251" t="str">
        <f>IF(F652="","",Tabla1[[#This Row],[Curso]])</f>
        <v/>
      </c>
      <c r="BG652" s="252" t="str">
        <f>+IF(TRIM(F652)="","",$B$1&amp;"-"&amp;TRIM(Tabla1[[#This Row],[Mes Inscrito]])&amp;"-"&amp;TRIM(Tabla1[[#This Row],[Dia de clases Inscrito]])&amp;"-"&amp;TRIM(Tabla1[[#This Row],[Horario Inscrito]])&amp;"-"&amp;TRIM(Tabla1[[#This Row],[Fecha Inicio grupo]])&amp;"-"&amp;TRIM(Tabla1[[#This Row],[Tipo Incrito]]))</f>
        <v/>
      </c>
      <c r="BH652" s="308" t="str">
        <f>IF(F652="","",OR(IFERROR(SEARCH("CG",Tabla1[[#This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2" s="309" t="str">
        <f>IF(F652&lt;&gt;"",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2" s="309" t="str">
        <f>IF(F652&lt;&gt;"",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2" s="309" t="str">
        <f>IF(Tabla1[[#This Row],[Fecha Inicio grupo]]="","",IFERROR(VLOOKUP(Tabla1[[#This Row],[Mes de Alta como miembro]],Parámetros!$AM$2:$AN$16,2,0),"01/01/1900"))</f>
        <v/>
      </c>
    </row>
    <row r="653" spans="1:63" ht="14.45" hidden="1">
      <c r="A653" s="69">
        <v>650</v>
      </c>
      <c r="B653" s="30"/>
      <c r="C653" s="35"/>
      <c r="D653" s="43"/>
      <c r="E653" s="65"/>
      <c r="F653" s="46"/>
      <c r="G653" s="46"/>
      <c r="H653" s="163"/>
      <c r="I653" s="43"/>
      <c r="J653" s="29"/>
      <c r="K653" s="70"/>
      <c r="L653" s="69"/>
      <c r="M653" s="47"/>
      <c r="N653" s="238" t="str">
        <f ca="1">IF(Tabla1[[#This Row],[Fecha de nac]]="","",IF(Tabla1[[#This Row],[Fecha Finalización]] &gt;=TODAY(), DATEDIF(Tabla1[[#This Row],[Fecha de nac]],TODAY(),"y"), ROUNDDOWN((Tabla1[[#This Row],[Fecha Finalización]] -Tabla1[[#This Row],[Fecha de nac]])/365,0)))</f>
        <v/>
      </c>
      <c r="O653" s="169"/>
      <c r="P653" s="35"/>
      <c r="Q653" s="68"/>
      <c r="R653" s="68"/>
      <c r="S653" s="68"/>
      <c r="T653" s="68"/>
      <c r="U653" s="243" t="str">
        <f>IF(F653="","",Tabla1[[#This Row],[Fecha Inicio grupo]]+3*7-7)</f>
        <v/>
      </c>
      <c r="V653" s="244" t="str">
        <f>IF(F653="","",EDATE(Tabla1[[#This Row],[Fecha Inicio grupo]],3))</f>
        <v/>
      </c>
      <c r="W653" s="30"/>
      <c r="X653" s="30"/>
      <c r="Y653" s="76"/>
      <c r="Z653" s="76"/>
      <c r="AA653" s="76"/>
      <c r="AB653" s="76"/>
      <c r="AC653" s="76"/>
      <c r="AD653" s="76"/>
      <c r="AE653" s="76"/>
      <c r="AF653" s="76"/>
      <c r="AG653" s="76"/>
      <c r="AH653" s="76"/>
      <c r="AI653" s="76"/>
      <c r="AJ653" s="76"/>
      <c r="AK653" s="76"/>
      <c r="AL653" s="76"/>
      <c r="AM653" s="76"/>
      <c r="AN653" s="76"/>
      <c r="AO653" s="144"/>
      <c r="AP653" s="246" t="str">
        <f>IF(F653="","",IFERROR(VLOOKUP(SUBSTITUTE(SUBSTITUTE(Tabla1[[#This Row],[Uso Sistemas]],"T","P"),"N","F"),Parámetros!$M$2:$N$17,2,0),"Completar hasta 3ra sem. para evaluar a Probacionista"))</f>
        <v/>
      </c>
      <c r="AQ653" s="40"/>
      <c r="AR653" s="40"/>
      <c r="AS653" s="40"/>
      <c r="AT653" s="29"/>
      <c r="AU653" s="56"/>
      <c r="AV653" s="56"/>
      <c r="AW653" s="56"/>
      <c r="AX653" s="248" t="str">
        <f>IF(V653="","",EOMONTH(EDATE(Tabla1[[#This Row],[Fecha Finalización]],2),0))</f>
        <v/>
      </c>
      <c r="AY653" s="40"/>
      <c r="AZ653" s="249" t="str">
        <f>IF(V653="","",EOMONTH(EDATE(Tabla1[[#This Row],[Fecha Finalización]],3),0))</f>
        <v/>
      </c>
      <c r="BA653" s="40"/>
      <c r="BB653" s="40"/>
      <c r="BC653" s="235"/>
      <c r="BD653" s="233" t="str">
        <f>IF(F653="","",Tabla1[[#This Row],[sem 01]]&amp;Tabla1[[#This Row],[sem 02]]&amp;Tabla1[[#This Row],[sem 03]])</f>
        <v/>
      </c>
      <c r="BE653" s="234" t="str">
        <f>IF(TRIM(F653)="","",$B$1&amp;"-"&amp;SUBSTITUTE(Tabla1[[#This Row],[Mes Inscrito]]," ","")&amp;"-"&amp;SUBSTITUTE(Tabla1[[#This Row],[Dia de clases Inscrito]]," ","")&amp;"-"&amp;SUBSTITUTE(Tabla1[[#This Row],[Horario Inscrito]]," ","")&amp;"-"&amp;Tabla1[[#This Row],[Fecha Inicio grupo]])</f>
        <v/>
      </c>
      <c r="BF653" s="251" t="str">
        <f>IF(F653="","",Tabla1[[#This Row],[Curso]])</f>
        <v/>
      </c>
      <c r="BG653" s="252" t="str">
        <f>+IF(TRIM(F653)="","",$B$1&amp;"-"&amp;TRIM(Tabla1[[#This Row],[Mes Inscrito]])&amp;"-"&amp;TRIM(Tabla1[[#This Row],[Dia de clases Inscrito]])&amp;"-"&amp;TRIM(Tabla1[[#This Row],[Horario Inscrito]])&amp;"-"&amp;TRIM(Tabla1[[#This Row],[Fecha Inicio grupo]])&amp;"-"&amp;TRIM(Tabla1[[#This Row],[Tipo Incrito]]))</f>
        <v/>
      </c>
      <c r="BH653" s="308" t="str">
        <f>IF(F653="","",OR(IFERROR(SEARCH("CG",Tabla1[[#This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3" s="309" t="str">
        <f>IF(F653&lt;&gt;"",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3" s="309" t="str">
        <f>IF(F653&lt;&gt;"",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3" s="309" t="str">
        <f>IF(Tabla1[[#This Row],[Fecha Inicio grupo]]="","",IFERROR(VLOOKUP(Tabla1[[#This Row],[Mes de Alta como miembro]],Parámetros!$AM$2:$AN$16,2,0),"01/01/1900"))</f>
        <v/>
      </c>
    </row>
    <row r="654" spans="1:63" ht="14.45" hidden="1">
      <c r="A654" s="69">
        <v>651</v>
      </c>
      <c r="B654" s="30"/>
      <c r="C654" s="35"/>
      <c r="D654" s="43"/>
      <c r="E654" s="65"/>
      <c r="F654" s="46"/>
      <c r="G654" s="46"/>
      <c r="H654" s="163"/>
      <c r="I654" s="43"/>
      <c r="J654" s="29"/>
      <c r="K654" s="70"/>
      <c r="L654" s="69"/>
      <c r="M654" s="47"/>
      <c r="N654" s="238" t="str">
        <f ca="1">IF(Tabla1[[#This Row],[Fecha de nac]]="","",IF(Tabla1[[#This Row],[Fecha Finalización]] &gt;=TODAY(), DATEDIF(Tabla1[[#This Row],[Fecha de nac]],TODAY(),"y"), ROUNDDOWN((Tabla1[[#This Row],[Fecha Finalización]] -Tabla1[[#This Row],[Fecha de nac]])/365,0)))</f>
        <v/>
      </c>
      <c r="O654" s="169"/>
      <c r="P654" s="35"/>
      <c r="Q654" s="68"/>
      <c r="R654" s="68"/>
      <c r="S654" s="68"/>
      <c r="T654" s="68"/>
      <c r="U654" s="243" t="str">
        <f>IF(F654="","",Tabla1[[#This Row],[Fecha Inicio grupo]]+3*7-7)</f>
        <v/>
      </c>
      <c r="V654" s="244" t="str">
        <f>IF(F654="","",EDATE(Tabla1[[#This Row],[Fecha Inicio grupo]],3))</f>
        <v/>
      </c>
      <c r="W654" s="30"/>
      <c r="X654" s="30"/>
      <c r="Y654" s="76"/>
      <c r="Z654" s="76"/>
      <c r="AA654" s="76"/>
      <c r="AB654" s="76"/>
      <c r="AC654" s="76"/>
      <c r="AD654" s="76"/>
      <c r="AE654" s="76"/>
      <c r="AF654" s="76"/>
      <c r="AG654" s="76"/>
      <c r="AH654" s="76"/>
      <c r="AI654" s="76"/>
      <c r="AJ654" s="76"/>
      <c r="AK654" s="76"/>
      <c r="AL654" s="76"/>
      <c r="AM654" s="76"/>
      <c r="AN654" s="76"/>
      <c r="AO654" s="144"/>
      <c r="AP654" s="246" t="str">
        <f>IF(F654="","",IFERROR(VLOOKUP(SUBSTITUTE(SUBSTITUTE(Tabla1[[#This Row],[Uso Sistemas]],"T","P"),"N","F"),Parámetros!$M$2:$N$17,2,0),"Completar hasta 3ra sem. para evaluar a Probacionista"))</f>
        <v/>
      </c>
      <c r="AQ654" s="40"/>
      <c r="AR654" s="40"/>
      <c r="AS654" s="40"/>
      <c r="AT654" s="29"/>
      <c r="AU654" s="56"/>
      <c r="AV654" s="56"/>
      <c r="AW654" s="56"/>
      <c r="AX654" s="248" t="str">
        <f>IF(V654="","",EOMONTH(EDATE(Tabla1[[#This Row],[Fecha Finalización]],2),0))</f>
        <v/>
      </c>
      <c r="AY654" s="40"/>
      <c r="AZ654" s="249" t="str">
        <f>IF(V654="","",EOMONTH(EDATE(Tabla1[[#This Row],[Fecha Finalización]],3),0))</f>
        <v/>
      </c>
      <c r="BA654" s="40"/>
      <c r="BB654" s="40"/>
      <c r="BC654" s="235"/>
      <c r="BD654" s="233" t="str">
        <f>IF(F654="","",Tabla1[[#This Row],[sem 01]]&amp;Tabla1[[#This Row],[sem 02]]&amp;Tabla1[[#This Row],[sem 03]])</f>
        <v/>
      </c>
      <c r="BE654" s="234" t="str">
        <f>IF(TRIM(F654)="","",$B$1&amp;"-"&amp;SUBSTITUTE(Tabla1[[#This Row],[Mes Inscrito]]," ","")&amp;"-"&amp;SUBSTITUTE(Tabla1[[#This Row],[Dia de clases Inscrito]]," ","")&amp;"-"&amp;SUBSTITUTE(Tabla1[[#This Row],[Horario Inscrito]]," ","")&amp;"-"&amp;Tabla1[[#This Row],[Fecha Inicio grupo]])</f>
        <v/>
      </c>
      <c r="BF654" s="251" t="str">
        <f>IF(F654="","",Tabla1[[#This Row],[Curso]])</f>
        <v/>
      </c>
      <c r="BG654" s="252" t="str">
        <f>+IF(TRIM(F654)="","",$B$1&amp;"-"&amp;TRIM(Tabla1[[#This Row],[Mes Inscrito]])&amp;"-"&amp;TRIM(Tabla1[[#This Row],[Dia de clases Inscrito]])&amp;"-"&amp;TRIM(Tabla1[[#This Row],[Horario Inscrito]])&amp;"-"&amp;TRIM(Tabla1[[#This Row],[Fecha Inicio grupo]])&amp;"-"&amp;TRIM(Tabla1[[#This Row],[Tipo Incrito]]))</f>
        <v/>
      </c>
      <c r="BH654" s="308" t="str">
        <f>IF(F654="","",OR(IFERROR(SEARCH("CG",Tabla1[[#This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4" s="309" t="str">
        <f>IF(F654&lt;&gt;"",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4" s="309" t="str">
        <f>IF(F654&lt;&gt;"",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4" s="309" t="str">
        <f>IF(Tabla1[[#This Row],[Fecha Inicio grupo]]="","",IFERROR(VLOOKUP(Tabla1[[#This Row],[Mes de Alta como miembro]],Parámetros!$AM$2:$AN$16,2,0),"01/01/1900"))</f>
        <v/>
      </c>
    </row>
    <row r="655" spans="1:63" ht="14.45" hidden="1">
      <c r="A655" s="69">
        <v>652</v>
      </c>
      <c r="B655" s="30"/>
      <c r="C655" s="35"/>
      <c r="D655" s="43"/>
      <c r="E655" s="65"/>
      <c r="F655" s="46"/>
      <c r="G655" s="46"/>
      <c r="H655" s="163"/>
      <c r="I655" s="43"/>
      <c r="J655" s="29"/>
      <c r="K655" s="70"/>
      <c r="L655" s="69"/>
      <c r="M655" s="47"/>
      <c r="N655" s="238" t="str">
        <f ca="1">IF(Tabla1[[#This Row],[Fecha de nac]]="","",IF(Tabla1[[#This Row],[Fecha Finalización]] &gt;=TODAY(), DATEDIF(Tabla1[[#This Row],[Fecha de nac]],TODAY(),"y"), ROUNDDOWN((Tabla1[[#This Row],[Fecha Finalización]] -Tabla1[[#This Row],[Fecha de nac]])/365,0)))</f>
        <v/>
      </c>
      <c r="O655" s="169"/>
      <c r="P655" s="35"/>
      <c r="Q655" s="68"/>
      <c r="R655" s="68"/>
      <c r="S655" s="68"/>
      <c r="T655" s="68"/>
      <c r="U655" s="243" t="str">
        <f>IF(F655="","",Tabla1[[#This Row],[Fecha Inicio grupo]]+3*7-7)</f>
        <v/>
      </c>
      <c r="V655" s="244" t="str">
        <f>IF(F655="","",EDATE(Tabla1[[#This Row],[Fecha Inicio grupo]],3))</f>
        <v/>
      </c>
      <c r="W655" s="30"/>
      <c r="X655" s="30"/>
      <c r="Y655" s="76"/>
      <c r="Z655" s="76"/>
      <c r="AA655" s="76"/>
      <c r="AB655" s="76"/>
      <c r="AC655" s="76"/>
      <c r="AD655" s="76"/>
      <c r="AE655" s="76"/>
      <c r="AF655" s="76"/>
      <c r="AG655" s="76"/>
      <c r="AH655" s="76"/>
      <c r="AI655" s="76"/>
      <c r="AJ655" s="76"/>
      <c r="AK655" s="76"/>
      <c r="AL655" s="76"/>
      <c r="AM655" s="76"/>
      <c r="AN655" s="76"/>
      <c r="AO655" s="144"/>
      <c r="AP655" s="246" t="str">
        <f>IF(F655="","",IFERROR(VLOOKUP(SUBSTITUTE(SUBSTITUTE(Tabla1[[#This Row],[Uso Sistemas]],"T","P"),"N","F"),Parámetros!$M$2:$N$17,2,0),"Completar hasta 3ra sem. para evaluar a Probacionista"))</f>
        <v/>
      </c>
      <c r="AQ655" s="40"/>
      <c r="AR655" s="40"/>
      <c r="AS655" s="40"/>
      <c r="AT655" s="29"/>
      <c r="AU655" s="56"/>
      <c r="AV655" s="56"/>
      <c r="AW655" s="56"/>
      <c r="AX655" s="248" t="str">
        <f>IF(V655="","",EOMONTH(EDATE(Tabla1[[#This Row],[Fecha Finalización]],2),0))</f>
        <v/>
      </c>
      <c r="AY655" s="40"/>
      <c r="AZ655" s="249" t="str">
        <f>IF(V655="","",EOMONTH(EDATE(Tabla1[[#This Row],[Fecha Finalización]],3),0))</f>
        <v/>
      </c>
      <c r="BA655" s="40"/>
      <c r="BB655" s="40"/>
      <c r="BC655" s="235"/>
      <c r="BD655" s="233" t="str">
        <f>IF(F655="","",Tabla1[[#This Row],[sem 01]]&amp;Tabla1[[#This Row],[sem 02]]&amp;Tabla1[[#This Row],[sem 03]])</f>
        <v/>
      </c>
      <c r="BE655" s="234" t="str">
        <f>IF(TRIM(F655)="","",$B$1&amp;"-"&amp;SUBSTITUTE(Tabla1[[#This Row],[Mes Inscrito]]," ","")&amp;"-"&amp;SUBSTITUTE(Tabla1[[#This Row],[Dia de clases Inscrito]]," ","")&amp;"-"&amp;SUBSTITUTE(Tabla1[[#This Row],[Horario Inscrito]]," ","")&amp;"-"&amp;Tabla1[[#This Row],[Fecha Inicio grupo]])</f>
        <v/>
      </c>
      <c r="BF655" s="251" t="str">
        <f>IF(F655="","",Tabla1[[#This Row],[Curso]])</f>
        <v/>
      </c>
      <c r="BG655" s="252" t="str">
        <f>+IF(TRIM(F655)="","",$B$1&amp;"-"&amp;TRIM(Tabla1[[#This Row],[Mes Inscrito]])&amp;"-"&amp;TRIM(Tabla1[[#This Row],[Dia de clases Inscrito]])&amp;"-"&amp;TRIM(Tabla1[[#This Row],[Horario Inscrito]])&amp;"-"&amp;TRIM(Tabla1[[#This Row],[Fecha Inicio grupo]])&amp;"-"&amp;TRIM(Tabla1[[#This Row],[Tipo Incrito]]))</f>
        <v/>
      </c>
      <c r="BH655" s="308" t="str">
        <f>IF(F655="","",OR(IFERROR(SEARCH("CG",Tabla1[[#This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5" s="309" t="str">
        <f>IF(F655&lt;&gt;"",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5" s="309" t="str">
        <f>IF(F655&lt;&gt;"",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5" s="309" t="str">
        <f>IF(Tabla1[[#This Row],[Fecha Inicio grupo]]="","",IFERROR(VLOOKUP(Tabla1[[#This Row],[Mes de Alta como miembro]],Parámetros!$AM$2:$AN$16,2,0),"01/01/1900"))</f>
        <v/>
      </c>
    </row>
    <row r="656" spans="1:63" ht="14.45" hidden="1">
      <c r="A656" s="69">
        <v>653</v>
      </c>
      <c r="B656" s="30"/>
      <c r="C656" s="35"/>
      <c r="D656" s="43"/>
      <c r="E656" s="65"/>
      <c r="F656" s="46"/>
      <c r="G656" s="46"/>
      <c r="H656" s="163"/>
      <c r="I656" s="43"/>
      <c r="J656" s="29"/>
      <c r="K656" s="70"/>
      <c r="L656" s="69"/>
      <c r="M656" s="47"/>
      <c r="N656" s="238" t="str">
        <f ca="1">IF(Tabla1[[#This Row],[Fecha de nac]]="","",IF(Tabla1[[#This Row],[Fecha Finalización]] &gt;=TODAY(), DATEDIF(Tabla1[[#This Row],[Fecha de nac]],TODAY(),"y"), ROUNDDOWN((Tabla1[[#This Row],[Fecha Finalización]] -Tabla1[[#This Row],[Fecha de nac]])/365,0)))</f>
        <v/>
      </c>
      <c r="O656" s="169"/>
      <c r="P656" s="35"/>
      <c r="Q656" s="68"/>
      <c r="R656" s="68"/>
      <c r="S656" s="68"/>
      <c r="T656" s="68"/>
      <c r="U656" s="243" t="str">
        <f>IF(F656="","",Tabla1[[#This Row],[Fecha Inicio grupo]]+3*7-7)</f>
        <v/>
      </c>
      <c r="V656" s="244" t="str">
        <f>IF(F656="","",EDATE(Tabla1[[#This Row],[Fecha Inicio grupo]],3))</f>
        <v/>
      </c>
      <c r="W656" s="30"/>
      <c r="X656" s="30"/>
      <c r="Y656" s="76"/>
      <c r="Z656" s="76"/>
      <c r="AA656" s="76"/>
      <c r="AB656" s="76"/>
      <c r="AC656" s="76"/>
      <c r="AD656" s="76"/>
      <c r="AE656" s="76"/>
      <c r="AF656" s="76"/>
      <c r="AG656" s="76"/>
      <c r="AH656" s="76"/>
      <c r="AI656" s="76"/>
      <c r="AJ656" s="76"/>
      <c r="AK656" s="76"/>
      <c r="AL656" s="76"/>
      <c r="AM656" s="76"/>
      <c r="AN656" s="76"/>
      <c r="AO656" s="144"/>
      <c r="AP656" s="246" t="str">
        <f>IF(F656="","",IFERROR(VLOOKUP(SUBSTITUTE(SUBSTITUTE(Tabla1[[#This Row],[Uso Sistemas]],"T","P"),"N","F"),Parámetros!$M$2:$N$17,2,0),"Completar hasta 3ra sem. para evaluar a Probacionista"))</f>
        <v/>
      </c>
      <c r="AQ656" s="40"/>
      <c r="AR656" s="40"/>
      <c r="AS656" s="40"/>
      <c r="AT656" s="29"/>
      <c r="AU656" s="56"/>
      <c r="AV656" s="56"/>
      <c r="AW656" s="56"/>
      <c r="AX656" s="248" t="str">
        <f>IF(V656="","",EOMONTH(EDATE(Tabla1[[#This Row],[Fecha Finalización]],2),0))</f>
        <v/>
      </c>
      <c r="AY656" s="40"/>
      <c r="AZ656" s="249" t="str">
        <f>IF(V656="","",EOMONTH(EDATE(Tabla1[[#This Row],[Fecha Finalización]],3),0))</f>
        <v/>
      </c>
      <c r="BA656" s="40"/>
      <c r="BB656" s="40"/>
      <c r="BC656" s="235"/>
      <c r="BD656" s="233" t="str">
        <f>IF(F656="","",Tabla1[[#This Row],[sem 01]]&amp;Tabla1[[#This Row],[sem 02]]&amp;Tabla1[[#This Row],[sem 03]])</f>
        <v/>
      </c>
      <c r="BE656" s="234" t="str">
        <f>IF(TRIM(F656)="","",$B$1&amp;"-"&amp;SUBSTITUTE(Tabla1[[#This Row],[Mes Inscrito]]," ","")&amp;"-"&amp;SUBSTITUTE(Tabla1[[#This Row],[Dia de clases Inscrito]]," ","")&amp;"-"&amp;SUBSTITUTE(Tabla1[[#This Row],[Horario Inscrito]]," ","")&amp;"-"&amp;Tabla1[[#This Row],[Fecha Inicio grupo]])</f>
        <v/>
      </c>
      <c r="BF656" s="251" t="str">
        <f>IF(F656="","",Tabla1[[#This Row],[Curso]])</f>
        <v/>
      </c>
      <c r="BG656" s="252" t="str">
        <f>+IF(TRIM(F656)="","",$B$1&amp;"-"&amp;TRIM(Tabla1[[#This Row],[Mes Inscrito]])&amp;"-"&amp;TRIM(Tabla1[[#This Row],[Dia de clases Inscrito]])&amp;"-"&amp;TRIM(Tabla1[[#This Row],[Horario Inscrito]])&amp;"-"&amp;TRIM(Tabla1[[#This Row],[Fecha Inicio grupo]])&amp;"-"&amp;TRIM(Tabla1[[#This Row],[Tipo Incrito]]))</f>
        <v/>
      </c>
      <c r="BH656" s="308" t="str">
        <f>IF(F656="","",OR(IFERROR(SEARCH("CG",Tabla1[[#This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6" s="309" t="str">
        <f>IF(F656&lt;&gt;"",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6" s="309" t="str">
        <f>IF(F656&lt;&gt;"",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6" s="309" t="str">
        <f>IF(Tabla1[[#This Row],[Fecha Inicio grupo]]="","",IFERROR(VLOOKUP(Tabla1[[#This Row],[Mes de Alta como miembro]],Parámetros!$AM$2:$AN$16,2,0),"01/01/1900"))</f>
        <v/>
      </c>
    </row>
    <row r="657" spans="1:63" ht="14.45" hidden="1">
      <c r="A657" s="69">
        <v>654</v>
      </c>
      <c r="B657" s="30"/>
      <c r="C657" s="35"/>
      <c r="D657" s="43"/>
      <c r="E657" s="65"/>
      <c r="F657" s="46"/>
      <c r="G657" s="46"/>
      <c r="H657" s="163"/>
      <c r="I657" s="43"/>
      <c r="J657" s="29"/>
      <c r="K657" s="70"/>
      <c r="L657" s="69"/>
      <c r="M657" s="47"/>
      <c r="N657" s="238" t="str">
        <f ca="1">IF(Tabla1[[#This Row],[Fecha de nac]]="","",IF(Tabla1[[#This Row],[Fecha Finalización]] &gt;=TODAY(), DATEDIF(Tabla1[[#This Row],[Fecha de nac]],TODAY(),"y"), ROUNDDOWN((Tabla1[[#This Row],[Fecha Finalización]] -Tabla1[[#This Row],[Fecha de nac]])/365,0)))</f>
        <v/>
      </c>
      <c r="O657" s="169"/>
      <c r="P657" s="35"/>
      <c r="Q657" s="68"/>
      <c r="R657" s="68"/>
      <c r="S657" s="68"/>
      <c r="T657" s="68"/>
      <c r="U657" s="243" t="str">
        <f>IF(F657="","",Tabla1[[#This Row],[Fecha Inicio grupo]]+3*7-7)</f>
        <v/>
      </c>
      <c r="V657" s="244" t="str">
        <f>IF(F657="","",EDATE(Tabla1[[#This Row],[Fecha Inicio grupo]],3))</f>
        <v/>
      </c>
      <c r="W657" s="30"/>
      <c r="X657" s="30"/>
      <c r="Y657" s="76"/>
      <c r="Z657" s="76"/>
      <c r="AA657" s="76"/>
      <c r="AB657" s="76"/>
      <c r="AC657" s="76"/>
      <c r="AD657" s="76"/>
      <c r="AE657" s="76"/>
      <c r="AF657" s="76"/>
      <c r="AG657" s="76"/>
      <c r="AH657" s="76"/>
      <c r="AI657" s="76"/>
      <c r="AJ657" s="76"/>
      <c r="AK657" s="76"/>
      <c r="AL657" s="76"/>
      <c r="AM657" s="76"/>
      <c r="AN657" s="76"/>
      <c r="AO657" s="144"/>
      <c r="AP657" s="246" t="str">
        <f>IF(F657="","",IFERROR(VLOOKUP(SUBSTITUTE(SUBSTITUTE(Tabla1[[#This Row],[Uso Sistemas]],"T","P"),"N","F"),Parámetros!$M$2:$N$17,2,0),"Completar hasta 3ra sem. para evaluar a Probacionista"))</f>
        <v/>
      </c>
      <c r="AQ657" s="40"/>
      <c r="AR657" s="40"/>
      <c r="AS657" s="40"/>
      <c r="AT657" s="29"/>
      <c r="AU657" s="56"/>
      <c r="AV657" s="56"/>
      <c r="AW657" s="56"/>
      <c r="AX657" s="248" t="str">
        <f>IF(V657="","",EOMONTH(EDATE(Tabla1[[#This Row],[Fecha Finalización]],2),0))</f>
        <v/>
      </c>
      <c r="AY657" s="40"/>
      <c r="AZ657" s="249" t="str">
        <f>IF(V657="","",EOMONTH(EDATE(Tabla1[[#This Row],[Fecha Finalización]],3),0))</f>
        <v/>
      </c>
      <c r="BA657" s="40"/>
      <c r="BB657" s="40"/>
      <c r="BC657" s="235"/>
      <c r="BD657" s="233" t="str">
        <f>IF(F657="","",Tabla1[[#This Row],[sem 01]]&amp;Tabla1[[#This Row],[sem 02]]&amp;Tabla1[[#This Row],[sem 03]])</f>
        <v/>
      </c>
      <c r="BE657" s="234" t="str">
        <f>IF(TRIM(F657)="","",$B$1&amp;"-"&amp;SUBSTITUTE(Tabla1[[#This Row],[Mes Inscrito]]," ","")&amp;"-"&amp;SUBSTITUTE(Tabla1[[#This Row],[Dia de clases Inscrito]]," ","")&amp;"-"&amp;SUBSTITUTE(Tabla1[[#This Row],[Horario Inscrito]]," ","")&amp;"-"&amp;Tabla1[[#This Row],[Fecha Inicio grupo]])</f>
        <v/>
      </c>
      <c r="BF657" s="251" t="str">
        <f>IF(F657="","",Tabla1[[#This Row],[Curso]])</f>
        <v/>
      </c>
      <c r="BG657" s="252" t="str">
        <f>+IF(TRIM(F657)="","",$B$1&amp;"-"&amp;TRIM(Tabla1[[#This Row],[Mes Inscrito]])&amp;"-"&amp;TRIM(Tabla1[[#This Row],[Dia de clases Inscrito]])&amp;"-"&amp;TRIM(Tabla1[[#This Row],[Horario Inscrito]])&amp;"-"&amp;TRIM(Tabla1[[#This Row],[Fecha Inicio grupo]])&amp;"-"&amp;TRIM(Tabla1[[#This Row],[Tipo Incrito]]))</f>
        <v/>
      </c>
      <c r="BH657" s="308" t="str">
        <f>IF(F657="","",OR(IFERROR(SEARCH("CG",Tabla1[[#This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7" s="309" t="str">
        <f>IF(F657&lt;&gt;"",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7" s="309" t="str">
        <f>IF(F657&lt;&gt;"",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7" s="309" t="str">
        <f>IF(Tabla1[[#This Row],[Fecha Inicio grupo]]="","",IFERROR(VLOOKUP(Tabla1[[#This Row],[Mes de Alta como miembro]],Parámetros!$AM$2:$AN$16,2,0),"01/01/1900"))</f>
        <v/>
      </c>
    </row>
    <row r="658" spans="1:63" ht="14.45" hidden="1">
      <c r="A658" s="69">
        <v>655</v>
      </c>
      <c r="B658" s="30"/>
      <c r="C658" s="35"/>
      <c r="D658" s="43"/>
      <c r="E658" s="65"/>
      <c r="F658" s="46"/>
      <c r="G658" s="46"/>
      <c r="H658" s="163"/>
      <c r="I658" s="43"/>
      <c r="J658" s="29"/>
      <c r="K658" s="70"/>
      <c r="L658" s="69"/>
      <c r="M658" s="47"/>
      <c r="N658" s="238" t="str">
        <f ca="1">IF(Tabla1[[#This Row],[Fecha de nac]]="","",IF(Tabla1[[#This Row],[Fecha Finalización]] &gt;=TODAY(), DATEDIF(Tabla1[[#This Row],[Fecha de nac]],TODAY(),"y"), ROUNDDOWN((Tabla1[[#This Row],[Fecha Finalización]] -Tabla1[[#This Row],[Fecha de nac]])/365,0)))</f>
        <v/>
      </c>
      <c r="O658" s="169"/>
      <c r="P658" s="35"/>
      <c r="Q658" s="68"/>
      <c r="R658" s="68"/>
      <c r="S658" s="68"/>
      <c r="T658" s="68"/>
      <c r="U658" s="243" t="str">
        <f>IF(F658="","",Tabla1[[#This Row],[Fecha Inicio grupo]]+3*7-7)</f>
        <v/>
      </c>
      <c r="V658" s="244" t="str">
        <f>IF(F658="","",EDATE(Tabla1[[#This Row],[Fecha Inicio grupo]],3))</f>
        <v/>
      </c>
      <c r="W658" s="30"/>
      <c r="X658" s="30"/>
      <c r="Y658" s="76"/>
      <c r="Z658" s="76"/>
      <c r="AA658" s="76"/>
      <c r="AB658" s="76"/>
      <c r="AC658" s="76"/>
      <c r="AD658" s="76"/>
      <c r="AE658" s="76"/>
      <c r="AF658" s="76"/>
      <c r="AG658" s="76"/>
      <c r="AH658" s="76"/>
      <c r="AI658" s="76"/>
      <c r="AJ658" s="76"/>
      <c r="AK658" s="76"/>
      <c r="AL658" s="76"/>
      <c r="AM658" s="76"/>
      <c r="AN658" s="76"/>
      <c r="AO658" s="144"/>
      <c r="AP658" s="246" t="str">
        <f>IF(F658="","",IFERROR(VLOOKUP(SUBSTITUTE(SUBSTITUTE(Tabla1[[#This Row],[Uso Sistemas]],"T","P"),"N","F"),Parámetros!$M$2:$N$17,2,0),"Completar hasta 3ra sem. para evaluar a Probacionista"))</f>
        <v/>
      </c>
      <c r="AQ658" s="40"/>
      <c r="AR658" s="40"/>
      <c r="AS658" s="40"/>
      <c r="AT658" s="29"/>
      <c r="AU658" s="56"/>
      <c r="AV658" s="56"/>
      <c r="AW658" s="56"/>
      <c r="AX658" s="248" t="str">
        <f>IF(V658="","",EOMONTH(EDATE(Tabla1[[#This Row],[Fecha Finalización]],2),0))</f>
        <v/>
      </c>
      <c r="AY658" s="40"/>
      <c r="AZ658" s="249" t="str">
        <f>IF(V658="","",EOMONTH(EDATE(Tabla1[[#This Row],[Fecha Finalización]],3),0))</f>
        <v/>
      </c>
      <c r="BA658" s="40"/>
      <c r="BB658" s="40"/>
      <c r="BC658" s="235"/>
      <c r="BD658" s="233" t="str">
        <f>IF(F658="","",Tabla1[[#This Row],[sem 01]]&amp;Tabla1[[#This Row],[sem 02]]&amp;Tabla1[[#This Row],[sem 03]])</f>
        <v/>
      </c>
      <c r="BE658" s="234" t="str">
        <f>IF(TRIM(F658)="","",$B$1&amp;"-"&amp;SUBSTITUTE(Tabla1[[#This Row],[Mes Inscrito]]," ","")&amp;"-"&amp;SUBSTITUTE(Tabla1[[#This Row],[Dia de clases Inscrito]]," ","")&amp;"-"&amp;SUBSTITUTE(Tabla1[[#This Row],[Horario Inscrito]]," ","")&amp;"-"&amp;Tabla1[[#This Row],[Fecha Inicio grupo]])</f>
        <v/>
      </c>
      <c r="BF658" s="251" t="str">
        <f>IF(F658="","",Tabla1[[#This Row],[Curso]])</f>
        <v/>
      </c>
      <c r="BG658" s="252" t="str">
        <f>+IF(TRIM(F658)="","",$B$1&amp;"-"&amp;TRIM(Tabla1[[#This Row],[Mes Inscrito]])&amp;"-"&amp;TRIM(Tabla1[[#This Row],[Dia de clases Inscrito]])&amp;"-"&amp;TRIM(Tabla1[[#This Row],[Horario Inscrito]])&amp;"-"&amp;TRIM(Tabla1[[#This Row],[Fecha Inicio grupo]])&amp;"-"&amp;TRIM(Tabla1[[#This Row],[Tipo Incrito]]))</f>
        <v/>
      </c>
      <c r="BH658" s="308" t="str">
        <f>IF(F658="","",OR(IFERROR(SEARCH("CG",Tabla1[[#This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8" s="309" t="str">
        <f>IF(F658&lt;&gt;"",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8" s="309" t="str">
        <f>IF(F658&lt;&gt;"",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8" s="309" t="str">
        <f>IF(Tabla1[[#This Row],[Fecha Inicio grupo]]="","",IFERROR(VLOOKUP(Tabla1[[#This Row],[Mes de Alta como miembro]],Parámetros!$AM$2:$AN$16,2,0),"01/01/1900"))</f>
        <v/>
      </c>
    </row>
    <row r="659" spans="1:63" ht="14.45" hidden="1">
      <c r="A659" s="69">
        <v>656</v>
      </c>
      <c r="B659" s="30"/>
      <c r="C659" s="35"/>
      <c r="D659" s="43"/>
      <c r="E659" s="65"/>
      <c r="F659" s="46"/>
      <c r="G659" s="46"/>
      <c r="H659" s="163"/>
      <c r="I659" s="43"/>
      <c r="J659" s="29"/>
      <c r="K659" s="70"/>
      <c r="L659" s="69"/>
      <c r="M659" s="47"/>
      <c r="N659" s="238" t="str">
        <f ca="1">IF(Tabla1[[#This Row],[Fecha de nac]]="","",IF(Tabla1[[#This Row],[Fecha Finalización]] &gt;=TODAY(), DATEDIF(Tabla1[[#This Row],[Fecha de nac]],TODAY(),"y"), ROUNDDOWN((Tabla1[[#This Row],[Fecha Finalización]] -Tabla1[[#This Row],[Fecha de nac]])/365,0)))</f>
        <v/>
      </c>
      <c r="O659" s="169"/>
      <c r="P659" s="35"/>
      <c r="Q659" s="68"/>
      <c r="R659" s="68"/>
      <c r="S659" s="68"/>
      <c r="T659" s="68"/>
      <c r="U659" s="243" t="str">
        <f>IF(F659="","",Tabla1[[#This Row],[Fecha Inicio grupo]]+3*7-7)</f>
        <v/>
      </c>
      <c r="V659" s="244" t="str">
        <f>IF(F659="","",EDATE(Tabla1[[#This Row],[Fecha Inicio grupo]],3))</f>
        <v/>
      </c>
      <c r="W659" s="30"/>
      <c r="X659" s="30"/>
      <c r="Y659" s="76"/>
      <c r="Z659" s="76"/>
      <c r="AA659" s="76"/>
      <c r="AB659" s="76"/>
      <c r="AC659" s="76"/>
      <c r="AD659" s="76"/>
      <c r="AE659" s="76"/>
      <c r="AF659" s="76"/>
      <c r="AG659" s="76"/>
      <c r="AH659" s="76"/>
      <c r="AI659" s="76"/>
      <c r="AJ659" s="76"/>
      <c r="AK659" s="76"/>
      <c r="AL659" s="76"/>
      <c r="AM659" s="76"/>
      <c r="AN659" s="76"/>
      <c r="AO659" s="144"/>
      <c r="AP659" s="246" t="str">
        <f>IF(F659="","",IFERROR(VLOOKUP(SUBSTITUTE(SUBSTITUTE(Tabla1[[#This Row],[Uso Sistemas]],"T","P"),"N","F"),Parámetros!$M$2:$N$17,2,0),"Completar hasta 3ra sem. para evaluar a Probacionista"))</f>
        <v/>
      </c>
      <c r="AQ659" s="40"/>
      <c r="AR659" s="40"/>
      <c r="AS659" s="40"/>
      <c r="AT659" s="29"/>
      <c r="AU659" s="56"/>
      <c r="AV659" s="56"/>
      <c r="AW659" s="56"/>
      <c r="AX659" s="248" t="str">
        <f>IF(V659="","",EOMONTH(EDATE(Tabla1[[#This Row],[Fecha Finalización]],2),0))</f>
        <v/>
      </c>
      <c r="AY659" s="40"/>
      <c r="AZ659" s="249" t="str">
        <f>IF(V659="","",EOMONTH(EDATE(Tabla1[[#This Row],[Fecha Finalización]],3),0))</f>
        <v/>
      </c>
      <c r="BA659" s="40"/>
      <c r="BB659" s="40"/>
      <c r="BC659" s="235"/>
      <c r="BD659" s="233" t="str">
        <f>IF(F659="","",Tabla1[[#This Row],[sem 01]]&amp;Tabla1[[#This Row],[sem 02]]&amp;Tabla1[[#This Row],[sem 03]])</f>
        <v/>
      </c>
      <c r="BE659" s="234" t="str">
        <f>IF(TRIM(F659)="","",$B$1&amp;"-"&amp;SUBSTITUTE(Tabla1[[#This Row],[Mes Inscrito]]," ","")&amp;"-"&amp;SUBSTITUTE(Tabla1[[#This Row],[Dia de clases Inscrito]]," ","")&amp;"-"&amp;SUBSTITUTE(Tabla1[[#This Row],[Horario Inscrito]]," ","")&amp;"-"&amp;Tabla1[[#This Row],[Fecha Inicio grupo]])</f>
        <v/>
      </c>
      <c r="BF659" s="251" t="str">
        <f>IF(F659="","",Tabla1[[#This Row],[Curso]])</f>
        <v/>
      </c>
      <c r="BG659" s="252" t="str">
        <f>+IF(TRIM(F659)="","",$B$1&amp;"-"&amp;TRIM(Tabla1[[#This Row],[Mes Inscrito]])&amp;"-"&amp;TRIM(Tabla1[[#This Row],[Dia de clases Inscrito]])&amp;"-"&amp;TRIM(Tabla1[[#This Row],[Horario Inscrito]])&amp;"-"&amp;TRIM(Tabla1[[#This Row],[Fecha Inicio grupo]])&amp;"-"&amp;TRIM(Tabla1[[#This Row],[Tipo Incrito]]))</f>
        <v/>
      </c>
      <c r="BH659" s="308" t="str">
        <f>IF(F659="","",OR(IFERROR(SEARCH("CG",Tabla1[[#This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9" s="309" t="str">
        <f>IF(F659&lt;&gt;"",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9" s="309" t="str">
        <f>IF(F659&lt;&gt;"",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9" s="309" t="str">
        <f>IF(Tabla1[[#This Row],[Fecha Inicio grupo]]="","",IFERROR(VLOOKUP(Tabla1[[#This Row],[Mes de Alta como miembro]],Parámetros!$AM$2:$AN$16,2,0),"01/01/1900"))</f>
        <v/>
      </c>
    </row>
    <row r="660" spans="1:63" ht="14.45" hidden="1">
      <c r="A660" s="69">
        <v>657</v>
      </c>
      <c r="B660" s="30"/>
      <c r="C660" s="35"/>
      <c r="D660" s="43"/>
      <c r="E660" s="65"/>
      <c r="F660" s="46"/>
      <c r="G660" s="46"/>
      <c r="H660" s="163"/>
      <c r="I660" s="43"/>
      <c r="J660" s="29"/>
      <c r="K660" s="70"/>
      <c r="L660" s="69"/>
      <c r="M660" s="47"/>
      <c r="N660" s="238" t="str">
        <f ca="1">IF(Tabla1[[#This Row],[Fecha de nac]]="","",IF(Tabla1[[#This Row],[Fecha Finalización]] &gt;=TODAY(), DATEDIF(Tabla1[[#This Row],[Fecha de nac]],TODAY(),"y"), ROUNDDOWN((Tabla1[[#This Row],[Fecha Finalización]] -Tabla1[[#This Row],[Fecha de nac]])/365,0)))</f>
        <v/>
      </c>
      <c r="O660" s="169"/>
      <c r="P660" s="35"/>
      <c r="Q660" s="68"/>
      <c r="R660" s="68"/>
      <c r="S660" s="68"/>
      <c r="T660" s="68"/>
      <c r="U660" s="243" t="str">
        <f>IF(F660="","",Tabla1[[#This Row],[Fecha Inicio grupo]]+3*7-7)</f>
        <v/>
      </c>
      <c r="V660" s="244" t="str">
        <f>IF(F660="","",EDATE(Tabla1[[#This Row],[Fecha Inicio grupo]],3))</f>
        <v/>
      </c>
      <c r="W660" s="30"/>
      <c r="X660" s="30"/>
      <c r="Y660" s="76"/>
      <c r="Z660" s="76"/>
      <c r="AA660" s="76"/>
      <c r="AB660" s="76"/>
      <c r="AC660" s="76"/>
      <c r="AD660" s="76"/>
      <c r="AE660" s="76"/>
      <c r="AF660" s="76"/>
      <c r="AG660" s="76"/>
      <c r="AH660" s="76"/>
      <c r="AI660" s="76"/>
      <c r="AJ660" s="76"/>
      <c r="AK660" s="76"/>
      <c r="AL660" s="76"/>
      <c r="AM660" s="76"/>
      <c r="AN660" s="76"/>
      <c r="AO660" s="144"/>
      <c r="AP660" s="246" t="str">
        <f>IF(F660="","",IFERROR(VLOOKUP(SUBSTITUTE(SUBSTITUTE(Tabla1[[#This Row],[Uso Sistemas]],"T","P"),"N","F"),Parámetros!$M$2:$N$17,2,0),"Completar hasta 3ra sem. para evaluar a Probacionista"))</f>
        <v/>
      </c>
      <c r="AQ660" s="40"/>
      <c r="AR660" s="40"/>
      <c r="AS660" s="40"/>
      <c r="AT660" s="29"/>
      <c r="AU660" s="56"/>
      <c r="AV660" s="56"/>
      <c r="AW660" s="56"/>
      <c r="AX660" s="248" t="str">
        <f>IF(V660="","",EOMONTH(EDATE(Tabla1[[#This Row],[Fecha Finalización]],2),0))</f>
        <v/>
      </c>
      <c r="AY660" s="40"/>
      <c r="AZ660" s="249" t="str">
        <f>IF(V660="","",EOMONTH(EDATE(Tabla1[[#This Row],[Fecha Finalización]],3),0))</f>
        <v/>
      </c>
      <c r="BA660" s="40"/>
      <c r="BB660" s="40"/>
      <c r="BC660" s="235"/>
      <c r="BD660" s="233" t="str">
        <f>IF(F660="","",Tabla1[[#This Row],[sem 01]]&amp;Tabla1[[#This Row],[sem 02]]&amp;Tabla1[[#This Row],[sem 03]])</f>
        <v/>
      </c>
      <c r="BE660" s="234" t="str">
        <f>IF(TRIM(F660)="","",$B$1&amp;"-"&amp;SUBSTITUTE(Tabla1[[#This Row],[Mes Inscrito]]," ","")&amp;"-"&amp;SUBSTITUTE(Tabla1[[#This Row],[Dia de clases Inscrito]]," ","")&amp;"-"&amp;SUBSTITUTE(Tabla1[[#This Row],[Horario Inscrito]]," ","")&amp;"-"&amp;Tabla1[[#This Row],[Fecha Inicio grupo]])</f>
        <v/>
      </c>
      <c r="BF660" s="251" t="str">
        <f>IF(F660="","",Tabla1[[#This Row],[Curso]])</f>
        <v/>
      </c>
      <c r="BG660" s="252" t="str">
        <f>+IF(TRIM(F660)="","",$B$1&amp;"-"&amp;TRIM(Tabla1[[#This Row],[Mes Inscrito]])&amp;"-"&amp;TRIM(Tabla1[[#This Row],[Dia de clases Inscrito]])&amp;"-"&amp;TRIM(Tabla1[[#This Row],[Horario Inscrito]])&amp;"-"&amp;TRIM(Tabla1[[#This Row],[Fecha Inicio grupo]])&amp;"-"&amp;TRIM(Tabla1[[#This Row],[Tipo Incrito]]))</f>
        <v/>
      </c>
      <c r="BH660" s="308" t="str">
        <f>IF(F660="","",OR(IFERROR(SEARCH("CG",Tabla1[[#This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0" s="309" t="str">
        <f>IF(F660&lt;&gt;"",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0" s="309" t="str">
        <f>IF(F660&lt;&gt;"",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0" s="309" t="str">
        <f>IF(Tabla1[[#This Row],[Fecha Inicio grupo]]="","",IFERROR(VLOOKUP(Tabla1[[#This Row],[Mes de Alta como miembro]],Parámetros!$AM$2:$AN$16,2,0),"01/01/1900"))</f>
        <v/>
      </c>
    </row>
    <row r="661" spans="1:63" ht="14.45" hidden="1">
      <c r="A661" s="69">
        <v>658</v>
      </c>
      <c r="B661" s="30"/>
      <c r="C661" s="35"/>
      <c r="D661" s="43"/>
      <c r="E661" s="65"/>
      <c r="F661" s="46"/>
      <c r="G661" s="46"/>
      <c r="H661" s="163"/>
      <c r="I661" s="43"/>
      <c r="J661" s="29"/>
      <c r="K661" s="70"/>
      <c r="L661" s="69"/>
      <c r="M661" s="47"/>
      <c r="N661" s="238" t="str">
        <f ca="1">IF(Tabla1[[#This Row],[Fecha de nac]]="","",IF(Tabla1[[#This Row],[Fecha Finalización]] &gt;=TODAY(), DATEDIF(Tabla1[[#This Row],[Fecha de nac]],TODAY(),"y"), ROUNDDOWN((Tabla1[[#This Row],[Fecha Finalización]] -Tabla1[[#This Row],[Fecha de nac]])/365,0)))</f>
        <v/>
      </c>
      <c r="O661" s="169"/>
      <c r="P661" s="35"/>
      <c r="Q661" s="68"/>
      <c r="R661" s="68"/>
      <c r="S661" s="68"/>
      <c r="T661" s="68"/>
      <c r="U661" s="243" t="str">
        <f>IF(F661="","",Tabla1[[#This Row],[Fecha Inicio grupo]]+3*7-7)</f>
        <v/>
      </c>
      <c r="V661" s="244" t="str">
        <f>IF(F661="","",EDATE(Tabla1[[#This Row],[Fecha Inicio grupo]],3))</f>
        <v/>
      </c>
      <c r="W661" s="30"/>
      <c r="X661" s="30"/>
      <c r="Y661" s="76"/>
      <c r="Z661" s="76"/>
      <c r="AA661" s="76"/>
      <c r="AB661" s="76"/>
      <c r="AC661" s="76"/>
      <c r="AD661" s="76"/>
      <c r="AE661" s="76"/>
      <c r="AF661" s="76"/>
      <c r="AG661" s="76"/>
      <c r="AH661" s="76"/>
      <c r="AI661" s="76"/>
      <c r="AJ661" s="76"/>
      <c r="AK661" s="76"/>
      <c r="AL661" s="76"/>
      <c r="AM661" s="76"/>
      <c r="AN661" s="76"/>
      <c r="AO661" s="144"/>
      <c r="AP661" s="246" t="str">
        <f>IF(F661="","",IFERROR(VLOOKUP(SUBSTITUTE(SUBSTITUTE(Tabla1[[#This Row],[Uso Sistemas]],"T","P"),"N","F"),Parámetros!$M$2:$N$17,2,0),"Completar hasta 3ra sem. para evaluar a Probacionista"))</f>
        <v/>
      </c>
      <c r="AQ661" s="40"/>
      <c r="AR661" s="40"/>
      <c r="AS661" s="40"/>
      <c r="AT661" s="29"/>
      <c r="AU661" s="56"/>
      <c r="AV661" s="56"/>
      <c r="AW661" s="56"/>
      <c r="AX661" s="248" t="str">
        <f>IF(V661="","",EOMONTH(EDATE(Tabla1[[#This Row],[Fecha Finalización]],2),0))</f>
        <v/>
      </c>
      <c r="AY661" s="40"/>
      <c r="AZ661" s="249" t="str">
        <f>IF(V661="","",EOMONTH(EDATE(Tabla1[[#This Row],[Fecha Finalización]],3),0))</f>
        <v/>
      </c>
      <c r="BA661" s="40"/>
      <c r="BB661" s="40"/>
      <c r="BC661" s="235"/>
      <c r="BD661" s="233" t="str">
        <f>IF(F661="","",Tabla1[[#This Row],[sem 01]]&amp;Tabla1[[#This Row],[sem 02]]&amp;Tabla1[[#This Row],[sem 03]])</f>
        <v/>
      </c>
      <c r="BE661" s="234" t="str">
        <f>IF(TRIM(F661)="","",$B$1&amp;"-"&amp;SUBSTITUTE(Tabla1[[#This Row],[Mes Inscrito]]," ","")&amp;"-"&amp;SUBSTITUTE(Tabla1[[#This Row],[Dia de clases Inscrito]]," ","")&amp;"-"&amp;SUBSTITUTE(Tabla1[[#This Row],[Horario Inscrito]]," ","")&amp;"-"&amp;Tabla1[[#This Row],[Fecha Inicio grupo]])</f>
        <v/>
      </c>
      <c r="BF661" s="251" t="str">
        <f>IF(F661="","",Tabla1[[#This Row],[Curso]])</f>
        <v/>
      </c>
      <c r="BG661" s="252" t="str">
        <f>+IF(TRIM(F661)="","",$B$1&amp;"-"&amp;TRIM(Tabla1[[#This Row],[Mes Inscrito]])&amp;"-"&amp;TRIM(Tabla1[[#This Row],[Dia de clases Inscrito]])&amp;"-"&amp;TRIM(Tabla1[[#This Row],[Horario Inscrito]])&amp;"-"&amp;TRIM(Tabla1[[#This Row],[Fecha Inicio grupo]])&amp;"-"&amp;TRIM(Tabla1[[#This Row],[Tipo Incrito]]))</f>
        <v/>
      </c>
      <c r="BH661" s="308" t="str">
        <f>IF(F661="","",OR(IFERROR(SEARCH("CG",Tabla1[[#This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1" s="309" t="str">
        <f>IF(F661&lt;&gt;"",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1" s="309" t="str">
        <f>IF(F661&lt;&gt;"",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1" s="309" t="str">
        <f>IF(Tabla1[[#This Row],[Fecha Inicio grupo]]="","",IFERROR(VLOOKUP(Tabla1[[#This Row],[Mes de Alta como miembro]],Parámetros!$AM$2:$AN$16,2,0),"01/01/1900"))</f>
        <v/>
      </c>
    </row>
    <row r="662" spans="1:63" ht="14.45" hidden="1">
      <c r="A662" s="69">
        <v>659</v>
      </c>
      <c r="B662" s="30"/>
      <c r="C662" s="35"/>
      <c r="D662" s="43"/>
      <c r="E662" s="65"/>
      <c r="F662" s="46"/>
      <c r="G662" s="46"/>
      <c r="H662" s="163"/>
      <c r="I662" s="43"/>
      <c r="J662" s="29"/>
      <c r="K662" s="70"/>
      <c r="L662" s="69"/>
      <c r="M662" s="47"/>
      <c r="N662" s="238" t="str">
        <f ca="1">IF(Tabla1[[#This Row],[Fecha de nac]]="","",IF(Tabla1[[#This Row],[Fecha Finalización]] &gt;=TODAY(), DATEDIF(Tabla1[[#This Row],[Fecha de nac]],TODAY(),"y"), ROUNDDOWN((Tabla1[[#This Row],[Fecha Finalización]] -Tabla1[[#This Row],[Fecha de nac]])/365,0)))</f>
        <v/>
      </c>
      <c r="O662" s="169"/>
      <c r="P662" s="35"/>
      <c r="Q662" s="68"/>
      <c r="R662" s="68"/>
      <c r="S662" s="68"/>
      <c r="T662" s="68"/>
      <c r="U662" s="243" t="str">
        <f>IF(F662="","",Tabla1[[#This Row],[Fecha Inicio grupo]]+3*7-7)</f>
        <v/>
      </c>
      <c r="V662" s="244" t="str">
        <f>IF(F662="","",EDATE(Tabla1[[#This Row],[Fecha Inicio grupo]],3))</f>
        <v/>
      </c>
      <c r="W662" s="30"/>
      <c r="X662" s="30"/>
      <c r="Y662" s="76"/>
      <c r="Z662" s="76"/>
      <c r="AA662" s="76"/>
      <c r="AB662" s="76"/>
      <c r="AC662" s="76"/>
      <c r="AD662" s="76"/>
      <c r="AE662" s="76"/>
      <c r="AF662" s="76"/>
      <c r="AG662" s="76"/>
      <c r="AH662" s="76"/>
      <c r="AI662" s="76"/>
      <c r="AJ662" s="76"/>
      <c r="AK662" s="76"/>
      <c r="AL662" s="76"/>
      <c r="AM662" s="76"/>
      <c r="AN662" s="76"/>
      <c r="AO662" s="144"/>
      <c r="AP662" s="246" t="str">
        <f>IF(F662="","",IFERROR(VLOOKUP(SUBSTITUTE(SUBSTITUTE(Tabla1[[#This Row],[Uso Sistemas]],"T","P"),"N","F"),Parámetros!$M$2:$N$17,2,0),"Completar hasta 3ra sem. para evaluar a Probacionista"))</f>
        <v/>
      </c>
      <c r="AQ662" s="40"/>
      <c r="AR662" s="40"/>
      <c r="AS662" s="40"/>
      <c r="AT662" s="29"/>
      <c r="AU662" s="56"/>
      <c r="AV662" s="56"/>
      <c r="AW662" s="56"/>
      <c r="AX662" s="248" t="str">
        <f>IF(V662="","",EOMONTH(EDATE(Tabla1[[#This Row],[Fecha Finalización]],2),0))</f>
        <v/>
      </c>
      <c r="AY662" s="40"/>
      <c r="AZ662" s="249" t="str">
        <f>IF(V662="","",EOMONTH(EDATE(Tabla1[[#This Row],[Fecha Finalización]],3),0))</f>
        <v/>
      </c>
      <c r="BA662" s="40"/>
      <c r="BB662" s="40"/>
      <c r="BC662" s="235"/>
      <c r="BD662" s="233" t="str">
        <f>IF(F662="","",Tabla1[[#This Row],[sem 01]]&amp;Tabla1[[#This Row],[sem 02]]&amp;Tabla1[[#This Row],[sem 03]])</f>
        <v/>
      </c>
      <c r="BE662" s="234" t="str">
        <f>IF(TRIM(F662)="","",$B$1&amp;"-"&amp;SUBSTITUTE(Tabla1[[#This Row],[Mes Inscrito]]," ","")&amp;"-"&amp;SUBSTITUTE(Tabla1[[#This Row],[Dia de clases Inscrito]]," ","")&amp;"-"&amp;SUBSTITUTE(Tabla1[[#This Row],[Horario Inscrito]]," ","")&amp;"-"&amp;Tabla1[[#This Row],[Fecha Inicio grupo]])</f>
        <v/>
      </c>
      <c r="BF662" s="251" t="str">
        <f>IF(F662="","",Tabla1[[#This Row],[Curso]])</f>
        <v/>
      </c>
      <c r="BG662" s="252" t="str">
        <f>+IF(TRIM(F662)="","",$B$1&amp;"-"&amp;TRIM(Tabla1[[#This Row],[Mes Inscrito]])&amp;"-"&amp;TRIM(Tabla1[[#This Row],[Dia de clases Inscrito]])&amp;"-"&amp;TRIM(Tabla1[[#This Row],[Horario Inscrito]])&amp;"-"&amp;TRIM(Tabla1[[#This Row],[Fecha Inicio grupo]])&amp;"-"&amp;TRIM(Tabla1[[#This Row],[Tipo Incrito]]))</f>
        <v/>
      </c>
      <c r="BH662" s="308" t="str">
        <f>IF(F662="","",OR(IFERROR(SEARCH("CG",Tabla1[[#This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2" s="309" t="str">
        <f>IF(F662&lt;&gt;"",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2" s="309" t="str">
        <f>IF(F662&lt;&gt;"",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2" s="309" t="str">
        <f>IF(Tabla1[[#This Row],[Fecha Inicio grupo]]="","",IFERROR(VLOOKUP(Tabla1[[#This Row],[Mes de Alta como miembro]],Parámetros!$AM$2:$AN$16,2,0),"01/01/1900"))</f>
        <v/>
      </c>
    </row>
    <row r="663" spans="1:63" ht="14.45" hidden="1">
      <c r="A663" s="69">
        <v>660</v>
      </c>
      <c r="B663" s="30"/>
      <c r="C663" s="35"/>
      <c r="D663" s="43"/>
      <c r="E663" s="65"/>
      <c r="F663" s="46"/>
      <c r="G663" s="46"/>
      <c r="H663" s="163"/>
      <c r="I663" s="43"/>
      <c r="J663" s="29"/>
      <c r="K663" s="70"/>
      <c r="L663" s="69"/>
      <c r="M663" s="47"/>
      <c r="N663" s="238" t="str">
        <f ca="1">IF(Tabla1[[#This Row],[Fecha de nac]]="","",IF(Tabla1[[#This Row],[Fecha Finalización]] &gt;=TODAY(), DATEDIF(Tabla1[[#This Row],[Fecha de nac]],TODAY(),"y"), ROUNDDOWN((Tabla1[[#This Row],[Fecha Finalización]] -Tabla1[[#This Row],[Fecha de nac]])/365,0)))</f>
        <v/>
      </c>
      <c r="O663" s="169"/>
      <c r="P663" s="35"/>
      <c r="Q663" s="68"/>
      <c r="R663" s="68"/>
      <c r="S663" s="68"/>
      <c r="T663" s="68"/>
      <c r="U663" s="243" t="str">
        <f>IF(F663="","",Tabla1[[#This Row],[Fecha Inicio grupo]]+3*7-7)</f>
        <v/>
      </c>
      <c r="V663" s="244" t="str">
        <f>IF(F663="","",EDATE(Tabla1[[#This Row],[Fecha Inicio grupo]],3))</f>
        <v/>
      </c>
      <c r="W663" s="30"/>
      <c r="X663" s="30"/>
      <c r="Y663" s="76"/>
      <c r="Z663" s="76"/>
      <c r="AA663" s="76"/>
      <c r="AB663" s="76"/>
      <c r="AC663" s="76"/>
      <c r="AD663" s="76"/>
      <c r="AE663" s="76"/>
      <c r="AF663" s="76"/>
      <c r="AG663" s="76"/>
      <c r="AH663" s="76"/>
      <c r="AI663" s="76"/>
      <c r="AJ663" s="76"/>
      <c r="AK663" s="76"/>
      <c r="AL663" s="76"/>
      <c r="AM663" s="76"/>
      <c r="AN663" s="76"/>
      <c r="AO663" s="144"/>
      <c r="AP663" s="246" t="str">
        <f>IF(F663="","",IFERROR(VLOOKUP(SUBSTITUTE(SUBSTITUTE(Tabla1[[#This Row],[Uso Sistemas]],"T","P"),"N","F"),Parámetros!$M$2:$N$17,2,0),"Completar hasta 3ra sem. para evaluar a Probacionista"))</f>
        <v/>
      </c>
      <c r="AQ663" s="40"/>
      <c r="AR663" s="40"/>
      <c r="AS663" s="40"/>
      <c r="AT663" s="29"/>
      <c r="AU663" s="56"/>
      <c r="AV663" s="56"/>
      <c r="AW663" s="56"/>
      <c r="AX663" s="248" t="str">
        <f>IF(V663="","",EOMONTH(EDATE(Tabla1[[#This Row],[Fecha Finalización]],2),0))</f>
        <v/>
      </c>
      <c r="AY663" s="40"/>
      <c r="AZ663" s="249" t="str">
        <f>IF(V663="","",EOMONTH(EDATE(Tabla1[[#This Row],[Fecha Finalización]],3),0))</f>
        <v/>
      </c>
      <c r="BA663" s="40"/>
      <c r="BB663" s="40"/>
      <c r="BC663" s="235"/>
      <c r="BD663" s="233" t="str">
        <f>IF(F663="","",Tabla1[[#This Row],[sem 01]]&amp;Tabla1[[#This Row],[sem 02]]&amp;Tabla1[[#This Row],[sem 03]])</f>
        <v/>
      </c>
      <c r="BE663" s="234" t="str">
        <f>IF(TRIM(F663)="","",$B$1&amp;"-"&amp;SUBSTITUTE(Tabla1[[#This Row],[Mes Inscrito]]," ","")&amp;"-"&amp;SUBSTITUTE(Tabla1[[#This Row],[Dia de clases Inscrito]]," ","")&amp;"-"&amp;SUBSTITUTE(Tabla1[[#This Row],[Horario Inscrito]]," ","")&amp;"-"&amp;Tabla1[[#This Row],[Fecha Inicio grupo]])</f>
        <v/>
      </c>
      <c r="BF663" s="251" t="str">
        <f>IF(F663="","",Tabla1[[#This Row],[Curso]])</f>
        <v/>
      </c>
      <c r="BG663" s="252" t="str">
        <f>+IF(TRIM(F663)="","",$B$1&amp;"-"&amp;TRIM(Tabla1[[#This Row],[Mes Inscrito]])&amp;"-"&amp;TRIM(Tabla1[[#This Row],[Dia de clases Inscrito]])&amp;"-"&amp;TRIM(Tabla1[[#This Row],[Horario Inscrito]])&amp;"-"&amp;TRIM(Tabla1[[#This Row],[Fecha Inicio grupo]])&amp;"-"&amp;TRIM(Tabla1[[#This Row],[Tipo Incrito]]))</f>
        <v/>
      </c>
      <c r="BH663" s="308" t="str">
        <f>IF(F663="","",OR(IFERROR(SEARCH("CG",Tabla1[[#This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3" s="309" t="str">
        <f>IF(F663&lt;&gt;"",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3" s="309" t="str">
        <f>IF(F663&lt;&gt;"",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3" s="309" t="str">
        <f>IF(Tabla1[[#This Row],[Fecha Inicio grupo]]="","",IFERROR(VLOOKUP(Tabla1[[#This Row],[Mes de Alta como miembro]],Parámetros!$AM$2:$AN$16,2,0),"01/01/1900"))</f>
        <v/>
      </c>
    </row>
    <row r="664" spans="1:63" ht="14.45" hidden="1">
      <c r="A664" s="69">
        <v>661</v>
      </c>
      <c r="B664" s="30"/>
      <c r="C664" s="35"/>
      <c r="D664" s="43"/>
      <c r="E664" s="65"/>
      <c r="F664" s="46"/>
      <c r="G664" s="46"/>
      <c r="H664" s="163"/>
      <c r="I664" s="43"/>
      <c r="J664" s="29"/>
      <c r="K664" s="70"/>
      <c r="L664" s="69"/>
      <c r="M664" s="47"/>
      <c r="N664" s="238" t="str">
        <f ca="1">IF(Tabla1[[#This Row],[Fecha de nac]]="","",IF(Tabla1[[#This Row],[Fecha Finalización]] &gt;=TODAY(), DATEDIF(Tabla1[[#This Row],[Fecha de nac]],TODAY(),"y"), ROUNDDOWN((Tabla1[[#This Row],[Fecha Finalización]] -Tabla1[[#This Row],[Fecha de nac]])/365,0)))</f>
        <v/>
      </c>
      <c r="O664" s="169"/>
      <c r="P664" s="35"/>
      <c r="Q664" s="68"/>
      <c r="R664" s="68"/>
      <c r="S664" s="68"/>
      <c r="T664" s="68"/>
      <c r="U664" s="243" t="str">
        <f>IF(F664="","",Tabla1[[#This Row],[Fecha Inicio grupo]]+3*7-7)</f>
        <v/>
      </c>
      <c r="V664" s="244" t="str">
        <f>IF(F664="","",EDATE(Tabla1[[#This Row],[Fecha Inicio grupo]],3))</f>
        <v/>
      </c>
      <c r="W664" s="30"/>
      <c r="X664" s="30"/>
      <c r="Y664" s="76"/>
      <c r="Z664" s="76"/>
      <c r="AA664" s="76"/>
      <c r="AB664" s="76"/>
      <c r="AC664" s="76"/>
      <c r="AD664" s="76"/>
      <c r="AE664" s="76"/>
      <c r="AF664" s="76"/>
      <c r="AG664" s="76"/>
      <c r="AH664" s="76"/>
      <c r="AI664" s="76"/>
      <c r="AJ664" s="76"/>
      <c r="AK664" s="76"/>
      <c r="AL664" s="76"/>
      <c r="AM664" s="76"/>
      <c r="AN664" s="76"/>
      <c r="AO664" s="144"/>
      <c r="AP664" s="246" t="str">
        <f>IF(F664="","",IFERROR(VLOOKUP(SUBSTITUTE(SUBSTITUTE(Tabla1[[#This Row],[Uso Sistemas]],"T","P"),"N","F"),Parámetros!$M$2:$N$17,2,0),"Completar hasta 3ra sem. para evaluar a Probacionista"))</f>
        <v/>
      </c>
      <c r="AQ664" s="40"/>
      <c r="AR664" s="40"/>
      <c r="AS664" s="40"/>
      <c r="AT664" s="29"/>
      <c r="AU664" s="56"/>
      <c r="AV664" s="56"/>
      <c r="AW664" s="56"/>
      <c r="AX664" s="248" t="str">
        <f>IF(V664="","",EOMONTH(EDATE(Tabla1[[#This Row],[Fecha Finalización]],2),0))</f>
        <v/>
      </c>
      <c r="AY664" s="40"/>
      <c r="AZ664" s="249" t="str">
        <f>IF(V664="","",EOMONTH(EDATE(Tabla1[[#This Row],[Fecha Finalización]],3),0))</f>
        <v/>
      </c>
      <c r="BA664" s="40"/>
      <c r="BB664" s="40"/>
      <c r="BC664" s="235"/>
      <c r="BD664" s="233" t="str">
        <f>IF(F664="","",Tabla1[[#This Row],[sem 01]]&amp;Tabla1[[#This Row],[sem 02]]&amp;Tabla1[[#This Row],[sem 03]])</f>
        <v/>
      </c>
      <c r="BE664" s="234" t="str">
        <f>IF(TRIM(F664)="","",$B$1&amp;"-"&amp;SUBSTITUTE(Tabla1[[#This Row],[Mes Inscrito]]," ","")&amp;"-"&amp;SUBSTITUTE(Tabla1[[#This Row],[Dia de clases Inscrito]]," ","")&amp;"-"&amp;SUBSTITUTE(Tabla1[[#This Row],[Horario Inscrito]]," ","")&amp;"-"&amp;Tabla1[[#This Row],[Fecha Inicio grupo]])</f>
        <v/>
      </c>
      <c r="BF664" s="251" t="str">
        <f>IF(F664="","",Tabla1[[#This Row],[Curso]])</f>
        <v/>
      </c>
      <c r="BG664" s="252" t="str">
        <f>+IF(TRIM(F664)="","",$B$1&amp;"-"&amp;TRIM(Tabla1[[#This Row],[Mes Inscrito]])&amp;"-"&amp;TRIM(Tabla1[[#This Row],[Dia de clases Inscrito]])&amp;"-"&amp;TRIM(Tabla1[[#This Row],[Horario Inscrito]])&amp;"-"&amp;TRIM(Tabla1[[#This Row],[Fecha Inicio grupo]])&amp;"-"&amp;TRIM(Tabla1[[#This Row],[Tipo Incrito]]))</f>
        <v/>
      </c>
      <c r="BH664" s="308" t="str">
        <f>IF(F664="","",OR(IFERROR(SEARCH("CG",Tabla1[[#This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4" s="309" t="str">
        <f>IF(F664&lt;&gt;"",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4" s="309" t="str">
        <f>IF(F664&lt;&gt;"",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4" s="309" t="str">
        <f>IF(Tabla1[[#This Row],[Fecha Inicio grupo]]="","",IFERROR(VLOOKUP(Tabla1[[#This Row],[Mes de Alta como miembro]],Parámetros!$AM$2:$AN$16,2,0),"01/01/1900"))</f>
        <v/>
      </c>
    </row>
    <row r="665" spans="1:63" ht="14.45" hidden="1">
      <c r="A665" s="69">
        <v>662</v>
      </c>
      <c r="B665" s="30"/>
      <c r="C665" s="35"/>
      <c r="D665" s="43"/>
      <c r="E665" s="65"/>
      <c r="F665" s="46"/>
      <c r="G665" s="46"/>
      <c r="H665" s="163"/>
      <c r="I665" s="43"/>
      <c r="J665" s="29"/>
      <c r="K665" s="70"/>
      <c r="L665" s="69"/>
      <c r="M665" s="47"/>
      <c r="N665" s="238" t="str">
        <f ca="1">IF(Tabla1[[#This Row],[Fecha de nac]]="","",IF(Tabla1[[#This Row],[Fecha Finalización]] &gt;=TODAY(), DATEDIF(Tabla1[[#This Row],[Fecha de nac]],TODAY(),"y"), ROUNDDOWN((Tabla1[[#This Row],[Fecha Finalización]] -Tabla1[[#This Row],[Fecha de nac]])/365,0)))</f>
        <v/>
      </c>
      <c r="O665" s="169"/>
      <c r="P665" s="35"/>
      <c r="Q665" s="68"/>
      <c r="R665" s="68"/>
      <c r="S665" s="68"/>
      <c r="T665" s="68"/>
      <c r="U665" s="243" t="str">
        <f>IF(F665="","",Tabla1[[#This Row],[Fecha Inicio grupo]]+3*7-7)</f>
        <v/>
      </c>
      <c r="V665" s="244" t="str">
        <f>IF(F665="","",EDATE(Tabla1[[#This Row],[Fecha Inicio grupo]],3))</f>
        <v/>
      </c>
      <c r="W665" s="30"/>
      <c r="X665" s="30"/>
      <c r="Y665" s="76"/>
      <c r="Z665" s="76"/>
      <c r="AA665" s="76"/>
      <c r="AB665" s="76"/>
      <c r="AC665" s="76"/>
      <c r="AD665" s="76"/>
      <c r="AE665" s="76"/>
      <c r="AF665" s="76"/>
      <c r="AG665" s="76"/>
      <c r="AH665" s="76"/>
      <c r="AI665" s="76"/>
      <c r="AJ665" s="76"/>
      <c r="AK665" s="76"/>
      <c r="AL665" s="76"/>
      <c r="AM665" s="76"/>
      <c r="AN665" s="76"/>
      <c r="AO665" s="144"/>
      <c r="AP665" s="246" t="str">
        <f>IF(F665="","",IFERROR(VLOOKUP(SUBSTITUTE(SUBSTITUTE(Tabla1[[#This Row],[Uso Sistemas]],"T","P"),"N","F"),Parámetros!$M$2:$N$17,2,0),"Completar hasta 3ra sem. para evaluar a Probacionista"))</f>
        <v/>
      </c>
      <c r="AQ665" s="40"/>
      <c r="AR665" s="40"/>
      <c r="AS665" s="40"/>
      <c r="AT665" s="29"/>
      <c r="AU665" s="56"/>
      <c r="AV665" s="56"/>
      <c r="AW665" s="56"/>
      <c r="AX665" s="248" t="str">
        <f>IF(V665="","",EOMONTH(EDATE(Tabla1[[#This Row],[Fecha Finalización]],2),0))</f>
        <v/>
      </c>
      <c r="AY665" s="40"/>
      <c r="AZ665" s="249" t="str">
        <f>IF(V665="","",EOMONTH(EDATE(Tabla1[[#This Row],[Fecha Finalización]],3),0))</f>
        <v/>
      </c>
      <c r="BA665" s="40"/>
      <c r="BB665" s="40"/>
      <c r="BC665" s="235"/>
      <c r="BD665" s="233" t="str">
        <f>IF(F665="","",Tabla1[[#This Row],[sem 01]]&amp;Tabla1[[#This Row],[sem 02]]&amp;Tabla1[[#This Row],[sem 03]])</f>
        <v/>
      </c>
      <c r="BE665" s="234" t="str">
        <f>IF(TRIM(F665)="","",$B$1&amp;"-"&amp;SUBSTITUTE(Tabla1[[#This Row],[Mes Inscrito]]," ","")&amp;"-"&amp;SUBSTITUTE(Tabla1[[#This Row],[Dia de clases Inscrito]]," ","")&amp;"-"&amp;SUBSTITUTE(Tabla1[[#This Row],[Horario Inscrito]]," ","")&amp;"-"&amp;Tabla1[[#This Row],[Fecha Inicio grupo]])</f>
        <v/>
      </c>
      <c r="BF665" s="251" t="str">
        <f>IF(F665="","",Tabla1[[#This Row],[Curso]])</f>
        <v/>
      </c>
      <c r="BG665" s="252" t="str">
        <f>+IF(TRIM(F665)="","",$B$1&amp;"-"&amp;TRIM(Tabla1[[#This Row],[Mes Inscrito]])&amp;"-"&amp;TRIM(Tabla1[[#This Row],[Dia de clases Inscrito]])&amp;"-"&amp;TRIM(Tabla1[[#This Row],[Horario Inscrito]])&amp;"-"&amp;TRIM(Tabla1[[#This Row],[Fecha Inicio grupo]])&amp;"-"&amp;TRIM(Tabla1[[#This Row],[Tipo Incrito]]))</f>
        <v/>
      </c>
      <c r="BH665" s="308" t="str">
        <f>IF(F665="","",OR(IFERROR(SEARCH("CG",Tabla1[[#This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5" s="309" t="str">
        <f>IF(F665&lt;&gt;"",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5" s="309" t="str">
        <f>IF(F665&lt;&gt;"",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5" s="309" t="str">
        <f>IF(Tabla1[[#This Row],[Fecha Inicio grupo]]="","",IFERROR(VLOOKUP(Tabla1[[#This Row],[Mes de Alta como miembro]],Parámetros!$AM$2:$AN$16,2,0),"01/01/1900"))</f>
        <v/>
      </c>
    </row>
    <row r="666" spans="1:63" ht="14.45" hidden="1">
      <c r="A666" s="69">
        <v>663</v>
      </c>
      <c r="B666" s="30"/>
      <c r="C666" s="35"/>
      <c r="D666" s="43"/>
      <c r="E666" s="65"/>
      <c r="F666" s="46"/>
      <c r="G666" s="46"/>
      <c r="H666" s="163"/>
      <c r="I666" s="43"/>
      <c r="J666" s="29"/>
      <c r="K666" s="70"/>
      <c r="L666" s="69"/>
      <c r="M666" s="47"/>
      <c r="N666" s="238" t="str">
        <f ca="1">IF(Tabla1[[#This Row],[Fecha de nac]]="","",IF(Tabla1[[#This Row],[Fecha Finalización]] &gt;=TODAY(), DATEDIF(Tabla1[[#This Row],[Fecha de nac]],TODAY(),"y"), ROUNDDOWN((Tabla1[[#This Row],[Fecha Finalización]] -Tabla1[[#This Row],[Fecha de nac]])/365,0)))</f>
        <v/>
      </c>
      <c r="O666" s="169"/>
      <c r="P666" s="35"/>
      <c r="Q666" s="68"/>
      <c r="R666" s="68"/>
      <c r="S666" s="68"/>
      <c r="T666" s="68"/>
      <c r="U666" s="243" t="str">
        <f>IF(F666="","",Tabla1[[#This Row],[Fecha Inicio grupo]]+3*7-7)</f>
        <v/>
      </c>
      <c r="V666" s="244" t="str">
        <f>IF(F666="","",EDATE(Tabla1[[#This Row],[Fecha Inicio grupo]],3))</f>
        <v/>
      </c>
      <c r="W666" s="30"/>
      <c r="X666" s="30"/>
      <c r="Y666" s="76"/>
      <c r="Z666" s="76"/>
      <c r="AA666" s="76"/>
      <c r="AB666" s="76"/>
      <c r="AC666" s="76"/>
      <c r="AD666" s="76"/>
      <c r="AE666" s="76"/>
      <c r="AF666" s="76"/>
      <c r="AG666" s="76"/>
      <c r="AH666" s="76"/>
      <c r="AI666" s="76"/>
      <c r="AJ666" s="76"/>
      <c r="AK666" s="76"/>
      <c r="AL666" s="76"/>
      <c r="AM666" s="76"/>
      <c r="AN666" s="76"/>
      <c r="AO666" s="144"/>
      <c r="AP666" s="246" t="str">
        <f>IF(F666="","",IFERROR(VLOOKUP(SUBSTITUTE(SUBSTITUTE(Tabla1[[#This Row],[Uso Sistemas]],"T","P"),"N","F"),Parámetros!$M$2:$N$17,2,0),"Completar hasta 3ra sem. para evaluar a Probacionista"))</f>
        <v/>
      </c>
      <c r="AQ666" s="40"/>
      <c r="AR666" s="40"/>
      <c r="AS666" s="40"/>
      <c r="AT666" s="29"/>
      <c r="AU666" s="56"/>
      <c r="AV666" s="56"/>
      <c r="AW666" s="56"/>
      <c r="AX666" s="248" t="str">
        <f>IF(V666="","",EOMONTH(EDATE(Tabla1[[#This Row],[Fecha Finalización]],2),0))</f>
        <v/>
      </c>
      <c r="AY666" s="40"/>
      <c r="AZ666" s="249" t="str">
        <f>IF(V666="","",EOMONTH(EDATE(Tabla1[[#This Row],[Fecha Finalización]],3),0))</f>
        <v/>
      </c>
      <c r="BA666" s="40"/>
      <c r="BB666" s="40"/>
      <c r="BC666" s="235"/>
      <c r="BD666" s="233" t="str">
        <f>IF(F666="","",Tabla1[[#This Row],[sem 01]]&amp;Tabla1[[#This Row],[sem 02]]&amp;Tabla1[[#This Row],[sem 03]])</f>
        <v/>
      </c>
      <c r="BE666" s="234" t="str">
        <f>IF(TRIM(F666)="","",$B$1&amp;"-"&amp;SUBSTITUTE(Tabla1[[#This Row],[Mes Inscrito]]," ","")&amp;"-"&amp;SUBSTITUTE(Tabla1[[#This Row],[Dia de clases Inscrito]]," ","")&amp;"-"&amp;SUBSTITUTE(Tabla1[[#This Row],[Horario Inscrito]]," ","")&amp;"-"&amp;Tabla1[[#This Row],[Fecha Inicio grupo]])</f>
        <v/>
      </c>
      <c r="BF666" s="251" t="str">
        <f>IF(F666="","",Tabla1[[#This Row],[Curso]])</f>
        <v/>
      </c>
      <c r="BG666" s="252" t="str">
        <f>+IF(TRIM(F666)="","",$B$1&amp;"-"&amp;TRIM(Tabla1[[#This Row],[Mes Inscrito]])&amp;"-"&amp;TRIM(Tabla1[[#This Row],[Dia de clases Inscrito]])&amp;"-"&amp;TRIM(Tabla1[[#This Row],[Horario Inscrito]])&amp;"-"&amp;TRIM(Tabla1[[#This Row],[Fecha Inicio grupo]])&amp;"-"&amp;TRIM(Tabla1[[#This Row],[Tipo Incrito]]))</f>
        <v/>
      </c>
      <c r="BH666" s="308" t="str">
        <f>IF(F666="","",OR(IFERROR(SEARCH("CG",Tabla1[[#This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6" s="309" t="str">
        <f>IF(F666&lt;&gt;"",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6" s="309" t="str">
        <f>IF(F666&lt;&gt;"",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6" s="309" t="str">
        <f>IF(Tabla1[[#This Row],[Fecha Inicio grupo]]="","",IFERROR(VLOOKUP(Tabla1[[#This Row],[Mes de Alta como miembro]],Parámetros!$AM$2:$AN$16,2,0),"01/01/1900"))</f>
        <v/>
      </c>
    </row>
    <row r="667" spans="1:63" ht="14.45" hidden="1">
      <c r="A667" s="69">
        <v>664</v>
      </c>
      <c r="B667" s="30"/>
      <c r="C667" s="35"/>
      <c r="D667" s="43"/>
      <c r="E667" s="65"/>
      <c r="F667" s="46"/>
      <c r="G667" s="46"/>
      <c r="H667" s="163"/>
      <c r="I667" s="43"/>
      <c r="J667" s="29"/>
      <c r="K667" s="70"/>
      <c r="L667" s="69"/>
      <c r="M667" s="47"/>
      <c r="N667" s="238" t="str">
        <f ca="1">IF(Tabla1[[#This Row],[Fecha de nac]]="","",IF(Tabla1[[#This Row],[Fecha Finalización]] &gt;=TODAY(), DATEDIF(Tabla1[[#This Row],[Fecha de nac]],TODAY(),"y"), ROUNDDOWN((Tabla1[[#This Row],[Fecha Finalización]] -Tabla1[[#This Row],[Fecha de nac]])/365,0)))</f>
        <v/>
      </c>
      <c r="O667" s="169"/>
      <c r="P667" s="35"/>
      <c r="Q667" s="68"/>
      <c r="R667" s="68"/>
      <c r="S667" s="68"/>
      <c r="T667" s="68"/>
      <c r="U667" s="243" t="str">
        <f>IF(F667="","",Tabla1[[#This Row],[Fecha Inicio grupo]]+3*7-7)</f>
        <v/>
      </c>
      <c r="V667" s="244" t="str">
        <f>IF(F667="","",EDATE(Tabla1[[#This Row],[Fecha Inicio grupo]],3))</f>
        <v/>
      </c>
      <c r="W667" s="30"/>
      <c r="X667" s="30"/>
      <c r="Y667" s="76"/>
      <c r="Z667" s="76"/>
      <c r="AA667" s="76"/>
      <c r="AB667" s="76"/>
      <c r="AC667" s="76"/>
      <c r="AD667" s="76"/>
      <c r="AE667" s="76"/>
      <c r="AF667" s="76"/>
      <c r="AG667" s="76"/>
      <c r="AH667" s="76"/>
      <c r="AI667" s="76"/>
      <c r="AJ667" s="76"/>
      <c r="AK667" s="76"/>
      <c r="AL667" s="76"/>
      <c r="AM667" s="76"/>
      <c r="AN667" s="76"/>
      <c r="AO667" s="144"/>
      <c r="AP667" s="246" t="str">
        <f>IF(F667="","",IFERROR(VLOOKUP(SUBSTITUTE(SUBSTITUTE(Tabla1[[#This Row],[Uso Sistemas]],"T","P"),"N","F"),Parámetros!$M$2:$N$17,2,0),"Completar hasta 3ra sem. para evaluar a Probacionista"))</f>
        <v/>
      </c>
      <c r="AQ667" s="40"/>
      <c r="AR667" s="40"/>
      <c r="AS667" s="40"/>
      <c r="AT667" s="29"/>
      <c r="AU667" s="56"/>
      <c r="AV667" s="56"/>
      <c r="AW667" s="56"/>
      <c r="AX667" s="248" t="str">
        <f>IF(V667="","",EOMONTH(EDATE(Tabla1[[#This Row],[Fecha Finalización]],2),0))</f>
        <v/>
      </c>
      <c r="AY667" s="40"/>
      <c r="AZ667" s="249" t="str">
        <f>IF(V667="","",EOMONTH(EDATE(Tabla1[[#This Row],[Fecha Finalización]],3),0))</f>
        <v/>
      </c>
      <c r="BA667" s="40"/>
      <c r="BB667" s="40"/>
      <c r="BC667" s="235"/>
      <c r="BD667" s="233" t="str">
        <f>IF(F667="","",Tabla1[[#This Row],[sem 01]]&amp;Tabla1[[#This Row],[sem 02]]&amp;Tabla1[[#This Row],[sem 03]])</f>
        <v/>
      </c>
      <c r="BE667" s="234" t="str">
        <f>IF(TRIM(F667)="","",$B$1&amp;"-"&amp;SUBSTITUTE(Tabla1[[#This Row],[Mes Inscrito]]," ","")&amp;"-"&amp;SUBSTITUTE(Tabla1[[#This Row],[Dia de clases Inscrito]]," ","")&amp;"-"&amp;SUBSTITUTE(Tabla1[[#This Row],[Horario Inscrito]]," ","")&amp;"-"&amp;Tabla1[[#This Row],[Fecha Inicio grupo]])</f>
        <v/>
      </c>
      <c r="BF667" s="251" t="str">
        <f>IF(F667="","",Tabla1[[#This Row],[Curso]])</f>
        <v/>
      </c>
      <c r="BG667" s="252" t="str">
        <f>+IF(TRIM(F667)="","",$B$1&amp;"-"&amp;TRIM(Tabla1[[#This Row],[Mes Inscrito]])&amp;"-"&amp;TRIM(Tabla1[[#This Row],[Dia de clases Inscrito]])&amp;"-"&amp;TRIM(Tabla1[[#This Row],[Horario Inscrito]])&amp;"-"&amp;TRIM(Tabla1[[#This Row],[Fecha Inicio grupo]])&amp;"-"&amp;TRIM(Tabla1[[#This Row],[Tipo Incrito]]))</f>
        <v/>
      </c>
      <c r="BH667" s="308" t="str">
        <f>IF(F667="","",OR(IFERROR(SEARCH("CG",Tabla1[[#This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7" s="309" t="str">
        <f>IF(F667&lt;&gt;"",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7" s="309" t="str">
        <f>IF(F667&lt;&gt;"",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7" s="309" t="str">
        <f>IF(Tabla1[[#This Row],[Fecha Inicio grupo]]="","",IFERROR(VLOOKUP(Tabla1[[#This Row],[Mes de Alta como miembro]],Parámetros!$AM$2:$AN$16,2,0),"01/01/1900"))</f>
        <v/>
      </c>
    </row>
    <row r="668" spans="1:63" ht="14.45" hidden="1">
      <c r="A668" s="69">
        <v>665</v>
      </c>
      <c r="B668" s="30"/>
      <c r="C668" s="35"/>
      <c r="D668" s="43"/>
      <c r="E668" s="65"/>
      <c r="F668" s="46"/>
      <c r="G668" s="46"/>
      <c r="H668" s="163"/>
      <c r="I668" s="43"/>
      <c r="J668" s="29"/>
      <c r="K668" s="70"/>
      <c r="L668" s="69"/>
      <c r="M668" s="47"/>
      <c r="N668" s="238" t="str">
        <f ca="1">IF(Tabla1[[#This Row],[Fecha de nac]]="","",IF(Tabla1[[#This Row],[Fecha Finalización]] &gt;=TODAY(), DATEDIF(Tabla1[[#This Row],[Fecha de nac]],TODAY(),"y"), ROUNDDOWN((Tabla1[[#This Row],[Fecha Finalización]] -Tabla1[[#This Row],[Fecha de nac]])/365,0)))</f>
        <v/>
      </c>
      <c r="O668" s="169"/>
      <c r="P668" s="35"/>
      <c r="Q668" s="68"/>
      <c r="R668" s="68"/>
      <c r="S668" s="68"/>
      <c r="T668" s="68"/>
      <c r="U668" s="243" t="str">
        <f>IF(F668="","",Tabla1[[#This Row],[Fecha Inicio grupo]]+3*7-7)</f>
        <v/>
      </c>
      <c r="V668" s="244" t="str">
        <f>IF(F668="","",EDATE(Tabla1[[#This Row],[Fecha Inicio grupo]],3))</f>
        <v/>
      </c>
      <c r="W668" s="30"/>
      <c r="X668" s="30"/>
      <c r="Y668" s="76"/>
      <c r="Z668" s="76"/>
      <c r="AA668" s="76"/>
      <c r="AB668" s="76"/>
      <c r="AC668" s="76"/>
      <c r="AD668" s="76"/>
      <c r="AE668" s="76"/>
      <c r="AF668" s="76"/>
      <c r="AG668" s="76"/>
      <c r="AH668" s="76"/>
      <c r="AI668" s="76"/>
      <c r="AJ668" s="76"/>
      <c r="AK668" s="76"/>
      <c r="AL668" s="76"/>
      <c r="AM668" s="76"/>
      <c r="AN668" s="76"/>
      <c r="AO668" s="144"/>
      <c r="AP668" s="246" t="str">
        <f>IF(F668="","",IFERROR(VLOOKUP(SUBSTITUTE(SUBSTITUTE(Tabla1[[#This Row],[Uso Sistemas]],"T","P"),"N","F"),Parámetros!$M$2:$N$17,2,0),"Completar hasta 3ra sem. para evaluar a Probacionista"))</f>
        <v/>
      </c>
      <c r="AQ668" s="40"/>
      <c r="AR668" s="40"/>
      <c r="AS668" s="40"/>
      <c r="AT668" s="29"/>
      <c r="AU668" s="56"/>
      <c r="AV668" s="56"/>
      <c r="AW668" s="56"/>
      <c r="AX668" s="248" t="str">
        <f>IF(V668="","",EOMONTH(EDATE(Tabla1[[#This Row],[Fecha Finalización]],2),0))</f>
        <v/>
      </c>
      <c r="AY668" s="40"/>
      <c r="AZ668" s="249" t="str">
        <f>IF(V668="","",EOMONTH(EDATE(Tabla1[[#This Row],[Fecha Finalización]],3),0))</f>
        <v/>
      </c>
      <c r="BA668" s="40"/>
      <c r="BB668" s="40"/>
      <c r="BC668" s="235"/>
      <c r="BD668" s="233" t="str">
        <f>IF(F668="","",Tabla1[[#This Row],[sem 01]]&amp;Tabla1[[#This Row],[sem 02]]&amp;Tabla1[[#This Row],[sem 03]])</f>
        <v/>
      </c>
      <c r="BE668" s="234" t="str">
        <f>IF(TRIM(F668)="","",$B$1&amp;"-"&amp;SUBSTITUTE(Tabla1[[#This Row],[Mes Inscrito]]," ","")&amp;"-"&amp;SUBSTITUTE(Tabla1[[#This Row],[Dia de clases Inscrito]]," ","")&amp;"-"&amp;SUBSTITUTE(Tabla1[[#This Row],[Horario Inscrito]]," ","")&amp;"-"&amp;Tabla1[[#This Row],[Fecha Inicio grupo]])</f>
        <v/>
      </c>
      <c r="BF668" s="251" t="str">
        <f>IF(F668="","",Tabla1[[#This Row],[Curso]])</f>
        <v/>
      </c>
      <c r="BG668" s="252" t="str">
        <f>+IF(TRIM(F668)="","",$B$1&amp;"-"&amp;TRIM(Tabla1[[#This Row],[Mes Inscrito]])&amp;"-"&amp;TRIM(Tabla1[[#This Row],[Dia de clases Inscrito]])&amp;"-"&amp;TRIM(Tabla1[[#This Row],[Horario Inscrito]])&amp;"-"&amp;TRIM(Tabla1[[#This Row],[Fecha Inicio grupo]])&amp;"-"&amp;TRIM(Tabla1[[#This Row],[Tipo Incrito]]))</f>
        <v/>
      </c>
      <c r="BH668" s="308" t="str">
        <f>IF(F668="","",OR(IFERROR(SEARCH("CG",Tabla1[[#This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8" s="309" t="str">
        <f>IF(F668&lt;&gt;"",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8" s="309" t="str">
        <f>IF(F668&lt;&gt;"",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8" s="309" t="str">
        <f>IF(Tabla1[[#This Row],[Fecha Inicio grupo]]="","",IFERROR(VLOOKUP(Tabla1[[#This Row],[Mes de Alta como miembro]],Parámetros!$AM$2:$AN$16,2,0),"01/01/1900"))</f>
        <v/>
      </c>
    </row>
    <row r="669" spans="1:63" ht="14.45" hidden="1">
      <c r="A669" s="69">
        <v>666</v>
      </c>
      <c r="B669" s="30"/>
      <c r="C669" s="35"/>
      <c r="D669" s="43"/>
      <c r="E669" s="65"/>
      <c r="F669" s="46"/>
      <c r="G669" s="46"/>
      <c r="H669" s="163"/>
      <c r="I669" s="43"/>
      <c r="J669" s="29"/>
      <c r="K669" s="70"/>
      <c r="L669" s="69"/>
      <c r="M669" s="47"/>
      <c r="N669" s="238" t="str">
        <f ca="1">IF(Tabla1[[#This Row],[Fecha de nac]]="","",IF(Tabla1[[#This Row],[Fecha Finalización]] &gt;=TODAY(), DATEDIF(Tabla1[[#This Row],[Fecha de nac]],TODAY(),"y"), ROUNDDOWN((Tabla1[[#This Row],[Fecha Finalización]] -Tabla1[[#This Row],[Fecha de nac]])/365,0)))</f>
        <v/>
      </c>
      <c r="O669" s="169"/>
      <c r="P669" s="35"/>
      <c r="Q669" s="68"/>
      <c r="R669" s="68"/>
      <c r="S669" s="68"/>
      <c r="T669" s="68"/>
      <c r="U669" s="243" t="str">
        <f>IF(F669="","",Tabla1[[#This Row],[Fecha Inicio grupo]]+3*7-7)</f>
        <v/>
      </c>
      <c r="V669" s="244" t="str">
        <f>IF(F669="","",EDATE(Tabla1[[#This Row],[Fecha Inicio grupo]],3))</f>
        <v/>
      </c>
      <c r="W669" s="30"/>
      <c r="X669" s="30"/>
      <c r="Y669" s="76"/>
      <c r="Z669" s="76"/>
      <c r="AA669" s="76"/>
      <c r="AB669" s="76"/>
      <c r="AC669" s="76"/>
      <c r="AD669" s="76"/>
      <c r="AE669" s="76"/>
      <c r="AF669" s="76"/>
      <c r="AG669" s="76"/>
      <c r="AH669" s="76"/>
      <c r="AI669" s="76"/>
      <c r="AJ669" s="76"/>
      <c r="AK669" s="76"/>
      <c r="AL669" s="76"/>
      <c r="AM669" s="76"/>
      <c r="AN669" s="76"/>
      <c r="AO669" s="144"/>
      <c r="AP669" s="246" t="str">
        <f>IF(F669="","",IFERROR(VLOOKUP(SUBSTITUTE(SUBSTITUTE(Tabla1[[#This Row],[Uso Sistemas]],"T","P"),"N","F"),Parámetros!$M$2:$N$17,2,0),"Completar hasta 3ra sem. para evaluar a Probacionista"))</f>
        <v/>
      </c>
      <c r="AQ669" s="40"/>
      <c r="AR669" s="40"/>
      <c r="AS669" s="40"/>
      <c r="AT669" s="29"/>
      <c r="AU669" s="56"/>
      <c r="AV669" s="56"/>
      <c r="AW669" s="56"/>
      <c r="AX669" s="248" t="str">
        <f>IF(V669="","",EOMONTH(EDATE(Tabla1[[#This Row],[Fecha Finalización]],2),0))</f>
        <v/>
      </c>
      <c r="AY669" s="40"/>
      <c r="AZ669" s="249" t="str">
        <f>IF(V669="","",EOMONTH(EDATE(Tabla1[[#This Row],[Fecha Finalización]],3),0))</f>
        <v/>
      </c>
      <c r="BA669" s="40"/>
      <c r="BB669" s="40"/>
      <c r="BC669" s="235"/>
      <c r="BD669" s="233" t="str">
        <f>IF(F669="","",Tabla1[[#This Row],[sem 01]]&amp;Tabla1[[#This Row],[sem 02]]&amp;Tabla1[[#This Row],[sem 03]])</f>
        <v/>
      </c>
      <c r="BE669" s="234" t="str">
        <f>IF(TRIM(F669)="","",$B$1&amp;"-"&amp;SUBSTITUTE(Tabla1[[#This Row],[Mes Inscrito]]," ","")&amp;"-"&amp;SUBSTITUTE(Tabla1[[#This Row],[Dia de clases Inscrito]]," ","")&amp;"-"&amp;SUBSTITUTE(Tabla1[[#This Row],[Horario Inscrito]]," ","")&amp;"-"&amp;Tabla1[[#This Row],[Fecha Inicio grupo]])</f>
        <v/>
      </c>
      <c r="BF669" s="251" t="str">
        <f>IF(F669="","",Tabla1[[#This Row],[Curso]])</f>
        <v/>
      </c>
      <c r="BG669" s="252" t="str">
        <f>+IF(TRIM(F669)="","",$B$1&amp;"-"&amp;TRIM(Tabla1[[#This Row],[Mes Inscrito]])&amp;"-"&amp;TRIM(Tabla1[[#This Row],[Dia de clases Inscrito]])&amp;"-"&amp;TRIM(Tabla1[[#This Row],[Horario Inscrito]])&amp;"-"&amp;TRIM(Tabla1[[#This Row],[Fecha Inicio grupo]])&amp;"-"&amp;TRIM(Tabla1[[#This Row],[Tipo Incrito]]))</f>
        <v/>
      </c>
      <c r="BH669" s="308" t="str">
        <f>IF(F669="","",OR(IFERROR(SEARCH("CG",Tabla1[[#This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9" s="309" t="str">
        <f>IF(F669&lt;&gt;"",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9" s="309" t="str">
        <f>IF(F669&lt;&gt;"",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9" s="309" t="str">
        <f>IF(Tabla1[[#This Row],[Fecha Inicio grupo]]="","",IFERROR(VLOOKUP(Tabla1[[#This Row],[Mes de Alta como miembro]],Parámetros!$AM$2:$AN$16,2,0),"01/01/1900"))</f>
        <v/>
      </c>
    </row>
    <row r="670" spans="1:63" ht="14.45" hidden="1">
      <c r="A670" s="69">
        <v>667</v>
      </c>
      <c r="B670" s="30"/>
      <c r="C670" s="35"/>
      <c r="D670" s="43"/>
      <c r="E670" s="65"/>
      <c r="F670" s="46"/>
      <c r="G670" s="46"/>
      <c r="H670" s="163"/>
      <c r="I670" s="43"/>
      <c r="J670" s="29"/>
      <c r="K670" s="70"/>
      <c r="L670" s="69"/>
      <c r="M670" s="47"/>
      <c r="N670" s="238" t="str">
        <f ca="1">IF(Tabla1[[#This Row],[Fecha de nac]]="","",IF(Tabla1[[#This Row],[Fecha Finalización]] &gt;=TODAY(), DATEDIF(Tabla1[[#This Row],[Fecha de nac]],TODAY(),"y"), ROUNDDOWN((Tabla1[[#This Row],[Fecha Finalización]] -Tabla1[[#This Row],[Fecha de nac]])/365,0)))</f>
        <v/>
      </c>
      <c r="O670" s="169"/>
      <c r="P670" s="35"/>
      <c r="Q670" s="68"/>
      <c r="R670" s="68"/>
      <c r="S670" s="68"/>
      <c r="T670" s="68"/>
      <c r="U670" s="243" t="str">
        <f>IF(F670="","",Tabla1[[#This Row],[Fecha Inicio grupo]]+3*7-7)</f>
        <v/>
      </c>
      <c r="V670" s="244" t="str">
        <f>IF(F670="","",EDATE(Tabla1[[#This Row],[Fecha Inicio grupo]],3))</f>
        <v/>
      </c>
      <c r="W670" s="30"/>
      <c r="X670" s="30"/>
      <c r="Y670" s="76"/>
      <c r="Z670" s="76"/>
      <c r="AA670" s="76"/>
      <c r="AB670" s="76"/>
      <c r="AC670" s="76"/>
      <c r="AD670" s="76"/>
      <c r="AE670" s="76"/>
      <c r="AF670" s="76"/>
      <c r="AG670" s="76"/>
      <c r="AH670" s="76"/>
      <c r="AI670" s="76"/>
      <c r="AJ670" s="76"/>
      <c r="AK670" s="76"/>
      <c r="AL670" s="76"/>
      <c r="AM670" s="76"/>
      <c r="AN670" s="76"/>
      <c r="AO670" s="144"/>
      <c r="AP670" s="246" t="str">
        <f>IF(F670="","",IFERROR(VLOOKUP(SUBSTITUTE(SUBSTITUTE(Tabla1[[#This Row],[Uso Sistemas]],"T","P"),"N","F"),Parámetros!$M$2:$N$17,2,0),"Completar hasta 3ra sem. para evaluar a Probacionista"))</f>
        <v/>
      </c>
      <c r="AQ670" s="40"/>
      <c r="AR670" s="40"/>
      <c r="AS670" s="40"/>
      <c r="AT670" s="29"/>
      <c r="AU670" s="56"/>
      <c r="AV670" s="56"/>
      <c r="AW670" s="56"/>
      <c r="AX670" s="248" t="str">
        <f>IF(V670="","",EOMONTH(EDATE(Tabla1[[#This Row],[Fecha Finalización]],2),0))</f>
        <v/>
      </c>
      <c r="AY670" s="40"/>
      <c r="AZ670" s="249" t="str">
        <f>IF(V670="","",EOMONTH(EDATE(Tabla1[[#This Row],[Fecha Finalización]],3),0))</f>
        <v/>
      </c>
      <c r="BA670" s="40"/>
      <c r="BB670" s="40"/>
      <c r="BC670" s="235"/>
      <c r="BD670" s="233" t="str">
        <f>IF(F670="","",Tabla1[[#This Row],[sem 01]]&amp;Tabla1[[#This Row],[sem 02]]&amp;Tabla1[[#This Row],[sem 03]])</f>
        <v/>
      </c>
      <c r="BE670" s="234" t="str">
        <f>IF(TRIM(F670)="","",$B$1&amp;"-"&amp;SUBSTITUTE(Tabla1[[#This Row],[Mes Inscrito]]," ","")&amp;"-"&amp;SUBSTITUTE(Tabla1[[#This Row],[Dia de clases Inscrito]]," ","")&amp;"-"&amp;SUBSTITUTE(Tabla1[[#This Row],[Horario Inscrito]]," ","")&amp;"-"&amp;Tabla1[[#This Row],[Fecha Inicio grupo]])</f>
        <v/>
      </c>
      <c r="BF670" s="251" t="str">
        <f>IF(F670="","",Tabla1[[#This Row],[Curso]])</f>
        <v/>
      </c>
      <c r="BG670" s="252" t="str">
        <f>+IF(TRIM(F670)="","",$B$1&amp;"-"&amp;TRIM(Tabla1[[#This Row],[Mes Inscrito]])&amp;"-"&amp;TRIM(Tabla1[[#This Row],[Dia de clases Inscrito]])&amp;"-"&amp;TRIM(Tabla1[[#This Row],[Horario Inscrito]])&amp;"-"&amp;TRIM(Tabla1[[#This Row],[Fecha Inicio grupo]])&amp;"-"&amp;TRIM(Tabla1[[#This Row],[Tipo Incrito]]))</f>
        <v/>
      </c>
      <c r="BH670" s="308" t="str">
        <f>IF(F670="","",OR(IFERROR(SEARCH("CG",Tabla1[[#This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0" s="309" t="str">
        <f>IF(F670&lt;&gt;"",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0" s="309" t="str">
        <f>IF(F670&lt;&gt;"",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0" s="309" t="str">
        <f>IF(Tabla1[[#This Row],[Fecha Inicio grupo]]="","",IFERROR(VLOOKUP(Tabla1[[#This Row],[Mes de Alta como miembro]],Parámetros!$AM$2:$AN$16,2,0),"01/01/1900"))</f>
        <v/>
      </c>
    </row>
    <row r="671" spans="1:63" ht="14.45" hidden="1">
      <c r="A671" s="69">
        <v>668</v>
      </c>
      <c r="B671" s="30"/>
      <c r="C671" s="35"/>
      <c r="D671" s="43"/>
      <c r="E671" s="65"/>
      <c r="F671" s="46"/>
      <c r="G671" s="46"/>
      <c r="H671" s="163"/>
      <c r="I671" s="43"/>
      <c r="J671" s="29"/>
      <c r="K671" s="70"/>
      <c r="L671" s="69"/>
      <c r="M671" s="47"/>
      <c r="N671" s="238" t="str">
        <f ca="1">IF(Tabla1[[#This Row],[Fecha de nac]]="","",IF(Tabla1[[#This Row],[Fecha Finalización]] &gt;=TODAY(), DATEDIF(Tabla1[[#This Row],[Fecha de nac]],TODAY(),"y"), ROUNDDOWN((Tabla1[[#This Row],[Fecha Finalización]] -Tabla1[[#This Row],[Fecha de nac]])/365,0)))</f>
        <v/>
      </c>
      <c r="O671" s="169"/>
      <c r="P671" s="35"/>
      <c r="Q671" s="68"/>
      <c r="R671" s="68"/>
      <c r="S671" s="68"/>
      <c r="T671" s="68"/>
      <c r="U671" s="243" t="str">
        <f>IF(F671="","",Tabla1[[#This Row],[Fecha Inicio grupo]]+3*7-7)</f>
        <v/>
      </c>
      <c r="V671" s="244" t="str">
        <f>IF(F671="","",EDATE(Tabla1[[#This Row],[Fecha Inicio grupo]],3))</f>
        <v/>
      </c>
      <c r="W671" s="30"/>
      <c r="X671" s="30"/>
      <c r="Y671" s="76"/>
      <c r="Z671" s="76"/>
      <c r="AA671" s="76"/>
      <c r="AB671" s="76"/>
      <c r="AC671" s="76"/>
      <c r="AD671" s="76"/>
      <c r="AE671" s="76"/>
      <c r="AF671" s="76"/>
      <c r="AG671" s="76"/>
      <c r="AH671" s="76"/>
      <c r="AI671" s="76"/>
      <c r="AJ671" s="76"/>
      <c r="AK671" s="76"/>
      <c r="AL671" s="76"/>
      <c r="AM671" s="76"/>
      <c r="AN671" s="76"/>
      <c r="AO671" s="144"/>
      <c r="AP671" s="246" t="str">
        <f>IF(F671="","",IFERROR(VLOOKUP(SUBSTITUTE(SUBSTITUTE(Tabla1[[#This Row],[Uso Sistemas]],"T","P"),"N","F"),Parámetros!$M$2:$N$17,2,0),"Completar hasta 3ra sem. para evaluar a Probacionista"))</f>
        <v/>
      </c>
      <c r="AQ671" s="40"/>
      <c r="AR671" s="40"/>
      <c r="AS671" s="40"/>
      <c r="AT671" s="29"/>
      <c r="AU671" s="56"/>
      <c r="AV671" s="56"/>
      <c r="AW671" s="56"/>
      <c r="AX671" s="248" t="str">
        <f>IF(V671="","",EOMONTH(EDATE(Tabla1[[#This Row],[Fecha Finalización]],2),0))</f>
        <v/>
      </c>
      <c r="AY671" s="40"/>
      <c r="AZ671" s="249" t="str">
        <f>IF(V671="","",EOMONTH(EDATE(Tabla1[[#This Row],[Fecha Finalización]],3),0))</f>
        <v/>
      </c>
      <c r="BA671" s="40"/>
      <c r="BB671" s="40"/>
      <c r="BC671" s="235"/>
      <c r="BD671" s="233" t="str">
        <f>IF(F671="","",Tabla1[[#This Row],[sem 01]]&amp;Tabla1[[#This Row],[sem 02]]&amp;Tabla1[[#This Row],[sem 03]])</f>
        <v/>
      </c>
      <c r="BE671" s="234" t="str">
        <f>IF(TRIM(F671)="","",$B$1&amp;"-"&amp;SUBSTITUTE(Tabla1[[#This Row],[Mes Inscrito]]," ","")&amp;"-"&amp;SUBSTITUTE(Tabla1[[#This Row],[Dia de clases Inscrito]]," ","")&amp;"-"&amp;SUBSTITUTE(Tabla1[[#This Row],[Horario Inscrito]]," ","")&amp;"-"&amp;Tabla1[[#This Row],[Fecha Inicio grupo]])</f>
        <v/>
      </c>
      <c r="BF671" s="251" t="str">
        <f>IF(F671="","",Tabla1[[#This Row],[Curso]])</f>
        <v/>
      </c>
      <c r="BG671" s="252" t="str">
        <f>+IF(TRIM(F671)="","",$B$1&amp;"-"&amp;TRIM(Tabla1[[#This Row],[Mes Inscrito]])&amp;"-"&amp;TRIM(Tabla1[[#This Row],[Dia de clases Inscrito]])&amp;"-"&amp;TRIM(Tabla1[[#This Row],[Horario Inscrito]])&amp;"-"&amp;TRIM(Tabla1[[#This Row],[Fecha Inicio grupo]])&amp;"-"&amp;TRIM(Tabla1[[#This Row],[Tipo Incrito]]))</f>
        <v/>
      </c>
      <c r="BH671" s="308" t="str">
        <f>IF(F671="","",OR(IFERROR(SEARCH("CG",Tabla1[[#This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1" s="309" t="str">
        <f>IF(F671&lt;&gt;"",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1" s="309" t="str">
        <f>IF(F671&lt;&gt;"",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1" s="309" t="str">
        <f>IF(Tabla1[[#This Row],[Fecha Inicio grupo]]="","",IFERROR(VLOOKUP(Tabla1[[#This Row],[Mes de Alta como miembro]],Parámetros!$AM$2:$AN$16,2,0),"01/01/1900"))</f>
        <v/>
      </c>
    </row>
    <row r="672" spans="1:63" ht="14.45" hidden="1">
      <c r="A672" s="69">
        <v>669</v>
      </c>
      <c r="B672" s="30"/>
      <c r="C672" s="35"/>
      <c r="D672" s="43"/>
      <c r="E672" s="65"/>
      <c r="F672" s="46"/>
      <c r="G672" s="46"/>
      <c r="H672" s="163"/>
      <c r="I672" s="43"/>
      <c r="J672" s="29"/>
      <c r="K672" s="70"/>
      <c r="L672" s="69"/>
      <c r="M672" s="47"/>
      <c r="N672" s="238" t="str">
        <f ca="1">IF(Tabla1[[#This Row],[Fecha de nac]]="","",IF(Tabla1[[#This Row],[Fecha Finalización]] &gt;=TODAY(), DATEDIF(Tabla1[[#This Row],[Fecha de nac]],TODAY(),"y"), ROUNDDOWN((Tabla1[[#This Row],[Fecha Finalización]] -Tabla1[[#This Row],[Fecha de nac]])/365,0)))</f>
        <v/>
      </c>
      <c r="O672" s="169"/>
      <c r="P672" s="35"/>
      <c r="Q672" s="68"/>
      <c r="R672" s="68"/>
      <c r="S672" s="68"/>
      <c r="T672" s="68"/>
      <c r="U672" s="243" t="str">
        <f>IF(F672="","",Tabla1[[#This Row],[Fecha Inicio grupo]]+3*7-7)</f>
        <v/>
      </c>
      <c r="V672" s="244" t="str">
        <f>IF(F672="","",EDATE(Tabla1[[#This Row],[Fecha Inicio grupo]],3))</f>
        <v/>
      </c>
      <c r="W672" s="30"/>
      <c r="X672" s="30"/>
      <c r="Y672" s="76"/>
      <c r="Z672" s="76"/>
      <c r="AA672" s="76"/>
      <c r="AB672" s="76"/>
      <c r="AC672" s="76"/>
      <c r="AD672" s="76"/>
      <c r="AE672" s="76"/>
      <c r="AF672" s="76"/>
      <c r="AG672" s="76"/>
      <c r="AH672" s="76"/>
      <c r="AI672" s="76"/>
      <c r="AJ672" s="76"/>
      <c r="AK672" s="76"/>
      <c r="AL672" s="76"/>
      <c r="AM672" s="76"/>
      <c r="AN672" s="76"/>
      <c r="AO672" s="144"/>
      <c r="AP672" s="246" t="str">
        <f>IF(F672="","",IFERROR(VLOOKUP(SUBSTITUTE(SUBSTITUTE(Tabla1[[#This Row],[Uso Sistemas]],"T","P"),"N","F"),Parámetros!$M$2:$N$17,2,0),"Completar hasta 3ra sem. para evaluar a Probacionista"))</f>
        <v/>
      </c>
      <c r="AQ672" s="40"/>
      <c r="AR672" s="40"/>
      <c r="AS672" s="40"/>
      <c r="AT672" s="29"/>
      <c r="AU672" s="56"/>
      <c r="AV672" s="56"/>
      <c r="AW672" s="56"/>
      <c r="AX672" s="248" t="str">
        <f>IF(V672="","",EOMONTH(EDATE(Tabla1[[#This Row],[Fecha Finalización]],2),0))</f>
        <v/>
      </c>
      <c r="AY672" s="40"/>
      <c r="AZ672" s="249" t="str">
        <f>IF(V672="","",EOMONTH(EDATE(Tabla1[[#This Row],[Fecha Finalización]],3),0))</f>
        <v/>
      </c>
      <c r="BA672" s="40"/>
      <c r="BB672" s="40"/>
      <c r="BC672" s="235"/>
      <c r="BD672" s="233" t="str">
        <f>IF(F672="","",Tabla1[[#This Row],[sem 01]]&amp;Tabla1[[#This Row],[sem 02]]&amp;Tabla1[[#This Row],[sem 03]])</f>
        <v/>
      </c>
      <c r="BE672" s="234" t="str">
        <f>IF(TRIM(F672)="","",$B$1&amp;"-"&amp;SUBSTITUTE(Tabla1[[#This Row],[Mes Inscrito]]," ","")&amp;"-"&amp;SUBSTITUTE(Tabla1[[#This Row],[Dia de clases Inscrito]]," ","")&amp;"-"&amp;SUBSTITUTE(Tabla1[[#This Row],[Horario Inscrito]]," ","")&amp;"-"&amp;Tabla1[[#This Row],[Fecha Inicio grupo]])</f>
        <v/>
      </c>
      <c r="BF672" s="251" t="str">
        <f>IF(F672="","",Tabla1[[#This Row],[Curso]])</f>
        <v/>
      </c>
      <c r="BG672" s="252" t="str">
        <f>+IF(TRIM(F672)="","",$B$1&amp;"-"&amp;TRIM(Tabla1[[#This Row],[Mes Inscrito]])&amp;"-"&amp;TRIM(Tabla1[[#This Row],[Dia de clases Inscrito]])&amp;"-"&amp;TRIM(Tabla1[[#This Row],[Horario Inscrito]])&amp;"-"&amp;TRIM(Tabla1[[#This Row],[Fecha Inicio grupo]])&amp;"-"&amp;TRIM(Tabla1[[#This Row],[Tipo Incrito]]))</f>
        <v/>
      </c>
      <c r="BH672" s="308" t="str">
        <f>IF(F672="","",OR(IFERROR(SEARCH("CG",Tabla1[[#This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2" s="309" t="str">
        <f>IF(F672&lt;&gt;"",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2" s="309" t="str">
        <f>IF(F672&lt;&gt;"",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2" s="309" t="str">
        <f>IF(Tabla1[[#This Row],[Fecha Inicio grupo]]="","",IFERROR(VLOOKUP(Tabla1[[#This Row],[Mes de Alta como miembro]],Parámetros!$AM$2:$AN$16,2,0),"01/01/1900"))</f>
        <v/>
      </c>
    </row>
    <row r="673" spans="1:63" ht="14.45" hidden="1">
      <c r="A673" s="69">
        <v>670</v>
      </c>
      <c r="B673" s="30"/>
      <c r="C673" s="35"/>
      <c r="D673" s="43"/>
      <c r="E673" s="65"/>
      <c r="F673" s="46"/>
      <c r="G673" s="46"/>
      <c r="H673" s="163"/>
      <c r="I673" s="43"/>
      <c r="J673" s="29"/>
      <c r="K673" s="70"/>
      <c r="L673" s="69"/>
      <c r="M673" s="47"/>
      <c r="N673" s="238" t="str">
        <f ca="1">IF(Tabla1[[#This Row],[Fecha de nac]]="","",IF(Tabla1[[#This Row],[Fecha Finalización]] &gt;=TODAY(), DATEDIF(Tabla1[[#This Row],[Fecha de nac]],TODAY(),"y"), ROUNDDOWN((Tabla1[[#This Row],[Fecha Finalización]] -Tabla1[[#This Row],[Fecha de nac]])/365,0)))</f>
        <v/>
      </c>
      <c r="O673" s="169"/>
      <c r="P673" s="35"/>
      <c r="Q673" s="68"/>
      <c r="R673" s="68"/>
      <c r="S673" s="68"/>
      <c r="T673" s="68"/>
      <c r="U673" s="243" t="str">
        <f>IF(F673="","",Tabla1[[#This Row],[Fecha Inicio grupo]]+3*7-7)</f>
        <v/>
      </c>
      <c r="V673" s="244" t="str">
        <f>IF(F673="","",EDATE(Tabla1[[#This Row],[Fecha Inicio grupo]],3))</f>
        <v/>
      </c>
      <c r="W673" s="30"/>
      <c r="X673" s="30"/>
      <c r="Y673" s="76"/>
      <c r="Z673" s="76"/>
      <c r="AA673" s="76"/>
      <c r="AB673" s="76"/>
      <c r="AC673" s="76"/>
      <c r="AD673" s="76"/>
      <c r="AE673" s="76"/>
      <c r="AF673" s="76"/>
      <c r="AG673" s="76"/>
      <c r="AH673" s="76"/>
      <c r="AI673" s="76"/>
      <c r="AJ673" s="76"/>
      <c r="AK673" s="76"/>
      <c r="AL673" s="76"/>
      <c r="AM673" s="76"/>
      <c r="AN673" s="76"/>
      <c r="AO673" s="144"/>
      <c r="AP673" s="246" t="str">
        <f>IF(F673="","",IFERROR(VLOOKUP(SUBSTITUTE(SUBSTITUTE(Tabla1[[#This Row],[Uso Sistemas]],"T","P"),"N","F"),Parámetros!$M$2:$N$17,2,0),"Completar hasta 3ra sem. para evaluar a Probacionista"))</f>
        <v/>
      </c>
      <c r="AQ673" s="40"/>
      <c r="AR673" s="40"/>
      <c r="AS673" s="40"/>
      <c r="AT673" s="29"/>
      <c r="AU673" s="56"/>
      <c r="AV673" s="56"/>
      <c r="AW673" s="56"/>
      <c r="AX673" s="248" t="str">
        <f>IF(V673="","",EOMONTH(EDATE(Tabla1[[#This Row],[Fecha Finalización]],2),0))</f>
        <v/>
      </c>
      <c r="AY673" s="40"/>
      <c r="AZ673" s="249" t="str">
        <f>IF(V673="","",EOMONTH(EDATE(Tabla1[[#This Row],[Fecha Finalización]],3),0))</f>
        <v/>
      </c>
      <c r="BA673" s="40"/>
      <c r="BB673" s="40"/>
      <c r="BC673" s="235"/>
      <c r="BD673" s="233" t="str">
        <f>IF(F673="","",Tabla1[[#This Row],[sem 01]]&amp;Tabla1[[#This Row],[sem 02]]&amp;Tabla1[[#This Row],[sem 03]])</f>
        <v/>
      </c>
      <c r="BE673" s="234" t="str">
        <f>IF(TRIM(F673)="","",$B$1&amp;"-"&amp;SUBSTITUTE(Tabla1[[#This Row],[Mes Inscrito]]," ","")&amp;"-"&amp;SUBSTITUTE(Tabla1[[#This Row],[Dia de clases Inscrito]]," ","")&amp;"-"&amp;SUBSTITUTE(Tabla1[[#This Row],[Horario Inscrito]]," ","")&amp;"-"&amp;Tabla1[[#This Row],[Fecha Inicio grupo]])</f>
        <v/>
      </c>
      <c r="BF673" s="251" t="str">
        <f>IF(F673="","",Tabla1[[#This Row],[Curso]])</f>
        <v/>
      </c>
      <c r="BG673" s="252" t="str">
        <f>+IF(TRIM(F673)="","",$B$1&amp;"-"&amp;TRIM(Tabla1[[#This Row],[Mes Inscrito]])&amp;"-"&amp;TRIM(Tabla1[[#This Row],[Dia de clases Inscrito]])&amp;"-"&amp;TRIM(Tabla1[[#This Row],[Horario Inscrito]])&amp;"-"&amp;TRIM(Tabla1[[#This Row],[Fecha Inicio grupo]])&amp;"-"&amp;TRIM(Tabla1[[#This Row],[Tipo Incrito]]))</f>
        <v/>
      </c>
      <c r="BH673" s="308" t="str">
        <f>IF(F673="","",OR(IFERROR(SEARCH("CG",Tabla1[[#This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3" s="309" t="str">
        <f>IF(F673&lt;&gt;"",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3" s="309" t="str">
        <f>IF(F673&lt;&gt;"",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3" s="309" t="str">
        <f>IF(Tabla1[[#This Row],[Fecha Inicio grupo]]="","",IFERROR(VLOOKUP(Tabla1[[#This Row],[Mes de Alta como miembro]],Parámetros!$AM$2:$AN$16,2,0),"01/01/1900"))</f>
        <v/>
      </c>
    </row>
    <row r="674" spans="1:63" ht="14.45" hidden="1">
      <c r="A674" s="69">
        <v>671</v>
      </c>
      <c r="B674" s="30"/>
      <c r="C674" s="35"/>
      <c r="D674" s="43"/>
      <c r="E674" s="65"/>
      <c r="F674" s="46"/>
      <c r="G674" s="46"/>
      <c r="H674" s="163"/>
      <c r="I674" s="43"/>
      <c r="J674" s="29"/>
      <c r="K674" s="70"/>
      <c r="L674" s="69"/>
      <c r="M674" s="47"/>
      <c r="N674" s="238" t="str">
        <f ca="1">IF(Tabla1[[#This Row],[Fecha de nac]]="","",IF(Tabla1[[#This Row],[Fecha Finalización]] &gt;=TODAY(), DATEDIF(Tabla1[[#This Row],[Fecha de nac]],TODAY(),"y"), ROUNDDOWN((Tabla1[[#This Row],[Fecha Finalización]] -Tabla1[[#This Row],[Fecha de nac]])/365,0)))</f>
        <v/>
      </c>
      <c r="O674" s="169"/>
      <c r="P674" s="35"/>
      <c r="Q674" s="68"/>
      <c r="R674" s="68"/>
      <c r="S674" s="68"/>
      <c r="T674" s="68"/>
      <c r="U674" s="243" t="str">
        <f>IF(F674="","",Tabla1[[#This Row],[Fecha Inicio grupo]]+3*7-7)</f>
        <v/>
      </c>
      <c r="V674" s="244" t="str">
        <f>IF(F674="","",EDATE(Tabla1[[#This Row],[Fecha Inicio grupo]],3))</f>
        <v/>
      </c>
      <c r="W674" s="30"/>
      <c r="X674" s="30"/>
      <c r="Y674" s="76"/>
      <c r="Z674" s="76"/>
      <c r="AA674" s="76"/>
      <c r="AB674" s="76"/>
      <c r="AC674" s="76"/>
      <c r="AD674" s="76"/>
      <c r="AE674" s="76"/>
      <c r="AF674" s="76"/>
      <c r="AG674" s="76"/>
      <c r="AH674" s="76"/>
      <c r="AI674" s="76"/>
      <c r="AJ674" s="76"/>
      <c r="AK674" s="76"/>
      <c r="AL674" s="76"/>
      <c r="AM674" s="76"/>
      <c r="AN674" s="76"/>
      <c r="AO674" s="144"/>
      <c r="AP674" s="246" t="str">
        <f>IF(F674="","",IFERROR(VLOOKUP(SUBSTITUTE(SUBSTITUTE(Tabla1[[#This Row],[Uso Sistemas]],"T","P"),"N","F"),Parámetros!$M$2:$N$17,2,0),"Completar hasta 3ra sem. para evaluar a Probacionista"))</f>
        <v/>
      </c>
      <c r="AQ674" s="40"/>
      <c r="AR674" s="40"/>
      <c r="AS674" s="40"/>
      <c r="AT674" s="29"/>
      <c r="AU674" s="56"/>
      <c r="AV674" s="56"/>
      <c r="AW674" s="56"/>
      <c r="AX674" s="248" t="str">
        <f>IF(V674="","",EOMONTH(EDATE(Tabla1[[#This Row],[Fecha Finalización]],2),0))</f>
        <v/>
      </c>
      <c r="AY674" s="40"/>
      <c r="AZ674" s="249" t="str">
        <f>IF(V674="","",EOMONTH(EDATE(Tabla1[[#This Row],[Fecha Finalización]],3),0))</f>
        <v/>
      </c>
      <c r="BA674" s="40"/>
      <c r="BB674" s="40"/>
      <c r="BC674" s="235"/>
      <c r="BD674" s="233" t="str">
        <f>IF(F674="","",Tabla1[[#This Row],[sem 01]]&amp;Tabla1[[#This Row],[sem 02]]&amp;Tabla1[[#This Row],[sem 03]])</f>
        <v/>
      </c>
      <c r="BE674" s="234" t="str">
        <f>IF(TRIM(F674)="","",$B$1&amp;"-"&amp;SUBSTITUTE(Tabla1[[#This Row],[Mes Inscrito]]," ","")&amp;"-"&amp;SUBSTITUTE(Tabla1[[#This Row],[Dia de clases Inscrito]]," ","")&amp;"-"&amp;SUBSTITUTE(Tabla1[[#This Row],[Horario Inscrito]]," ","")&amp;"-"&amp;Tabla1[[#This Row],[Fecha Inicio grupo]])</f>
        <v/>
      </c>
      <c r="BF674" s="251" t="str">
        <f>IF(F674="","",Tabla1[[#This Row],[Curso]])</f>
        <v/>
      </c>
      <c r="BG674" s="252" t="str">
        <f>+IF(TRIM(F674)="","",$B$1&amp;"-"&amp;TRIM(Tabla1[[#This Row],[Mes Inscrito]])&amp;"-"&amp;TRIM(Tabla1[[#This Row],[Dia de clases Inscrito]])&amp;"-"&amp;TRIM(Tabla1[[#This Row],[Horario Inscrito]])&amp;"-"&amp;TRIM(Tabla1[[#This Row],[Fecha Inicio grupo]])&amp;"-"&amp;TRIM(Tabla1[[#This Row],[Tipo Incrito]]))</f>
        <v/>
      </c>
      <c r="BH674" s="308" t="str">
        <f>IF(F674="","",OR(IFERROR(SEARCH("CG",Tabla1[[#This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4" s="309" t="str">
        <f>IF(F674&lt;&gt;"",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4" s="309" t="str">
        <f>IF(F674&lt;&gt;"",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4" s="309" t="str">
        <f>IF(Tabla1[[#This Row],[Fecha Inicio grupo]]="","",IFERROR(VLOOKUP(Tabla1[[#This Row],[Mes de Alta como miembro]],Parámetros!$AM$2:$AN$16,2,0),"01/01/1900"))</f>
        <v/>
      </c>
    </row>
    <row r="675" spans="1:63" ht="14.45" hidden="1">
      <c r="A675" s="69">
        <v>672</v>
      </c>
      <c r="B675" s="30"/>
      <c r="C675" s="35"/>
      <c r="D675" s="43"/>
      <c r="E675" s="65"/>
      <c r="F675" s="46"/>
      <c r="G675" s="46"/>
      <c r="H675" s="163"/>
      <c r="I675" s="43"/>
      <c r="J675" s="29"/>
      <c r="K675" s="70"/>
      <c r="L675" s="69"/>
      <c r="M675" s="47"/>
      <c r="N675" s="238" t="str">
        <f ca="1">IF(Tabla1[[#This Row],[Fecha de nac]]="","",IF(Tabla1[[#This Row],[Fecha Finalización]] &gt;=TODAY(), DATEDIF(Tabla1[[#This Row],[Fecha de nac]],TODAY(),"y"), ROUNDDOWN((Tabla1[[#This Row],[Fecha Finalización]] -Tabla1[[#This Row],[Fecha de nac]])/365,0)))</f>
        <v/>
      </c>
      <c r="O675" s="169"/>
      <c r="P675" s="35"/>
      <c r="Q675" s="68"/>
      <c r="R675" s="68"/>
      <c r="S675" s="68"/>
      <c r="T675" s="68"/>
      <c r="U675" s="243" t="str">
        <f>IF(F675="","",Tabla1[[#This Row],[Fecha Inicio grupo]]+3*7-7)</f>
        <v/>
      </c>
      <c r="V675" s="244" t="str">
        <f>IF(F675="","",EDATE(Tabla1[[#This Row],[Fecha Inicio grupo]],3))</f>
        <v/>
      </c>
      <c r="W675" s="30"/>
      <c r="X675" s="30"/>
      <c r="Y675" s="76"/>
      <c r="Z675" s="76"/>
      <c r="AA675" s="76"/>
      <c r="AB675" s="76"/>
      <c r="AC675" s="76"/>
      <c r="AD675" s="76"/>
      <c r="AE675" s="76"/>
      <c r="AF675" s="76"/>
      <c r="AG675" s="76"/>
      <c r="AH675" s="76"/>
      <c r="AI675" s="76"/>
      <c r="AJ675" s="76"/>
      <c r="AK675" s="76"/>
      <c r="AL675" s="76"/>
      <c r="AM675" s="76"/>
      <c r="AN675" s="76"/>
      <c r="AO675" s="144"/>
      <c r="AP675" s="246" t="str">
        <f>IF(F675="","",IFERROR(VLOOKUP(SUBSTITUTE(SUBSTITUTE(Tabla1[[#This Row],[Uso Sistemas]],"T","P"),"N","F"),Parámetros!$M$2:$N$17,2,0),"Completar hasta 3ra sem. para evaluar a Probacionista"))</f>
        <v/>
      </c>
      <c r="AQ675" s="40"/>
      <c r="AR675" s="40"/>
      <c r="AS675" s="40"/>
      <c r="AT675" s="29"/>
      <c r="AU675" s="56"/>
      <c r="AV675" s="56"/>
      <c r="AW675" s="56"/>
      <c r="AX675" s="248" t="str">
        <f>IF(V675="","",EOMONTH(EDATE(Tabla1[[#This Row],[Fecha Finalización]],2),0))</f>
        <v/>
      </c>
      <c r="AY675" s="40"/>
      <c r="AZ675" s="249" t="str">
        <f>IF(V675="","",EOMONTH(EDATE(Tabla1[[#This Row],[Fecha Finalización]],3),0))</f>
        <v/>
      </c>
      <c r="BA675" s="40"/>
      <c r="BB675" s="40"/>
      <c r="BC675" s="235"/>
      <c r="BD675" s="233" t="str">
        <f>IF(F675="","",Tabla1[[#This Row],[sem 01]]&amp;Tabla1[[#This Row],[sem 02]]&amp;Tabla1[[#This Row],[sem 03]])</f>
        <v/>
      </c>
      <c r="BE675" s="234" t="str">
        <f>IF(TRIM(F675)="","",$B$1&amp;"-"&amp;SUBSTITUTE(Tabla1[[#This Row],[Mes Inscrito]]," ","")&amp;"-"&amp;SUBSTITUTE(Tabla1[[#This Row],[Dia de clases Inscrito]]," ","")&amp;"-"&amp;SUBSTITUTE(Tabla1[[#This Row],[Horario Inscrito]]," ","")&amp;"-"&amp;Tabla1[[#This Row],[Fecha Inicio grupo]])</f>
        <v/>
      </c>
      <c r="BF675" s="251" t="str">
        <f>IF(F675="","",Tabla1[[#This Row],[Curso]])</f>
        <v/>
      </c>
      <c r="BG675" s="252" t="str">
        <f>+IF(TRIM(F675)="","",$B$1&amp;"-"&amp;TRIM(Tabla1[[#This Row],[Mes Inscrito]])&amp;"-"&amp;TRIM(Tabla1[[#This Row],[Dia de clases Inscrito]])&amp;"-"&amp;TRIM(Tabla1[[#This Row],[Horario Inscrito]])&amp;"-"&amp;TRIM(Tabla1[[#This Row],[Fecha Inicio grupo]])&amp;"-"&amp;TRIM(Tabla1[[#This Row],[Tipo Incrito]]))</f>
        <v/>
      </c>
      <c r="BH675" s="308" t="str">
        <f>IF(F675="","",OR(IFERROR(SEARCH("CG",Tabla1[[#This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5" s="309" t="str">
        <f>IF(F675&lt;&gt;"",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5" s="309" t="str">
        <f>IF(F675&lt;&gt;"",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5" s="309" t="str">
        <f>IF(Tabla1[[#This Row],[Fecha Inicio grupo]]="","",IFERROR(VLOOKUP(Tabla1[[#This Row],[Mes de Alta como miembro]],Parámetros!$AM$2:$AN$16,2,0),"01/01/1900"))</f>
        <v/>
      </c>
    </row>
    <row r="676" spans="1:63" ht="14.45" hidden="1">
      <c r="A676" s="69">
        <v>673</v>
      </c>
      <c r="B676" s="30"/>
      <c r="C676" s="35"/>
      <c r="D676" s="43"/>
      <c r="E676" s="65"/>
      <c r="F676" s="46"/>
      <c r="G676" s="46"/>
      <c r="H676" s="163"/>
      <c r="I676" s="43"/>
      <c r="J676" s="29"/>
      <c r="K676" s="70"/>
      <c r="L676" s="69"/>
      <c r="M676" s="47"/>
      <c r="N676" s="238" t="str">
        <f ca="1">IF(Tabla1[[#This Row],[Fecha de nac]]="","",IF(Tabla1[[#This Row],[Fecha Finalización]] &gt;=TODAY(), DATEDIF(Tabla1[[#This Row],[Fecha de nac]],TODAY(),"y"), ROUNDDOWN((Tabla1[[#This Row],[Fecha Finalización]] -Tabla1[[#This Row],[Fecha de nac]])/365,0)))</f>
        <v/>
      </c>
      <c r="O676" s="169"/>
      <c r="P676" s="35"/>
      <c r="Q676" s="68"/>
      <c r="R676" s="68"/>
      <c r="S676" s="68"/>
      <c r="T676" s="68"/>
      <c r="U676" s="243" t="str">
        <f>IF(F676="","",Tabla1[[#This Row],[Fecha Inicio grupo]]+3*7-7)</f>
        <v/>
      </c>
      <c r="V676" s="244" t="str">
        <f>IF(F676="","",EDATE(Tabla1[[#This Row],[Fecha Inicio grupo]],3))</f>
        <v/>
      </c>
      <c r="W676" s="30"/>
      <c r="X676" s="30"/>
      <c r="Y676" s="76"/>
      <c r="Z676" s="76"/>
      <c r="AA676" s="76"/>
      <c r="AB676" s="76"/>
      <c r="AC676" s="76"/>
      <c r="AD676" s="76"/>
      <c r="AE676" s="76"/>
      <c r="AF676" s="76"/>
      <c r="AG676" s="76"/>
      <c r="AH676" s="76"/>
      <c r="AI676" s="76"/>
      <c r="AJ676" s="76"/>
      <c r="AK676" s="76"/>
      <c r="AL676" s="76"/>
      <c r="AM676" s="76"/>
      <c r="AN676" s="76"/>
      <c r="AO676" s="144"/>
      <c r="AP676" s="246" t="str">
        <f>IF(F676="","",IFERROR(VLOOKUP(SUBSTITUTE(SUBSTITUTE(Tabla1[[#This Row],[Uso Sistemas]],"T","P"),"N","F"),Parámetros!$M$2:$N$17,2,0),"Completar hasta 3ra sem. para evaluar a Probacionista"))</f>
        <v/>
      </c>
      <c r="AQ676" s="40"/>
      <c r="AR676" s="40"/>
      <c r="AS676" s="40"/>
      <c r="AT676" s="29"/>
      <c r="AU676" s="56"/>
      <c r="AV676" s="56"/>
      <c r="AW676" s="56"/>
      <c r="AX676" s="248" t="str">
        <f>IF(V676="","",EOMONTH(EDATE(Tabla1[[#This Row],[Fecha Finalización]],2),0))</f>
        <v/>
      </c>
      <c r="AY676" s="40"/>
      <c r="AZ676" s="249" t="str">
        <f>IF(V676="","",EOMONTH(EDATE(Tabla1[[#This Row],[Fecha Finalización]],3),0))</f>
        <v/>
      </c>
      <c r="BA676" s="40"/>
      <c r="BB676" s="40"/>
      <c r="BC676" s="235"/>
      <c r="BD676" s="233" t="str">
        <f>IF(F676="","",Tabla1[[#This Row],[sem 01]]&amp;Tabla1[[#This Row],[sem 02]]&amp;Tabla1[[#This Row],[sem 03]])</f>
        <v/>
      </c>
      <c r="BE676" s="234" t="str">
        <f>IF(TRIM(F676)="","",$B$1&amp;"-"&amp;SUBSTITUTE(Tabla1[[#This Row],[Mes Inscrito]]," ","")&amp;"-"&amp;SUBSTITUTE(Tabla1[[#This Row],[Dia de clases Inscrito]]," ","")&amp;"-"&amp;SUBSTITUTE(Tabla1[[#This Row],[Horario Inscrito]]," ","")&amp;"-"&amp;Tabla1[[#This Row],[Fecha Inicio grupo]])</f>
        <v/>
      </c>
      <c r="BF676" s="251" t="str">
        <f>IF(F676="","",Tabla1[[#This Row],[Curso]])</f>
        <v/>
      </c>
      <c r="BG676" s="252" t="str">
        <f>+IF(TRIM(F676)="","",$B$1&amp;"-"&amp;TRIM(Tabla1[[#This Row],[Mes Inscrito]])&amp;"-"&amp;TRIM(Tabla1[[#This Row],[Dia de clases Inscrito]])&amp;"-"&amp;TRIM(Tabla1[[#This Row],[Horario Inscrito]])&amp;"-"&amp;TRIM(Tabla1[[#This Row],[Fecha Inicio grupo]])&amp;"-"&amp;TRIM(Tabla1[[#This Row],[Tipo Incrito]]))</f>
        <v/>
      </c>
      <c r="BH676" s="308" t="str">
        <f>IF(F676="","",OR(IFERROR(SEARCH("CG",Tabla1[[#This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6" s="309" t="str">
        <f>IF(F676&lt;&gt;"",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6" s="309" t="str">
        <f>IF(F676&lt;&gt;"",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6" s="309" t="str">
        <f>IF(Tabla1[[#This Row],[Fecha Inicio grupo]]="","",IFERROR(VLOOKUP(Tabla1[[#This Row],[Mes de Alta como miembro]],Parámetros!$AM$2:$AN$16,2,0),"01/01/1900"))</f>
        <v/>
      </c>
    </row>
    <row r="677" spans="1:63" ht="14.45" hidden="1">
      <c r="A677" s="69">
        <v>674</v>
      </c>
      <c r="B677" s="30"/>
      <c r="C677" s="35"/>
      <c r="D677" s="43"/>
      <c r="E677" s="65"/>
      <c r="F677" s="46"/>
      <c r="G677" s="46"/>
      <c r="H677" s="163"/>
      <c r="I677" s="43"/>
      <c r="J677" s="29"/>
      <c r="K677" s="70"/>
      <c r="L677" s="69"/>
      <c r="M677" s="47"/>
      <c r="N677" s="238" t="str">
        <f ca="1">IF(Tabla1[[#This Row],[Fecha de nac]]="","",IF(Tabla1[[#This Row],[Fecha Finalización]] &gt;=TODAY(), DATEDIF(Tabla1[[#This Row],[Fecha de nac]],TODAY(),"y"), ROUNDDOWN((Tabla1[[#This Row],[Fecha Finalización]] -Tabla1[[#This Row],[Fecha de nac]])/365,0)))</f>
        <v/>
      </c>
      <c r="O677" s="169"/>
      <c r="P677" s="35"/>
      <c r="Q677" s="68"/>
      <c r="R677" s="68"/>
      <c r="S677" s="68"/>
      <c r="T677" s="68"/>
      <c r="U677" s="243" t="str">
        <f>IF(F677="","",Tabla1[[#This Row],[Fecha Inicio grupo]]+3*7-7)</f>
        <v/>
      </c>
      <c r="V677" s="244" t="str">
        <f>IF(F677="","",EDATE(Tabla1[[#This Row],[Fecha Inicio grupo]],3))</f>
        <v/>
      </c>
      <c r="W677" s="30"/>
      <c r="X677" s="30"/>
      <c r="Y677" s="76"/>
      <c r="Z677" s="76"/>
      <c r="AA677" s="76"/>
      <c r="AB677" s="76"/>
      <c r="AC677" s="76"/>
      <c r="AD677" s="76"/>
      <c r="AE677" s="76"/>
      <c r="AF677" s="76"/>
      <c r="AG677" s="76"/>
      <c r="AH677" s="76"/>
      <c r="AI677" s="76"/>
      <c r="AJ677" s="76"/>
      <c r="AK677" s="76"/>
      <c r="AL677" s="76"/>
      <c r="AM677" s="76"/>
      <c r="AN677" s="76"/>
      <c r="AO677" s="144"/>
      <c r="AP677" s="246" t="str">
        <f>IF(F677="","",IFERROR(VLOOKUP(SUBSTITUTE(SUBSTITUTE(Tabla1[[#This Row],[Uso Sistemas]],"T","P"),"N","F"),Parámetros!$M$2:$N$17,2,0),"Completar hasta 3ra sem. para evaluar a Probacionista"))</f>
        <v/>
      </c>
      <c r="AQ677" s="40"/>
      <c r="AR677" s="40"/>
      <c r="AS677" s="40"/>
      <c r="AT677" s="29"/>
      <c r="AU677" s="56"/>
      <c r="AV677" s="56"/>
      <c r="AW677" s="56"/>
      <c r="AX677" s="248" t="str">
        <f>IF(V677="","",EOMONTH(EDATE(Tabla1[[#This Row],[Fecha Finalización]],2),0))</f>
        <v/>
      </c>
      <c r="AY677" s="40"/>
      <c r="AZ677" s="249" t="str">
        <f>IF(V677="","",EOMONTH(EDATE(Tabla1[[#This Row],[Fecha Finalización]],3),0))</f>
        <v/>
      </c>
      <c r="BA677" s="40"/>
      <c r="BB677" s="40"/>
      <c r="BC677" s="235"/>
      <c r="BD677" s="233" t="str">
        <f>IF(F677="","",Tabla1[[#This Row],[sem 01]]&amp;Tabla1[[#This Row],[sem 02]]&amp;Tabla1[[#This Row],[sem 03]])</f>
        <v/>
      </c>
      <c r="BE677" s="234" t="str">
        <f>IF(TRIM(F677)="","",$B$1&amp;"-"&amp;SUBSTITUTE(Tabla1[[#This Row],[Mes Inscrito]]," ","")&amp;"-"&amp;SUBSTITUTE(Tabla1[[#This Row],[Dia de clases Inscrito]]," ","")&amp;"-"&amp;SUBSTITUTE(Tabla1[[#This Row],[Horario Inscrito]]," ","")&amp;"-"&amp;Tabla1[[#This Row],[Fecha Inicio grupo]])</f>
        <v/>
      </c>
      <c r="BF677" s="251" t="str">
        <f>IF(F677="","",Tabla1[[#This Row],[Curso]])</f>
        <v/>
      </c>
      <c r="BG677" s="252" t="str">
        <f>+IF(TRIM(F677)="","",$B$1&amp;"-"&amp;TRIM(Tabla1[[#This Row],[Mes Inscrito]])&amp;"-"&amp;TRIM(Tabla1[[#This Row],[Dia de clases Inscrito]])&amp;"-"&amp;TRIM(Tabla1[[#This Row],[Horario Inscrito]])&amp;"-"&amp;TRIM(Tabla1[[#This Row],[Fecha Inicio grupo]])&amp;"-"&amp;TRIM(Tabla1[[#This Row],[Tipo Incrito]]))</f>
        <v/>
      </c>
      <c r="BH677" s="308" t="str">
        <f>IF(F677="","",OR(IFERROR(SEARCH("CG",Tabla1[[#This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7" s="309" t="str">
        <f>IF(F677&lt;&gt;"",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7" s="309" t="str">
        <f>IF(F677&lt;&gt;"",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7" s="309" t="str">
        <f>IF(Tabla1[[#This Row],[Fecha Inicio grupo]]="","",IFERROR(VLOOKUP(Tabla1[[#This Row],[Mes de Alta como miembro]],Parámetros!$AM$2:$AN$16,2,0),"01/01/1900"))</f>
        <v/>
      </c>
    </row>
    <row r="678" spans="1:63" ht="14.45" hidden="1">
      <c r="A678" s="69">
        <v>675</v>
      </c>
      <c r="B678" s="30"/>
      <c r="C678" s="35"/>
      <c r="D678" s="43"/>
      <c r="E678" s="65"/>
      <c r="F678" s="46"/>
      <c r="G678" s="46"/>
      <c r="H678" s="163"/>
      <c r="I678" s="43"/>
      <c r="J678" s="29"/>
      <c r="K678" s="70"/>
      <c r="L678" s="69"/>
      <c r="M678" s="47"/>
      <c r="N678" s="238" t="str">
        <f ca="1">IF(Tabla1[[#This Row],[Fecha de nac]]="","",IF(Tabla1[[#This Row],[Fecha Finalización]] &gt;=TODAY(), DATEDIF(Tabla1[[#This Row],[Fecha de nac]],TODAY(),"y"), ROUNDDOWN((Tabla1[[#This Row],[Fecha Finalización]] -Tabla1[[#This Row],[Fecha de nac]])/365,0)))</f>
        <v/>
      </c>
      <c r="O678" s="169"/>
      <c r="P678" s="35"/>
      <c r="Q678" s="68"/>
      <c r="R678" s="68"/>
      <c r="S678" s="68"/>
      <c r="T678" s="68"/>
      <c r="U678" s="243" t="str">
        <f>IF(F678="","",Tabla1[[#This Row],[Fecha Inicio grupo]]+3*7-7)</f>
        <v/>
      </c>
      <c r="V678" s="244" t="str">
        <f>IF(F678="","",EDATE(Tabla1[[#This Row],[Fecha Inicio grupo]],3))</f>
        <v/>
      </c>
      <c r="W678" s="30"/>
      <c r="X678" s="30"/>
      <c r="Y678" s="76"/>
      <c r="Z678" s="76"/>
      <c r="AA678" s="76"/>
      <c r="AB678" s="76"/>
      <c r="AC678" s="76"/>
      <c r="AD678" s="76"/>
      <c r="AE678" s="76"/>
      <c r="AF678" s="76"/>
      <c r="AG678" s="76"/>
      <c r="AH678" s="76"/>
      <c r="AI678" s="76"/>
      <c r="AJ678" s="76"/>
      <c r="AK678" s="76"/>
      <c r="AL678" s="76"/>
      <c r="AM678" s="76"/>
      <c r="AN678" s="76"/>
      <c r="AO678" s="144"/>
      <c r="AP678" s="246" t="str">
        <f>IF(F678="","",IFERROR(VLOOKUP(SUBSTITUTE(SUBSTITUTE(Tabla1[[#This Row],[Uso Sistemas]],"T","P"),"N","F"),Parámetros!$M$2:$N$17,2,0),"Completar hasta 3ra sem. para evaluar a Probacionista"))</f>
        <v/>
      </c>
      <c r="AQ678" s="40"/>
      <c r="AR678" s="40"/>
      <c r="AS678" s="40"/>
      <c r="AT678" s="29"/>
      <c r="AU678" s="56"/>
      <c r="AV678" s="56"/>
      <c r="AW678" s="56"/>
      <c r="AX678" s="248" t="str">
        <f>IF(V678="","",EOMONTH(EDATE(Tabla1[[#This Row],[Fecha Finalización]],2),0))</f>
        <v/>
      </c>
      <c r="AY678" s="40"/>
      <c r="AZ678" s="249" t="str">
        <f>IF(V678="","",EOMONTH(EDATE(Tabla1[[#This Row],[Fecha Finalización]],3),0))</f>
        <v/>
      </c>
      <c r="BA678" s="40"/>
      <c r="BB678" s="40"/>
      <c r="BC678" s="235"/>
      <c r="BD678" s="233" t="str">
        <f>IF(F678="","",Tabla1[[#This Row],[sem 01]]&amp;Tabla1[[#This Row],[sem 02]]&amp;Tabla1[[#This Row],[sem 03]])</f>
        <v/>
      </c>
      <c r="BE678" s="234" t="str">
        <f>IF(TRIM(F678)="","",$B$1&amp;"-"&amp;SUBSTITUTE(Tabla1[[#This Row],[Mes Inscrito]]," ","")&amp;"-"&amp;SUBSTITUTE(Tabla1[[#This Row],[Dia de clases Inscrito]]," ","")&amp;"-"&amp;SUBSTITUTE(Tabla1[[#This Row],[Horario Inscrito]]," ","")&amp;"-"&amp;Tabla1[[#This Row],[Fecha Inicio grupo]])</f>
        <v/>
      </c>
      <c r="BF678" s="251" t="str">
        <f>IF(F678="","",Tabla1[[#This Row],[Curso]])</f>
        <v/>
      </c>
      <c r="BG678" s="252" t="str">
        <f>+IF(TRIM(F678)="","",$B$1&amp;"-"&amp;TRIM(Tabla1[[#This Row],[Mes Inscrito]])&amp;"-"&amp;TRIM(Tabla1[[#This Row],[Dia de clases Inscrito]])&amp;"-"&amp;TRIM(Tabla1[[#This Row],[Horario Inscrito]])&amp;"-"&amp;TRIM(Tabla1[[#This Row],[Fecha Inicio grupo]])&amp;"-"&amp;TRIM(Tabla1[[#This Row],[Tipo Incrito]]))</f>
        <v/>
      </c>
      <c r="BH678" s="308" t="str">
        <f>IF(F678="","",OR(IFERROR(SEARCH("CG",Tabla1[[#This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8" s="309" t="str">
        <f>IF(F678&lt;&gt;"",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8" s="309" t="str">
        <f>IF(F678&lt;&gt;"",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8" s="309" t="str">
        <f>IF(Tabla1[[#This Row],[Fecha Inicio grupo]]="","",IFERROR(VLOOKUP(Tabla1[[#This Row],[Mes de Alta como miembro]],Parámetros!$AM$2:$AN$16,2,0),"01/01/1900"))</f>
        <v/>
      </c>
    </row>
    <row r="679" spans="1:63" ht="14.45" hidden="1">
      <c r="A679" s="69">
        <v>676</v>
      </c>
      <c r="B679" s="30"/>
      <c r="C679" s="35"/>
      <c r="D679" s="43"/>
      <c r="E679" s="65"/>
      <c r="F679" s="46"/>
      <c r="G679" s="46"/>
      <c r="H679" s="163"/>
      <c r="I679" s="43"/>
      <c r="J679" s="29"/>
      <c r="K679" s="70"/>
      <c r="L679" s="69"/>
      <c r="M679" s="47"/>
      <c r="N679" s="238" t="str">
        <f ca="1">IF(Tabla1[[#This Row],[Fecha de nac]]="","",IF(Tabla1[[#This Row],[Fecha Finalización]] &gt;=TODAY(), DATEDIF(Tabla1[[#This Row],[Fecha de nac]],TODAY(),"y"), ROUNDDOWN((Tabla1[[#This Row],[Fecha Finalización]] -Tabla1[[#This Row],[Fecha de nac]])/365,0)))</f>
        <v/>
      </c>
      <c r="O679" s="169"/>
      <c r="P679" s="35"/>
      <c r="Q679" s="68"/>
      <c r="R679" s="68"/>
      <c r="S679" s="68"/>
      <c r="T679" s="68"/>
      <c r="U679" s="243" t="str">
        <f>IF(F679="","",Tabla1[[#This Row],[Fecha Inicio grupo]]+3*7-7)</f>
        <v/>
      </c>
      <c r="V679" s="244" t="str">
        <f>IF(F679="","",EDATE(Tabla1[[#This Row],[Fecha Inicio grupo]],3))</f>
        <v/>
      </c>
      <c r="W679" s="30"/>
      <c r="X679" s="30"/>
      <c r="Y679" s="76"/>
      <c r="Z679" s="76"/>
      <c r="AA679" s="76"/>
      <c r="AB679" s="76"/>
      <c r="AC679" s="76"/>
      <c r="AD679" s="76"/>
      <c r="AE679" s="76"/>
      <c r="AF679" s="76"/>
      <c r="AG679" s="76"/>
      <c r="AH679" s="76"/>
      <c r="AI679" s="76"/>
      <c r="AJ679" s="76"/>
      <c r="AK679" s="76"/>
      <c r="AL679" s="76"/>
      <c r="AM679" s="76"/>
      <c r="AN679" s="76"/>
      <c r="AO679" s="144"/>
      <c r="AP679" s="246" t="str">
        <f>IF(F679="","",IFERROR(VLOOKUP(SUBSTITUTE(SUBSTITUTE(Tabla1[[#This Row],[Uso Sistemas]],"T","P"),"N","F"),Parámetros!$M$2:$N$17,2,0),"Completar hasta 3ra sem. para evaluar a Probacionista"))</f>
        <v/>
      </c>
      <c r="AQ679" s="40"/>
      <c r="AR679" s="40"/>
      <c r="AS679" s="40"/>
      <c r="AT679" s="29"/>
      <c r="AU679" s="56"/>
      <c r="AV679" s="56"/>
      <c r="AW679" s="56"/>
      <c r="AX679" s="248" t="str">
        <f>IF(V679="","",EOMONTH(EDATE(Tabla1[[#This Row],[Fecha Finalización]],2),0))</f>
        <v/>
      </c>
      <c r="AY679" s="40"/>
      <c r="AZ679" s="249" t="str">
        <f>IF(V679="","",EOMONTH(EDATE(Tabla1[[#This Row],[Fecha Finalización]],3),0))</f>
        <v/>
      </c>
      <c r="BA679" s="40"/>
      <c r="BB679" s="40"/>
      <c r="BC679" s="235"/>
      <c r="BD679" s="233" t="str">
        <f>IF(F679="","",Tabla1[[#This Row],[sem 01]]&amp;Tabla1[[#This Row],[sem 02]]&amp;Tabla1[[#This Row],[sem 03]])</f>
        <v/>
      </c>
      <c r="BE679" s="234" t="str">
        <f>IF(TRIM(F679)="","",$B$1&amp;"-"&amp;SUBSTITUTE(Tabla1[[#This Row],[Mes Inscrito]]," ","")&amp;"-"&amp;SUBSTITUTE(Tabla1[[#This Row],[Dia de clases Inscrito]]," ","")&amp;"-"&amp;SUBSTITUTE(Tabla1[[#This Row],[Horario Inscrito]]," ","")&amp;"-"&amp;Tabla1[[#This Row],[Fecha Inicio grupo]])</f>
        <v/>
      </c>
      <c r="BF679" s="251" t="str">
        <f>IF(F679="","",Tabla1[[#This Row],[Curso]])</f>
        <v/>
      </c>
      <c r="BG679" s="252" t="str">
        <f>+IF(TRIM(F679)="","",$B$1&amp;"-"&amp;TRIM(Tabla1[[#This Row],[Mes Inscrito]])&amp;"-"&amp;TRIM(Tabla1[[#This Row],[Dia de clases Inscrito]])&amp;"-"&amp;TRIM(Tabla1[[#This Row],[Horario Inscrito]])&amp;"-"&amp;TRIM(Tabla1[[#This Row],[Fecha Inicio grupo]])&amp;"-"&amp;TRIM(Tabla1[[#This Row],[Tipo Incrito]]))</f>
        <v/>
      </c>
      <c r="BH679" s="308" t="str">
        <f>IF(F679="","",OR(IFERROR(SEARCH("CG",Tabla1[[#This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9" s="309" t="str">
        <f>IF(F679&lt;&gt;"",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9" s="309" t="str">
        <f>IF(F679&lt;&gt;"",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9" s="309" t="str">
        <f>IF(Tabla1[[#This Row],[Fecha Inicio grupo]]="","",IFERROR(VLOOKUP(Tabla1[[#This Row],[Mes de Alta como miembro]],Parámetros!$AM$2:$AN$16,2,0),"01/01/1900"))</f>
        <v/>
      </c>
    </row>
    <row r="680" spans="1:63" ht="14.45" hidden="1">
      <c r="A680" s="69">
        <v>677</v>
      </c>
      <c r="B680" s="30"/>
      <c r="C680" s="35"/>
      <c r="D680" s="43"/>
      <c r="E680" s="65"/>
      <c r="F680" s="46"/>
      <c r="G680" s="46"/>
      <c r="H680" s="163"/>
      <c r="I680" s="43"/>
      <c r="J680" s="29"/>
      <c r="K680" s="70"/>
      <c r="L680" s="69"/>
      <c r="M680" s="47"/>
      <c r="N680" s="238" t="str">
        <f ca="1">IF(Tabla1[[#This Row],[Fecha de nac]]="","",IF(Tabla1[[#This Row],[Fecha Finalización]] &gt;=TODAY(), DATEDIF(Tabla1[[#This Row],[Fecha de nac]],TODAY(),"y"), ROUNDDOWN((Tabla1[[#This Row],[Fecha Finalización]] -Tabla1[[#This Row],[Fecha de nac]])/365,0)))</f>
        <v/>
      </c>
      <c r="O680" s="169"/>
      <c r="P680" s="35"/>
      <c r="Q680" s="68"/>
      <c r="R680" s="68"/>
      <c r="S680" s="68"/>
      <c r="T680" s="68"/>
      <c r="U680" s="243" t="str">
        <f>IF(F680="","",Tabla1[[#This Row],[Fecha Inicio grupo]]+3*7-7)</f>
        <v/>
      </c>
      <c r="V680" s="244" t="str">
        <f>IF(F680="","",EDATE(Tabla1[[#This Row],[Fecha Inicio grupo]],3))</f>
        <v/>
      </c>
      <c r="W680" s="30"/>
      <c r="X680" s="30"/>
      <c r="Y680" s="76"/>
      <c r="Z680" s="76"/>
      <c r="AA680" s="76"/>
      <c r="AB680" s="76"/>
      <c r="AC680" s="76"/>
      <c r="AD680" s="76"/>
      <c r="AE680" s="76"/>
      <c r="AF680" s="76"/>
      <c r="AG680" s="76"/>
      <c r="AH680" s="76"/>
      <c r="AI680" s="76"/>
      <c r="AJ680" s="76"/>
      <c r="AK680" s="76"/>
      <c r="AL680" s="76"/>
      <c r="AM680" s="76"/>
      <c r="AN680" s="76"/>
      <c r="AO680" s="144"/>
      <c r="AP680" s="246" t="str">
        <f>IF(F680="","",IFERROR(VLOOKUP(SUBSTITUTE(SUBSTITUTE(Tabla1[[#This Row],[Uso Sistemas]],"T","P"),"N","F"),Parámetros!$M$2:$N$17,2,0),"Completar hasta 3ra sem. para evaluar a Probacionista"))</f>
        <v/>
      </c>
      <c r="AQ680" s="40"/>
      <c r="AR680" s="40"/>
      <c r="AS680" s="40"/>
      <c r="AT680" s="29"/>
      <c r="AU680" s="56"/>
      <c r="AV680" s="56"/>
      <c r="AW680" s="56"/>
      <c r="AX680" s="248" t="str">
        <f>IF(V680="","",EOMONTH(EDATE(Tabla1[[#This Row],[Fecha Finalización]],2),0))</f>
        <v/>
      </c>
      <c r="AY680" s="40"/>
      <c r="AZ680" s="249" t="str">
        <f>IF(V680="","",EOMONTH(EDATE(Tabla1[[#This Row],[Fecha Finalización]],3),0))</f>
        <v/>
      </c>
      <c r="BA680" s="40"/>
      <c r="BB680" s="40"/>
      <c r="BC680" s="235"/>
      <c r="BD680" s="233" t="str">
        <f>IF(F680="","",Tabla1[[#This Row],[sem 01]]&amp;Tabla1[[#This Row],[sem 02]]&amp;Tabla1[[#This Row],[sem 03]])</f>
        <v/>
      </c>
      <c r="BE680" s="234" t="str">
        <f>IF(TRIM(F680)="","",$B$1&amp;"-"&amp;SUBSTITUTE(Tabla1[[#This Row],[Mes Inscrito]]," ","")&amp;"-"&amp;SUBSTITUTE(Tabla1[[#This Row],[Dia de clases Inscrito]]," ","")&amp;"-"&amp;SUBSTITUTE(Tabla1[[#This Row],[Horario Inscrito]]," ","")&amp;"-"&amp;Tabla1[[#This Row],[Fecha Inicio grupo]])</f>
        <v/>
      </c>
      <c r="BF680" s="251" t="str">
        <f>IF(F680="","",Tabla1[[#This Row],[Curso]])</f>
        <v/>
      </c>
      <c r="BG680" s="252" t="str">
        <f>+IF(TRIM(F680)="","",$B$1&amp;"-"&amp;TRIM(Tabla1[[#This Row],[Mes Inscrito]])&amp;"-"&amp;TRIM(Tabla1[[#This Row],[Dia de clases Inscrito]])&amp;"-"&amp;TRIM(Tabla1[[#This Row],[Horario Inscrito]])&amp;"-"&amp;TRIM(Tabla1[[#This Row],[Fecha Inicio grupo]])&amp;"-"&amp;TRIM(Tabla1[[#This Row],[Tipo Incrito]]))</f>
        <v/>
      </c>
      <c r="BH680" s="308" t="str">
        <f>IF(F680="","",OR(IFERROR(SEARCH("CG",Tabla1[[#This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0" s="309" t="str">
        <f>IF(F680&lt;&gt;"",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0" s="309" t="str">
        <f>IF(F680&lt;&gt;"",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0" s="309" t="str">
        <f>IF(Tabla1[[#This Row],[Fecha Inicio grupo]]="","",IFERROR(VLOOKUP(Tabla1[[#This Row],[Mes de Alta como miembro]],Parámetros!$AM$2:$AN$16,2,0),"01/01/1900"))</f>
        <v/>
      </c>
    </row>
    <row r="681" spans="1:63" ht="14.45" hidden="1">
      <c r="A681" s="69">
        <v>678</v>
      </c>
      <c r="B681" s="30"/>
      <c r="C681" s="35"/>
      <c r="D681" s="43"/>
      <c r="E681" s="65"/>
      <c r="F681" s="46"/>
      <c r="G681" s="46"/>
      <c r="H681" s="163"/>
      <c r="I681" s="43"/>
      <c r="J681" s="29"/>
      <c r="K681" s="70"/>
      <c r="L681" s="69"/>
      <c r="M681" s="47"/>
      <c r="N681" s="238" t="str">
        <f ca="1">IF(Tabla1[[#This Row],[Fecha de nac]]="","",IF(Tabla1[[#This Row],[Fecha Finalización]] &gt;=TODAY(), DATEDIF(Tabla1[[#This Row],[Fecha de nac]],TODAY(),"y"), ROUNDDOWN((Tabla1[[#This Row],[Fecha Finalización]] -Tabla1[[#This Row],[Fecha de nac]])/365,0)))</f>
        <v/>
      </c>
      <c r="O681" s="169"/>
      <c r="P681" s="35"/>
      <c r="Q681" s="68"/>
      <c r="R681" s="68"/>
      <c r="S681" s="68"/>
      <c r="T681" s="68"/>
      <c r="U681" s="243" t="str">
        <f>IF(F681="","",Tabla1[[#This Row],[Fecha Inicio grupo]]+3*7-7)</f>
        <v/>
      </c>
      <c r="V681" s="244" t="str">
        <f>IF(F681="","",EDATE(Tabla1[[#This Row],[Fecha Inicio grupo]],3))</f>
        <v/>
      </c>
      <c r="W681" s="30"/>
      <c r="X681" s="30"/>
      <c r="Y681" s="76"/>
      <c r="Z681" s="76"/>
      <c r="AA681" s="76"/>
      <c r="AB681" s="76"/>
      <c r="AC681" s="76"/>
      <c r="AD681" s="76"/>
      <c r="AE681" s="76"/>
      <c r="AF681" s="76"/>
      <c r="AG681" s="76"/>
      <c r="AH681" s="76"/>
      <c r="AI681" s="76"/>
      <c r="AJ681" s="76"/>
      <c r="AK681" s="76"/>
      <c r="AL681" s="76"/>
      <c r="AM681" s="76"/>
      <c r="AN681" s="76"/>
      <c r="AO681" s="144"/>
      <c r="AP681" s="246" t="str">
        <f>IF(F681="","",IFERROR(VLOOKUP(SUBSTITUTE(SUBSTITUTE(Tabla1[[#This Row],[Uso Sistemas]],"T","P"),"N","F"),Parámetros!$M$2:$N$17,2,0),"Completar hasta 3ra sem. para evaluar a Probacionista"))</f>
        <v/>
      </c>
      <c r="AQ681" s="40"/>
      <c r="AR681" s="40"/>
      <c r="AS681" s="40"/>
      <c r="AT681" s="29"/>
      <c r="AU681" s="56"/>
      <c r="AV681" s="56"/>
      <c r="AW681" s="56"/>
      <c r="AX681" s="248" t="str">
        <f>IF(V681="","",EOMONTH(EDATE(Tabla1[[#This Row],[Fecha Finalización]],2),0))</f>
        <v/>
      </c>
      <c r="AY681" s="40"/>
      <c r="AZ681" s="249" t="str">
        <f>IF(V681="","",EOMONTH(EDATE(Tabla1[[#This Row],[Fecha Finalización]],3),0))</f>
        <v/>
      </c>
      <c r="BA681" s="40"/>
      <c r="BB681" s="40"/>
      <c r="BC681" s="235"/>
      <c r="BD681" s="233" t="str">
        <f>IF(F681="","",Tabla1[[#This Row],[sem 01]]&amp;Tabla1[[#This Row],[sem 02]]&amp;Tabla1[[#This Row],[sem 03]])</f>
        <v/>
      </c>
      <c r="BE681" s="234" t="str">
        <f>IF(TRIM(F681)="","",$B$1&amp;"-"&amp;SUBSTITUTE(Tabla1[[#This Row],[Mes Inscrito]]," ","")&amp;"-"&amp;SUBSTITUTE(Tabla1[[#This Row],[Dia de clases Inscrito]]," ","")&amp;"-"&amp;SUBSTITUTE(Tabla1[[#This Row],[Horario Inscrito]]," ","")&amp;"-"&amp;Tabla1[[#This Row],[Fecha Inicio grupo]])</f>
        <v/>
      </c>
      <c r="BF681" s="251" t="str">
        <f>IF(F681="","",Tabla1[[#This Row],[Curso]])</f>
        <v/>
      </c>
      <c r="BG681" s="252" t="str">
        <f>+IF(TRIM(F681)="","",$B$1&amp;"-"&amp;TRIM(Tabla1[[#This Row],[Mes Inscrito]])&amp;"-"&amp;TRIM(Tabla1[[#This Row],[Dia de clases Inscrito]])&amp;"-"&amp;TRIM(Tabla1[[#This Row],[Horario Inscrito]])&amp;"-"&amp;TRIM(Tabla1[[#This Row],[Fecha Inicio grupo]])&amp;"-"&amp;TRIM(Tabla1[[#This Row],[Tipo Incrito]]))</f>
        <v/>
      </c>
      <c r="BH681" s="308" t="str">
        <f>IF(F681="","",OR(IFERROR(SEARCH("CG",Tabla1[[#This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1" s="309" t="str">
        <f>IF(F681&lt;&gt;"",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1" s="309" t="str">
        <f>IF(F681&lt;&gt;"",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1" s="309" t="str">
        <f>IF(Tabla1[[#This Row],[Fecha Inicio grupo]]="","",IFERROR(VLOOKUP(Tabla1[[#This Row],[Mes de Alta como miembro]],Parámetros!$AM$2:$AN$16,2,0),"01/01/1900"))</f>
        <v/>
      </c>
    </row>
    <row r="682" spans="1:63" ht="14.45" hidden="1">
      <c r="A682" s="69">
        <v>679</v>
      </c>
      <c r="B682" s="30"/>
      <c r="C682" s="35"/>
      <c r="D682" s="43"/>
      <c r="E682" s="65"/>
      <c r="F682" s="46"/>
      <c r="G682" s="46"/>
      <c r="H682" s="163"/>
      <c r="I682" s="43"/>
      <c r="J682" s="29"/>
      <c r="K682" s="70"/>
      <c r="L682" s="69"/>
      <c r="M682" s="47"/>
      <c r="N682" s="238" t="str">
        <f ca="1">IF(Tabla1[[#This Row],[Fecha de nac]]="","",IF(Tabla1[[#This Row],[Fecha Finalización]] &gt;=TODAY(), DATEDIF(Tabla1[[#This Row],[Fecha de nac]],TODAY(),"y"), ROUNDDOWN((Tabla1[[#This Row],[Fecha Finalización]] -Tabla1[[#This Row],[Fecha de nac]])/365,0)))</f>
        <v/>
      </c>
      <c r="O682" s="169"/>
      <c r="P682" s="35"/>
      <c r="Q682" s="68"/>
      <c r="R682" s="68"/>
      <c r="S682" s="68"/>
      <c r="T682" s="68"/>
      <c r="U682" s="243" t="str">
        <f>IF(F682="","",Tabla1[[#This Row],[Fecha Inicio grupo]]+3*7-7)</f>
        <v/>
      </c>
      <c r="V682" s="244" t="str">
        <f>IF(F682="","",EDATE(Tabla1[[#This Row],[Fecha Inicio grupo]],3))</f>
        <v/>
      </c>
      <c r="W682" s="30"/>
      <c r="X682" s="30"/>
      <c r="Y682" s="76"/>
      <c r="Z682" s="76"/>
      <c r="AA682" s="76"/>
      <c r="AB682" s="76"/>
      <c r="AC682" s="76"/>
      <c r="AD682" s="76"/>
      <c r="AE682" s="76"/>
      <c r="AF682" s="76"/>
      <c r="AG682" s="76"/>
      <c r="AH682" s="76"/>
      <c r="AI682" s="76"/>
      <c r="AJ682" s="76"/>
      <c r="AK682" s="76"/>
      <c r="AL682" s="76"/>
      <c r="AM682" s="76"/>
      <c r="AN682" s="76"/>
      <c r="AO682" s="144"/>
      <c r="AP682" s="246" t="str">
        <f>IF(F682="","",IFERROR(VLOOKUP(SUBSTITUTE(SUBSTITUTE(Tabla1[[#This Row],[Uso Sistemas]],"T","P"),"N","F"),Parámetros!$M$2:$N$17,2,0),"Completar hasta 3ra sem. para evaluar a Probacionista"))</f>
        <v/>
      </c>
      <c r="AQ682" s="40"/>
      <c r="AR682" s="40"/>
      <c r="AS682" s="40"/>
      <c r="AT682" s="29"/>
      <c r="AU682" s="56"/>
      <c r="AV682" s="56"/>
      <c r="AW682" s="56"/>
      <c r="AX682" s="248" t="str">
        <f>IF(V682="","",EOMONTH(EDATE(Tabla1[[#This Row],[Fecha Finalización]],2),0))</f>
        <v/>
      </c>
      <c r="AY682" s="40"/>
      <c r="AZ682" s="249" t="str">
        <f>IF(V682="","",EOMONTH(EDATE(Tabla1[[#This Row],[Fecha Finalización]],3),0))</f>
        <v/>
      </c>
      <c r="BA682" s="40"/>
      <c r="BB682" s="40"/>
      <c r="BC682" s="235"/>
      <c r="BD682" s="233" t="str">
        <f>IF(F682="","",Tabla1[[#This Row],[sem 01]]&amp;Tabla1[[#This Row],[sem 02]]&amp;Tabla1[[#This Row],[sem 03]])</f>
        <v/>
      </c>
      <c r="BE682" s="234" t="str">
        <f>IF(TRIM(F682)="","",$B$1&amp;"-"&amp;SUBSTITUTE(Tabla1[[#This Row],[Mes Inscrito]]," ","")&amp;"-"&amp;SUBSTITUTE(Tabla1[[#This Row],[Dia de clases Inscrito]]," ","")&amp;"-"&amp;SUBSTITUTE(Tabla1[[#This Row],[Horario Inscrito]]," ","")&amp;"-"&amp;Tabla1[[#This Row],[Fecha Inicio grupo]])</f>
        <v/>
      </c>
      <c r="BF682" s="251" t="str">
        <f>IF(F682="","",Tabla1[[#This Row],[Curso]])</f>
        <v/>
      </c>
      <c r="BG682" s="252" t="str">
        <f>+IF(TRIM(F682)="","",$B$1&amp;"-"&amp;TRIM(Tabla1[[#This Row],[Mes Inscrito]])&amp;"-"&amp;TRIM(Tabla1[[#This Row],[Dia de clases Inscrito]])&amp;"-"&amp;TRIM(Tabla1[[#This Row],[Horario Inscrito]])&amp;"-"&amp;TRIM(Tabla1[[#This Row],[Fecha Inicio grupo]])&amp;"-"&amp;TRIM(Tabla1[[#This Row],[Tipo Incrito]]))</f>
        <v/>
      </c>
      <c r="BH682" s="308" t="str">
        <f>IF(F682="","",OR(IFERROR(SEARCH("CG",Tabla1[[#This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2" s="309" t="str">
        <f>IF(F682&lt;&gt;"",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2" s="309" t="str">
        <f>IF(F682&lt;&gt;"",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2" s="309" t="str">
        <f>IF(Tabla1[[#This Row],[Fecha Inicio grupo]]="","",IFERROR(VLOOKUP(Tabla1[[#This Row],[Mes de Alta como miembro]],Parámetros!$AM$2:$AN$16,2,0),"01/01/1900"))</f>
        <v/>
      </c>
    </row>
    <row r="683" spans="1:63" ht="14.45" hidden="1">
      <c r="A683" s="69">
        <v>680</v>
      </c>
      <c r="B683" s="30"/>
      <c r="C683" s="35"/>
      <c r="D683" s="43"/>
      <c r="E683" s="65"/>
      <c r="F683" s="46"/>
      <c r="G683" s="46"/>
      <c r="H683" s="163"/>
      <c r="I683" s="43"/>
      <c r="J683" s="29"/>
      <c r="K683" s="70"/>
      <c r="L683" s="69"/>
      <c r="M683" s="47"/>
      <c r="N683" s="238" t="str">
        <f ca="1">IF(Tabla1[[#This Row],[Fecha de nac]]="","",IF(Tabla1[[#This Row],[Fecha Finalización]] &gt;=TODAY(), DATEDIF(Tabla1[[#This Row],[Fecha de nac]],TODAY(),"y"), ROUNDDOWN((Tabla1[[#This Row],[Fecha Finalización]] -Tabla1[[#This Row],[Fecha de nac]])/365,0)))</f>
        <v/>
      </c>
      <c r="O683" s="169"/>
      <c r="P683" s="35"/>
      <c r="Q683" s="68"/>
      <c r="R683" s="68"/>
      <c r="S683" s="68"/>
      <c r="T683" s="68"/>
      <c r="U683" s="243" t="str">
        <f>IF(F683="","",Tabla1[[#This Row],[Fecha Inicio grupo]]+3*7-7)</f>
        <v/>
      </c>
      <c r="V683" s="244" t="str">
        <f>IF(F683="","",EDATE(Tabla1[[#This Row],[Fecha Inicio grupo]],3))</f>
        <v/>
      </c>
      <c r="W683" s="30"/>
      <c r="X683" s="30"/>
      <c r="Y683" s="76"/>
      <c r="Z683" s="76"/>
      <c r="AA683" s="76"/>
      <c r="AB683" s="76"/>
      <c r="AC683" s="76"/>
      <c r="AD683" s="76"/>
      <c r="AE683" s="76"/>
      <c r="AF683" s="76"/>
      <c r="AG683" s="76"/>
      <c r="AH683" s="76"/>
      <c r="AI683" s="76"/>
      <c r="AJ683" s="76"/>
      <c r="AK683" s="76"/>
      <c r="AL683" s="76"/>
      <c r="AM683" s="76"/>
      <c r="AN683" s="76"/>
      <c r="AO683" s="144"/>
      <c r="AP683" s="246" t="str">
        <f>IF(F683="","",IFERROR(VLOOKUP(SUBSTITUTE(SUBSTITUTE(Tabla1[[#This Row],[Uso Sistemas]],"T","P"),"N","F"),Parámetros!$M$2:$N$17,2,0),"Completar hasta 3ra sem. para evaluar a Probacionista"))</f>
        <v/>
      </c>
      <c r="AQ683" s="40"/>
      <c r="AR683" s="40"/>
      <c r="AS683" s="40"/>
      <c r="AT683" s="29"/>
      <c r="AU683" s="56"/>
      <c r="AV683" s="56"/>
      <c r="AW683" s="56"/>
      <c r="AX683" s="248" t="str">
        <f>IF(V683="","",EOMONTH(EDATE(Tabla1[[#This Row],[Fecha Finalización]],2),0))</f>
        <v/>
      </c>
      <c r="AY683" s="40"/>
      <c r="AZ683" s="249" t="str">
        <f>IF(V683="","",EOMONTH(EDATE(Tabla1[[#This Row],[Fecha Finalización]],3),0))</f>
        <v/>
      </c>
      <c r="BA683" s="40"/>
      <c r="BB683" s="40"/>
      <c r="BC683" s="235"/>
      <c r="BD683" s="233" t="str">
        <f>IF(F683="","",Tabla1[[#This Row],[sem 01]]&amp;Tabla1[[#This Row],[sem 02]]&amp;Tabla1[[#This Row],[sem 03]])</f>
        <v/>
      </c>
      <c r="BE683" s="234" t="str">
        <f>IF(TRIM(F683)="","",$B$1&amp;"-"&amp;SUBSTITUTE(Tabla1[[#This Row],[Mes Inscrito]]," ","")&amp;"-"&amp;SUBSTITUTE(Tabla1[[#This Row],[Dia de clases Inscrito]]," ","")&amp;"-"&amp;SUBSTITUTE(Tabla1[[#This Row],[Horario Inscrito]]," ","")&amp;"-"&amp;Tabla1[[#This Row],[Fecha Inicio grupo]])</f>
        <v/>
      </c>
      <c r="BF683" s="251" t="str">
        <f>IF(F683="","",Tabla1[[#This Row],[Curso]])</f>
        <v/>
      </c>
      <c r="BG683" s="252" t="str">
        <f>+IF(TRIM(F683)="","",$B$1&amp;"-"&amp;TRIM(Tabla1[[#This Row],[Mes Inscrito]])&amp;"-"&amp;TRIM(Tabla1[[#This Row],[Dia de clases Inscrito]])&amp;"-"&amp;TRIM(Tabla1[[#This Row],[Horario Inscrito]])&amp;"-"&amp;TRIM(Tabla1[[#This Row],[Fecha Inicio grupo]])&amp;"-"&amp;TRIM(Tabla1[[#This Row],[Tipo Incrito]]))</f>
        <v/>
      </c>
      <c r="BH683" s="308" t="str">
        <f>IF(F683="","",OR(IFERROR(SEARCH("CG",Tabla1[[#This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3" s="309" t="str">
        <f>IF(F683&lt;&gt;"",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3" s="309" t="str">
        <f>IF(F683&lt;&gt;"",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3" s="309" t="str">
        <f>IF(Tabla1[[#This Row],[Fecha Inicio grupo]]="","",IFERROR(VLOOKUP(Tabla1[[#This Row],[Mes de Alta como miembro]],Parámetros!$AM$2:$AN$16,2,0),"01/01/1900"))</f>
        <v/>
      </c>
    </row>
    <row r="684" spans="1:63" ht="14.45" hidden="1">
      <c r="A684" s="69">
        <v>681</v>
      </c>
      <c r="B684" s="30"/>
      <c r="C684" s="35"/>
      <c r="D684" s="43"/>
      <c r="E684" s="65"/>
      <c r="F684" s="46"/>
      <c r="G684" s="46"/>
      <c r="H684" s="163"/>
      <c r="I684" s="43"/>
      <c r="J684" s="29"/>
      <c r="K684" s="70"/>
      <c r="L684" s="69"/>
      <c r="M684" s="47"/>
      <c r="N684" s="238" t="str">
        <f ca="1">IF(Tabla1[[#This Row],[Fecha de nac]]="","",IF(Tabla1[[#This Row],[Fecha Finalización]] &gt;=TODAY(), DATEDIF(Tabla1[[#This Row],[Fecha de nac]],TODAY(),"y"), ROUNDDOWN((Tabla1[[#This Row],[Fecha Finalización]] -Tabla1[[#This Row],[Fecha de nac]])/365,0)))</f>
        <v/>
      </c>
      <c r="O684" s="169"/>
      <c r="P684" s="35"/>
      <c r="Q684" s="68"/>
      <c r="R684" s="68"/>
      <c r="S684" s="68"/>
      <c r="T684" s="68"/>
      <c r="U684" s="243" t="str">
        <f>IF(F684="","",Tabla1[[#This Row],[Fecha Inicio grupo]]+3*7-7)</f>
        <v/>
      </c>
      <c r="V684" s="244" t="str">
        <f>IF(F684="","",EDATE(Tabla1[[#This Row],[Fecha Inicio grupo]],3))</f>
        <v/>
      </c>
      <c r="W684" s="30"/>
      <c r="X684" s="30"/>
      <c r="Y684" s="76"/>
      <c r="Z684" s="76"/>
      <c r="AA684" s="76"/>
      <c r="AB684" s="76"/>
      <c r="AC684" s="76"/>
      <c r="AD684" s="76"/>
      <c r="AE684" s="76"/>
      <c r="AF684" s="76"/>
      <c r="AG684" s="76"/>
      <c r="AH684" s="76"/>
      <c r="AI684" s="76"/>
      <c r="AJ684" s="76"/>
      <c r="AK684" s="76"/>
      <c r="AL684" s="76"/>
      <c r="AM684" s="76"/>
      <c r="AN684" s="76"/>
      <c r="AO684" s="144"/>
      <c r="AP684" s="246" t="str">
        <f>IF(F684="","",IFERROR(VLOOKUP(SUBSTITUTE(SUBSTITUTE(Tabla1[[#This Row],[Uso Sistemas]],"T","P"),"N","F"),Parámetros!$M$2:$N$17,2,0),"Completar hasta 3ra sem. para evaluar a Probacionista"))</f>
        <v/>
      </c>
      <c r="AQ684" s="40"/>
      <c r="AR684" s="40"/>
      <c r="AS684" s="40"/>
      <c r="AT684" s="29"/>
      <c r="AU684" s="56"/>
      <c r="AV684" s="56"/>
      <c r="AW684" s="56"/>
      <c r="AX684" s="248" t="str">
        <f>IF(V684="","",EOMONTH(EDATE(Tabla1[[#This Row],[Fecha Finalización]],2),0))</f>
        <v/>
      </c>
      <c r="AY684" s="40"/>
      <c r="AZ684" s="249" t="str">
        <f>IF(V684="","",EOMONTH(EDATE(Tabla1[[#This Row],[Fecha Finalización]],3),0))</f>
        <v/>
      </c>
      <c r="BA684" s="40"/>
      <c r="BB684" s="40"/>
      <c r="BC684" s="235"/>
      <c r="BD684" s="233" t="str">
        <f>IF(F684="","",Tabla1[[#This Row],[sem 01]]&amp;Tabla1[[#This Row],[sem 02]]&amp;Tabla1[[#This Row],[sem 03]])</f>
        <v/>
      </c>
      <c r="BE684" s="234" t="str">
        <f>IF(TRIM(F684)="","",$B$1&amp;"-"&amp;SUBSTITUTE(Tabla1[[#This Row],[Mes Inscrito]]," ","")&amp;"-"&amp;SUBSTITUTE(Tabla1[[#This Row],[Dia de clases Inscrito]]," ","")&amp;"-"&amp;SUBSTITUTE(Tabla1[[#This Row],[Horario Inscrito]]," ","")&amp;"-"&amp;Tabla1[[#This Row],[Fecha Inicio grupo]])</f>
        <v/>
      </c>
      <c r="BF684" s="251" t="str">
        <f>IF(F684="","",Tabla1[[#This Row],[Curso]])</f>
        <v/>
      </c>
      <c r="BG684" s="252" t="str">
        <f>+IF(TRIM(F684)="","",$B$1&amp;"-"&amp;TRIM(Tabla1[[#This Row],[Mes Inscrito]])&amp;"-"&amp;TRIM(Tabla1[[#This Row],[Dia de clases Inscrito]])&amp;"-"&amp;TRIM(Tabla1[[#This Row],[Horario Inscrito]])&amp;"-"&amp;TRIM(Tabla1[[#This Row],[Fecha Inicio grupo]])&amp;"-"&amp;TRIM(Tabla1[[#This Row],[Tipo Incrito]]))</f>
        <v/>
      </c>
      <c r="BH684" s="308" t="str">
        <f>IF(F684="","",OR(IFERROR(SEARCH("CG",Tabla1[[#This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4" s="309" t="str">
        <f>IF(F684&lt;&gt;"",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4" s="309" t="str">
        <f>IF(F684&lt;&gt;"",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4" s="309" t="str">
        <f>IF(Tabla1[[#This Row],[Fecha Inicio grupo]]="","",IFERROR(VLOOKUP(Tabla1[[#This Row],[Mes de Alta como miembro]],Parámetros!$AM$2:$AN$16,2,0),"01/01/1900"))</f>
        <v/>
      </c>
    </row>
    <row r="685" spans="1:63" ht="14.45" hidden="1">
      <c r="A685" s="69">
        <v>682</v>
      </c>
      <c r="B685" s="30"/>
      <c r="C685" s="35"/>
      <c r="D685" s="43"/>
      <c r="E685" s="65"/>
      <c r="F685" s="46"/>
      <c r="G685" s="46"/>
      <c r="H685" s="163"/>
      <c r="I685" s="43"/>
      <c r="J685" s="29"/>
      <c r="K685" s="70"/>
      <c r="L685" s="69"/>
      <c r="M685" s="47"/>
      <c r="N685" s="238" t="str">
        <f ca="1">IF(Tabla1[[#This Row],[Fecha de nac]]="","",IF(Tabla1[[#This Row],[Fecha Finalización]] &gt;=TODAY(), DATEDIF(Tabla1[[#This Row],[Fecha de nac]],TODAY(),"y"), ROUNDDOWN((Tabla1[[#This Row],[Fecha Finalización]] -Tabla1[[#This Row],[Fecha de nac]])/365,0)))</f>
        <v/>
      </c>
      <c r="O685" s="169"/>
      <c r="P685" s="35"/>
      <c r="Q685" s="68"/>
      <c r="R685" s="68"/>
      <c r="S685" s="68"/>
      <c r="T685" s="68"/>
      <c r="U685" s="243" t="str">
        <f>IF(F685="","",Tabla1[[#This Row],[Fecha Inicio grupo]]+3*7-7)</f>
        <v/>
      </c>
      <c r="V685" s="244" t="str">
        <f>IF(F685="","",EDATE(Tabla1[[#This Row],[Fecha Inicio grupo]],3))</f>
        <v/>
      </c>
      <c r="W685" s="30"/>
      <c r="X685" s="30"/>
      <c r="Y685" s="76"/>
      <c r="Z685" s="76"/>
      <c r="AA685" s="76"/>
      <c r="AB685" s="76"/>
      <c r="AC685" s="76"/>
      <c r="AD685" s="76"/>
      <c r="AE685" s="76"/>
      <c r="AF685" s="76"/>
      <c r="AG685" s="76"/>
      <c r="AH685" s="76"/>
      <c r="AI685" s="76"/>
      <c r="AJ685" s="76"/>
      <c r="AK685" s="76"/>
      <c r="AL685" s="76"/>
      <c r="AM685" s="76"/>
      <c r="AN685" s="76"/>
      <c r="AO685" s="144"/>
      <c r="AP685" s="246" t="str">
        <f>IF(F685="","",IFERROR(VLOOKUP(SUBSTITUTE(SUBSTITUTE(Tabla1[[#This Row],[Uso Sistemas]],"T","P"),"N","F"),Parámetros!$M$2:$N$17,2,0),"Completar hasta 3ra sem. para evaluar a Probacionista"))</f>
        <v/>
      </c>
      <c r="AQ685" s="40"/>
      <c r="AR685" s="40"/>
      <c r="AS685" s="40"/>
      <c r="AT685" s="29"/>
      <c r="AU685" s="56"/>
      <c r="AV685" s="56"/>
      <c r="AW685" s="56"/>
      <c r="AX685" s="248" t="str">
        <f>IF(V685="","",EOMONTH(EDATE(Tabla1[[#This Row],[Fecha Finalización]],2),0))</f>
        <v/>
      </c>
      <c r="AY685" s="40"/>
      <c r="AZ685" s="249" t="str">
        <f>IF(V685="","",EOMONTH(EDATE(Tabla1[[#This Row],[Fecha Finalización]],3),0))</f>
        <v/>
      </c>
      <c r="BA685" s="40"/>
      <c r="BB685" s="40"/>
      <c r="BC685" s="235"/>
      <c r="BD685" s="233" t="str">
        <f>IF(F685="","",Tabla1[[#This Row],[sem 01]]&amp;Tabla1[[#This Row],[sem 02]]&amp;Tabla1[[#This Row],[sem 03]])</f>
        <v/>
      </c>
      <c r="BE685" s="234" t="str">
        <f>IF(TRIM(F685)="","",$B$1&amp;"-"&amp;SUBSTITUTE(Tabla1[[#This Row],[Mes Inscrito]]," ","")&amp;"-"&amp;SUBSTITUTE(Tabla1[[#This Row],[Dia de clases Inscrito]]," ","")&amp;"-"&amp;SUBSTITUTE(Tabla1[[#This Row],[Horario Inscrito]]," ","")&amp;"-"&amp;Tabla1[[#This Row],[Fecha Inicio grupo]])</f>
        <v/>
      </c>
      <c r="BF685" s="251" t="str">
        <f>IF(F685="","",Tabla1[[#This Row],[Curso]])</f>
        <v/>
      </c>
      <c r="BG685" s="252" t="str">
        <f>+IF(TRIM(F685)="","",$B$1&amp;"-"&amp;TRIM(Tabla1[[#This Row],[Mes Inscrito]])&amp;"-"&amp;TRIM(Tabla1[[#This Row],[Dia de clases Inscrito]])&amp;"-"&amp;TRIM(Tabla1[[#This Row],[Horario Inscrito]])&amp;"-"&amp;TRIM(Tabla1[[#This Row],[Fecha Inicio grupo]])&amp;"-"&amp;TRIM(Tabla1[[#This Row],[Tipo Incrito]]))</f>
        <v/>
      </c>
      <c r="BH685" s="308" t="str">
        <f>IF(F685="","",OR(IFERROR(SEARCH("CG",Tabla1[[#This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5" s="309" t="str">
        <f>IF(F685&lt;&gt;"",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5" s="309" t="str">
        <f>IF(F685&lt;&gt;"",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5" s="309" t="str">
        <f>IF(Tabla1[[#This Row],[Fecha Inicio grupo]]="","",IFERROR(VLOOKUP(Tabla1[[#This Row],[Mes de Alta como miembro]],Parámetros!$AM$2:$AN$16,2,0),"01/01/1900"))</f>
        <v/>
      </c>
    </row>
    <row r="686" spans="1:63" ht="14.45" hidden="1">
      <c r="A686" s="69">
        <v>683</v>
      </c>
      <c r="B686" s="30"/>
      <c r="C686" s="35"/>
      <c r="D686" s="43"/>
      <c r="E686" s="65"/>
      <c r="F686" s="46"/>
      <c r="G686" s="46"/>
      <c r="H686" s="163"/>
      <c r="I686" s="43"/>
      <c r="J686" s="29"/>
      <c r="K686" s="70"/>
      <c r="L686" s="69"/>
      <c r="M686" s="47"/>
      <c r="N686" s="238" t="str">
        <f ca="1">IF(Tabla1[[#This Row],[Fecha de nac]]="","",IF(Tabla1[[#This Row],[Fecha Finalización]] &gt;=TODAY(), DATEDIF(Tabla1[[#This Row],[Fecha de nac]],TODAY(),"y"), ROUNDDOWN((Tabla1[[#This Row],[Fecha Finalización]] -Tabla1[[#This Row],[Fecha de nac]])/365,0)))</f>
        <v/>
      </c>
      <c r="O686" s="169"/>
      <c r="P686" s="35"/>
      <c r="Q686" s="68"/>
      <c r="R686" s="68"/>
      <c r="S686" s="68"/>
      <c r="T686" s="68"/>
      <c r="U686" s="243" t="str">
        <f>IF(F686="","",Tabla1[[#This Row],[Fecha Inicio grupo]]+3*7-7)</f>
        <v/>
      </c>
      <c r="V686" s="244" t="str">
        <f>IF(F686="","",EDATE(Tabla1[[#This Row],[Fecha Inicio grupo]],3))</f>
        <v/>
      </c>
      <c r="W686" s="30"/>
      <c r="X686" s="30"/>
      <c r="Y686" s="76"/>
      <c r="Z686" s="76"/>
      <c r="AA686" s="76"/>
      <c r="AB686" s="76"/>
      <c r="AC686" s="76"/>
      <c r="AD686" s="76"/>
      <c r="AE686" s="76"/>
      <c r="AF686" s="76"/>
      <c r="AG686" s="76"/>
      <c r="AH686" s="76"/>
      <c r="AI686" s="76"/>
      <c r="AJ686" s="76"/>
      <c r="AK686" s="76"/>
      <c r="AL686" s="76"/>
      <c r="AM686" s="76"/>
      <c r="AN686" s="76"/>
      <c r="AO686" s="144"/>
      <c r="AP686" s="246" t="str">
        <f>IF(F686="","",IFERROR(VLOOKUP(SUBSTITUTE(SUBSTITUTE(Tabla1[[#This Row],[Uso Sistemas]],"T","P"),"N","F"),Parámetros!$M$2:$N$17,2,0),"Completar hasta 3ra sem. para evaluar a Probacionista"))</f>
        <v/>
      </c>
      <c r="AQ686" s="40"/>
      <c r="AR686" s="40"/>
      <c r="AS686" s="40"/>
      <c r="AT686" s="29"/>
      <c r="AU686" s="56"/>
      <c r="AV686" s="56"/>
      <c r="AW686" s="56"/>
      <c r="AX686" s="248" t="str">
        <f>IF(V686="","",EOMONTH(EDATE(Tabla1[[#This Row],[Fecha Finalización]],2),0))</f>
        <v/>
      </c>
      <c r="AY686" s="40"/>
      <c r="AZ686" s="249" t="str">
        <f>IF(V686="","",EOMONTH(EDATE(Tabla1[[#This Row],[Fecha Finalización]],3),0))</f>
        <v/>
      </c>
      <c r="BA686" s="40"/>
      <c r="BB686" s="40"/>
      <c r="BC686" s="235"/>
      <c r="BD686" s="233" t="str">
        <f>IF(F686="","",Tabla1[[#This Row],[sem 01]]&amp;Tabla1[[#This Row],[sem 02]]&amp;Tabla1[[#This Row],[sem 03]])</f>
        <v/>
      </c>
      <c r="BE686" s="234" t="str">
        <f>IF(TRIM(F686)="","",$B$1&amp;"-"&amp;SUBSTITUTE(Tabla1[[#This Row],[Mes Inscrito]]," ","")&amp;"-"&amp;SUBSTITUTE(Tabla1[[#This Row],[Dia de clases Inscrito]]," ","")&amp;"-"&amp;SUBSTITUTE(Tabla1[[#This Row],[Horario Inscrito]]," ","")&amp;"-"&amp;Tabla1[[#This Row],[Fecha Inicio grupo]])</f>
        <v/>
      </c>
      <c r="BF686" s="251" t="str">
        <f>IF(F686="","",Tabla1[[#This Row],[Curso]])</f>
        <v/>
      </c>
      <c r="BG686" s="252" t="str">
        <f>+IF(TRIM(F686)="","",$B$1&amp;"-"&amp;TRIM(Tabla1[[#This Row],[Mes Inscrito]])&amp;"-"&amp;TRIM(Tabla1[[#This Row],[Dia de clases Inscrito]])&amp;"-"&amp;TRIM(Tabla1[[#This Row],[Horario Inscrito]])&amp;"-"&amp;TRIM(Tabla1[[#This Row],[Fecha Inicio grupo]])&amp;"-"&amp;TRIM(Tabla1[[#This Row],[Tipo Incrito]]))</f>
        <v/>
      </c>
      <c r="BH686" s="308" t="str">
        <f>IF(F686="","",OR(IFERROR(SEARCH("CG",Tabla1[[#This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6" s="309" t="str">
        <f>IF(F686&lt;&gt;"",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6" s="309" t="str">
        <f>IF(F686&lt;&gt;"",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6" s="309" t="str">
        <f>IF(Tabla1[[#This Row],[Fecha Inicio grupo]]="","",IFERROR(VLOOKUP(Tabla1[[#This Row],[Mes de Alta como miembro]],Parámetros!$AM$2:$AN$16,2,0),"01/01/1900"))</f>
        <v/>
      </c>
    </row>
    <row r="687" spans="1:63" ht="14.45" hidden="1">
      <c r="A687" s="69">
        <v>684</v>
      </c>
      <c r="B687" s="30"/>
      <c r="C687" s="35"/>
      <c r="D687" s="43"/>
      <c r="E687" s="65"/>
      <c r="F687" s="46"/>
      <c r="G687" s="46"/>
      <c r="H687" s="163"/>
      <c r="I687" s="43"/>
      <c r="J687" s="29"/>
      <c r="K687" s="70"/>
      <c r="L687" s="69"/>
      <c r="M687" s="47"/>
      <c r="N687" s="238" t="str">
        <f ca="1">IF(Tabla1[[#This Row],[Fecha de nac]]="","",IF(Tabla1[[#This Row],[Fecha Finalización]] &gt;=TODAY(), DATEDIF(Tabla1[[#This Row],[Fecha de nac]],TODAY(),"y"), ROUNDDOWN((Tabla1[[#This Row],[Fecha Finalización]] -Tabla1[[#This Row],[Fecha de nac]])/365,0)))</f>
        <v/>
      </c>
      <c r="O687" s="169"/>
      <c r="P687" s="35"/>
      <c r="Q687" s="68"/>
      <c r="R687" s="68"/>
      <c r="S687" s="68"/>
      <c r="T687" s="68"/>
      <c r="U687" s="243" t="str">
        <f>IF(F687="","",Tabla1[[#This Row],[Fecha Inicio grupo]]+3*7-7)</f>
        <v/>
      </c>
      <c r="V687" s="244" t="str">
        <f>IF(F687="","",EDATE(Tabla1[[#This Row],[Fecha Inicio grupo]],3))</f>
        <v/>
      </c>
      <c r="W687" s="30"/>
      <c r="X687" s="30"/>
      <c r="Y687" s="76"/>
      <c r="Z687" s="76"/>
      <c r="AA687" s="76"/>
      <c r="AB687" s="76"/>
      <c r="AC687" s="76"/>
      <c r="AD687" s="76"/>
      <c r="AE687" s="76"/>
      <c r="AF687" s="76"/>
      <c r="AG687" s="76"/>
      <c r="AH687" s="76"/>
      <c r="AI687" s="76"/>
      <c r="AJ687" s="76"/>
      <c r="AK687" s="76"/>
      <c r="AL687" s="76"/>
      <c r="AM687" s="76"/>
      <c r="AN687" s="76"/>
      <c r="AO687" s="144"/>
      <c r="AP687" s="246" t="str">
        <f>IF(F687="","",IFERROR(VLOOKUP(SUBSTITUTE(SUBSTITUTE(Tabla1[[#This Row],[Uso Sistemas]],"T","P"),"N","F"),Parámetros!$M$2:$N$17,2,0),"Completar hasta 3ra sem. para evaluar a Probacionista"))</f>
        <v/>
      </c>
      <c r="AQ687" s="40"/>
      <c r="AR687" s="40"/>
      <c r="AS687" s="40"/>
      <c r="AT687" s="29"/>
      <c r="AU687" s="56"/>
      <c r="AV687" s="56"/>
      <c r="AW687" s="56"/>
      <c r="AX687" s="248" t="str">
        <f>IF(V687="","",EOMONTH(EDATE(Tabla1[[#This Row],[Fecha Finalización]],2),0))</f>
        <v/>
      </c>
      <c r="AY687" s="40"/>
      <c r="AZ687" s="249" t="str">
        <f>IF(V687="","",EOMONTH(EDATE(Tabla1[[#This Row],[Fecha Finalización]],3),0))</f>
        <v/>
      </c>
      <c r="BA687" s="40"/>
      <c r="BB687" s="40"/>
      <c r="BC687" s="235"/>
      <c r="BD687" s="233" t="str">
        <f>IF(F687="","",Tabla1[[#This Row],[sem 01]]&amp;Tabla1[[#This Row],[sem 02]]&amp;Tabla1[[#This Row],[sem 03]])</f>
        <v/>
      </c>
      <c r="BE687" s="234" t="str">
        <f>IF(TRIM(F687)="","",$B$1&amp;"-"&amp;SUBSTITUTE(Tabla1[[#This Row],[Mes Inscrito]]," ","")&amp;"-"&amp;SUBSTITUTE(Tabla1[[#This Row],[Dia de clases Inscrito]]," ","")&amp;"-"&amp;SUBSTITUTE(Tabla1[[#This Row],[Horario Inscrito]]," ","")&amp;"-"&amp;Tabla1[[#This Row],[Fecha Inicio grupo]])</f>
        <v/>
      </c>
      <c r="BF687" s="251" t="str">
        <f>IF(F687="","",Tabla1[[#This Row],[Curso]])</f>
        <v/>
      </c>
      <c r="BG687" s="252" t="str">
        <f>+IF(TRIM(F687)="","",$B$1&amp;"-"&amp;TRIM(Tabla1[[#This Row],[Mes Inscrito]])&amp;"-"&amp;TRIM(Tabla1[[#This Row],[Dia de clases Inscrito]])&amp;"-"&amp;TRIM(Tabla1[[#This Row],[Horario Inscrito]])&amp;"-"&amp;TRIM(Tabla1[[#This Row],[Fecha Inicio grupo]])&amp;"-"&amp;TRIM(Tabla1[[#This Row],[Tipo Incrito]]))</f>
        <v/>
      </c>
      <c r="BH687" s="308" t="str">
        <f>IF(F687="","",OR(IFERROR(SEARCH("CG",Tabla1[[#This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7" s="309" t="str">
        <f>IF(F687&lt;&gt;"",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7" s="309" t="str">
        <f>IF(F687&lt;&gt;"",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7" s="309" t="str">
        <f>IF(Tabla1[[#This Row],[Fecha Inicio grupo]]="","",IFERROR(VLOOKUP(Tabla1[[#This Row],[Mes de Alta como miembro]],Parámetros!$AM$2:$AN$16,2,0),"01/01/1900"))</f>
        <v/>
      </c>
    </row>
    <row r="688" spans="1:63" ht="14.45" hidden="1">
      <c r="A688" s="69">
        <v>685</v>
      </c>
      <c r="B688" s="30"/>
      <c r="C688" s="35"/>
      <c r="D688" s="43"/>
      <c r="E688" s="65"/>
      <c r="F688" s="46"/>
      <c r="G688" s="46"/>
      <c r="H688" s="163"/>
      <c r="I688" s="43"/>
      <c r="J688" s="29"/>
      <c r="K688" s="70"/>
      <c r="L688" s="69"/>
      <c r="M688" s="47"/>
      <c r="N688" s="238" t="str">
        <f ca="1">IF(Tabla1[[#This Row],[Fecha de nac]]="","",IF(Tabla1[[#This Row],[Fecha Finalización]] &gt;=TODAY(), DATEDIF(Tabla1[[#This Row],[Fecha de nac]],TODAY(),"y"), ROUNDDOWN((Tabla1[[#This Row],[Fecha Finalización]] -Tabla1[[#This Row],[Fecha de nac]])/365,0)))</f>
        <v/>
      </c>
      <c r="O688" s="169"/>
      <c r="P688" s="35"/>
      <c r="Q688" s="68"/>
      <c r="R688" s="68"/>
      <c r="S688" s="68"/>
      <c r="T688" s="68"/>
      <c r="U688" s="243" t="str">
        <f>IF(F688="","",Tabla1[[#This Row],[Fecha Inicio grupo]]+3*7-7)</f>
        <v/>
      </c>
      <c r="V688" s="244" t="str">
        <f>IF(F688="","",EDATE(Tabla1[[#This Row],[Fecha Inicio grupo]],3))</f>
        <v/>
      </c>
      <c r="W688" s="30"/>
      <c r="X688" s="30"/>
      <c r="Y688" s="76"/>
      <c r="Z688" s="76"/>
      <c r="AA688" s="76"/>
      <c r="AB688" s="76"/>
      <c r="AC688" s="76"/>
      <c r="AD688" s="76"/>
      <c r="AE688" s="76"/>
      <c r="AF688" s="76"/>
      <c r="AG688" s="76"/>
      <c r="AH688" s="76"/>
      <c r="AI688" s="76"/>
      <c r="AJ688" s="76"/>
      <c r="AK688" s="76"/>
      <c r="AL688" s="76"/>
      <c r="AM688" s="76"/>
      <c r="AN688" s="76"/>
      <c r="AO688" s="144"/>
      <c r="AP688" s="246" t="str">
        <f>IF(F688="","",IFERROR(VLOOKUP(SUBSTITUTE(SUBSTITUTE(Tabla1[[#This Row],[Uso Sistemas]],"T","P"),"N","F"),Parámetros!$M$2:$N$17,2,0),"Completar hasta 3ra sem. para evaluar a Probacionista"))</f>
        <v/>
      </c>
      <c r="AQ688" s="40"/>
      <c r="AR688" s="40"/>
      <c r="AS688" s="40"/>
      <c r="AT688" s="29"/>
      <c r="AU688" s="56"/>
      <c r="AV688" s="56"/>
      <c r="AW688" s="56"/>
      <c r="AX688" s="248" t="str">
        <f>IF(V688="","",EOMONTH(EDATE(Tabla1[[#This Row],[Fecha Finalización]],2),0))</f>
        <v/>
      </c>
      <c r="AY688" s="40"/>
      <c r="AZ688" s="249" t="str">
        <f>IF(V688="","",EOMONTH(EDATE(Tabla1[[#This Row],[Fecha Finalización]],3),0))</f>
        <v/>
      </c>
      <c r="BA688" s="40"/>
      <c r="BB688" s="40"/>
      <c r="BC688" s="235"/>
      <c r="BD688" s="233" t="str">
        <f>IF(F688="","",Tabla1[[#This Row],[sem 01]]&amp;Tabla1[[#This Row],[sem 02]]&amp;Tabla1[[#This Row],[sem 03]])</f>
        <v/>
      </c>
      <c r="BE688" s="234" t="str">
        <f>IF(TRIM(F688)="","",$B$1&amp;"-"&amp;SUBSTITUTE(Tabla1[[#This Row],[Mes Inscrito]]," ","")&amp;"-"&amp;SUBSTITUTE(Tabla1[[#This Row],[Dia de clases Inscrito]]," ","")&amp;"-"&amp;SUBSTITUTE(Tabla1[[#This Row],[Horario Inscrito]]," ","")&amp;"-"&amp;Tabla1[[#This Row],[Fecha Inicio grupo]])</f>
        <v/>
      </c>
      <c r="BF688" s="251" t="str">
        <f>IF(F688="","",Tabla1[[#This Row],[Curso]])</f>
        <v/>
      </c>
      <c r="BG688" s="252" t="str">
        <f>+IF(TRIM(F688)="","",$B$1&amp;"-"&amp;TRIM(Tabla1[[#This Row],[Mes Inscrito]])&amp;"-"&amp;TRIM(Tabla1[[#This Row],[Dia de clases Inscrito]])&amp;"-"&amp;TRIM(Tabla1[[#This Row],[Horario Inscrito]])&amp;"-"&amp;TRIM(Tabla1[[#This Row],[Fecha Inicio grupo]])&amp;"-"&amp;TRIM(Tabla1[[#This Row],[Tipo Incrito]]))</f>
        <v/>
      </c>
      <c r="BH688" s="308" t="str">
        <f>IF(F688="","",OR(IFERROR(SEARCH("CG",Tabla1[[#This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8" s="309" t="str">
        <f>IF(F688&lt;&gt;"",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8" s="309" t="str">
        <f>IF(F688&lt;&gt;"",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8" s="309" t="str">
        <f>IF(Tabla1[[#This Row],[Fecha Inicio grupo]]="","",IFERROR(VLOOKUP(Tabla1[[#This Row],[Mes de Alta como miembro]],Parámetros!$AM$2:$AN$16,2,0),"01/01/1900"))</f>
        <v/>
      </c>
    </row>
    <row r="689" spans="1:63" ht="14.45" hidden="1">
      <c r="A689" s="69">
        <v>686</v>
      </c>
      <c r="B689" s="30"/>
      <c r="C689" s="35"/>
      <c r="D689" s="43"/>
      <c r="E689" s="65"/>
      <c r="F689" s="46"/>
      <c r="G689" s="46"/>
      <c r="H689" s="163"/>
      <c r="I689" s="43"/>
      <c r="J689" s="29"/>
      <c r="K689" s="70"/>
      <c r="L689" s="69"/>
      <c r="M689" s="47"/>
      <c r="N689" s="238" t="str">
        <f ca="1">IF(Tabla1[[#This Row],[Fecha de nac]]="","",IF(Tabla1[[#This Row],[Fecha Finalización]] &gt;=TODAY(), DATEDIF(Tabla1[[#This Row],[Fecha de nac]],TODAY(),"y"), ROUNDDOWN((Tabla1[[#This Row],[Fecha Finalización]] -Tabla1[[#This Row],[Fecha de nac]])/365,0)))</f>
        <v/>
      </c>
      <c r="O689" s="169"/>
      <c r="P689" s="35"/>
      <c r="Q689" s="68"/>
      <c r="R689" s="68"/>
      <c r="S689" s="68"/>
      <c r="T689" s="68"/>
      <c r="U689" s="243" t="str">
        <f>IF(F689="","",Tabla1[[#This Row],[Fecha Inicio grupo]]+3*7-7)</f>
        <v/>
      </c>
      <c r="V689" s="244" t="str">
        <f>IF(F689="","",EDATE(Tabla1[[#This Row],[Fecha Inicio grupo]],3))</f>
        <v/>
      </c>
      <c r="W689" s="30"/>
      <c r="X689" s="30"/>
      <c r="Y689" s="76"/>
      <c r="Z689" s="76"/>
      <c r="AA689" s="76"/>
      <c r="AB689" s="76"/>
      <c r="AC689" s="76"/>
      <c r="AD689" s="76"/>
      <c r="AE689" s="76"/>
      <c r="AF689" s="76"/>
      <c r="AG689" s="76"/>
      <c r="AH689" s="76"/>
      <c r="AI689" s="76"/>
      <c r="AJ689" s="76"/>
      <c r="AK689" s="76"/>
      <c r="AL689" s="76"/>
      <c r="AM689" s="76"/>
      <c r="AN689" s="76"/>
      <c r="AO689" s="144"/>
      <c r="AP689" s="246" t="str">
        <f>IF(F689="","",IFERROR(VLOOKUP(SUBSTITUTE(SUBSTITUTE(Tabla1[[#This Row],[Uso Sistemas]],"T","P"),"N","F"),Parámetros!$M$2:$N$17,2,0),"Completar hasta 3ra sem. para evaluar a Probacionista"))</f>
        <v/>
      </c>
      <c r="AQ689" s="40"/>
      <c r="AR689" s="40"/>
      <c r="AS689" s="40"/>
      <c r="AT689" s="29"/>
      <c r="AU689" s="56"/>
      <c r="AV689" s="56"/>
      <c r="AW689" s="56"/>
      <c r="AX689" s="248" t="str">
        <f>IF(V689="","",EOMONTH(EDATE(Tabla1[[#This Row],[Fecha Finalización]],2),0))</f>
        <v/>
      </c>
      <c r="AY689" s="40"/>
      <c r="AZ689" s="249" t="str">
        <f>IF(V689="","",EOMONTH(EDATE(Tabla1[[#This Row],[Fecha Finalización]],3),0))</f>
        <v/>
      </c>
      <c r="BA689" s="40"/>
      <c r="BB689" s="40"/>
      <c r="BC689" s="235"/>
      <c r="BD689" s="233" t="str">
        <f>IF(F689="","",Tabla1[[#This Row],[sem 01]]&amp;Tabla1[[#This Row],[sem 02]]&amp;Tabla1[[#This Row],[sem 03]])</f>
        <v/>
      </c>
      <c r="BE689" s="234" t="str">
        <f>IF(TRIM(F689)="","",$B$1&amp;"-"&amp;SUBSTITUTE(Tabla1[[#This Row],[Mes Inscrito]]," ","")&amp;"-"&amp;SUBSTITUTE(Tabla1[[#This Row],[Dia de clases Inscrito]]," ","")&amp;"-"&amp;SUBSTITUTE(Tabla1[[#This Row],[Horario Inscrito]]," ","")&amp;"-"&amp;Tabla1[[#This Row],[Fecha Inicio grupo]])</f>
        <v/>
      </c>
      <c r="BF689" s="251" t="str">
        <f>IF(F689="","",Tabla1[[#This Row],[Curso]])</f>
        <v/>
      </c>
      <c r="BG689" s="252" t="str">
        <f>+IF(TRIM(F689)="","",$B$1&amp;"-"&amp;TRIM(Tabla1[[#This Row],[Mes Inscrito]])&amp;"-"&amp;TRIM(Tabla1[[#This Row],[Dia de clases Inscrito]])&amp;"-"&amp;TRIM(Tabla1[[#This Row],[Horario Inscrito]])&amp;"-"&amp;TRIM(Tabla1[[#This Row],[Fecha Inicio grupo]])&amp;"-"&amp;TRIM(Tabla1[[#This Row],[Tipo Incrito]]))</f>
        <v/>
      </c>
      <c r="BH689" s="308" t="str">
        <f>IF(F689="","",OR(IFERROR(SEARCH("CG",Tabla1[[#This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9" s="309" t="str">
        <f>IF(F689&lt;&gt;"",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9" s="309" t="str">
        <f>IF(F689&lt;&gt;"",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9" s="309" t="str">
        <f>IF(Tabla1[[#This Row],[Fecha Inicio grupo]]="","",IFERROR(VLOOKUP(Tabla1[[#This Row],[Mes de Alta como miembro]],Parámetros!$AM$2:$AN$16,2,0),"01/01/1900"))</f>
        <v/>
      </c>
    </row>
    <row r="690" spans="1:63" ht="14.45" hidden="1">
      <c r="A690" s="69">
        <v>687</v>
      </c>
      <c r="B690" s="30"/>
      <c r="C690" s="35"/>
      <c r="D690" s="43"/>
      <c r="E690" s="65"/>
      <c r="F690" s="46"/>
      <c r="G690" s="46"/>
      <c r="H690" s="163"/>
      <c r="I690" s="43"/>
      <c r="J690" s="29"/>
      <c r="K690" s="70"/>
      <c r="L690" s="69"/>
      <c r="M690" s="47"/>
      <c r="N690" s="238" t="str">
        <f ca="1">IF(Tabla1[[#This Row],[Fecha de nac]]="","",IF(Tabla1[[#This Row],[Fecha Finalización]] &gt;=TODAY(), DATEDIF(Tabla1[[#This Row],[Fecha de nac]],TODAY(),"y"), ROUNDDOWN((Tabla1[[#This Row],[Fecha Finalización]] -Tabla1[[#This Row],[Fecha de nac]])/365,0)))</f>
        <v/>
      </c>
      <c r="O690" s="169"/>
      <c r="P690" s="35"/>
      <c r="Q690" s="68"/>
      <c r="R690" s="68"/>
      <c r="S690" s="68"/>
      <c r="T690" s="68"/>
      <c r="U690" s="243" t="str">
        <f>IF(F690="","",Tabla1[[#This Row],[Fecha Inicio grupo]]+3*7-7)</f>
        <v/>
      </c>
      <c r="V690" s="244" t="str">
        <f>IF(F690="","",EDATE(Tabla1[[#This Row],[Fecha Inicio grupo]],3))</f>
        <v/>
      </c>
      <c r="W690" s="30"/>
      <c r="X690" s="30"/>
      <c r="Y690" s="76"/>
      <c r="Z690" s="76"/>
      <c r="AA690" s="76"/>
      <c r="AB690" s="76"/>
      <c r="AC690" s="76"/>
      <c r="AD690" s="76"/>
      <c r="AE690" s="76"/>
      <c r="AF690" s="76"/>
      <c r="AG690" s="76"/>
      <c r="AH690" s="76"/>
      <c r="AI690" s="76"/>
      <c r="AJ690" s="76"/>
      <c r="AK690" s="76"/>
      <c r="AL690" s="76"/>
      <c r="AM690" s="76"/>
      <c r="AN690" s="76"/>
      <c r="AO690" s="144"/>
      <c r="AP690" s="246" t="str">
        <f>IF(F690="","",IFERROR(VLOOKUP(SUBSTITUTE(SUBSTITUTE(Tabla1[[#This Row],[Uso Sistemas]],"T","P"),"N","F"),Parámetros!$M$2:$N$17,2,0),"Completar hasta 3ra sem. para evaluar a Probacionista"))</f>
        <v/>
      </c>
      <c r="AQ690" s="40"/>
      <c r="AR690" s="40"/>
      <c r="AS690" s="40"/>
      <c r="AT690" s="29"/>
      <c r="AU690" s="56"/>
      <c r="AV690" s="56"/>
      <c r="AW690" s="56"/>
      <c r="AX690" s="248" t="str">
        <f>IF(V690="","",EOMONTH(EDATE(Tabla1[[#This Row],[Fecha Finalización]],2),0))</f>
        <v/>
      </c>
      <c r="AY690" s="40"/>
      <c r="AZ690" s="249" t="str">
        <f>IF(V690="","",EOMONTH(EDATE(Tabla1[[#This Row],[Fecha Finalización]],3),0))</f>
        <v/>
      </c>
      <c r="BA690" s="40"/>
      <c r="BB690" s="40"/>
      <c r="BC690" s="235"/>
      <c r="BD690" s="233" t="str">
        <f>IF(F690="","",Tabla1[[#This Row],[sem 01]]&amp;Tabla1[[#This Row],[sem 02]]&amp;Tabla1[[#This Row],[sem 03]])</f>
        <v/>
      </c>
      <c r="BE690" s="234" t="str">
        <f>IF(TRIM(F690)="","",$B$1&amp;"-"&amp;SUBSTITUTE(Tabla1[[#This Row],[Mes Inscrito]]," ","")&amp;"-"&amp;SUBSTITUTE(Tabla1[[#This Row],[Dia de clases Inscrito]]," ","")&amp;"-"&amp;SUBSTITUTE(Tabla1[[#This Row],[Horario Inscrito]]," ","")&amp;"-"&amp;Tabla1[[#This Row],[Fecha Inicio grupo]])</f>
        <v/>
      </c>
      <c r="BF690" s="251" t="str">
        <f>IF(F690="","",Tabla1[[#This Row],[Curso]])</f>
        <v/>
      </c>
      <c r="BG690" s="252" t="str">
        <f>+IF(TRIM(F690)="","",$B$1&amp;"-"&amp;TRIM(Tabla1[[#This Row],[Mes Inscrito]])&amp;"-"&amp;TRIM(Tabla1[[#This Row],[Dia de clases Inscrito]])&amp;"-"&amp;TRIM(Tabla1[[#This Row],[Horario Inscrito]])&amp;"-"&amp;TRIM(Tabla1[[#This Row],[Fecha Inicio grupo]])&amp;"-"&amp;TRIM(Tabla1[[#This Row],[Tipo Incrito]]))</f>
        <v/>
      </c>
      <c r="BH690" s="308" t="str">
        <f>IF(F690="","",OR(IFERROR(SEARCH("CG",Tabla1[[#This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0" s="309" t="str">
        <f>IF(F690&lt;&gt;"",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0" s="309" t="str">
        <f>IF(F690&lt;&gt;"",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0" s="309" t="str">
        <f>IF(Tabla1[[#This Row],[Fecha Inicio grupo]]="","",IFERROR(VLOOKUP(Tabla1[[#This Row],[Mes de Alta como miembro]],Parámetros!$AM$2:$AN$16,2,0),"01/01/1900"))</f>
        <v/>
      </c>
    </row>
    <row r="691" spans="1:63" ht="14.45" hidden="1">
      <c r="A691" s="69">
        <v>688</v>
      </c>
      <c r="B691" s="30"/>
      <c r="C691" s="35"/>
      <c r="D691" s="43"/>
      <c r="E691" s="65"/>
      <c r="F691" s="46"/>
      <c r="G691" s="46"/>
      <c r="H691" s="163"/>
      <c r="I691" s="43"/>
      <c r="J691" s="29"/>
      <c r="K691" s="70"/>
      <c r="L691" s="69"/>
      <c r="M691" s="47"/>
      <c r="N691" s="238" t="str">
        <f ca="1">IF(Tabla1[[#This Row],[Fecha de nac]]="","",IF(Tabla1[[#This Row],[Fecha Finalización]] &gt;=TODAY(), DATEDIF(Tabla1[[#This Row],[Fecha de nac]],TODAY(),"y"), ROUNDDOWN((Tabla1[[#This Row],[Fecha Finalización]] -Tabla1[[#This Row],[Fecha de nac]])/365,0)))</f>
        <v/>
      </c>
      <c r="O691" s="169"/>
      <c r="P691" s="35"/>
      <c r="Q691" s="68"/>
      <c r="R691" s="68"/>
      <c r="S691" s="68"/>
      <c r="T691" s="68"/>
      <c r="U691" s="243" t="str">
        <f>IF(F691="","",Tabla1[[#This Row],[Fecha Inicio grupo]]+3*7-7)</f>
        <v/>
      </c>
      <c r="V691" s="244" t="str">
        <f>IF(F691="","",EDATE(Tabla1[[#This Row],[Fecha Inicio grupo]],3))</f>
        <v/>
      </c>
      <c r="W691" s="30"/>
      <c r="X691" s="30"/>
      <c r="Y691" s="76"/>
      <c r="Z691" s="76"/>
      <c r="AA691" s="76"/>
      <c r="AB691" s="76"/>
      <c r="AC691" s="76"/>
      <c r="AD691" s="76"/>
      <c r="AE691" s="76"/>
      <c r="AF691" s="76"/>
      <c r="AG691" s="76"/>
      <c r="AH691" s="76"/>
      <c r="AI691" s="76"/>
      <c r="AJ691" s="76"/>
      <c r="AK691" s="76"/>
      <c r="AL691" s="76"/>
      <c r="AM691" s="76"/>
      <c r="AN691" s="76"/>
      <c r="AO691" s="144"/>
      <c r="AP691" s="246" t="str">
        <f>IF(F691="","",IFERROR(VLOOKUP(SUBSTITUTE(SUBSTITUTE(Tabla1[[#This Row],[Uso Sistemas]],"T","P"),"N","F"),Parámetros!$M$2:$N$17,2,0),"Completar hasta 3ra sem. para evaluar a Probacionista"))</f>
        <v/>
      </c>
      <c r="AQ691" s="40"/>
      <c r="AR691" s="40"/>
      <c r="AS691" s="40"/>
      <c r="AT691" s="29"/>
      <c r="AU691" s="56"/>
      <c r="AV691" s="56"/>
      <c r="AW691" s="56"/>
      <c r="AX691" s="248" t="str">
        <f>IF(V691="","",EOMONTH(EDATE(Tabla1[[#This Row],[Fecha Finalización]],2),0))</f>
        <v/>
      </c>
      <c r="AY691" s="40"/>
      <c r="AZ691" s="249" t="str">
        <f>IF(V691="","",EOMONTH(EDATE(Tabla1[[#This Row],[Fecha Finalización]],3),0))</f>
        <v/>
      </c>
      <c r="BA691" s="40"/>
      <c r="BB691" s="40"/>
      <c r="BC691" s="235"/>
      <c r="BD691" s="233" t="str">
        <f>IF(F691="","",Tabla1[[#This Row],[sem 01]]&amp;Tabla1[[#This Row],[sem 02]]&amp;Tabla1[[#This Row],[sem 03]])</f>
        <v/>
      </c>
      <c r="BE691" s="234" t="str">
        <f>IF(TRIM(F691)="","",$B$1&amp;"-"&amp;SUBSTITUTE(Tabla1[[#This Row],[Mes Inscrito]]," ","")&amp;"-"&amp;SUBSTITUTE(Tabla1[[#This Row],[Dia de clases Inscrito]]," ","")&amp;"-"&amp;SUBSTITUTE(Tabla1[[#This Row],[Horario Inscrito]]," ","")&amp;"-"&amp;Tabla1[[#This Row],[Fecha Inicio grupo]])</f>
        <v/>
      </c>
      <c r="BF691" s="251" t="str">
        <f>IF(F691="","",Tabla1[[#This Row],[Curso]])</f>
        <v/>
      </c>
      <c r="BG691" s="252" t="str">
        <f>+IF(TRIM(F691)="","",$B$1&amp;"-"&amp;TRIM(Tabla1[[#This Row],[Mes Inscrito]])&amp;"-"&amp;TRIM(Tabla1[[#This Row],[Dia de clases Inscrito]])&amp;"-"&amp;TRIM(Tabla1[[#This Row],[Horario Inscrito]])&amp;"-"&amp;TRIM(Tabla1[[#This Row],[Fecha Inicio grupo]])&amp;"-"&amp;TRIM(Tabla1[[#This Row],[Tipo Incrito]]))</f>
        <v/>
      </c>
      <c r="BH691" s="308" t="str">
        <f>IF(F691="","",OR(IFERROR(SEARCH("CG",Tabla1[[#This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1" s="309" t="str">
        <f>IF(F691&lt;&gt;"",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1" s="309" t="str">
        <f>IF(F691&lt;&gt;"",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1" s="309" t="str">
        <f>IF(Tabla1[[#This Row],[Fecha Inicio grupo]]="","",IFERROR(VLOOKUP(Tabla1[[#This Row],[Mes de Alta como miembro]],Parámetros!$AM$2:$AN$16,2,0),"01/01/1900"))</f>
        <v/>
      </c>
    </row>
    <row r="692" spans="1:63" ht="14.45" hidden="1">
      <c r="A692" s="69">
        <v>689</v>
      </c>
      <c r="B692" s="30"/>
      <c r="C692" s="35"/>
      <c r="D692" s="43"/>
      <c r="E692" s="65"/>
      <c r="F692" s="46"/>
      <c r="G692" s="46"/>
      <c r="H692" s="163"/>
      <c r="I692" s="43"/>
      <c r="J692" s="29"/>
      <c r="K692" s="70"/>
      <c r="L692" s="69"/>
      <c r="M692" s="47"/>
      <c r="N692" s="238" t="str">
        <f ca="1">IF(Tabla1[[#This Row],[Fecha de nac]]="","",IF(Tabla1[[#This Row],[Fecha Finalización]] &gt;=TODAY(), DATEDIF(Tabla1[[#This Row],[Fecha de nac]],TODAY(),"y"), ROUNDDOWN((Tabla1[[#This Row],[Fecha Finalización]] -Tabla1[[#This Row],[Fecha de nac]])/365,0)))</f>
        <v/>
      </c>
      <c r="O692" s="169"/>
      <c r="P692" s="35"/>
      <c r="Q692" s="68"/>
      <c r="R692" s="68"/>
      <c r="S692" s="68"/>
      <c r="T692" s="68"/>
      <c r="U692" s="243" t="str">
        <f>IF(F692="","",Tabla1[[#This Row],[Fecha Inicio grupo]]+3*7-7)</f>
        <v/>
      </c>
      <c r="V692" s="244" t="str">
        <f>IF(F692="","",EDATE(Tabla1[[#This Row],[Fecha Inicio grupo]],3))</f>
        <v/>
      </c>
      <c r="W692" s="30"/>
      <c r="X692" s="30"/>
      <c r="Y692" s="76"/>
      <c r="Z692" s="76"/>
      <c r="AA692" s="76"/>
      <c r="AB692" s="76"/>
      <c r="AC692" s="76"/>
      <c r="AD692" s="76"/>
      <c r="AE692" s="76"/>
      <c r="AF692" s="76"/>
      <c r="AG692" s="76"/>
      <c r="AH692" s="76"/>
      <c r="AI692" s="76"/>
      <c r="AJ692" s="76"/>
      <c r="AK692" s="76"/>
      <c r="AL692" s="76"/>
      <c r="AM692" s="76"/>
      <c r="AN692" s="76"/>
      <c r="AO692" s="144"/>
      <c r="AP692" s="246" t="str">
        <f>IF(F692="","",IFERROR(VLOOKUP(SUBSTITUTE(SUBSTITUTE(Tabla1[[#This Row],[Uso Sistemas]],"T","P"),"N","F"),Parámetros!$M$2:$N$17,2,0),"Completar hasta 3ra sem. para evaluar a Probacionista"))</f>
        <v/>
      </c>
      <c r="AQ692" s="40"/>
      <c r="AR692" s="40"/>
      <c r="AS692" s="40"/>
      <c r="AT692" s="29"/>
      <c r="AU692" s="56"/>
      <c r="AV692" s="56"/>
      <c r="AW692" s="56"/>
      <c r="AX692" s="248" t="str">
        <f>IF(V692="","",EOMONTH(EDATE(Tabla1[[#This Row],[Fecha Finalización]],2),0))</f>
        <v/>
      </c>
      <c r="AY692" s="40"/>
      <c r="AZ692" s="249" t="str">
        <f>IF(V692="","",EOMONTH(EDATE(Tabla1[[#This Row],[Fecha Finalización]],3),0))</f>
        <v/>
      </c>
      <c r="BA692" s="40"/>
      <c r="BB692" s="40"/>
      <c r="BC692" s="235"/>
      <c r="BD692" s="233" t="str">
        <f>IF(F692="","",Tabla1[[#This Row],[sem 01]]&amp;Tabla1[[#This Row],[sem 02]]&amp;Tabla1[[#This Row],[sem 03]])</f>
        <v/>
      </c>
      <c r="BE692" s="234" t="str">
        <f>IF(TRIM(F692)="","",$B$1&amp;"-"&amp;SUBSTITUTE(Tabla1[[#This Row],[Mes Inscrito]]," ","")&amp;"-"&amp;SUBSTITUTE(Tabla1[[#This Row],[Dia de clases Inscrito]]," ","")&amp;"-"&amp;SUBSTITUTE(Tabla1[[#This Row],[Horario Inscrito]]," ","")&amp;"-"&amp;Tabla1[[#This Row],[Fecha Inicio grupo]])</f>
        <v/>
      </c>
      <c r="BF692" s="251" t="str">
        <f>IF(F692="","",Tabla1[[#This Row],[Curso]])</f>
        <v/>
      </c>
      <c r="BG692" s="252" t="str">
        <f>+IF(TRIM(F692)="","",$B$1&amp;"-"&amp;TRIM(Tabla1[[#This Row],[Mes Inscrito]])&amp;"-"&amp;TRIM(Tabla1[[#This Row],[Dia de clases Inscrito]])&amp;"-"&amp;TRIM(Tabla1[[#This Row],[Horario Inscrito]])&amp;"-"&amp;TRIM(Tabla1[[#This Row],[Fecha Inicio grupo]])&amp;"-"&amp;TRIM(Tabla1[[#This Row],[Tipo Incrito]]))</f>
        <v/>
      </c>
      <c r="BH692" s="308" t="str">
        <f>IF(F692="","",OR(IFERROR(SEARCH("CG",Tabla1[[#This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2" s="309" t="str">
        <f>IF(F692&lt;&gt;"",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2" s="309" t="str">
        <f>IF(F692&lt;&gt;"",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2" s="309" t="str">
        <f>IF(Tabla1[[#This Row],[Fecha Inicio grupo]]="","",IFERROR(VLOOKUP(Tabla1[[#This Row],[Mes de Alta como miembro]],Parámetros!$AM$2:$AN$16,2,0),"01/01/1900"))</f>
        <v/>
      </c>
    </row>
    <row r="693" spans="1:63" ht="14.45" hidden="1">
      <c r="A693" s="69">
        <v>690</v>
      </c>
      <c r="B693" s="30"/>
      <c r="C693" s="35"/>
      <c r="D693" s="43"/>
      <c r="E693" s="65"/>
      <c r="F693" s="46"/>
      <c r="G693" s="46"/>
      <c r="H693" s="163"/>
      <c r="I693" s="43"/>
      <c r="J693" s="29"/>
      <c r="K693" s="70"/>
      <c r="L693" s="69"/>
      <c r="M693" s="47"/>
      <c r="N693" s="238" t="str">
        <f ca="1">IF(Tabla1[[#This Row],[Fecha de nac]]="","",IF(Tabla1[[#This Row],[Fecha Finalización]] &gt;=TODAY(), DATEDIF(Tabla1[[#This Row],[Fecha de nac]],TODAY(),"y"), ROUNDDOWN((Tabla1[[#This Row],[Fecha Finalización]] -Tabla1[[#This Row],[Fecha de nac]])/365,0)))</f>
        <v/>
      </c>
      <c r="O693" s="169"/>
      <c r="P693" s="35"/>
      <c r="Q693" s="68"/>
      <c r="R693" s="68"/>
      <c r="S693" s="68"/>
      <c r="T693" s="68"/>
      <c r="U693" s="243" t="str">
        <f>IF(F693="","",Tabla1[[#This Row],[Fecha Inicio grupo]]+3*7-7)</f>
        <v/>
      </c>
      <c r="V693" s="244" t="str">
        <f>IF(F693="","",EDATE(Tabla1[[#This Row],[Fecha Inicio grupo]],3))</f>
        <v/>
      </c>
      <c r="W693" s="30"/>
      <c r="X693" s="30"/>
      <c r="Y693" s="76"/>
      <c r="Z693" s="76"/>
      <c r="AA693" s="76"/>
      <c r="AB693" s="76"/>
      <c r="AC693" s="76"/>
      <c r="AD693" s="76"/>
      <c r="AE693" s="76"/>
      <c r="AF693" s="76"/>
      <c r="AG693" s="76"/>
      <c r="AH693" s="76"/>
      <c r="AI693" s="76"/>
      <c r="AJ693" s="76"/>
      <c r="AK693" s="76"/>
      <c r="AL693" s="76"/>
      <c r="AM693" s="76"/>
      <c r="AN693" s="76"/>
      <c r="AO693" s="144"/>
      <c r="AP693" s="246" t="str">
        <f>IF(F693="","",IFERROR(VLOOKUP(SUBSTITUTE(SUBSTITUTE(Tabla1[[#This Row],[Uso Sistemas]],"T","P"),"N","F"),Parámetros!$M$2:$N$17,2,0),"Completar hasta 3ra sem. para evaluar a Probacionista"))</f>
        <v/>
      </c>
      <c r="AQ693" s="40"/>
      <c r="AR693" s="40"/>
      <c r="AS693" s="40"/>
      <c r="AT693" s="29"/>
      <c r="AU693" s="56"/>
      <c r="AV693" s="56"/>
      <c r="AW693" s="56"/>
      <c r="AX693" s="248" t="str">
        <f>IF(V693="","",EOMONTH(EDATE(Tabla1[[#This Row],[Fecha Finalización]],2),0))</f>
        <v/>
      </c>
      <c r="AY693" s="40"/>
      <c r="AZ693" s="249" t="str">
        <f>IF(V693="","",EOMONTH(EDATE(Tabla1[[#This Row],[Fecha Finalización]],3),0))</f>
        <v/>
      </c>
      <c r="BA693" s="40"/>
      <c r="BB693" s="40"/>
      <c r="BC693" s="235"/>
      <c r="BD693" s="233" t="str">
        <f>IF(F693="","",Tabla1[[#This Row],[sem 01]]&amp;Tabla1[[#This Row],[sem 02]]&amp;Tabla1[[#This Row],[sem 03]])</f>
        <v/>
      </c>
      <c r="BE693" s="234" t="str">
        <f>IF(TRIM(F693)="","",$B$1&amp;"-"&amp;SUBSTITUTE(Tabla1[[#This Row],[Mes Inscrito]]," ","")&amp;"-"&amp;SUBSTITUTE(Tabla1[[#This Row],[Dia de clases Inscrito]]," ","")&amp;"-"&amp;SUBSTITUTE(Tabla1[[#This Row],[Horario Inscrito]]," ","")&amp;"-"&amp;Tabla1[[#This Row],[Fecha Inicio grupo]])</f>
        <v/>
      </c>
      <c r="BF693" s="251" t="str">
        <f>IF(F693="","",Tabla1[[#This Row],[Curso]])</f>
        <v/>
      </c>
      <c r="BG693" s="252" t="str">
        <f>+IF(TRIM(F693)="","",$B$1&amp;"-"&amp;TRIM(Tabla1[[#This Row],[Mes Inscrito]])&amp;"-"&amp;TRIM(Tabla1[[#This Row],[Dia de clases Inscrito]])&amp;"-"&amp;TRIM(Tabla1[[#This Row],[Horario Inscrito]])&amp;"-"&amp;TRIM(Tabla1[[#This Row],[Fecha Inicio grupo]])&amp;"-"&amp;TRIM(Tabla1[[#This Row],[Tipo Incrito]]))</f>
        <v/>
      </c>
      <c r="BH693" s="308" t="str">
        <f>IF(F693="","",OR(IFERROR(SEARCH("CG",Tabla1[[#This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3" s="309" t="str">
        <f>IF(F693&lt;&gt;"",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3" s="309" t="str">
        <f>IF(F693&lt;&gt;"",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3" s="309" t="str">
        <f>IF(Tabla1[[#This Row],[Fecha Inicio grupo]]="","",IFERROR(VLOOKUP(Tabla1[[#This Row],[Mes de Alta como miembro]],Parámetros!$AM$2:$AN$16,2,0),"01/01/1900"))</f>
        <v/>
      </c>
    </row>
    <row r="694" spans="1:63" ht="14.45" hidden="1">
      <c r="A694" s="69">
        <v>691</v>
      </c>
      <c r="B694" s="30"/>
      <c r="C694" s="35"/>
      <c r="D694" s="43"/>
      <c r="E694" s="65"/>
      <c r="F694" s="46"/>
      <c r="G694" s="46"/>
      <c r="H694" s="163"/>
      <c r="I694" s="43"/>
      <c r="J694" s="29"/>
      <c r="K694" s="70"/>
      <c r="L694" s="69"/>
      <c r="M694" s="47"/>
      <c r="N694" s="238" t="str">
        <f ca="1">IF(Tabla1[[#This Row],[Fecha de nac]]="","",IF(Tabla1[[#This Row],[Fecha Finalización]] &gt;=TODAY(), DATEDIF(Tabla1[[#This Row],[Fecha de nac]],TODAY(),"y"), ROUNDDOWN((Tabla1[[#This Row],[Fecha Finalización]] -Tabla1[[#This Row],[Fecha de nac]])/365,0)))</f>
        <v/>
      </c>
      <c r="O694" s="169"/>
      <c r="P694" s="35"/>
      <c r="Q694" s="68"/>
      <c r="R694" s="68"/>
      <c r="S694" s="68"/>
      <c r="T694" s="68"/>
      <c r="U694" s="243" t="str">
        <f>IF(F694="","",Tabla1[[#This Row],[Fecha Inicio grupo]]+3*7-7)</f>
        <v/>
      </c>
      <c r="V694" s="244" t="str">
        <f>IF(F694="","",EDATE(Tabla1[[#This Row],[Fecha Inicio grupo]],3))</f>
        <v/>
      </c>
      <c r="W694" s="30"/>
      <c r="X694" s="30"/>
      <c r="Y694" s="76"/>
      <c r="Z694" s="76"/>
      <c r="AA694" s="76"/>
      <c r="AB694" s="76"/>
      <c r="AC694" s="76"/>
      <c r="AD694" s="76"/>
      <c r="AE694" s="76"/>
      <c r="AF694" s="76"/>
      <c r="AG694" s="76"/>
      <c r="AH694" s="76"/>
      <c r="AI694" s="76"/>
      <c r="AJ694" s="76"/>
      <c r="AK694" s="76"/>
      <c r="AL694" s="76"/>
      <c r="AM694" s="76"/>
      <c r="AN694" s="76"/>
      <c r="AO694" s="144"/>
      <c r="AP694" s="246" t="str">
        <f>IF(F694="","",IFERROR(VLOOKUP(SUBSTITUTE(SUBSTITUTE(Tabla1[[#This Row],[Uso Sistemas]],"T","P"),"N","F"),Parámetros!$M$2:$N$17,2,0),"Completar hasta 3ra sem. para evaluar a Probacionista"))</f>
        <v/>
      </c>
      <c r="AQ694" s="40"/>
      <c r="AR694" s="40"/>
      <c r="AS694" s="40"/>
      <c r="AT694" s="29"/>
      <c r="AU694" s="56"/>
      <c r="AV694" s="56"/>
      <c r="AW694" s="56"/>
      <c r="AX694" s="248" t="str">
        <f>IF(V694="","",EOMONTH(EDATE(Tabla1[[#This Row],[Fecha Finalización]],2),0))</f>
        <v/>
      </c>
      <c r="AY694" s="40"/>
      <c r="AZ694" s="249" t="str">
        <f>IF(V694="","",EOMONTH(EDATE(Tabla1[[#This Row],[Fecha Finalización]],3),0))</f>
        <v/>
      </c>
      <c r="BA694" s="40"/>
      <c r="BB694" s="40"/>
      <c r="BC694" s="235"/>
      <c r="BD694" s="233" t="str">
        <f>IF(F694="","",Tabla1[[#This Row],[sem 01]]&amp;Tabla1[[#This Row],[sem 02]]&amp;Tabla1[[#This Row],[sem 03]])</f>
        <v/>
      </c>
      <c r="BE694" s="234" t="str">
        <f>IF(TRIM(F694)="","",$B$1&amp;"-"&amp;SUBSTITUTE(Tabla1[[#This Row],[Mes Inscrito]]," ","")&amp;"-"&amp;SUBSTITUTE(Tabla1[[#This Row],[Dia de clases Inscrito]]," ","")&amp;"-"&amp;SUBSTITUTE(Tabla1[[#This Row],[Horario Inscrito]]," ","")&amp;"-"&amp;Tabla1[[#This Row],[Fecha Inicio grupo]])</f>
        <v/>
      </c>
      <c r="BF694" s="251" t="str">
        <f>IF(F694="","",Tabla1[[#This Row],[Curso]])</f>
        <v/>
      </c>
      <c r="BG694" s="252" t="str">
        <f>+IF(TRIM(F694)="","",$B$1&amp;"-"&amp;TRIM(Tabla1[[#This Row],[Mes Inscrito]])&amp;"-"&amp;TRIM(Tabla1[[#This Row],[Dia de clases Inscrito]])&amp;"-"&amp;TRIM(Tabla1[[#This Row],[Horario Inscrito]])&amp;"-"&amp;TRIM(Tabla1[[#This Row],[Fecha Inicio grupo]])&amp;"-"&amp;TRIM(Tabla1[[#This Row],[Tipo Incrito]]))</f>
        <v/>
      </c>
      <c r="BH694" s="308" t="str">
        <f>IF(F694="","",OR(IFERROR(SEARCH("CG",Tabla1[[#This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4" s="309" t="str">
        <f>IF(F694&lt;&gt;"",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4" s="309" t="str">
        <f>IF(F694&lt;&gt;"",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4" s="309" t="str">
        <f>IF(Tabla1[[#This Row],[Fecha Inicio grupo]]="","",IFERROR(VLOOKUP(Tabla1[[#This Row],[Mes de Alta como miembro]],Parámetros!$AM$2:$AN$16,2,0),"01/01/1900"))</f>
        <v/>
      </c>
    </row>
    <row r="695" spans="1:63" ht="14.45" hidden="1">
      <c r="A695" s="69">
        <v>692</v>
      </c>
      <c r="B695" s="30"/>
      <c r="C695" s="35"/>
      <c r="D695" s="43"/>
      <c r="E695" s="65"/>
      <c r="F695" s="46"/>
      <c r="G695" s="46"/>
      <c r="H695" s="163"/>
      <c r="I695" s="43"/>
      <c r="J695" s="29"/>
      <c r="K695" s="70"/>
      <c r="L695" s="69"/>
      <c r="M695" s="47"/>
      <c r="N695" s="238" t="str">
        <f ca="1">IF(Tabla1[[#This Row],[Fecha de nac]]="","",IF(Tabla1[[#This Row],[Fecha Finalización]] &gt;=TODAY(), DATEDIF(Tabla1[[#This Row],[Fecha de nac]],TODAY(),"y"), ROUNDDOWN((Tabla1[[#This Row],[Fecha Finalización]] -Tabla1[[#This Row],[Fecha de nac]])/365,0)))</f>
        <v/>
      </c>
      <c r="O695" s="169"/>
      <c r="P695" s="35"/>
      <c r="Q695" s="68"/>
      <c r="R695" s="68"/>
      <c r="S695" s="68"/>
      <c r="T695" s="68"/>
      <c r="U695" s="243" t="str">
        <f>IF(F695="","",Tabla1[[#This Row],[Fecha Inicio grupo]]+3*7-7)</f>
        <v/>
      </c>
      <c r="V695" s="244" t="str">
        <f>IF(F695="","",EDATE(Tabla1[[#This Row],[Fecha Inicio grupo]],3))</f>
        <v/>
      </c>
      <c r="W695" s="30"/>
      <c r="X695" s="30"/>
      <c r="Y695" s="76"/>
      <c r="Z695" s="76"/>
      <c r="AA695" s="76"/>
      <c r="AB695" s="76"/>
      <c r="AC695" s="76"/>
      <c r="AD695" s="76"/>
      <c r="AE695" s="76"/>
      <c r="AF695" s="76"/>
      <c r="AG695" s="76"/>
      <c r="AH695" s="76"/>
      <c r="AI695" s="76"/>
      <c r="AJ695" s="76"/>
      <c r="AK695" s="76"/>
      <c r="AL695" s="76"/>
      <c r="AM695" s="76"/>
      <c r="AN695" s="76"/>
      <c r="AO695" s="144"/>
      <c r="AP695" s="246" t="str">
        <f>IF(F695="","",IFERROR(VLOOKUP(SUBSTITUTE(SUBSTITUTE(Tabla1[[#This Row],[Uso Sistemas]],"T","P"),"N","F"),Parámetros!$M$2:$N$17,2,0),"Completar hasta 3ra sem. para evaluar a Probacionista"))</f>
        <v/>
      </c>
      <c r="AQ695" s="40"/>
      <c r="AR695" s="40"/>
      <c r="AS695" s="40"/>
      <c r="AT695" s="29"/>
      <c r="AU695" s="56"/>
      <c r="AV695" s="56"/>
      <c r="AW695" s="56"/>
      <c r="AX695" s="248" t="str">
        <f>IF(V695="","",EOMONTH(EDATE(Tabla1[[#This Row],[Fecha Finalización]],2),0))</f>
        <v/>
      </c>
      <c r="AY695" s="40"/>
      <c r="AZ695" s="249" t="str">
        <f>IF(V695="","",EOMONTH(EDATE(Tabla1[[#This Row],[Fecha Finalización]],3),0))</f>
        <v/>
      </c>
      <c r="BA695" s="40"/>
      <c r="BB695" s="40"/>
      <c r="BC695" s="235"/>
      <c r="BD695" s="233" t="str">
        <f>IF(F695="","",Tabla1[[#This Row],[sem 01]]&amp;Tabla1[[#This Row],[sem 02]]&amp;Tabla1[[#This Row],[sem 03]])</f>
        <v/>
      </c>
      <c r="BE695" s="234" t="str">
        <f>IF(TRIM(F695)="","",$B$1&amp;"-"&amp;SUBSTITUTE(Tabla1[[#This Row],[Mes Inscrito]]," ","")&amp;"-"&amp;SUBSTITUTE(Tabla1[[#This Row],[Dia de clases Inscrito]]," ","")&amp;"-"&amp;SUBSTITUTE(Tabla1[[#This Row],[Horario Inscrito]]," ","")&amp;"-"&amp;Tabla1[[#This Row],[Fecha Inicio grupo]])</f>
        <v/>
      </c>
      <c r="BF695" s="251" t="str">
        <f>IF(F695="","",Tabla1[[#This Row],[Curso]])</f>
        <v/>
      </c>
      <c r="BG695" s="252" t="str">
        <f>+IF(TRIM(F695)="","",$B$1&amp;"-"&amp;TRIM(Tabla1[[#This Row],[Mes Inscrito]])&amp;"-"&amp;TRIM(Tabla1[[#This Row],[Dia de clases Inscrito]])&amp;"-"&amp;TRIM(Tabla1[[#This Row],[Horario Inscrito]])&amp;"-"&amp;TRIM(Tabla1[[#This Row],[Fecha Inicio grupo]])&amp;"-"&amp;TRIM(Tabla1[[#This Row],[Tipo Incrito]]))</f>
        <v/>
      </c>
      <c r="BH695" s="308" t="str">
        <f>IF(F695="","",OR(IFERROR(SEARCH("CG",Tabla1[[#This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5" s="309" t="str">
        <f>IF(F695&lt;&gt;"",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5" s="309" t="str">
        <f>IF(F695&lt;&gt;"",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5" s="309" t="str">
        <f>IF(Tabla1[[#This Row],[Fecha Inicio grupo]]="","",IFERROR(VLOOKUP(Tabla1[[#This Row],[Mes de Alta como miembro]],Parámetros!$AM$2:$AN$16,2,0),"01/01/1900"))</f>
        <v/>
      </c>
    </row>
    <row r="696" spans="1:63" ht="14.45" hidden="1">
      <c r="A696" s="69">
        <v>693</v>
      </c>
      <c r="B696" s="30"/>
      <c r="C696" s="35"/>
      <c r="D696" s="43"/>
      <c r="E696" s="65"/>
      <c r="F696" s="46"/>
      <c r="G696" s="46"/>
      <c r="H696" s="163"/>
      <c r="I696" s="43"/>
      <c r="J696" s="29"/>
      <c r="K696" s="70"/>
      <c r="L696" s="69"/>
      <c r="M696" s="47"/>
      <c r="N696" s="238" t="str">
        <f ca="1">IF(Tabla1[[#This Row],[Fecha de nac]]="","",IF(Tabla1[[#This Row],[Fecha Finalización]] &gt;=TODAY(), DATEDIF(Tabla1[[#This Row],[Fecha de nac]],TODAY(),"y"), ROUNDDOWN((Tabla1[[#This Row],[Fecha Finalización]] -Tabla1[[#This Row],[Fecha de nac]])/365,0)))</f>
        <v/>
      </c>
      <c r="O696" s="169"/>
      <c r="P696" s="35"/>
      <c r="Q696" s="68"/>
      <c r="R696" s="68"/>
      <c r="S696" s="68"/>
      <c r="T696" s="68"/>
      <c r="U696" s="243" t="str">
        <f>IF(F696="","",Tabla1[[#This Row],[Fecha Inicio grupo]]+3*7-7)</f>
        <v/>
      </c>
      <c r="V696" s="244" t="str">
        <f>IF(F696="","",EDATE(Tabla1[[#This Row],[Fecha Inicio grupo]],3))</f>
        <v/>
      </c>
      <c r="W696" s="30"/>
      <c r="X696" s="30"/>
      <c r="Y696" s="76"/>
      <c r="Z696" s="76"/>
      <c r="AA696" s="76"/>
      <c r="AB696" s="76"/>
      <c r="AC696" s="76"/>
      <c r="AD696" s="76"/>
      <c r="AE696" s="76"/>
      <c r="AF696" s="76"/>
      <c r="AG696" s="76"/>
      <c r="AH696" s="76"/>
      <c r="AI696" s="76"/>
      <c r="AJ696" s="76"/>
      <c r="AK696" s="76"/>
      <c r="AL696" s="76"/>
      <c r="AM696" s="76"/>
      <c r="AN696" s="76"/>
      <c r="AO696" s="144"/>
      <c r="AP696" s="246" t="str">
        <f>IF(F696="","",IFERROR(VLOOKUP(SUBSTITUTE(SUBSTITUTE(Tabla1[[#This Row],[Uso Sistemas]],"T","P"),"N","F"),Parámetros!$M$2:$N$17,2,0),"Completar hasta 3ra sem. para evaluar a Probacionista"))</f>
        <v/>
      </c>
      <c r="AQ696" s="40"/>
      <c r="AR696" s="40"/>
      <c r="AS696" s="40"/>
      <c r="AT696" s="29"/>
      <c r="AU696" s="56"/>
      <c r="AV696" s="56"/>
      <c r="AW696" s="56"/>
      <c r="AX696" s="248" t="str">
        <f>IF(V696="","",EOMONTH(EDATE(Tabla1[[#This Row],[Fecha Finalización]],2),0))</f>
        <v/>
      </c>
      <c r="AY696" s="40"/>
      <c r="AZ696" s="249" t="str">
        <f>IF(V696="","",EOMONTH(EDATE(Tabla1[[#This Row],[Fecha Finalización]],3),0))</f>
        <v/>
      </c>
      <c r="BA696" s="40"/>
      <c r="BB696" s="40"/>
      <c r="BC696" s="235"/>
      <c r="BD696" s="233" t="str">
        <f>IF(F696="","",Tabla1[[#This Row],[sem 01]]&amp;Tabla1[[#This Row],[sem 02]]&amp;Tabla1[[#This Row],[sem 03]])</f>
        <v/>
      </c>
      <c r="BE696" s="234" t="str">
        <f>IF(TRIM(F696)="","",$B$1&amp;"-"&amp;SUBSTITUTE(Tabla1[[#This Row],[Mes Inscrito]]," ","")&amp;"-"&amp;SUBSTITUTE(Tabla1[[#This Row],[Dia de clases Inscrito]]," ","")&amp;"-"&amp;SUBSTITUTE(Tabla1[[#This Row],[Horario Inscrito]]," ","")&amp;"-"&amp;Tabla1[[#This Row],[Fecha Inicio grupo]])</f>
        <v/>
      </c>
      <c r="BF696" s="251" t="str">
        <f>IF(F696="","",Tabla1[[#This Row],[Curso]])</f>
        <v/>
      </c>
      <c r="BG696" s="252" t="str">
        <f>+IF(TRIM(F696)="","",$B$1&amp;"-"&amp;TRIM(Tabla1[[#This Row],[Mes Inscrito]])&amp;"-"&amp;TRIM(Tabla1[[#This Row],[Dia de clases Inscrito]])&amp;"-"&amp;TRIM(Tabla1[[#This Row],[Horario Inscrito]])&amp;"-"&amp;TRIM(Tabla1[[#This Row],[Fecha Inicio grupo]])&amp;"-"&amp;TRIM(Tabla1[[#This Row],[Tipo Incrito]]))</f>
        <v/>
      </c>
      <c r="BH696" s="308" t="str">
        <f>IF(F696="","",OR(IFERROR(SEARCH("CG",Tabla1[[#This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6" s="309" t="str">
        <f>IF(F696&lt;&gt;"",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6" s="309" t="str">
        <f>IF(F696&lt;&gt;"",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6" s="309" t="str">
        <f>IF(Tabla1[[#This Row],[Fecha Inicio grupo]]="","",IFERROR(VLOOKUP(Tabla1[[#This Row],[Mes de Alta como miembro]],Parámetros!$AM$2:$AN$16,2,0),"01/01/1900"))</f>
        <v/>
      </c>
    </row>
    <row r="697" spans="1:63" ht="14.45" hidden="1">
      <c r="A697" s="69">
        <v>694</v>
      </c>
      <c r="B697" s="30"/>
      <c r="C697" s="35"/>
      <c r="D697" s="43"/>
      <c r="E697" s="65"/>
      <c r="F697" s="46"/>
      <c r="G697" s="46"/>
      <c r="H697" s="163"/>
      <c r="I697" s="43"/>
      <c r="J697" s="29"/>
      <c r="K697" s="70"/>
      <c r="L697" s="69"/>
      <c r="M697" s="47"/>
      <c r="N697" s="238" t="str">
        <f ca="1">IF(Tabla1[[#This Row],[Fecha de nac]]="","",IF(Tabla1[[#This Row],[Fecha Finalización]] &gt;=TODAY(), DATEDIF(Tabla1[[#This Row],[Fecha de nac]],TODAY(),"y"), ROUNDDOWN((Tabla1[[#This Row],[Fecha Finalización]] -Tabla1[[#This Row],[Fecha de nac]])/365,0)))</f>
        <v/>
      </c>
      <c r="O697" s="169"/>
      <c r="P697" s="35"/>
      <c r="Q697" s="68"/>
      <c r="R697" s="68"/>
      <c r="S697" s="68"/>
      <c r="T697" s="68"/>
      <c r="U697" s="243" t="str">
        <f>IF(F697="","",Tabla1[[#This Row],[Fecha Inicio grupo]]+3*7-7)</f>
        <v/>
      </c>
      <c r="V697" s="244" t="str">
        <f>IF(F697="","",EDATE(Tabla1[[#This Row],[Fecha Inicio grupo]],3))</f>
        <v/>
      </c>
      <c r="W697" s="30"/>
      <c r="X697" s="30"/>
      <c r="Y697" s="76"/>
      <c r="Z697" s="76"/>
      <c r="AA697" s="76"/>
      <c r="AB697" s="76"/>
      <c r="AC697" s="76"/>
      <c r="AD697" s="76"/>
      <c r="AE697" s="76"/>
      <c r="AF697" s="76"/>
      <c r="AG697" s="76"/>
      <c r="AH697" s="76"/>
      <c r="AI697" s="76"/>
      <c r="AJ697" s="76"/>
      <c r="AK697" s="76"/>
      <c r="AL697" s="76"/>
      <c r="AM697" s="76"/>
      <c r="AN697" s="76"/>
      <c r="AO697" s="144"/>
      <c r="AP697" s="246" t="str">
        <f>IF(F697="","",IFERROR(VLOOKUP(SUBSTITUTE(SUBSTITUTE(Tabla1[[#This Row],[Uso Sistemas]],"T","P"),"N","F"),Parámetros!$M$2:$N$17,2,0),"Completar hasta 3ra sem. para evaluar a Probacionista"))</f>
        <v/>
      </c>
      <c r="AQ697" s="40"/>
      <c r="AR697" s="40"/>
      <c r="AS697" s="40"/>
      <c r="AT697" s="29"/>
      <c r="AU697" s="56"/>
      <c r="AV697" s="56"/>
      <c r="AW697" s="56"/>
      <c r="AX697" s="248" t="str">
        <f>IF(V697="","",EOMONTH(EDATE(Tabla1[[#This Row],[Fecha Finalización]],2),0))</f>
        <v/>
      </c>
      <c r="AY697" s="40"/>
      <c r="AZ697" s="249" t="str">
        <f>IF(V697="","",EOMONTH(EDATE(Tabla1[[#This Row],[Fecha Finalización]],3),0))</f>
        <v/>
      </c>
      <c r="BA697" s="40"/>
      <c r="BB697" s="40"/>
      <c r="BC697" s="235"/>
      <c r="BD697" s="233" t="str">
        <f>IF(F697="","",Tabla1[[#This Row],[sem 01]]&amp;Tabla1[[#This Row],[sem 02]]&amp;Tabla1[[#This Row],[sem 03]])</f>
        <v/>
      </c>
      <c r="BE697" s="234" t="str">
        <f>IF(TRIM(F697)="","",$B$1&amp;"-"&amp;SUBSTITUTE(Tabla1[[#This Row],[Mes Inscrito]]," ","")&amp;"-"&amp;SUBSTITUTE(Tabla1[[#This Row],[Dia de clases Inscrito]]," ","")&amp;"-"&amp;SUBSTITUTE(Tabla1[[#This Row],[Horario Inscrito]]," ","")&amp;"-"&amp;Tabla1[[#This Row],[Fecha Inicio grupo]])</f>
        <v/>
      </c>
      <c r="BF697" s="251" t="str">
        <f>IF(F697="","",Tabla1[[#This Row],[Curso]])</f>
        <v/>
      </c>
      <c r="BG697" s="252" t="str">
        <f>+IF(TRIM(F697)="","",$B$1&amp;"-"&amp;TRIM(Tabla1[[#This Row],[Mes Inscrito]])&amp;"-"&amp;TRIM(Tabla1[[#This Row],[Dia de clases Inscrito]])&amp;"-"&amp;TRIM(Tabla1[[#This Row],[Horario Inscrito]])&amp;"-"&amp;TRIM(Tabla1[[#This Row],[Fecha Inicio grupo]])&amp;"-"&amp;TRIM(Tabla1[[#This Row],[Tipo Incrito]]))</f>
        <v/>
      </c>
      <c r="BH697" s="308" t="str">
        <f>IF(F697="","",OR(IFERROR(SEARCH("CG",Tabla1[[#This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7" s="309" t="str">
        <f>IF(F697&lt;&gt;"",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7" s="309" t="str">
        <f>IF(F697&lt;&gt;"",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7" s="309" t="str">
        <f>IF(Tabla1[[#This Row],[Fecha Inicio grupo]]="","",IFERROR(VLOOKUP(Tabla1[[#This Row],[Mes de Alta como miembro]],Parámetros!$AM$2:$AN$16,2,0),"01/01/1900"))</f>
        <v/>
      </c>
    </row>
    <row r="698" spans="1:63" ht="14.45" hidden="1">
      <c r="A698" s="69">
        <v>695</v>
      </c>
      <c r="B698" s="30"/>
      <c r="C698" s="35"/>
      <c r="D698" s="43"/>
      <c r="E698" s="65"/>
      <c r="F698" s="46"/>
      <c r="G698" s="46"/>
      <c r="H698" s="163"/>
      <c r="I698" s="43"/>
      <c r="J698" s="29"/>
      <c r="K698" s="70"/>
      <c r="L698" s="69"/>
      <c r="M698" s="47"/>
      <c r="N698" s="238" t="str">
        <f ca="1">IF(Tabla1[[#This Row],[Fecha de nac]]="","",IF(Tabla1[[#This Row],[Fecha Finalización]] &gt;=TODAY(), DATEDIF(Tabla1[[#This Row],[Fecha de nac]],TODAY(),"y"), ROUNDDOWN((Tabla1[[#This Row],[Fecha Finalización]] -Tabla1[[#This Row],[Fecha de nac]])/365,0)))</f>
        <v/>
      </c>
      <c r="O698" s="169"/>
      <c r="P698" s="35"/>
      <c r="Q698" s="68"/>
      <c r="R698" s="68"/>
      <c r="S698" s="68"/>
      <c r="T698" s="68"/>
      <c r="U698" s="243" t="str">
        <f>IF(F698="","",Tabla1[[#This Row],[Fecha Inicio grupo]]+3*7-7)</f>
        <v/>
      </c>
      <c r="V698" s="244" t="str">
        <f>IF(F698="","",EDATE(Tabla1[[#This Row],[Fecha Inicio grupo]],3))</f>
        <v/>
      </c>
      <c r="W698" s="30"/>
      <c r="X698" s="30"/>
      <c r="Y698" s="76"/>
      <c r="Z698" s="76"/>
      <c r="AA698" s="76"/>
      <c r="AB698" s="76"/>
      <c r="AC698" s="76"/>
      <c r="AD698" s="76"/>
      <c r="AE698" s="76"/>
      <c r="AF698" s="76"/>
      <c r="AG698" s="76"/>
      <c r="AH698" s="76"/>
      <c r="AI698" s="76"/>
      <c r="AJ698" s="76"/>
      <c r="AK698" s="76"/>
      <c r="AL698" s="76"/>
      <c r="AM698" s="76"/>
      <c r="AN698" s="76"/>
      <c r="AO698" s="144"/>
      <c r="AP698" s="246" t="str">
        <f>IF(F698="","",IFERROR(VLOOKUP(SUBSTITUTE(SUBSTITUTE(Tabla1[[#This Row],[Uso Sistemas]],"T","P"),"N","F"),Parámetros!$M$2:$N$17,2,0),"Completar hasta 3ra sem. para evaluar a Probacionista"))</f>
        <v/>
      </c>
      <c r="AQ698" s="40"/>
      <c r="AR698" s="40"/>
      <c r="AS698" s="40"/>
      <c r="AT698" s="29"/>
      <c r="AU698" s="56"/>
      <c r="AV698" s="56"/>
      <c r="AW698" s="56"/>
      <c r="AX698" s="248" t="str">
        <f>IF(V698="","",EOMONTH(EDATE(Tabla1[[#This Row],[Fecha Finalización]],2),0))</f>
        <v/>
      </c>
      <c r="AY698" s="40"/>
      <c r="AZ698" s="249" t="str">
        <f>IF(V698="","",EOMONTH(EDATE(Tabla1[[#This Row],[Fecha Finalización]],3),0))</f>
        <v/>
      </c>
      <c r="BA698" s="40"/>
      <c r="BB698" s="40"/>
      <c r="BC698" s="235"/>
      <c r="BD698" s="233" t="str">
        <f>IF(F698="","",Tabla1[[#This Row],[sem 01]]&amp;Tabla1[[#This Row],[sem 02]]&amp;Tabla1[[#This Row],[sem 03]])</f>
        <v/>
      </c>
      <c r="BE698" s="234" t="str">
        <f>IF(TRIM(F698)="","",$B$1&amp;"-"&amp;SUBSTITUTE(Tabla1[[#This Row],[Mes Inscrito]]," ","")&amp;"-"&amp;SUBSTITUTE(Tabla1[[#This Row],[Dia de clases Inscrito]]," ","")&amp;"-"&amp;SUBSTITUTE(Tabla1[[#This Row],[Horario Inscrito]]," ","")&amp;"-"&amp;Tabla1[[#This Row],[Fecha Inicio grupo]])</f>
        <v/>
      </c>
      <c r="BF698" s="251" t="str">
        <f>IF(F698="","",Tabla1[[#This Row],[Curso]])</f>
        <v/>
      </c>
      <c r="BG698" s="252" t="str">
        <f>+IF(TRIM(F698)="","",$B$1&amp;"-"&amp;TRIM(Tabla1[[#This Row],[Mes Inscrito]])&amp;"-"&amp;TRIM(Tabla1[[#This Row],[Dia de clases Inscrito]])&amp;"-"&amp;TRIM(Tabla1[[#This Row],[Horario Inscrito]])&amp;"-"&amp;TRIM(Tabla1[[#This Row],[Fecha Inicio grupo]])&amp;"-"&amp;TRIM(Tabla1[[#This Row],[Tipo Incrito]]))</f>
        <v/>
      </c>
      <c r="BH698" s="308" t="str">
        <f>IF(F698="","",OR(IFERROR(SEARCH("CG",Tabla1[[#This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8" s="309" t="str">
        <f>IF(F698&lt;&gt;"",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8" s="309" t="str">
        <f>IF(F698&lt;&gt;"",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8" s="309" t="str">
        <f>IF(Tabla1[[#This Row],[Fecha Inicio grupo]]="","",IFERROR(VLOOKUP(Tabla1[[#This Row],[Mes de Alta como miembro]],Parámetros!$AM$2:$AN$16,2,0),"01/01/1900"))</f>
        <v/>
      </c>
    </row>
    <row r="699" spans="1:63" ht="14.45" hidden="1">
      <c r="A699" s="69">
        <v>696</v>
      </c>
      <c r="B699" s="30"/>
      <c r="C699" s="35"/>
      <c r="D699" s="43"/>
      <c r="E699" s="65"/>
      <c r="F699" s="46"/>
      <c r="G699" s="46"/>
      <c r="H699" s="163"/>
      <c r="I699" s="43"/>
      <c r="J699" s="29"/>
      <c r="K699" s="70"/>
      <c r="L699" s="69"/>
      <c r="M699" s="47"/>
      <c r="N699" s="238" t="str">
        <f ca="1">IF(Tabla1[[#This Row],[Fecha de nac]]="","",IF(Tabla1[[#This Row],[Fecha Finalización]] &gt;=TODAY(), DATEDIF(Tabla1[[#This Row],[Fecha de nac]],TODAY(),"y"), ROUNDDOWN((Tabla1[[#This Row],[Fecha Finalización]] -Tabla1[[#This Row],[Fecha de nac]])/365,0)))</f>
        <v/>
      </c>
      <c r="O699" s="169"/>
      <c r="P699" s="35"/>
      <c r="Q699" s="68"/>
      <c r="R699" s="68"/>
      <c r="S699" s="68"/>
      <c r="T699" s="68"/>
      <c r="U699" s="243" t="str">
        <f>IF(F699="","",Tabla1[[#This Row],[Fecha Inicio grupo]]+3*7-7)</f>
        <v/>
      </c>
      <c r="V699" s="244" t="str">
        <f>IF(F699="","",EDATE(Tabla1[[#This Row],[Fecha Inicio grupo]],3))</f>
        <v/>
      </c>
      <c r="W699" s="30"/>
      <c r="X699" s="30"/>
      <c r="Y699" s="76"/>
      <c r="Z699" s="76"/>
      <c r="AA699" s="76"/>
      <c r="AB699" s="76"/>
      <c r="AC699" s="76"/>
      <c r="AD699" s="76"/>
      <c r="AE699" s="76"/>
      <c r="AF699" s="76"/>
      <c r="AG699" s="76"/>
      <c r="AH699" s="76"/>
      <c r="AI699" s="76"/>
      <c r="AJ699" s="76"/>
      <c r="AK699" s="76"/>
      <c r="AL699" s="76"/>
      <c r="AM699" s="76"/>
      <c r="AN699" s="76"/>
      <c r="AO699" s="144"/>
      <c r="AP699" s="246" t="str">
        <f>IF(F699="","",IFERROR(VLOOKUP(SUBSTITUTE(SUBSTITUTE(Tabla1[[#This Row],[Uso Sistemas]],"T","P"),"N","F"),Parámetros!$M$2:$N$17,2,0),"Completar hasta 3ra sem. para evaluar a Probacionista"))</f>
        <v/>
      </c>
      <c r="AQ699" s="40"/>
      <c r="AR699" s="40"/>
      <c r="AS699" s="40"/>
      <c r="AT699" s="29"/>
      <c r="AU699" s="56"/>
      <c r="AV699" s="56"/>
      <c r="AW699" s="56"/>
      <c r="AX699" s="248" t="str">
        <f>IF(V699="","",EOMONTH(EDATE(Tabla1[[#This Row],[Fecha Finalización]],2),0))</f>
        <v/>
      </c>
      <c r="AY699" s="40"/>
      <c r="AZ699" s="249" t="str">
        <f>IF(V699="","",EOMONTH(EDATE(Tabla1[[#This Row],[Fecha Finalización]],3),0))</f>
        <v/>
      </c>
      <c r="BA699" s="40"/>
      <c r="BB699" s="40"/>
      <c r="BC699" s="235"/>
      <c r="BD699" s="233" t="str">
        <f>IF(F699="","",Tabla1[[#This Row],[sem 01]]&amp;Tabla1[[#This Row],[sem 02]]&amp;Tabla1[[#This Row],[sem 03]])</f>
        <v/>
      </c>
      <c r="BE699" s="234" t="str">
        <f>IF(TRIM(F699)="","",$B$1&amp;"-"&amp;SUBSTITUTE(Tabla1[[#This Row],[Mes Inscrito]]," ","")&amp;"-"&amp;SUBSTITUTE(Tabla1[[#This Row],[Dia de clases Inscrito]]," ","")&amp;"-"&amp;SUBSTITUTE(Tabla1[[#This Row],[Horario Inscrito]]," ","")&amp;"-"&amp;Tabla1[[#This Row],[Fecha Inicio grupo]])</f>
        <v/>
      </c>
      <c r="BF699" s="251" t="str">
        <f>IF(F699="","",Tabla1[[#This Row],[Curso]])</f>
        <v/>
      </c>
      <c r="BG699" s="252" t="str">
        <f>+IF(TRIM(F699)="","",$B$1&amp;"-"&amp;TRIM(Tabla1[[#This Row],[Mes Inscrito]])&amp;"-"&amp;TRIM(Tabla1[[#This Row],[Dia de clases Inscrito]])&amp;"-"&amp;TRIM(Tabla1[[#This Row],[Horario Inscrito]])&amp;"-"&amp;TRIM(Tabla1[[#This Row],[Fecha Inicio grupo]])&amp;"-"&amp;TRIM(Tabla1[[#This Row],[Tipo Incrito]]))</f>
        <v/>
      </c>
      <c r="BH699" s="308" t="str">
        <f>IF(F699="","",OR(IFERROR(SEARCH("CG",Tabla1[[#This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9" s="309" t="str">
        <f>IF(F699&lt;&gt;"",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9" s="309" t="str">
        <f>IF(F699&lt;&gt;"",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9" s="309" t="str">
        <f>IF(Tabla1[[#This Row],[Fecha Inicio grupo]]="","",IFERROR(VLOOKUP(Tabla1[[#This Row],[Mes de Alta como miembro]],Parámetros!$AM$2:$AN$16,2,0),"01/01/1900"))</f>
        <v/>
      </c>
    </row>
    <row r="700" spans="1:63" ht="14.45" hidden="1">
      <c r="A700" s="69">
        <v>697</v>
      </c>
      <c r="B700" s="30"/>
      <c r="C700" s="35"/>
      <c r="D700" s="43"/>
      <c r="E700" s="65"/>
      <c r="F700" s="46"/>
      <c r="G700" s="46"/>
      <c r="H700" s="163"/>
      <c r="I700" s="43"/>
      <c r="J700" s="29"/>
      <c r="K700" s="70"/>
      <c r="L700" s="69"/>
      <c r="M700" s="47"/>
      <c r="N700" s="238" t="str">
        <f ca="1">IF(Tabla1[[#This Row],[Fecha de nac]]="","",IF(Tabla1[[#This Row],[Fecha Finalización]] &gt;=TODAY(), DATEDIF(Tabla1[[#This Row],[Fecha de nac]],TODAY(),"y"), ROUNDDOWN((Tabla1[[#This Row],[Fecha Finalización]] -Tabla1[[#This Row],[Fecha de nac]])/365,0)))</f>
        <v/>
      </c>
      <c r="O700" s="169"/>
      <c r="P700" s="35"/>
      <c r="Q700" s="68"/>
      <c r="R700" s="68"/>
      <c r="S700" s="68"/>
      <c r="T700" s="68"/>
      <c r="U700" s="243" t="str">
        <f>IF(F700="","",Tabla1[[#This Row],[Fecha Inicio grupo]]+3*7-7)</f>
        <v/>
      </c>
      <c r="V700" s="244" t="str">
        <f>IF(F700="","",EDATE(Tabla1[[#This Row],[Fecha Inicio grupo]],3))</f>
        <v/>
      </c>
      <c r="W700" s="30"/>
      <c r="X700" s="30"/>
      <c r="Y700" s="76"/>
      <c r="Z700" s="76"/>
      <c r="AA700" s="76"/>
      <c r="AB700" s="76"/>
      <c r="AC700" s="76"/>
      <c r="AD700" s="76"/>
      <c r="AE700" s="76"/>
      <c r="AF700" s="76"/>
      <c r="AG700" s="76"/>
      <c r="AH700" s="76"/>
      <c r="AI700" s="76"/>
      <c r="AJ700" s="76"/>
      <c r="AK700" s="76"/>
      <c r="AL700" s="76"/>
      <c r="AM700" s="76"/>
      <c r="AN700" s="76"/>
      <c r="AO700" s="144"/>
      <c r="AP700" s="246" t="str">
        <f>IF(F700="","",IFERROR(VLOOKUP(SUBSTITUTE(SUBSTITUTE(Tabla1[[#This Row],[Uso Sistemas]],"T","P"),"N","F"),Parámetros!$M$2:$N$17,2,0),"Completar hasta 3ra sem. para evaluar a Probacionista"))</f>
        <v/>
      </c>
      <c r="AQ700" s="40"/>
      <c r="AR700" s="40"/>
      <c r="AS700" s="40"/>
      <c r="AT700" s="29"/>
      <c r="AU700" s="56"/>
      <c r="AV700" s="56"/>
      <c r="AW700" s="56"/>
      <c r="AX700" s="248" t="str">
        <f>IF(V700="","",EOMONTH(EDATE(Tabla1[[#This Row],[Fecha Finalización]],2),0))</f>
        <v/>
      </c>
      <c r="AY700" s="40"/>
      <c r="AZ700" s="249" t="str">
        <f>IF(V700="","",EOMONTH(EDATE(Tabla1[[#This Row],[Fecha Finalización]],3),0))</f>
        <v/>
      </c>
      <c r="BA700" s="40"/>
      <c r="BB700" s="40"/>
      <c r="BC700" s="235"/>
      <c r="BD700" s="233" t="str">
        <f>IF(F700="","",Tabla1[[#This Row],[sem 01]]&amp;Tabla1[[#This Row],[sem 02]]&amp;Tabla1[[#This Row],[sem 03]])</f>
        <v/>
      </c>
      <c r="BE700" s="234" t="str">
        <f>IF(TRIM(F700)="","",$B$1&amp;"-"&amp;SUBSTITUTE(Tabla1[[#This Row],[Mes Inscrito]]," ","")&amp;"-"&amp;SUBSTITUTE(Tabla1[[#This Row],[Dia de clases Inscrito]]," ","")&amp;"-"&amp;SUBSTITUTE(Tabla1[[#This Row],[Horario Inscrito]]," ","")&amp;"-"&amp;Tabla1[[#This Row],[Fecha Inicio grupo]])</f>
        <v/>
      </c>
      <c r="BF700" s="251" t="str">
        <f>IF(F700="","",Tabla1[[#This Row],[Curso]])</f>
        <v/>
      </c>
      <c r="BG700" s="252" t="str">
        <f>+IF(TRIM(F700)="","",$B$1&amp;"-"&amp;TRIM(Tabla1[[#This Row],[Mes Inscrito]])&amp;"-"&amp;TRIM(Tabla1[[#This Row],[Dia de clases Inscrito]])&amp;"-"&amp;TRIM(Tabla1[[#This Row],[Horario Inscrito]])&amp;"-"&amp;TRIM(Tabla1[[#This Row],[Fecha Inicio grupo]])&amp;"-"&amp;TRIM(Tabla1[[#This Row],[Tipo Incrito]]))</f>
        <v/>
      </c>
      <c r="BH700" s="308" t="str">
        <f>IF(F700="","",OR(IFERROR(SEARCH("CG",Tabla1[[#This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0" s="309" t="str">
        <f>IF(F700&lt;&gt;"",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0" s="309" t="str">
        <f>IF(F700&lt;&gt;"",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0" s="309" t="str">
        <f>IF(Tabla1[[#This Row],[Fecha Inicio grupo]]="","",IFERROR(VLOOKUP(Tabla1[[#This Row],[Mes de Alta como miembro]],Parámetros!$AM$2:$AN$16,2,0),"01/01/1900"))</f>
        <v/>
      </c>
    </row>
    <row r="701" spans="1:63" ht="14.45" hidden="1">
      <c r="A701" s="69">
        <v>698</v>
      </c>
      <c r="B701" s="30"/>
      <c r="C701" s="35"/>
      <c r="D701" s="43"/>
      <c r="E701" s="65"/>
      <c r="F701" s="46"/>
      <c r="G701" s="46"/>
      <c r="H701" s="163"/>
      <c r="I701" s="43"/>
      <c r="J701" s="29"/>
      <c r="K701" s="70"/>
      <c r="L701" s="69"/>
      <c r="M701" s="47"/>
      <c r="N701" s="238" t="str">
        <f ca="1">IF(Tabla1[[#This Row],[Fecha de nac]]="","",IF(Tabla1[[#This Row],[Fecha Finalización]] &gt;=TODAY(), DATEDIF(Tabla1[[#This Row],[Fecha de nac]],TODAY(),"y"), ROUNDDOWN((Tabla1[[#This Row],[Fecha Finalización]] -Tabla1[[#This Row],[Fecha de nac]])/365,0)))</f>
        <v/>
      </c>
      <c r="O701" s="169"/>
      <c r="P701" s="35"/>
      <c r="Q701" s="68"/>
      <c r="R701" s="68"/>
      <c r="S701" s="68"/>
      <c r="T701" s="68"/>
      <c r="U701" s="243" t="str">
        <f>IF(F701="","",Tabla1[[#This Row],[Fecha Inicio grupo]]+3*7-7)</f>
        <v/>
      </c>
      <c r="V701" s="244" t="str">
        <f>IF(F701="","",EDATE(Tabla1[[#This Row],[Fecha Inicio grupo]],3))</f>
        <v/>
      </c>
      <c r="W701" s="30"/>
      <c r="X701" s="30"/>
      <c r="Y701" s="76"/>
      <c r="Z701" s="76"/>
      <c r="AA701" s="76"/>
      <c r="AB701" s="76"/>
      <c r="AC701" s="76"/>
      <c r="AD701" s="76"/>
      <c r="AE701" s="76"/>
      <c r="AF701" s="76"/>
      <c r="AG701" s="76"/>
      <c r="AH701" s="76"/>
      <c r="AI701" s="76"/>
      <c r="AJ701" s="76"/>
      <c r="AK701" s="76"/>
      <c r="AL701" s="76"/>
      <c r="AM701" s="76"/>
      <c r="AN701" s="76"/>
      <c r="AO701" s="144"/>
      <c r="AP701" s="246" t="str">
        <f>IF(F701="","",IFERROR(VLOOKUP(SUBSTITUTE(SUBSTITUTE(Tabla1[[#This Row],[Uso Sistemas]],"T","P"),"N","F"),Parámetros!$M$2:$N$17,2,0),"Completar hasta 3ra sem. para evaluar a Probacionista"))</f>
        <v/>
      </c>
      <c r="AQ701" s="40"/>
      <c r="AR701" s="40"/>
      <c r="AS701" s="40"/>
      <c r="AT701" s="29"/>
      <c r="AU701" s="56"/>
      <c r="AV701" s="56"/>
      <c r="AW701" s="56"/>
      <c r="AX701" s="248" t="str">
        <f>IF(V701="","",EOMONTH(EDATE(Tabla1[[#This Row],[Fecha Finalización]],2),0))</f>
        <v/>
      </c>
      <c r="AY701" s="40"/>
      <c r="AZ701" s="249" t="str">
        <f>IF(V701="","",EOMONTH(EDATE(Tabla1[[#This Row],[Fecha Finalización]],3),0))</f>
        <v/>
      </c>
      <c r="BA701" s="40"/>
      <c r="BB701" s="40"/>
      <c r="BC701" s="235"/>
      <c r="BD701" s="233" t="str">
        <f>IF(F701="","",Tabla1[[#This Row],[sem 01]]&amp;Tabla1[[#This Row],[sem 02]]&amp;Tabla1[[#This Row],[sem 03]])</f>
        <v/>
      </c>
      <c r="BE701" s="234" t="str">
        <f>IF(TRIM(F701)="","",$B$1&amp;"-"&amp;SUBSTITUTE(Tabla1[[#This Row],[Mes Inscrito]]," ","")&amp;"-"&amp;SUBSTITUTE(Tabla1[[#This Row],[Dia de clases Inscrito]]," ","")&amp;"-"&amp;SUBSTITUTE(Tabla1[[#This Row],[Horario Inscrito]]," ","")&amp;"-"&amp;Tabla1[[#This Row],[Fecha Inicio grupo]])</f>
        <v/>
      </c>
      <c r="BF701" s="251" t="str">
        <f>IF(F701="","",Tabla1[[#This Row],[Curso]])</f>
        <v/>
      </c>
      <c r="BG701" s="252" t="str">
        <f>+IF(TRIM(F701)="","",$B$1&amp;"-"&amp;TRIM(Tabla1[[#This Row],[Mes Inscrito]])&amp;"-"&amp;TRIM(Tabla1[[#This Row],[Dia de clases Inscrito]])&amp;"-"&amp;TRIM(Tabla1[[#This Row],[Horario Inscrito]])&amp;"-"&amp;TRIM(Tabla1[[#This Row],[Fecha Inicio grupo]])&amp;"-"&amp;TRIM(Tabla1[[#This Row],[Tipo Incrito]]))</f>
        <v/>
      </c>
      <c r="BH701" s="308" t="str">
        <f>IF(F701="","",OR(IFERROR(SEARCH("CG",Tabla1[[#This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1" s="309" t="str">
        <f>IF(F701&lt;&gt;"",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1" s="309" t="str">
        <f>IF(F701&lt;&gt;"",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1" s="309" t="str">
        <f>IF(Tabla1[[#This Row],[Fecha Inicio grupo]]="","",IFERROR(VLOOKUP(Tabla1[[#This Row],[Mes de Alta como miembro]],Parámetros!$AM$2:$AN$16,2,0),"01/01/1900"))</f>
        <v/>
      </c>
    </row>
    <row r="702" spans="1:63" ht="14.45" hidden="1">
      <c r="A702" s="69">
        <v>699</v>
      </c>
      <c r="B702" s="30"/>
      <c r="C702" s="35"/>
      <c r="D702" s="43"/>
      <c r="E702" s="65"/>
      <c r="F702" s="46"/>
      <c r="G702" s="46"/>
      <c r="H702" s="163"/>
      <c r="I702" s="43"/>
      <c r="J702" s="29"/>
      <c r="K702" s="70"/>
      <c r="L702" s="69"/>
      <c r="M702" s="47"/>
      <c r="N702" s="238" t="str">
        <f ca="1">IF(Tabla1[[#This Row],[Fecha de nac]]="","",IF(Tabla1[[#This Row],[Fecha Finalización]] &gt;=TODAY(), DATEDIF(Tabla1[[#This Row],[Fecha de nac]],TODAY(),"y"), ROUNDDOWN((Tabla1[[#This Row],[Fecha Finalización]] -Tabla1[[#This Row],[Fecha de nac]])/365,0)))</f>
        <v/>
      </c>
      <c r="O702" s="169"/>
      <c r="P702" s="35"/>
      <c r="Q702" s="68"/>
      <c r="R702" s="68"/>
      <c r="S702" s="68"/>
      <c r="T702" s="68"/>
      <c r="U702" s="243" t="str">
        <f>IF(F702="","",Tabla1[[#This Row],[Fecha Inicio grupo]]+3*7-7)</f>
        <v/>
      </c>
      <c r="V702" s="244" t="str">
        <f>IF(F702="","",EDATE(Tabla1[[#This Row],[Fecha Inicio grupo]],3))</f>
        <v/>
      </c>
      <c r="W702" s="30"/>
      <c r="X702" s="30"/>
      <c r="Y702" s="76"/>
      <c r="Z702" s="76"/>
      <c r="AA702" s="76"/>
      <c r="AB702" s="76"/>
      <c r="AC702" s="76"/>
      <c r="AD702" s="76"/>
      <c r="AE702" s="76"/>
      <c r="AF702" s="76"/>
      <c r="AG702" s="76"/>
      <c r="AH702" s="76"/>
      <c r="AI702" s="76"/>
      <c r="AJ702" s="76"/>
      <c r="AK702" s="76"/>
      <c r="AL702" s="76"/>
      <c r="AM702" s="76"/>
      <c r="AN702" s="76"/>
      <c r="AO702" s="144"/>
      <c r="AP702" s="246" t="str">
        <f>IF(F702="","",IFERROR(VLOOKUP(SUBSTITUTE(SUBSTITUTE(Tabla1[[#This Row],[Uso Sistemas]],"T","P"),"N","F"),Parámetros!$M$2:$N$17,2,0),"Completar hasta 3ra sem. para evaluar a Probacionista"))</f>
        <v/>
      </c>
      <c r="AQ702" s="40"/>
      <c r="AR702" s="40"/>
      <c r="AS702" s="40"/>
      <c r="AT702" s="29"/>
      <c r="AU702" s="56"/>
      <c r="AV702" s="56"/>
      <c r="AW702" s="56"/>
      <c r="AX702" s="248" t="str">
        <f>IF(V702="","",EOMONTH(EDATE(Tabla1[[#This Row],[Fecha Finalización]],2),0))</f>
        <v/>
      </c>
      <c r="AY702" s="40"/>
      <c r="AZ702" s="249" t="str">
        <f>IF(V702="","",EOMONTH(EDATE(Tabla1[[#This Row],[Fecha Finalización]],3),0))</f>
        <v/>
      </c>
      <c r="BA702" s="40"/>
      <c r="BB702" s="40"/>
      <c r="BC702" s="235"/>
      <c r="BD702" s="233" t="str">
        <f>IF(F702="","",Tabla1[[#This Row],[sem 01]]&amp;Tabla1[[#This Row],[sem 02]]&amp;Tabla1[[#This Row],[sem 03]])</f>
        <v/>
      </c>
      <c r="BE702" s="234" t="str">
        <f>IF(TRIM(F702)="","",$B$1&amp;"-"&amp;SUBSTITUTE(Tabla1[[#This Row],[Mes Inscrito]]," ","")&amp;"-"&amp;SUBSTITUTE(Tabla1[[#This Row],[Dia de clases Inscrito]]," ","")&amp;"-"&amp;SUBSTITUTE(Tabla1[[#This Row],[Horario Inscrito]]," ","")&amp;"-"&amp;Tabla1[[#This Row],[Fecha Inicio grupo]])</f>
        <v/>
      </c>
      <c r="BF702" s="251" t="str">
        <f>IF(F702="","",Tabla1[[#This Row],[Curso]])</f>
        <v/>
      </c>
      <c r="BG702" s="252" t="str">
        <f>+IF(TRIM(F702)="","",$B$1&amp;"-"&amp;TRIM(Tabla1[[#This Row],[Mes Inscrito]])&amp;"-"&amp;TRIM(Tabla1[[#This Row],[Dia de clases Inscrito]])&amp;"-"&amp;TRIM(Tabla1[[#This Row],[Horario Inscrito]])&amp;"-"&amp;TRIM(Tabla1[[#This Row],[Fecha Inicio grupo]])&amp;"-"&amp;TRIM(Tabla1[[#This Row],[Tipo Incrito]]))</f>
        <v/>
      </c>
      <c r="BH702" s="308" t="str">
        <f>IF(F702="","",OR(IFERROR(SEARCH("CG",Tabla1[[#This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2" s="309" t="str">
        <f>IF(F702&lt;&gt;"",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2" s="309" t="str">
        <f>IF(F702&lt;&gt;"",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2" s="309" t="str">
        <f>IF(Tabla1[[#This Row],[Fecha Inicio grupo]]="","",IFERROR(VLOOKUP(Tabla1[[#This Row],[Mes de Alta como miembro]],Parámetros!$AM$2:$AN$16,2,0),"01/01/1900"))</f>
        <v/>
      </c>
    </row>
    <row r="703" spans="1:63" ht="14.45" hidden="1">
      <c r="A703" s="69">
        <v>700</v>
      </c>
      <c r="B703" s="30"/>
      <c r="C703" s="35"/>
      <c r="D703" s="43"/>
      <c r="E703" s="65"/>
      <c r="F703" s="46"/>
      <c r="G703" s="46"/>
      <c r="H703" s="163"/>
      <c r="I703" s="43"/>
      <c r="J703" s="29"/>
      <c r="K703" s="70"/>
      <c r="L703" s="69"/>
      <c r="M703" s="47"/>
      <c r="N703" s="238" t="str">
        <f ca="1">IF(Tabla1[[#This Row],[Fecha de nac]]="","",IF(Tabla1[[#This Row],[Fecha Finalización]] &gt;=TODAY(), DATEDIF(Tabla1[[#This Row],[Fecha de nac]],TODAY(),"y"), ROUNDDOWN((Tabla1[[#This Row],[Fecha Finalización]] -Tabla1[[#This Row],[Fecha de nac]])/365,0)))</f>
        <v/>
      </c>
      <c r="O703" s="169"/>
      <c r="P703" s="35"/>
      <c r="Q703" s="68"/>
      <c r="R703" s="68"/>
      <c r="S703" s="68"/>
      <c r="T703" s="68"/>
      <c r="U703" s="243" t="str">
        <f>IF(F703="","",Tabla1[[#This Row],[Fecha Inicio grupo]]+3*7-7)</f>
        <v/>
      </c>
      <c r="V703" s="244" t="str">
        <f>IF(F703="","",EDATE(Tabla1[[#This Row],[Fecha Inicio grupo]],3))</f>
        <v/>
      </c>
      <c r="W703" s="30"/>
      <c r="X703" s="30"/>
      <c r="Y703" s="76"/>
      <c r="Z703" s="76"/>
      <c r="AA703" s="76"/>
      <c r="AB703" s="76"/>
      <c r="AC703" s="76"/>
      <c r="AD703" s="76"/>
      <c r="AE703" s="76"/>
      <c r="AF703" s="76"/>
      <c r="AG703" s="76"/>
      <c r="AH703" s="76"/>
      <c r="AI703" s="76"/>
      <c r="AJ703" s="76"/>
      <c r="AK703" s="76"/>
      <c r="AL703" s="76"/>
      <c r="AM703" s="76"/>
      <c r="AN703" s="76"/>
      <c r="AO703" s="144"/>
      <c r="AP703" s="246" t="str">
        <f>IF(F703="","",IFERROR(VLOOKUP(SUBSTITUTE(SUBSTITUTE(Tabla1[[#This Row],[Uso Sistemas]],"T","P"),"N","F"),Parámetros!$M$2:$N$17,2,0),"Completar hasta 3ra sem. para evaluar a Probacionista"))</f>
        <v/>
      </c>
      <c r="AQ703" s="40"/>
      <c r="AR703" s="40"/>
      <c r="AS703" s="40"/>
      <c r="AT703" s="29"/>
      <c r="AU703" s="56"/>
      <c r="AV703" s="56"/>
      <c r="AW703" s="56"/>
      <c r="AX703" s="248" t="str">
        <f>IF(V703="","",EOMONTH(EDATE(Tabla1[[#This Row],[Fecha Finalización]],2),0))</f>
        <v/>
      </c>
      <c r="AY703" s="40"/>
      <c r="AZ703" s="249" t="str">
        <f>IF(V703="","",EOMONTH(EDATE(Tabla1[[#This Row],[Fecha Finalización]],3),0))</f>
        <v/>
      </c>
      <c r="BA703" s="40"/>
      <c r="BB703" s="40"/>
      <c r="BC703" s="235"/>
      <c r="BD703" s="233" t="str">
        <f>IF(F703="","",Tabla1[[#This Row],[sem 01]]&amp;Tabla1[[#This Row],[sem 02]]&amp;Tabla1[[#This Row],[sem 03]])</f>
        <v/>
      </c>
      <c r="BE703" s="234" t="str">
        <f>IF(TRIM(F703)="","",$B$1&amp;"-"&amp;SUBSTITUTE(Tabla1[[#This Row],[Mes Inscrito]]," ","")&amp;"-"&amp;SUBSTITUTE(Tabla1[[#This Row],[Dia de clases Inscrito]]," ","")&amp;"-"&amp;SUBSTITUTE(Tabla1[[#This Row],[Horario Inscrito]]," ","")&amp;"-"&amp;Tabla1[[#This Row],[Fecha Inicio grupo]])</f>
        <v/>
      </c>
      <c r="BF703" s="251" t="str">
        <f>IF(F703="","",Tabla1[[#This Row],[Curso]])</f>
        <v/>
      </c>
      <c r="BG703" s="252" t="str">
        <f>+IF(TRIM(F703)="","",$B$1&amp;"-"&amp;TRIM(Tabla1[[#This Row],[Mes Inscrito]])&amp;"-"&amp;TRIM(Tabla1[[#This Row],[Dia de clases Inscrito]])&amp;"-"&amp;TRIM(Tabla1[[#This Row],[Horario Inscrito]])&amp;"-"&amp;TRIM(Tabla1[[#This Row],[Fecha Inicio grupo]])&amp;"-"&amp;TRIM(Tabla1[[#This Row],[Tipo Incrito]]))</f>
        <v/>
      </c>
      <c r="BH703" s="308" t="str">
        <f>IF(F703="","",OR(IFERROR(SEARCH("CG",Tabla1[[#This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3" s="309" t="str">
        <f>IF(F703&lt;&gt;"",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3" s="309" t="str">
        <f>IF(F703&lt;&gt;"",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3" s="309" t="str">
        <f>IF(Tabla1[[#This Row],[Fecha Inicio grupo]]="","",IFERROR(VLOOKUP(Tabla1[[#This Row],[Mes de Alta como miembro]],Parámetros!$AM$2:$AN$16,2,0),"01/01/1900"))</f>
        <v/>
      </c>
    </row>
    <row r="704" spans="1:63" ht="14.45" hidden="1">
      <c r="A704" s="69">
        <v>701</v>
      </c>
      <c r="B704" s="30"/>
      <c r="C704" s="35"/>
      <c r="D704" s="43"/>
      <c r="E704" s="65"/>
      <c r="F704" s="46"/>
      <c r="G704" s="46"/>
      <c r="H704" s="163"/>
      <c r="I704" s="43"/>
      <c r="J704" s="29"/>
      <c r="K704" s="70"/>
      <c r="L704" s="69"/>
      <c r="M704" s="47"/>
      <c r="N704" s="238" t="str">
        <f ca="1">IF(Tabla1[[#This Row],[Fecha de nac]]="","",IF(Tabla1[[#This Row],[Fecha Finalización]] &gt;=TODAY(), DATEDIF(Tabla1[[#This Row],[Fecha de nac]],TODAY(),"y"), ROUNDDOWN((Tabla1[[#This Row],[Fecha Finalización]] -Tabla1[[#This Row],[Fecha de nac]])/365,0)))</f>
        <v/>
      </c>
      <c r="O704" s="169"/>
      <c r="P704" s="35"/>
      <c r="Q704" s="68"/>
      <c r="R704" s="68"/>
      <c r="S704" s="68"/>
      <c r="T704" s="68"/>
      <c r="U704" s="243" t="str">
        <f>IF(F704="","",Tabla1[[#This Row],[Fecha Inicio grupo]]+3*7-7)</f>
        <v/>
      </c>
      <c r="V704" s="244" t="str">
        <f>IF(F704="","",EDATE(Tabla1[[#This Row],[Fecha Inicio grupo]],3))</f>
        <v/>
      </c>
      <c r="W704" s="30"/>
      <c r="X704" s="30"/>
      <c r="Y704" s="76"/>
      <c r="Z704" s="76"/>
      <c r="AA704" s="76"/>
      <c r="AB704" s="76"/>
      <c r="AC704" s="76"/>
      <c r="AD704" s="76"/>
      <c r="AE704" s="76"/>
      <c r="AF704" s="76"/>
      <c r="AG704" s="76"/>
      <c r="AH704" s="76"/>
      <c r="AI704" s="76"/>
      <c r="AJ704" s="76"/>
      <c r="AK704" s="76"/>
      <c r="AL704" s="76"/>
      <c r="AM704" s="76"/>
      <c r="AN704" s="76"/>
      <c r="AO704" s="144"/>
      <c r="AP704" s="246" t="str">
        <f>IF(F704="","",IFERROR(VLOOKUP(SUBSTITUTE(SUBSTITUTE(Tabla1[[#This Row],[Uso Sistemas]],"T","P"),"N","F"),Parámetros!$M$2:$N$17,2,0),"Completar hasta 3ra sem. para evaluar a Probacionista"))</f>
        <v/>
      </c>
      <c r="AQ704" s="40"/>
      <c r="AR704" s="40"/>
      <c r="AS704" s="40"/>
      <c r="AT704" s="29"/>
      <c r="AU704" s="56"/>
      <c r="AV704" s="56"/>
      <c r="AW704" s="56"/>
      <c r="AX704" s="248" t="str">
        <f>IF(V704="","",EOMONTH(EDATE(Tabla1[[#This Row],[Fecha Finalización]],2),0))</f>
        <v/>
      </c>
      <c r="AY704" s="40"/>
      <c r="AZ704" s="249" t="str">
        <f>IF(V704="","",EOMONTH(EDATE(Tabla1[[#This Row],[Fecha Finalización]],3),0))</f>
        <v/>
      </c>
      <c r="BA704" s="40"/>
      <c r="BB704" s="40"/>
      <c r="BC704" s="235"/>
      <c r="BD704" s="233" t="str">
        <f>IF(F704="","",Tabla1[[#This Row],[sem 01]]&amp;Tabla1[[#This Row],[sem 02]]&amp;Tabla1[[#This Row],[sem 03]])</f>
        <v/>
      </c>
      <c r="BE704" s="234" t="str">
        <f>IF(TRIM(F704)="","",$B$1&amp;"-"&amp;SUBSTITUTE(Tabla1[[#This Row],[Mes Inscrito]]," ","")&amp;"-"&amp;SUBSTITUTE(Tabla1[[#This Row],[Dia de clases Inscrito]]," ","")&amp;"-"&amp;SUBSTITUTE(Tabla1[[#This Row],[Horario Inscrito]]," ","")&amp;"-"&amp;Tabla1[[#This Row],[Fecha Inicio grupo]])</f>
        <v/>
      </c>
      <c r="BF704" s="251" t="str">
        <f>IF(F704="","",Tabla1[[#This Row],[Curso]])</f>
        <v/>
      </c>
      <c r="BG704" s="252" t="str">
        <f>+IF(TRIM(F704)="","",$B$1&amp;"-"&amp;TRIM(Tabla1[[#This Row],[Mes Inscrito]])&amp;"-"&amp;TRIM(Tabla1[[#This Row],[Dia de clases Inscrito]])&amp;"-"&amp;TRIM(Tabla1[[#This Row],[Horario Inscrito]])&amp;"-"&amp;TRIM(Tabla1[[#This Row],[Fecha Inicio grupo]])&amp;"-"&amp;TRIM(Tabla1[[#This Row],[Tipo Incrito]]))</f>
        <v/>
      </c>
      <c r="BH704" s="308" t="str">
        <f>IF(F704="","",OR(IFERROR(SEARCH("CG",Tabla1[[#This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4" s="309" t="str">
        <f>IF(F704&lt;&gt;"",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4" s="309" t="str">
        <f>IF(F704&lt;&gt;"",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4" s="309" t="str">
        <f>IF(Tabla1[[#This Row],[Fecha Inicio grupo]]="","",IFERROR(VLOOKUP(Tabla1[[#This Row],[Mes de Alta como miembro]],Parámetros!$AM$2:$AN$16,2,0),"01/01/1900"))</f>
        <v/>
      </c>
    </row>
    <row r="705" spans="1:63" ht="14.45" hidden="1">
      <c r="A705" s="69">
        <v>702</v>
      </c>
      <c r="B705" s="30"/>
      <c r="C705" s="35"/>
      <c r="D705" s="43"/>
      <c r="E705" s="65"/>
      <c r="F705" s="46"/>
      <c r="G705" s="46"/>
      <c r="H705" s="163"/>
      <c r="I705" s="43"/>
      <c r="J705" s="29"/>
      <c r="K705" s="70"/>
      <c r="L705" s="69"/>
      <c r="M705" s="47"/>
      <c r="N705" s="238" t="str">
        <f ca="1">IF(Tabla1[[#This Row],[Fecha de nac]]="","",IF(Tabla1[[#This Row],[Fecha Finalización]] &gt;=TODAY(), DATEDIF(Tabla1[[#This Row],[Fecha de nac]],TODAY(),"y"), ROUNDDOWN((Tabla1[[#This Row],[Fecha Finalización]] -Tabla1[[#This Row],[Fecha de nac]])/365,0)))</f>
        <v/>
      </c>
      <c r="O705" s="169"/>
      <c r="P705" s="35"/>
      <c r="Q705" s="68"/>
      <c r="R705" s="68"/>
      <c r="S705" s="68"/>
      <c r="T705" s="68"/>
      <c r="U705" s="243" t="str">
        <f>IF(F705="","",Tabla1[[#This Row],[Fecha Inicio grupo]]+3*7-7)</f>
        <v/>
      </c>
      <c r="V705" s="244" t="str">
        <f>IF(F705="","",EDATE(Tabla1[[#This Row],[Fecha Inicio grupo]],3))</f>
        <v/>
      </c>
      <c r="W705" s="30"/>
      <c r="X705" s="30"/>
      <c r="Y705" s="76"/>
      <c r="Z705" s="76"/>
      <c r="AA705" s="76"/>
      <c r="AB705" s="76"/>
      <c r="AC705" s="76"/>
      <c r="AD705" s="76"/>
      <c r="AE705" s="76"/>
      <c r="AF705" s="76"/>
      <c r="AG705" s="76"/>
      <c r="AH705" s="76"/>
      <c r="AI705" s="76"/>
      <c r="AJ705" s="76"/>
      <c r="AK705" s="76"/>
      <c r="AL705" s="76"/>
      <c r="AM705" s="76"/>
      <c r="AN705" s="76"/>
      <c r="AO705" s="144"/>
      <c r="AP705" s="246" t="str">
        <f>IF(F705="","",IFERROR(VLOOKUP(SUBSTITUTE(SUBSTITUTE(Tabla1[[#This Row],[Uso Sistemas]],"T","P"),"N","F"),Parámetros!$M$2:$N$17,2,0),"Completar hasta 3ra sem. para evaluar a Probacionista"))</f>
        <v/>
      </c>
      <c r="AQ705" s="40"/>
      <c r="AR705" s="40"/>
      <c r="AS705" s="40"/>
      <c r="AT705" s="29"/>
      <c r="AU705" s="56"/>
      <c r="AV705" s="56"/>
      <c r="AW705" s="56"/>
      <c r="AX705" s="248" t="str">
        <f>IF(V705="","",EOMONTH(EDATE(Tabla1[[#This Row],[Fecha Finalización]],2),0))</f>
        <v/>
      </c>
      <c r="AY705" s="40"/>
      <c r="AZ705" s="249" t="str">
        <f>IF(V705="","",EOMONTH(EDATE(Tabla1[[#This Row],[Fecha Finalización]],3),0))</f>
        <v/>
      </c>
      <c r="BA705" s="40"/>
      <c r="BB705" s="40"/>
      <c r="BC705" s="235"/>
      <c r="BD705" s="233" t="str">
        <f>IF(F705="","",Tabla1[[#This Row],[sem 01]]&amp;Tabla1[[#This Row],[sem 02]]&amp;Tabla1[[#This Row],[sem 03]])</f>
        <v/>
      </c>
      <c r="BE705" s="234" t="str">
        <f>IF(TRIM(F705)="","",$B$1&amp;"-"&amp;SUBSTITUTE(Tabla1[[#This Row],[Mes Inscrito]]," ","")&amp;"-"&amp;SUBSTITUTE(Tabla1[[#This Row],[Dia de clases Inscrito]]," ","")&amp;"-"&amp;SUBSTITUTE(Tabla1[[#This Row],[Horario Inscrito]]," ","")&amp;"-"&amp;Tabla1[[#This Row],[Fecha Inicio grupo]])</f>
        <v/>
      </c>
      <c r="BF705" s="251" t="str">
        <f>IF(F705="","",Tabla1[[#This Row],[Curso]])</f>
        <v/>
      </c>
      <c r="BG705" s="252" t="str">
        <f>+IF(TRIM(F705)="","",$B$1&amp;"-"&amp;TRIM(Tabla1[[#This Row],[Mes Inscrito]])&amp;"-"&amp;TRIM(Tabla1[[#This Row],[Dia de clases Inscrito]])&amp;"-"&amp;TRIM(Tabla1[[#This Row],[Horario Inscrito]])&amp;"-"&amp;TRIM(Tabla1[[#This Row],[Fecha Inicio grupo]])&amp;"-"&amp;TRIM(Tabla1[[#This Row],[Tipo Incrito]]))</f>
        <v/>
      </c>
      <c r="BH705" s="308" t="str">
        <f>IF(F705="","",OR(IFERROR(SEARCH("CG",Tabla1[[#This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5" s="309" t="str">
        <f>IF(F705&lt;&gt;"",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5" s="309" t="str">
        <f>IF(F705&lt;&gt;"",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5" s="309" t="str">
        <f>IF(Tabla1[[#This Row],[Fecha Inicio grupo]]="","",IFERROR(VLOOKUP(Tabla1[[#This Row],[Mes de Alta como miembro]],Parámetros!$AM$2:$AN$16,2,0),"01/01/1900"))</f>
        <v/>
      </c>
    </row>
    <row r="706" spans="1:63" ht="14.45" hidden="1">
      <c r="A706" s="69">
        <v>703</v>
      </c>
      <c r="B706" s="30"/>
      <c r="C706" s="35"/>
      <c r="D706" s="43"/>
      <c r="E706" s="65"/>
      <c r="F706" s="46"/>
      <c r="G706" s="46"/>
      <c r="H706" s="163"/>
      <c r="I706" s="43"/>
      <c r="J706" s="29"/>
      <c r="K706" s="70"/>
      <c r="L706" s="69"/>
      <c r="M706" s="47"/>
      <c r="N706" s="238" t="str">
        <f ca="1">IF(Tabla1[[#This Row],[Fecha de nac]]="","",IF(Tabla1[[#This Row],[Fecha Finalización]] &gt;=TODAY(), DATEDIF(Tabla1[[#This Row],[Fecha de nac]],TODAY(),"y"), ROUNDDOWN((Tabla1[[#This Row],[Fecha Finalización]] -Tabla1[[#This Row],[Fecha de nac]])/365,0)))</f>
        <v/>
      </c>
      <c r="O706" s="169"/>
      <c r="P706" s="35"/>
      <c r="Q706" s="68"/>
      <c r="R706" s="68"/>
      <c r="S706" s="68"/>
      <c r="T706" s="68"/>
      <c r="U706" s="243" t="str">
        <f>IF(F706="","",Tabla1[[#This Row],[Fecha Inicio grupo]]+3*7-7)</f>
        <v/>
      </c>
      <c r="V706" s="244" t="str">
        <f>IF(F706="","",EDATE(Tabla1[[#This Row],[Fecha Inicio grupo]],3))</f>
        <v/>
      </c>
      <c r="W706" s="30"/>
      <c r="X706" s="30"/>
      <c r="Y706" s="76"/>
      <c r="Z706" s="76"/>
      <c r="AA706" s="76"/>
      <c r="AB706" s="76"/>
      <c r="AC706" s="76"/>
      <c r="AD706" s="76"/>
      <c r="AE706" s="76"/>
      <c r="AF706" s="76"/>
      <c r="AG706" s="76"/>
      <c r="AH706" s="76"/>
      <c r="AI706" s="76"/>
      <c r="AJ706" s="76"/>
      <c r="AK706" s="76"/>
      <c r="AL706" s="76"/>
      <c r="AM706" s="76"/>
      <c r="AN706" s="76"/>
      <c r="AO706" s="144"/>
      <c r="AP706" s="246" t="str">
        <f>IF(F706="","",IFERROR(VLOOKUP(SUBSTITUTE(SUBSTITUTE(Tabla1[[#This Row],[Uso Sistemas]],"T","P"),"N","F"),Parámetros!$M$2:$N$17,2,0),"Completar hasta 3ra sem. para evaluar a Probacionista"))</f>
        <v/>
      </c>
      <c r="AQ706" s="40"/>
      <c r="AR706" s="40"/>
      <c r="AS706" s="40"/>
      <c r="AT706" s="29"/>
      <c r="AU706" s="56"/>
      <c r="AV706" s="56"/>
      <c r="AW706" s="56"/>
      <c r="AX706" s="248" t="str">
        <f>IF(V706="","",EOMONTH(EDATE(Tabla1[[#This Row],[Fecha Finalización]],2),0))</f>
        <v/>
      </c>
      <c r="AY706" s="40"/>
      <c r="AZ706" s="249" t="str">
        <f>IF(V706="","",EOMONTH(EDATE(Tabla1[[#This Row],[Fecha Finalización]],3),0))</f>
        <v/>
      </c>
      <c r="BA706" s="40"/>
      <c r="BB706" s="40"/>
      <c r="BC706" s="235"/>
      <c r="BD706" s="233" t="str">
        <f>IF(F706="","",Tabla1[[#This Row],[sem 01]]&amp;Tabla1[[#This Row],[sem 02]]&amp;Tabla1[[#This Row],[sem 03]])</f>
        <v/>
      </c>
      <c r="BE706" s="234" t="str">
        <f>IF(TRIM(F706)="","",$B$1&amp;"-"&amp;SUBSTITUTE(Tabla1[[#This Row],[Mes Inscrito]]," ","")&amp;"-"&amp;SUBSTITUTE(Tabla1[[#This Row],[Dia de clases Inscrito]]," ","")&amp;"-"&amp;SUBSTITUTE(Tabla1[[#This Row],[Horario Inscrito]]," ","")&amp;"-"&amp;Tabla1[[#This Row],[Fecha Inicio grupo]])</f>
        <v/>
      </c>
      <c r="BF706" s="251" t="str">
        <f>IF(F706="","",Tabla1[[#This Row],[Curso]])</f>
        <v/>
      </c>
      <c r="BG706" s="252" t="str">
        <f>+IF(TRIM(F706)="","",$B$1&amp;"-"&amp;TRIM(Tabla1[[#This Row],[Mes Inscrito]])&amp;"-"&amp;TRIM(Tabla1[[#This Row],[Dia de clases Inscrito]])&amp;"-"&amp;TRIM(Tabla1[[#This Row],[Horario Inscrito]])&amp;"-"&amp;TRIM(Tabla1[[#This Row],[Fecha Inicio grupo]])&amp;"-"&amp;TRIM(Tabla1[[#This Row],[Tipo Incrito]]))</f>
        <v/>
      </c>
      <c r="BH706" s="308" t="str">
        <f>IF(F706="","",OR(IFERROR(SEARCH("CG",Tabla1[[#This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6" s="309" t="str">
        <f>IF(F706&lt;&gt;"",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6" s="309" t="str">
        <f>IF(F706&lt;&gt;"",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6" s="309" t="str">
        <f>IF(Tabla1[[#This Row],[Fecha Inicio grupo]]="","",IFERROR(VLOOKUP(Tabla1[[#This Row],[Mes de Alta como miembro]],Parámetros!$AM$2:$AN$16,2,0),"01/01/1900"))</f>
        <v/>
      </c>
    </row>
    <row r="707" spans="1:63" ht="14.45" hidden="1">
      <c r="A707" s="69">
        <v>704</v>
      </c>
      <c r="B707" s="30"/>
      <c r="C707" s="35"/>
      <c r="D707" s="43"/>
      <c r="E707" s="65"/>
      <c r="F707" s="46"/>
      <c r="G707" s="46"/>
      <c r="H707" s="163"/>
      <c r="I707" s="43"/>
      <c r="J707" s="29"/>
      <c r="K707" s="70"/>
      <c r="L707" s="69"/>
      <c r="M707" s="47"/>
      <c r="N707" s="238" t="str">
        <f ca="1">IF(Tabla1[[#This Row],[Fecha de nac]]="","",IF(Tabla1[[#This Row],[Fecha Finalización]] &gt;=TODAY(), DATEDIF(Tabla1[[#This Row],[Fecha de nac]],TODAY(),"y"), ROUNDDOWN((Tabla1[[#This Row],[Fecha Finalización]] -Tabla1[[#This Row],[Fecha de nac]])/365,0)))</f>
        <v/>
      </c>
      <c r="O707" s="169"/>
      <c r="P707" s="35"/>
      <c r="Q707" s="68"/>
      <c r="R707" s="68"/>
      <c r="S707" s="68"/>
      <c r="T707" s="68"/>
      <c r="U707" s="243" t="str">
        <f>IF(F707="","",Tabla1[[#This Row],[Fecha Inicio grupo]]+3*7-7)</f>
        <v/>
      </c>
      <c r="V707" s="244" t="str">
        <f>IF(F707="","",EDATE(Tabla1[[#This Row],[Fecha Inicio grupo]],3))</f>
        <v/>
      </c>
      <c r="W707" s="30"/>
      <c r="X707" s="30"/>
      <c r="Y707" s="76"/>
      <c r="Z707" s="76"/>
      <c r="AA707" s="76"/>
      <c r="AB707" s="76"/>
      <c r="AC707" s="76"/>
      <c r="AD707" s="76"/>
      <c r="AE707" s="76"/>
      <c r="AF707" s="76"/>
      <c r="AG707" s="76"/>
      <c r="AH707" s="76"/>
      <c r="AI707" s="76"/>
      <c r="AJ707" s="76"/>
      <c r="AK707" s="76"/>
      <c r="AL707" s="76"/>
      <c r="AM707" s="76"/>
      <c r="AN707" s="76"/>
      <c r="AO707" s="144"/>
      <c r="AP707" s="246" t="str">
        <f>IF(F707="","",IFERROR(VLOOKUP(SUBSTITUTE(SUBSTITUTE(Tabla1[[#This Row],[Uso Sistemas]],"T","P"),"N","F"),Parámetros!$M$2:$N$17,2,0),"Completar hasta 3ra sem. para evaluar a Probacionista"))</f>
        <v/>
      </c>
      <c r="AQ707" s="40"/>
      <c r="AR707" s="40"/>
      <c r="AS707" s="40"/>
      <c r="AT707" s="29"/>
      <c r="AU707" s="56"/>
      <c r="AV707" s="56"/>
      <c r="AW707" s="56"/>
      <c r="AX707" s="248" t="str">
        <f>IF(V707="","",EOMONTH(EDATE(Tabla1[[#This Row],[Fecha Finalización]],2),0))</f>
        <v/>
      </c>
      <c r="AY707" s="40"/>
      <c r="AZ707" s="249" t="str">
        <f>IF(V707="","",EOMONTH(EDATE(Tabla1[[#This Row],[Fecha Finalización]],3),0))</f>
        <v/>
      </c>
      <c r="BA707" s="40"/>
      <c r="BB707" s="40"/>
      <c r="BC707" s="235"/>
      <c r="BD707" s="233" t="str">
        <f>IF(F707="","",Tabla1[[#This Row],[sem 01]]&amp;Tabla1[[#This Row],[sem 02]]&amp;Tabla1[[#This Row],[sem 03]])</f>
        <v/>
      </c>
      <c r="BE707" s="234" t="str">
        <f>IF(TRIM(F707)="","",$B$1&amp;"-"&amp;SUBSTITUTE(Tabla1[[#This Row],[Mes Inscrito]]," ","")&amp;"-"&amp;SUBSTITUTE(Tabla1[[#This Row],[Dia de clases Inscrito]]," ","")&amp;"-"&amp;SUBSTITUTE(Tabla1[[#This Row],[Horario Inscrito]]," ","")&amp;"-"&amp;Tabla1[[#This Row],[Fecha Inicio grupo]])</f>
        <v/>
      </c>
      <c r="BF707" s="251" t="str">
        <f>IF(F707="","",Tabla1[[#This Row],[Curso]])</f>
        <v/>
      </c>
      <c r="BG707" s="252" t="str">
        <f>+IF(TRIM(F707)="","",$B$1&amp;"-"&amp;TRIM(Tabla1[[#This Row],[Mes Inscrito]])&amp;"-"&amp;TRIM(Tabla1[[#This Row],[Dia de clases Inscrito]])&amp;"-"&amp;TRIM(Tabla1[[#This Row],[Horario Inscrito]])&amp;"-"&amp;TRIM(Tabla1[[#This Row],[Fecha Inicio grupo]])&amp;"-"&amp;TRIM(Tabla1[[#This Row],[Tipo Incrito]]))</f>
        <v/>
      </c>
      <c r="BH707" s="308" t="str">
        <f>IF(F707="","",OR(IFERROR(SEARCH("CG",Tabla1[[#This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7" s="309" t="str">
        <f>IF(F707&lt;&gt;"",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7" s="309" t="str">
        <f>IF(F707&lt;&gt;"",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7" s="309" t="str">
        <f>IF(Tabla1[[#This Row],[Fecha Inicio grupo]]="","",IFERROR(VLOOKUP(Tabla1[[#This Row],[Mes de Alta como miembro]],Parámetros!$AM$2:$AN$16,2,0),"01/01/1900"))</f>
        <v/>
      </c>
    </row>
    <row r="708" spans="1:63" ht="14.45" hidden="1">
      <c r="A708" s="69">
        <v>705</v>
      </c>
      <c r="B708" s="30"/>
      <c r="C708" s="35"/>
      <c r="D708" s="43"/>
      <c r="E708" s="65"/>
      <c r="F708" s="46"/>
      <c r="G708" s="46"/>
      <c r="H708" s="163"/>
      <c r="I708" s="43"/>
      <c r="J708" s="29"/>
      <c r="K708" s="70"/>
      <c r="L708" s="69"/>
      <c r="M708" s="47"/>
      <c r="N708" s="238" t="str">
        <f ca="1">IF(Tabla1[[#This Row],[Fecha de nac]]="","",IF(Tabla1[[#This Row],[Fecha Finalización]] &gt;=TODAY(), DATEDIF(Tabla1[[#This Row],[Fecha de nac]],TODAY(),"y"), ROUNDDOWN((Tabla1[[#This Row],[Fecha Finalización]] -Tabla1[[#This Row],[Fecha de nac]])/365,0)))</f>
        <v/>
      </c>
      <c r="O708" s="169"/>
      <c r="P708" s="35"/>
      <c r="Q708" s="68"/>
      <c r="R708" s="68"/>
      <c r="S708" s="68"/>
      <c r="T708" s="68"/>
      <c r="U708" s="243" t="str">
        <f>IF(F708="","",Tabla1[[#This Row],[Fecha Inicio grupo]]+3*7-7)</f>
        <v/>
      </c>
      <c r="V708" s="244" t="str">
        <f>IF(F708="","",EDATE(Tabla1[[#This Row],[Fecha Inicio grupo]],3))</f>
        <v/>
      </c>
      <c r="W708" s="30"/>
      <c r="X708" s="30"/>
      <c r="Y708" s="76"/>
      <c r="Z708" s="76"/>
      <c r="AA708" s="76"/>
      <c r="AB708" s="76"/>
      <c r="AC708" s="76"/>
      <c r="AD708" s="76"/>
      <c r="AE708" s="76"/>
      <c r="AF708" s="76"/>
      <c r="AG708" s="76"/>
      <c r="AH708" s="76"/>
      <c r="AI708" s="76"/>
      <c r="AJ708" s="76"/>
      <c r="AK708" s="76"/>
      <c r="AL708" s="76"/>
      <c r="AM708" s="76"/>
      <c r="AN708" s="76"/>
      <c r="AO708" s="144"/>
      <c r="AP708" s="246" t="str">
        <f>IF(F708="","",IFERROR(VLOOKUP(SUBSTITUTE(SUBSTITUTE(Tabla1[[#This Row],[Uso Sistemas]],"T","P"),"N","F"),Parámetros!$M$2:$N$17,2,0),"Completar hasta 3ra sem. para evaluar a Probacionista"))</f>
        <v/>
      </c>
      <c r="AQ708" s="40"/>
      <c r="AR708" s="40"/>
      <c r="AS708" s="40"/>
      <c r="AT708" s="29"/>
      <c r="AU708" s="56"/>
      <c r="AV708" s="56"/>
      <c r="AW708" s="56"/>
      <c r="AX708" s="248" t="str">
        <f>IF(V708="","",EOMONTH(EDATE(Tabla1[[#This Row],[Fecha Finalización]],2),0))</f>
        <v/>
      </c>
      <c r="AY708" s="40"/>
      <c r="AZ708" s="249" t="str">
        <f>IF(V708="","",EOMONTH(EDATE(Tabla1[[#This Row],[Fecha Finalización]],3),0))</f>
        <v/>
      </c>
      <c r="BA708" s="40"/>
      <c r="BB708" s="40"/>
      <c r="BC708" s="235"/>
      <c r="BD708" s="233" t="str">
        <f>IF(F708="","",Tabla1[[#This Row],[sem 01]]&amp;Tabla1[[#This Row],[sem 02]]&amp;Tabla1[[#This Row],[sem 03]])</f>
        <v/>
      </c>
      <c r="BE708" s="234" t="str">
        <f>IF(TRIM(F708)="","",$B$1&amp;"-"&amp;SUBSTITUTE(Tabla1[[#This Row],[Mes Inscrito]]," ","")&amp;"-"&amp;SUBSTITUTE(Tabla1[[#This Row],[Dia de clases Inscrito]]," ","")&amp;"-"&amp;SUBSTITUTE(Tabla1[[#This Row],[Horario Inscrito]]," ","")&amp;"-"&amp;Tabla1[[#This Row],[Fecha Inicio grupo]])</f>
        <v/>
      </c>
      <c r="BF708" s="251" t="str">
        <f>IF(F708="","",Tabla1[[#This Row],[Curso]])</f>
        <v/>
      </c>
      <c r="BG708" s="252" t="str">
        <f>+IF(TRIM(F708)="","",$B$1&amp;"-"&amp;TRIM(Tabla1[[#This Row],[Mes Inscrito]])&amp;"-"&amp;TRIM(Tabla1[[#This Row],[Dia de clases Inscrito]])&amp;"-"&amp;TRIM(Tabla1[[#This Row],[Horario Inscrito]])&amp;"-"&amp;TRIM(Tabla1[[#This Row],[Fecha Inicio grupo]])&amp;"-"&amp;TRIM(Tabla1[[#This Row],[Tipo Incrito]]))</f>
        <v/>
      </c>
      <c r="BH708" s="308" t="str">
        <f>IF(F708="","",OR(IFERROR(SEARCH("CG",Tabla1[[#This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8" s="309" t="str">
        <f>IF(F708&lt;&gt;"",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8" s="309" t="str">
        <f>IF(F708&lt;&gt;"",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8" s="309" t="str">
        <f>IF(Tabla1[[#This Row],[Fecha Inicio grupo]]="","",IFERROR(VLOOKUP(Tabla1[[#This Row],[Mes de Alta como miembro]],Parámetros!$AM$2:$AN$16,2,0),"01/01/1900"))</f>
        <v/>
      </c>
    </row>
    <row r="709" spans="1:63" ht="14.45" hidden="1">
      <c r="A709" s="69">
        <v>706</v>
      </c>
      <c r="B709" s="30"/>
      <c r="C709" s="35"/>
      <c r="D709" s="43"/>
      <c r="E709" s="65"/>
      <c r="F709" s="46"/>
      <c r="G709" s="46"/>
      <c r="H709" s="163"/>
      <c r="I709" s="43"/>
      <c r="J709" s="29"/>
      <c r="K709" s="70"/>
      <c r="L709" s="69"/>
      <c r="M709" s="47"/>
      <c r="N709" s="238" t="str">
        <f ca="1">IF(Tabla1[[#This Row],[Fecha de nac]]="","",IF(Tabla1[[#This Row],[Fecha Finalización]] &gt;=TODAY(), DATEDIF(Tabla1[[#This Row],[Fecha de nac]],TODAY(),"y"), ROUNDDOWN((Tabla1[[#This Row],[Fecha Finalización]] -Tabla1[[#This Row],[Fecha de nac]])/365,0)))</f>
        <v/>
      </c>
      <c r="O709" s="169"/>
      <c r="P709" s="35"/>
      <c r="Q709" s="68"/>
      <c r="R709" s="68"/>
      <c r="S709" s="68"/>
      <c r="T709" s="68"/>
      <c r="U709" s="243" t="str">
        <f>IF(F709="","",Tabla1[[#This Row],[Fecha Inicio grupo]]+3*7-7)</f>
        <v/>
      </c>
      <c r="V709" s="244" t="str">
        <f>IF(F709="","",EDATE(Tabla1[[#This Row],[Fecha Inicio grupo]],3))</f>
        <v/>
      </c>
      <c r="W709" s="30"/>
      <c r="X709" s="30"/>
      <c r="Y709" s="76"/>
      <c r="Z709" s="76"/>
      <c r="AA709" s="76"/>
      <c r="AB709" s="76"/>
      <c r="AC709" s="76"/>
      <c r="AD709" s="76"/>
      <c r="AE709" s="76"/>
      <c r="AF709" s="76"/>
      <c r="AG709" s="76"/>
      <c r="AH709" s="76"/>
      <c r="AI709" s="76"/>
      <c r="AJ709" s="76"/>
      <c r="AK709" s="76"/>
      <c r="AL709" s="76"/>
      <c r="AM709" s="76"/>
      <c r="AN709" s="76"/>
      <c r="AO709" s="144"/>
      <c r="AP709" s="246" t="str">
        <f>IF(F709="","",IFERROR(VLOOKUP(SUBSTITUTE(SUBSTITUTE(Tabla1[[#This Row],[Uso Sistemas]],"T","P"),"N","F"),Parámetros!$M$2:$N$17,2,0),"Completar hasta 3ra sem. para evaluar a Probacionista"))</f>
        <v/>
      </c>
      <c r="AQ709" s="40"/>
      <c r="AR709" s="40"/>
      <c r="AS709" s="40"/>
      <c r="AT709" s="29"/>
      <c r="AU709" s="56"/>
      <c r="AV709" s="56"/>
      <c r="AW709" s="56"/>
      <c r="AX709" s="248" t="str">
        <f>IF(V709="","",EOMONTH(EDATE(Tabla1[[#This Row],[Fecha Finalización]],2),0))</f>
        <v/>
      </c>
      <c r="AY709" s="40"/>
      <c r="AZ709" s="249" t="str">
        <f>IF(V709="","",EOMONTH(EDATE(Tabla1[[#This Row],[Fecha Finalización]],3),0))</f>
        <v/>
      </c>
      <c r="BA709" s="40"/>
      <c r="BB709" s="40"/>
      <c r="BC709" s="235"/>
      <c r="BD709" s="233" t="str">
        <f>IF(F709="","",Tabla1[[#This Row],[sem 01]]&amp;Tabla1[[#This Row],[sem 02]]&amp;Tabla1[[#This Row],[sem 03]])</f>
        <v/>
      </c>
      <c r="BE709" s="234" t="str">
        <f>IF(TRIM(F709)="","",$B$1&amp;"-"&amp;SUBSTITUTE(Tabla1[[#This Row],[Mes Inscrito]]," ","")&amp;"-"&amp;SUBSTITUTE(Tabla1[[#This Row],[Dia de clases Inscrito]]," ","")&amp;"-"&amp;SUBSTITUTE(Tabla1[[#This Row],[Horario Inscrito]]," ","")&amp;"-"&amp;Tabla1[[#This Row],[Fecha Inicio grupo]])</f>
        <v/>
      </c>
      <c r="BF709" s="251" t="str">
        <f>IF(F709="","",Tabla1[[#This Row],[Curso]])</f>
        <v/>
      </c>
      <c r="BG709" s="252" t="str">
        <f>+IF(TRIM(F709)="","",$B$1&amp;"-"&amp;TRIM(Tabla1[[#This Row],[Mes Inscrito]])&amp;"-"&amp;TRIM(Tabla1[[#This Row],[Dia de clases Inscrito]])&amp;"-"&amp;TRIM(Tabla1[[#This Row],[Horario Inscrito]])&amp;"-"&amp;TRIM(Tabla1[[#This Row],[Fecha Inicio grupo]])&amp;"-"&amp;TRIM(Tabla1[[#This Row],[Tipo Incrito]]))</f>
        <v/>
      </c>
      <c r="BH709" s="308" t="str">
        <f>IF(F709="","",OR(IFERROR(SEARCH("CG",Tabla1[[#This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9" s="309" t="str">
        <f>IF(F709&lt;&gt;"",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9" s="309" t="str">
        <f>IF(F709&lt;&gt;"",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9" s="309" t="str">
        <f>IF(Tabla1[[#This Row],[Fecha Inicio grupo]]="","",IFERROR(VLOOKUP(Tabla1[[#This Row],[Mes de Alta como miembro]],Parámetros!$AM$2:$AN$16,2,0),"01/01/1900"))</f>
        <v/>
      </c>
    </row>
    <row r="710" spans="1:63" ht="14.45" hidden="1">
      <c r="A710" s="69">
        <v>707</v>
      </c>
      <c r="B710" s="30"/>
      <c r="C710" s="35"/>
      <c r="D710" s="43"/>
      <c r="E710" s="65"/>
      <c r="F710" s="46"/>
      <c r="G710" s="46"/>
      <c r="H710" s="163"/>
      <c r="I710" s="43"/>
      <c r="J710" s="29"/>
      <c r="K710" s="70"/>
      <c r="L710" s="69"/>
      <c r="M710" s="47"/>
      <c r="N710" s="238" t="str">
        <f ca="1">IF(Tabla1[[#This Row],[Fecha de nac]]="","",IF(Tabla1[[#This Row],[Fecha Finalización]] &gt;=TODAY(), DATEDIF(Tabla1[[#This Row],[Fecha de nac]],TODAY(),"y"), ROUNDDOWN((Tabla1[[#This Row],[Fecha Finalización]] -Tabla1[[#This Row],[Fecha de nac]])/365,0)))</f>
        <v/>
      </c>
      <c r="O710" s="169"/>
      <c r="P710" s="35"/>
      <c r="Q710" s="68"/>
      <c r="R710" s="68"/>
      <c r="S710" s="68"/>
      <c r="T710" s="68"/>
      <c r="U710" s="243" t="str">
        <f>IF(F710="","",Tabla1[[#This Row],[Fecha Inicio grupo]]+3*7-7)</f>
        <v/>
      </c>
      <c r="V710" s="244" t="str">
        <f>IF(F710="","",EDATE(Tabla1[[#This Row],[Fecha Inicio grupo]],3))</f>
        <v/>
      </c>
      <c r="W710" s="30"/>
      <c r="X710" s="30"/>
      <c r="Y710" s="76"/>
      <c r="Z710" s="76"/>
      <c r="AA710" s="76"/>
      <c r="AB710" s="76"/>
      <c r="AC710" s="76"/>
      <c r="AD710" s="76"/>
      <c r="AE710" s="76"/>
      <c r="AF710" s="76"/>
      <c r="AG710" s="76"/>
      <c r="AH710" s="76"/>
      <c r="AI710" s="76"/>
      <c r="AJ710" s="76"/>
      <c r="AK710" s="76"/>
      <c r="AL710" s="76"/>
      <c r="AM710" s="76"/>
      <c r="AN710" s="76"/>
      <c r="AO710" s="144"/>
      <c r="AP710" s="246" t="str">
        <f>IF(F710="","",IFERROR(VLOOKUP(SUBSTITUTE(SUBSTITUTE(Tabla1[[#This Row],[Uso Sistemas]],"T","P"),"N","F"),Parámetros!$M$2:$N$17,2,0),"Completar hasta 3ra sem. para evaluar a Probacionista"))</f>
        <v/>
      </c>
      <c r="AQ710" s="40"/>
      <c r="AR710" s="40"/>
      <c r="AS710" s="40"/>
      <c r="AT710" s="29"/>
      <c r="AU710" s="56"/>
      <c r="AV710" s="56"/>
      <c r="AW710" s="56"/>
      <c r="AX710" s="248" t="str">
        <f>IF(V710="","",EOMONTH(EDATE(Tabla1[[#This Row],[Fecha Finalización]],2),0))</f>
        <v/>
      </c>
      <c r="AY710" s="40"/>
      <c r="AZ710" s="249" t="str">
        <f>IF(V710="","",EOMONTH(EDATE(Tabla1[[#This Row],[Fecha Finalización]],3),0))</f>
        <v/>
      </c>
      <c r="BA710" s="40"/>
      <c r="BB710" s="40"/>
      <c r="BC710" s="235"/>
      <c r="BD710" s="233" t="str">
        <f>IF(F710="","",Tabla1[[#This Row],[sem 01]]&amp;Tabla1[[#This Row],[sem 02]]&amp;Tabla1[[#This Row],[sem 03]])</f>
        <v/>
      </c>
      <c r="BE710" s="234" t="str">
        <f>IF(TRIM(F710)="","",$B$1&amp;"-"&amp;SUBSTITUTE(Tabla1[[#This Row],[Mes Inscrito]]," ","")&amp;"-"&amp;SUBSTITUTE(Tabla1[[#This Row],[Dia de clases Inscrito]]," ","")&amp;"-"&amp;SUBSTITUTE(Tabla1[[#This Row],[Horario Inscrito]]," ","")&amp;"-"&amp;Tabla1[[#This Row],[Fecha Inicio grupo]])</f>
        <v/>
      </c>
      <c r="BF710" s="251" t="str">
        <f>IF(F710="","",Tabla1[[#This Row],[Curso]])</f>
        <v/>
      </c>
      <c r="BG710" s="252" t="str">
        <f>+IF(TRIM(F710)="","",$B$1&amp;"-"&amp;TRIM(Tabla1[[#This Row],[Mes Inscrito]])&amp;"-"&amp;TRIM(Tabla1[[#This Row],[Dia de clases Inscrito]])&amp;"-"&amp;TRIM(Tabla1[[#This Row],[Horario Inscrito]])&amp;"-"&amp;TRIM(Tabla1[[#This Row],[Fecha Inicio grupo]])&amp;"-"&amp;TRIM(Tabla1[[#This Row],[Tipo Incrito]]))</f>
        <v/>
      </c>
      <c r="BH710" s="308" t="str">
        <f>IF(F710="","",OR(IFERROR(SEARCH("CG",Tabla1[[#This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0" s="309" t="str">
        <f>IF(F710&lt;&gt;"",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0" s="309" t="str">
        <f>IF(F710&lt;&gt;"",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0" s="309" t="str">
        <f>IF(Tabla1[[#This Row],[Fecha Inicio grupo]]="","",IFERROR(VLOOKUP(Tabla1[[#This Row],[Mes de Alta como miembro]],Parámetros!$AM$2:$AN$16,2,0),"01/01/1900"))</f>
        <v/>
      </c>
    </row>
    <row r="711" spans="1:63" ht="14.45" hidden="1">
      <c r="A711" s="69">
        <v>708</v>
      </c>
      <c r="B711" s="30"/>
      <c r="C711" s="35"/>
      <c r="D711" s="43"/>
      <c r="E711" s="65"/>
      <c r="F711" s="46"/>
      <c r="G711" s="46"/>
      <c r="H711" s="163"/>
      <c r="I711" s="43"/>
      <c r="J711" s="29"/>
      <c r="K711" s="70"/>
      <c r="L711" s="69"/>
      <c r="M711" s="47"/>
      <c r="N711" s="238" t="str">
        <f ca="1">IF(Tabla1[[#This Row],[Fecha de nac]]="","",IF(Tabla1[[#This Row],[Fecha Finalización]] &gt;=TODAY(), DATEDIF(Tabla1[[#This Row],[Fecha de nac]],TODAY(),"y"), ROUNDDOWN((Tabla1[[#This Row],[Fecha Finalización]] -Tabla1[[#This Row],[Fecha de nac]])/365,0)))</f>
        <v/>
      </c>
      <c r="O711" s="169"/>
      <c r="P711" s="35"/>
      <c r="Q711" s="68"/>
      <c r="R711" s="68"/>
      <c r="S711" s="68"/>
      <c r="T711" s="68"/>
      <c r="U711" s="243" t="str">
        <f>IF(F711="","",Tabla1[[#This Row],[Fecha Inicio grupo]]+3*7-7)</f>
        <v/>
      </c>
      <c r="V711" s="244" t="str">
        <f>IF(F711="","",EDATE(Tabla1[[#This Row],[Fecha Inicio grupo]],3))</f>
        <v/>
      </c>
      <c r="W711" s="30"/>
      <c r="X711" s="30"/>
      <c r="Y711" s="76"/>
      <c r="Z711" s="76"/>
      <c r="AA711" s="76"/>
      <c r="AB711" s="76"/>
      <c r="AC711" s="76"/>
      <c r="AD711" s="76"/>
      <c r="AE711" s="76"/>
      <c r="AF711" s="76"/>
      <c r="AG711" s="76"/>
      <c r="AH711" s="76"/>
      <c r="AI711" s="76"/>
      <c r="AJ711" s="76"/>
      <c r="AK711" s="76"/>
      <c r="AL711" s="76"/>
      <c r="AM711" s="76"/>
      <c r="AN711" s="76"/>
      <c r="AO711" s="144"/>
      <c r="AP711" s="246" t="str">
        <f>IF(F711="","",IFERROR(VLOOKUP(SUBSTITUTE(SUBSTITUTE(Tabla1[[#This Row],[Uso Sistemas]],"T","P"),"N","F"),Parámetros!$M$2:$N$17,2,0),"Completar hasta 3ra sem. para evaluar a Probacionista"))</f>
        <v/>
      </c>
      <c r="AQ711" s="40"/>
      <c r="AR711" s="40"/>
      <c r="AS711" s="40"/>
      <c r="AT711" s="29"/>
      <c r="AU711" s="56"/>
      <c r="AV711" s="56"/>
      <c r="AW711" s="56"/>
      <c r="AX711" s="248" t="str">
        <f>IF(V711="","",EOMONTH(EDATE(Tabla1[[#This Row],[Fecha Finalización]],2),0))</f>
        <v/>
      </c>
      <c r="AY711" s="40"/>
      <c r="AZ711" s="249" t="str">
        <f>IF(V711="","",EOMONTH(EDATE(Tabla1[[#This Row],[Fecha Finalización]],3),0))</f>
        <v/>
      </c>
      <c r="BA711" s="40"/>
      <c r="BB711" s="40"/>
      <c r="BC711" s="235"/>
      <c r="BD711" s="233" t="str">
        <f>IF(F711="","",Tabla1[[#This Row],[sem 01]]&amp;Tabla1[[#This Row],[sem 02]]&amp;Tabla1[[#This Row],[sem 03]])</f>
        <v/>
      </c>
      <c r="BE711" s="234" t="str">
        <f>IF(TRIM(F711)="","",$B$1&amp;"-"&amp;SUBSTITUTE(Tabla1[[#This Row],[Mes Inscrito]]," ","")&amp;"-"&amp;SUBSTITUTE(Tabla1[[#This Row],[Dia de clases Inscrito]]," ","")&amp;"-"&amp;SUBSTITUTE(Tabla1[[#This Row],[Horario Inscrito]]," ","")&amp;"-"&amp;Tabla1[[#This Row],[Fecha Inicio grupo]])</f>
        <v/>
      </c>
      <c r="BF711" s="251" t="str">
        <f>IF(F711="","",Tabla1[[#This Row],[Curso]])</f>
        <v/>
      </c>
      <c r="BG711" s="252" t="str">
        <f>+IF(TRIM(F711)="","",$B$1&amp;"-"&amp;TRIM(Tabla1[[#This Row],[Mes Inscrito]])&amp;"-"&amp;TRIM(Tabla1[[#This Row],[Dia de clases Inscrito]])&amp;"-"&amp;TRIM(Tabla1[[#This Row],[Horario Inscrito]])&amp;"-"&amp;TRIM(Tabla1[[#This Row],[Fecha Inicio grupo]])&amp;"-"&amp;TRIM(Tabla1[[#This Row],[Tipo Incrito]]))</f>
        <v/>
      </c>
      <c r="BH711" s="308" t="str">
        <f>IF(F711="","",OR(IFERROR(SEARCH("CG",Tabla1[[#This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1" s="309" t="str">
        <f>IF(F711&lt;&gt;"",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1" s="309" t="str">
        <f>IF(F711&lt;&gt;"",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1" s="309" t="str">
        <f>IF(Tabla1[[#This Row],[Fecha Inicio grupo]]="","",IFERROR(VLOOKUP(Tabla1[[#This Row],[Mes de Alta como miembro]],Parámetros!$AM$2:$AN$16,2,0),"01/01/1900"))</f>
        <v/>
      </c>
    </row>
    <row r="712" spans="1:63" ht="14.45" hidden="1">
      <c r="A712" s="69">
        <v>709</v>
      </c>
      <c r="B712" s="30"/>
      <c r="C712" s="35"/>
      <c r="D712" s="43"/>
      <c r="E712" s="65"/>
      <c r="F712" s="46"/>
      <c r="G712" s="46"/>
      <c r="H712" s="163"/>
      <c r="I712" s="43"/>
      <c r="J712" s="29"/>
      <c r="K712" s="70"/>
      <c r="L712" s="69"/>
      <c r="M712" s="47"/>
      <c r="N712" s="238" t="str">
        <f ca="1">IF(Tabla1[[#This Row],[Fecha de nac]]="","",IF(Tabla1[[#This Row],[Fecha Finalización]] &gt;=TODAY(), DATEDIF(Tabla1[[#This Row],[Fecha de nac]],TODAY(),"y"), ROUNDDOWN((Tabla1[[#This Row],[Fecha Finalización]] -Tabla1[[#This Row],[Fecha de nac]])/365,0)))</f>
        <v/>
      </c>
      <c r="O712" s="169"/>
      <c r="P712" s="35"/>
      <c r="Q712" s="68"/>
      <c r="R712" s="68"/>
      <c r="S712" s="68"/>
      <c r="T712" s="68"/>
      <c r="U712" s="243" t="str">
        <f>IF(F712="","",Tabla1[[#This Row],[Fecha Inicio grupo]]+3*7-7)</f>
        <v/>
      </c>
      <c r="V712" s="244" t="str">
        <f>IF(F712="","",EDATE(Tabla1[[#This Row],[Fecha Inicio grupo]],3))</f>
        <v/>
      </c>
      <c r="W712" s="30"/>
      <c r="X712" s="30"/>
      <c r="Y712" s="76"/>
      <c r="Z712" s="76"/>
      <c r="AA712" s="76"/>
      <c r="AB712" s="76"/>
      <c r="AC712" s="76"/>
      <c r="AD712" s="76"/>
      <c r="AE712" s="76"/>
      <c r="AF712" s="76"/>
      <c r="AG712" s="76"/>
      <c r="AH712" s="76"/>
      <c r="AI712" s="76"/>
      <c r="AJ712" s="76"/>
      <c r="AK712" s="76"/>
      <c r="AL712" s="76"/>
      <c r="AM712" s="76"/>
      <c r="AN712" s="76"/>
      <c r="AO712" s="144"/>
      <c r="AP712" s="246" t="str">
        <f>IF(F712="","",IFERROR(VLOOKUP(SUBSTITUTE(SUBSTITUTE(Tabla1[[#This Row],[Uso Sistemas]],"T","P"),"N","F"),Parámetros!$M$2:$N$17,2,0),"Completar hasta 3ra sem. para evaluar a Probacionista"))</f>
        <v/>
      </c>
      <c r="AQ712" s="40"/>
      <c r="AR712" s="40"/>
      <c r="AS712" s="40"/>
      <c r="AT712" s="29"/>
      <c r="AU712" s="56"/>
      <c r="AV712" s="56"/>
      <c r="AW712" s="56"/>
      <c r="AX712" s="248" t="str">
        <f>IF(V712="","",EOMONTH(EDATE(Tabla1[[#This Row],[Fecha Finalización]],2),0))</f>
        <v/>
      </c>
      <c r="AY712" s="40"/>
      <c r="AZ712" s="249" t="str">
        <f>IF(V712="","",EOMONTH(EDATE(Tabla1[[#This Row],[Fecha Finalización]],3),0))</f>
        <v/>
      </c>
      <c r="BA712" s="40"/>
      <c r="BB712" s="40"/>
      <c r="BC712" s="235"/>
      <c r="BD712" s="233" t="str">
        <f>IF(F712="","",Tabla1[[#This Row],[sem 01]]&amp;Tabla1[[#This Row],[sem 02]]&amp;Tabla1[[#This Row],[sem 03]])</f>
        <v/>
      </c>
      <c r="BE712" s="234" t="str">
        <f>IF(TRIM(F712)="","",$B$1&amp;"-"&amp;SUBSTITUTE(Tabla1[[#This Row],[Mes Inscrito]]," ","")&amp;"-"&amp;SUBSTITUTE(Tabla1[[#This Row],[Dia de clases Inscrito]]," ","")&amp;"-"&amp;SUBSTITUTE(Tabla1[[#This Row],[Horario Inscrito]]," ","")&amp;"-"&amp;Tabla1[[#This Row],[Fecha Inicio grupo]])</f>
        <v/>
      </c>
      <c r="BF712" s="251" t="str">
        <f>IF(F712="","",Tabla1[[#This Row],[Curso]])</f>
        <v/>
      </c>
      <c r="BG712" s="252" t="str">
        <f>+IF(TRIM(F712)="","",$B$1&amp;"-"&amp;TRIM(Tabla1[[#This Row],[Mes Inscrito]])&amp;"-"&amp;TRIM(Tabla1[[#This Row],[Dia de clases Inscrito]])&amp;"-"&amp;TRIM(Tabla1[[#This Row],[Horario Inscrito]])&amp;"-"&amp;TRIM(Tabla1[[#This Row],[Fecha Inicio grupo]])&amp;"-"&amp;TRIM(Tabla1[[#This Row],[Tipo Incrito]]))</f>
        <v/>
      </c>
      <c r="BH712" s="308" t="str">
        <f>IF(F712="","",OR(IFERROR(SEARCH("CG",Tabla1[[#This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2" s="309" t="str">
        <f>IF(F712&lt;&gt;"",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2" s="309" t="str">
        <f>IF(F712&lt;&gt;"",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2" s="309" t="str">
        <f>IF(Tabla1[[#This Row],[Fecha Inicio grupo]]="","",IFERROR(VLOOKUP(Tabla1[[#This Row],[Mes de Alta como miembro]],Parámetros!$AM$2:$AN$16,2,0),"01/01/1900"))</f>
        <v/>
      </c>
    </row>
    <row r="713" spans="1:63" ht="14.45" hidden="1">
      <c r="A713" s="69">
        <v>710</v>
      </c>
      <c r="B713" s="30"/>
      <c r="C713" s="35"/>
      <c r="D713" s="43"/>
      <c r="E713" s="65"/>
      <c r="F713" s="46"/>
      <c r="G713" s="46"/>
      <c r="H713" s="163"/>
      <c r="I713" s="43"/>
      <c r="J713" s="29"/>
      <c r="K713" s="70"/>
      <c r="L713" s="69"/>
      <c r="M713" s="47"/>
      <c r="N713" s="238" t="str">
        <f ca="1">IF(Tabla1[[#This Row],[Fecha de nac]]="","",IF(Tabla1[[#This Row],[Fecha Finalización]] &gt;=TODAY(), DATEDIF(Tabla1[[#This Row],[Fecha de nac]],TODAY(),"y"), ROUNDDOWN((Tabla1[[#This Row],[Fecha Finalización]] -Tabla1[[#This Row],[Fecha de nac]])/365,0)))</f>
        <v/>
      </c>
      <c r="O713" s="169"/>
      <c r="P713" s="35"/>
      <c r="Q713" s="68"/>
      <c r="R713" s="68"/>
      <c r="S713" s="68"/>
      <c r="T713" s="68"/>
      <c r="U713" s="243" t="str">
        <f>IF(F713="","",Tabla1[[#This Row],[Fecha Inicio grupo]]+3*7-7)</f>
        <v/>
      </c>
      <c r="V713" s="244" t="str">
        <f>IF(F713="","",EDATE(Tabla1[[#This Row],[Fecha Inicio grupo]],3))</f>
        <v/>
      </c>
      <c r="W713" s="30"/>
      <c r="X713" s="30"/>
      <c r="Y713" s="76"/>
      <c r="Z713" s="76"/>
      <c r="AA713" s="76"/>
      <c r="AB713" s="76"/>
      <c r="AC713" s="76"/>
      <c r="AD713" s="76"/>
      <c r="AE713" s="76"/>
      <c r="AF713" s="76"/>
      <c r="AG713" s="76"/>
      <c r="AH713" s="76"/>
      <c r="AI713" s="76"/>
      <c r="AJ713" s="76"/>
      <c r="AK713" s="76"/>
      <c r="AL713" s="76"/>
      <c r="AM713" s="76"/>
      <c r="AN713" s="76"/>
      <c r="AO713" s="144"/>
      <c r="AP713" s="246" t="str">
        <f>IF(F713="","",IFERROR(VLOOKUP(SUBSTITUTE(SUBSTITUTE(Tabla1[[#This Row],[Uso Sistemas]],"T","P"),"N","F"),Parámetros!$M$2:$N$17,2,0),"Completar hasta 3ra sem. para evaluar a Probacionista"))</f>
        <v/>
      </c>
      <c r="AQ713" s="40"/>
      <c r="AR713" s="40"/>
      <c r="AS713" s="40"/>
      <c r="AT713" s="29"/>
      <c r="AU713" s="56"/>
      <c r="AV713" s="56"/>
      <c r="AW713" s="56"/>
      <c r="AX713" s="248" t="str">
        <f>IF(V713="","",EOMONTH(EDATE(Tabla1[[#This Row],[Fecha Finalización]],2),0))</f>
        <v/>
      </c>
      <c r="AY713" s="40"/>
      <c r="AZ713" s="249" t="str">
        <f>IF(V713="","",EOMONTH(EDATE(Tabla1[[#This Row],[Fecha Finalización]],3),0))</f>
        <v/>
      </c>
      <c r="BA713" s="40"/>
      <c r="BB713" s="40"/>
      <c r="BC713" s="235"/>
      <c r="BD713" s="233" t="str">
        <f>IF(F713="","",Tabla1[[#This Row],[sem 01]]&amp;Tabla1[[#This Row],[sem 02]]&amp;Tabla1[[#This Row],[sem 03]])</f>
        <v/>
      </c>
      <c r="BE713" s="234" t="str">
        <f>IF(TRIM(F713)="","",$B$1&amp;"-"&amp;SUBSTITUTE(Tabla1[[#This Row],[Mes Inscrito]]," ","")&amp;"-"&amp;SUBSTITUTE(Tabla1[[#This Row],[Dia de clases Inscrito]]," ","")&amp;"-"&amp;SUBSTITUTE(Tabla1[[#This Row],[Horario Inscrito]]," ","")&amp;"-"&amp;Tabla1[[#This Row],[Fecha Inicio grupo]])</f>
        <v/>
      </c>
      <c r="BF713" s="251" t="str">
        <f>IF(F713="","",Tabla1[[#This Row],[Curso]])</f>
        <v/>
      </c>
      <c r="BG713" s="252" t="str">
        <f>+IF(TRIM(F713)="","",$B$1&amp;"-"&amp;TRIM(Tabla1[[#This Row],[Mes Inscrito]])&amp;"-"&amp;TRIM(Tabla1[[#This Row],[Dia de clases Inscrito]])&amp;"-"&amp;TRIM(Tabla1[[#This Row],[Horario Inscrito]])&amp;"-"&amp;TRIM(Tabla1[[#This Row],[Fecha Inicio grupo]])&amp;"-"&amp;TRIM(Tabla1[[#This Row],[Tipo Incrito]]))</f>
        <v/>
      </c>
      <c r="BH713" s="308" t="str">
        <f>IF(F713="","",OR(IFERROR(SEARCH("CG",Tabla1[[#This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3" s="309" t="str">
        <f>IF(F713&lt;&gt;"",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3" s="309" t="str">
        <f>IF(F713&lt;&gt;"",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3" s="309" t="str">
        <f>IF(Tabla1[[#This Row],[Fecha Inicio grupo]]="","",IFERROR(VLOOKUP(Tabla1[[#This Row],[Mes de Alta como miembro]],Parámetros!$AM$2:$AN$16,2,0),"01/01/1900"))</f>
        <v/>
      </c>
    </row>
    <row r="714" spans="1:63" ht="14.45" hidden="1">
      <c r="A714" s="69">
        <v>711</v>
      </c>
      <c r="B714" s="30"/>
      <c r="C714" s="35"/>
      <c r="D714" s="43"/>
      <c r="E714" s="65"/>
      <c r="F714" s="46"/>
      <c r="G714" s="46"/>
      <c r="H714" s="163"/>
      <c r="I714" s="43"/>
      <c r="J714" s="29"/>
      <c r="K714" s="70"/>
      <c r="L714" s="69"/>
      <c r="M714" s="47"/>
      <c r="N714" s="238" t="str">
        <f ca="1">IF(Tabla1[[#This Row],[Fecha de nac]]="","",IF(Tabla1[[#This Row],[Fecha Finalización]] &gt;=TODAY(), DATEDIF(Tabla1[[#This Row],[Fecha de nac]],TODAY(),"y"), ROUNDDOWN((Tabla1[[#This Row],[Fecha Finalización]] -Tabla1[[#This Row],[Fecha de nac]])/365,0)))</f>
        <v/>
      </c>
      <c r="O714" s="169"/>
      <c r="P714" s="35"/>
      <c r="Q714" s="68"/>
      <c r="R714" s="68"/>
      <c r="S714" s="68"/>
      <c r="T714" s="68"/>
      <c r="U714" s="243" t="str">
        <f>IF(F714="","",Tabla1[[#This Row],[Fecha Inicio grupo]]+3*7-7)</f>
        <v/>
      </c>
      <c r="V714" s="244" t="str">
        <f>IF(F714="","",EDATE(Tabla1[[#This Row],[Fecha Inicio grupo]],3))</f>
        <v/>
      </c>
      <c r="W714" s="30"/>
      <c r="X714" s="30"/>
      <c r="Y714" s="76"/>
      <c r="Z714" s="76"/>
      <c r="AA714" s="76"/>
      <c r="AB714" s="76"/>
      <c r="AC714" s="76"/>
      <c r="AD714" s="76"/>
      <c r="AE714" s="76"/>
      <c r="AF714" s="76"/>
      <c r="AG714" s="76"/>
      <c r="AH714" s="76"/>
      <c r="AI714" s="76"/>
      <c r="AJ714" s="76"/>
      <c r="AK714" s="76"/>
      <c r="AL714" s="76"/>
      <c r="AM714" s="76"/>
      <c r="AN714" s="76"/>
      <c r="AO714" s="144"/>
      <c r="AP714" s="246" t="str">
        <f>IF(F714="","",IFERROR(VLOOKUP(SUBSTITUTE(SUBSTITUTE(Tabla1[[#This Row],[Uso Sistemas]],"T","P"),"N","F"),Parámetros!$M$2:$N$17,2,0),"Completar hasta 3ra sem. para evaluar a Probacionista"))</f>
        <v/>
      </c>
      <c r="AQ714" s="40"/>
      <c r="AR714" s="40"/>
      <c r="AS714" s="40"/>
      <c r="AT714" s="29"/>
      <c r="AU714" s="56"/>
      <c r="AV714" s="56"/>
      <c r="AW714" s="56"/>
      <c r="AX714" s="248" t="str">
        <f>IF(V714="","",EOMONTH(EDATE(Tabla1[[#This Row],[Fecha Finalización]],2),0))</f>
        <v/>
      </c>
      <c r="AY714" s="40"/>
      <c r="AZ714" s="249" t="str">
        <f>IF(V714="","",EOMONTH(EDATE(Tabla1[[#This Row],[Fecha Finalización]],3),0))</f>
        <v/>
      </c>
      <c r="BA714" s="40"/>
      <c r="BB714" s="40"/>
      <c r="BC714" s="235"/>
      <c r="BD714" s="233" t="str">
        <f>IF(F714="","",Tabla1[[#This Row],[sem 01]]&amp;Tabla1[[#This Row],[sem 02]]&amp;Tabla1[[#This Row],[sem 03]])</f>
        <v/>
      </c>
      <c r="BE714" s="234" t="str">
        <f>IF(TRIM(F714)="","",$B$1&amp;"-"&amp;SUBSTITUTE(Tabla1[[#This Row],[Mes Inscrito]]," ","")&amp;"-"&amp;SUBSTITUTE(Tabla1[[#This Row],[Dia de clases Inscrito]]," ","")&amp;"-"&amp;SUBSTITUTE(Tabla1[[#This Row],[Horario Inscrito]]," ","")&amp;"-"&amp;Tabla1[[#This Row],[Fecha Inicio grupo]])</f>
        <v/>
      </c>
      <c r="BF714" s="251" t="str">
        <f>IF(F714="","",Tabla1[[#This Row],[Curso]])</f>
        <v/>
      </c>
      <c r="BG714" s="252" t="str">
        <f>+IF(TRIM(F714)="","",$B$1&amp;"-"&amp;TRIM(Tabla1[[#This Row],[Mes Inscrito]])&amp;"-"&amp;TRIM(Tabla1[[#This Row],[Dia de clases Inscrito]])&amp;"-"&amp;TRIM(Tabla1[[#This Row],[Horario Inscrito]])&amp;"-"&amp;TRIM(Tabla1[[#This Row],[Fecha Inicio grupo]])&amp;"-"&amp;TRIM(Tabla1[[#This Row],[Tipo Incrito]]))</f>
        <v/>
      </c>
      <c r="BH714" s="308" t="str">
        <f>IF(F714="","",OR(IFERROR(SEARCH("CG",Tabla1[[#This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4" s="309" t="str">
        <f>IF(F714&lt;&gt;"",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4" s="309" t="str">
        <f>IF(F714&lt;&gt;"",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4" s="309" t="str">
        <f>IF(Tabla1[[#This Row],[Fecha Inicio grupo]]="","",IFERROR(VLOOKUP(Tabla1[[#This Row],[Mes de Alta como miembro]],Parámetros!$AM$2:$AN$16,2,0),"01/01/1900"))</f>
        <v/>
      </c>
    </row>
    <row r="715" spans="1:63" ht="14.45" hidden="1">
      <c r="A715" s="69">
        <v>712</v>
      </c>
      <c r="B715" s="30"/>
      <c r="C715" s="35"/>
      <c r="D715" s="43"/>
      <c r="E715" s="65"/>
      <c r="F715" s="46"/>
      <c r="G715" s="46"/>
      <c r="H715" s="163"/>
      <c r="I715" s="43"/>
      <c r="J715" s="29"/>
      <c r="K715" s="70"/>
      <c r="L715" s="69"/>
      <c r="M715" s="47"/>
      <c r="N715" s="238" t="str">
        <f ca="1">IF(Tabla1[[#This Row],[Fecha de nac]]="","",IF(Tabla1[[#This Row],[Fecha Finalización]] &gt;=TODAY(), DATEDIF(Tabla1[[#This Row],[Fecha de nac]],TODAY(),"y"), ROUNDDOWN((Tabla1[[#This Row],[Fecha Finalización]] -Tabla1[[#This Row],[Fecha de nac]])/365,0)))</f>
        <v/>
      </c>
      <c r="O715" s="169"/>
      <c r="P715" s="35"/>
      <c r="Q715" s="68"/>
      <c r="R715" s="68"/>
      <c r="S715" s="68"/>
      <c r="T715" s="68"/>
      <c r="U715" s="243" t="str">
        <f>IF(F715="","",Tabla1[[#This Row],[Fecha Inicio grupo]]+3*7-7)</f>
        <v/>
      </c>
      <c r="V715" s="244" t="str">
        <f>IF(F715="","",EDATE(Tabla1[[#This Row],[Fecha Inicio grupo]],3))</f>
        <v/>
      </c>
      <c r="W715" s="30"/>
      <c r="X715" s="30"/>
      <c r="Y715" s="76"/>
      <c r="Z715" s="76"/>
      <c r="AA715" s="76"/>
      <c r="AB715" s="76"/>
      <c r="AC715" s="76"/>
      <c r="AD715" s="76"/>
      <c r="AE715" s="76"/>
      <c r="AF715" s="76"/>
      <c r="AG715" s="76"/>
      <c r="AH715" s="76"/>
      <c r="AI715" s="76"/>
      <c r="AJ715" s="76"/>
      <c r="AK715" s="76"/>
      <c r="AL715" s="76"/>
      <c r="AM715" s="76"/>
      <c r="AN715" s="76"/>
      <c r="AO715" s="144"/>
      <c r="AP715" s="246" t="str">
        <f>IF(F715="","",IFERROR(VLOOKUP(SUBSTITUTE(SUBSTITUTE(Tabla1[[#This Row],[Uso Sistemas]],"T","P"),"N","F"),Parámetros!$M$2:$N$17,2,0),"Completar hasta 3ra sem. para evaluar a Probacionista"))</f>
        <v/>
      </c>
      <c r="AQ715" s="40"/>
      <c r="AR715" s="40"/>
      <c r="AS715" s="40"/>
      <c r="AT715" s="29"/>
      <c r="AU715" s="56"/>
      <c r="AV715" s="56"/>
      <c r="AW715" s="56"/>
      <c r="AX715" s="248" t="str">
        <f>IF(V715="","",EOMONTH(EDATE(Tabla1[[#This Row],[Fecha Finalización]],2),0))</f>
        <v/>
      </c>
      <c r="AY715" s="40"/>
      <c r="AZ715" s="249" t="str">
        <f>IF(V715="","",EOMONTH(EDATE(Tabla1[[#This Row],[Fecha Finalización]],3),0))</f>
        <v/>
      </c>
      <c r="BA715" s="40"/>
      <c r="BB715" s="40"/>
      <c r="BC715" s="235"/>
      <c r="BD715" s="233" t="str">
        <f>IF(F715="","",Tabla1[[#This Row],[sem 01]]&amp;Tabla1[[#This Row],[sem 02]]&amp;Tabla1[[#This Row],[sem 03]])</f>
        <v/>
      </c>
      <c r="BE715" s="234" t="str">
        <f>IF(TRIM(F715)="","",$B$1&amp;"-"&amp;SUBSTITUTE(Tabla1[[#This Row],[Mes Inscrito]]," ","")&amp;"-"&amp;SUBSTITUTE(Tabla1[[#This Row],[Dia de clases Inscrito]]," ","")&amp;"-"&amp;SUBSTITUTE(Tabla1[[#This Row],[Horario Inscrito]]," ","")&amp;"-"&amp;Tabla1[[#This Row],[Fecha Inicio grupo]])</f>
        <v/>
      </c>
      <c r="BF715" s="251" t="str">
        <f>IF(F715="","",Tabla1[[#This Row],[Curso]])</f>
        <v/>
      </c>
      <c r="BG715" s="252" t="str">
        <f>+IF(TRIM(F715)="","",$B$1&amp;"-"&amp;TRIM(Tabla1[[#This Row],[Mes Inscrito]])&amp;"-"&amp;TRIM(Tabla1[[#This Row],[Dia de clases Inscrito]])&amp;"-"&amp;TRIM(Tabla1[[#This Row],[Horario Inscrito]])&amp;"-"&amp;TRIM(Tabla1[[#This Row],[Fecha Inicio grupo]])&amp;"-"&amp;TRIM(Tabla1[[#This Row],[Tipo Incrito]]))</f>
        <v/>
      </c>
      <c r="BH715" s="308" t="str">
        <f>IF(F715="","",OR(IFERROR(SEARCH("CG",Tabla1[[#This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5" s="309" t="str">
        <f>IF(F715&lt;&gt;"",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5" s="309" t="str">
        <f>IF(F715&lt;&gt;"",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5" s="309" t="str">
        <f>IF(Tabla1[[#This Row],[Fecha Inicio grupo]]="","",IFERROR(VLOOKUP(Tabla1[[#This Row],[Mes de Alta como miembro]],Parámetros!$AM$2:$AN$16,2,0),"01/01/1900"))</f>
        <v/>
      </c>
    </row>
    <row r="716" spans="1:63" ht="14.45" hidden="1">
      <c r="A716" s="69">
        <v>713</v>
      </c>
      <c r="B716" s="30"/>
      <c r="C716" s="35"/>
      <c r="D716" s="43"/>
      <c r="E716" s="65"/>
      <c r="F716" s="46"/>
      <c r="G716" s="46"/>
      <c r="H716" s="163"/>
      <c r="I716" s="43"/>
      <c r="J716" s="29"/>
      <c r="K716" s="70"/>
      <c r="L716" s="69"/>
      <c r="M716" s="47"/>
      <c r="N716" s="238" t="str">
        <f ca="1">IF(Tabla1[[#This Row],[Fecha de nac]]="","",IF(Tabla1[[#This Row],[Fecha Finalización]] &gt;=TODAY(), DATEDIF(Tabla1[[#This Row],[Fecha de nac]],TODAY(),"y"), ROUNDDOWN((Tabla1[[#This Row],[Fecha Finalización]] -Tabla1[[#This Row],[Fecha de nac]])/365,0)))</f>
        <v/>
      </c>
      <c r="O716" s="169"/>
      <c r="P716" s="35"/>
      <c r="Q716" s="68"/>
      <c r="R716" s="68"/>
      <c r="S716" s="68"/>
      <c r="T716" s="68"/>
      <c r="U716" s="243" t="str">
        <f>IF(F716="","",Tabla1[[#This Row],[Fecha Inicio grupo]]+3*7-7)</f>
        <v/>
      </c>
      <c r="V716" s="244" t="str">
        <f>IF(F716="","",EDATE(Tabla1[[#This Row],[Fecha Inicio grupo]],3))</f>
        <v/>
      </c>
      <c r="W716" s="30"/>
      <c r="X716" s="30"/>
      <c r="Y716" s="76"/>
      <c r="Z716" s="76"/>
      <c r="AA716" s="76"/>
      <c r="AB716" s="76"/>
      <c r="AC716" s="76"/>
      <c r="AD716" s="76"/>
      <c r="AE716" s="76"/>
      <c r="AF716" s="76"/>
      <c r="AG716" s="76"/>
      <c r="AH716" s="76"/>
      <c r="AI716" s="76"/>
      <c r="AJ716" s="76"/>
      <c r="AK716" s="76"/>
      <c r="AL716" s="76"/>
      <c r="AM716" s="76"/>
      <c r="AN716" s="76"/>
      <c r="AO716" s="144"/>
      <c r="AP716" s="246" t="str">
        <f>IF(F716="","",IFERROR(VLOOKUP(SUBSTITUTE(SUBSTITUTE(Tabla1[[#This Row],[Uso Sistemas]],"T","P"),"N","F"),Parámetros!$M$2:$N$17,2,0),"Completar hasta 3ra sem. para evaluar a Probacionista"))</f>
        <v/>
      </c>
      <c r="AQ716" s="40"/>
      <c r="AR716" s="40"/>
      <c r="AS716" s="40"/>
      <c r="AT716" s="29"/>
      <c r="AU716" s="56"/>
      <c r="AV716" s="56"/>
      <c r="AW716" s="56"/>
      <c r="AX716" s="248" t="str">
        <f>IF(V716="","",EOMONTH(EDATE(Tabla1[[#This Row],[Fecha Finalización]],2),0))</f>
        <v/>
      </c>
      <c r="AY716" s="40"/>
      <c r="AZ716" s="249" t="str">
        <f>IF(V716="","",EOMONTH(EDATE(Tabla1[[#This Row],[Fecha Finalización]],3),0))</f>
        <v/>
      </c>
      <c r="BA716" s="40"/>
      <c r="BB716" s="40"/>
      <c r="BC716" s="235"/>
      <c r="BD716" s="233" t="str">
        <f>IF(F716="","",Tabla1[[#This Row],[sem 01]]&amp;Tabla1[[#This Row],[sem 02]]&amp;Tabla1[[#This Row],[sem 03]])</f>
        <v/>
      </c>
      <c r="BE716" s="234" t="str">
        <f>IF(TRIM(F716)="","",$B$1&amp;"-"&amp;SUBSTITUTE(Tabla1[[#This Row],[Mes Inscrito]]," ","")&amp;"-"&amp;SUBSTITUTE(Tabla1[[#This Row],[Dia de clases Inscrito]]," ","")&amp;"-"&amp;SUBSTITUTE(Tabla1[[#This Row],[Horario Inscrito]]," ","")&amp;"-"&amp;Tabla1[[#This Row],[Fecha Inicio grupo]])</f>
        <v/>
      </c>
      <c r="BF716" s="251" t="str">
        <f>IF(F716="","",Tabla1[[#This Row],[Curso]])</f>
        <v/>
      </c>
      <c r="BG716" s="252" t="str">
        <f>+IF(TRIM(F716)="","",$B$1&amp;"-"&amp;TRIM(Tabla1[[#This Row],[Mes Inscrito]])&amp;"-"&amp;TRIM(Tabla1[[#This Row],[Dia de clases Inscrito]])&amp;"-"&amp;TRIM(Tabla1[[#This Row],[Horario Inscrito]])&amp;"-"&amp;TRIM(Tabla1[[#This Row],[Fecha Inicio grupo]])&amp;"-"&amp;TRIM(Tabla1[[#This Row],[Tipo Incrito]]))</f>
        <v/>
      </c>
      <c r="BH716" s="308" t="str">
        <f>IF(F716="","",OR(IFERROR(SEARCH("CG",Tabla1[[#This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6" s="309" t="str">
        <f>IF(F716&lt;&gt;"",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6" s="309" t="str">
        <f>IF(F716&lt;&gt;"",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6" s="309" t="str">
        <f>IF(Tabla1[[#This Row],[Fecha Inicio grupo]]="","",IFERROR(VLOOKUP(Tabla1[[#This Row],[Mes de Alta como miembro]],Parámetros!$AM$2:$AN$16,2,0),"01/01/1900"))</f>
        <v/>
      </c>
    </row>
    <row r="717" spans="1:63" ht="14.45" hidden="1">
      <c r="A717" s="69">
        <v>714</v>
      </c>
      <c r="B717" s="30"/>
      <c r="C717" s="35"/>
      <c r="D717" s="43"/>
      <c r="E717" s="65"/>
      <c r="F717" s="46"/>
      <c r="G717" s="46"/>
      <c r="H717" s="163"/>
      <c r="I717" s="43"/>
      <c r="J717" s="29"/>
      <c r="K717" s="70"/>
      <c r="L717" s="69"/>
      <c r="M717" s="47"/>
      <c r="N717" s="238" t="str">
        <f ca="1">IF(Tabla1[[#This Row],[Fecha de nac]]="","",IF(Tabla1[[#This Row],[Fecha Finalización]] &gt;=TODAY(), DATEDIF(Tabla1[[#This Row],[Fecha de nac]],TODAY(),"y"), ROUNDDOWN((Tabla1[[#This Row],[Fecha Finalización]] -Tabla1[[#This Row],[Fecha de nac]])/365,0)))</f>
        <v/>
      </c>
      <c r="O717" s="169"/>
      <c r="P717" s="35"/>
      <c r="Q717" s="68"/>
      <c r="R717" s="68"/>
      <c r="S717" s="68"/>
      <c r="T717" s="68"/>
      <c r="U717" s="243" t="str">
        <f>IF(F717="","",Tabla1[[#This Row],[Fecha Inicio grupo]]+3*7-7)</f>
        <v/>
      </c>
      <c r="V717" s="244" t="str">
        <f>IF(F717="","",EDATE(Tabla1[[#This Row],[Fecha Inicio grupo]],3))</f>
        <v/>
      </c>
      <c r="W717" s="30"/>
      <c r="X717" s="30"/>
      <c r="Y717" s="76"/>
      <c r="Z717" s="76"/>
      <c r="AA717" s="76"/>
      <c r="AB717" s="76"/>
      <c r="AC717" s="76"/>
      <c r="AD717" s="76"/>
      <c r="AE717" s="76"/>
      <c r="AF717" s="76"/>
      <c r="AG717" s="76"/>
      <c r="AH717" s="76"/>
      <c r="AI717" s="76"/>
      <c r="AJ717" s="76"/>
      <c r="AK717" s="76"/>
      <c r="AL717" s="76"/>
      <c r="AM717" s="76"/>
      <c r="AN717" s="76"/>
      <c r="AO717" s="144"/>
      <c r="AP717" s="246" t="str">
        <f>IF(F717="","",IFERROR(VLOOKUP(SUBSTITUTE(SUBSTITUTE(Tabla1[[#This Row],[Uso Sistemas]],"T","P"),"N","F"),Parámetros!$M$2:$N$17,2,0),"Completar hasta 3ra sem. para evaluar a Probacionista"))</f>
        <v/>
      </c>
      <c r="AQ717" s="40"/>
      <c r="AR717" s="40"/>
      <c r="AS717" s="40"/>
      <c r="AT717" s="29"/>
      <c r="AU717" s="56"/>
      <c r="AV717" s="56"/>
      <c r="AW717" s="56"/>
      <c r="AX717" s="248" t="str">
        <f>IF(V717="","",EOMONTH(EDATE(Tabla1[[#This Row],[Fecha Finalización]],2),0))</f>
        <v/>
      </c>
      <c r="AY717" s="40"/>
      <c r="AZ717" s="249" t="str">
        <f>IF(V717="","",EOMONTH(EDATE(Tabla1[[#This Row],[Fecha Finalización]],3),0))</f>
        <v/>
      </c>
      <c r="BA717" s="40"/>
      <c r="BB717" s="40"/>
      <c r="BC717" s="235"/>
      <c r="BD717" s="233" t="str">
        <f>IF(F717="","",Tabla1[[#This Row],[sem 01]]&amp;Tabla1[[#This Row],[sem 02]]&amp;Tabla1[[#This Row],[sem 03]])</f>
        <v/>
      </c>
      <c r="BE717" s="234" t="str">
        <f>IF(TRIM(F717)="","",$B$1&amp;"-"&amp;SUBSTITUTE(Tabla1[[#This Row],[Mes Inscrito]]," ","")&amp;"-"&amp;SUBSTITUTE(Tabla1[[#This Row],[Dia de clases Inscrito]]," ","")&amp;"-"&amp;SUBSTITUTE(Tabla1[[#This Row],[Horario Inscrito]]," ","")&amp;"-"&amp;Tabla1[[#This Row],[Fecha Inicio grupo]])</f>
        <v/>
      </c>
      <c r="BF717" s="251" t="str">
        <f>IF(F717="","",Tabla1[[#This Row],[Curso]])</f>
        <v/>
      </c>
      <c r="BG717" s="252" t="str">
        <f>+IF(TRIM(F717)="","",$B$1&amp;"-"&amp;TRIM(Tabla1[[#This Row],[Mes Inscrito]])&amp;"-"&amp;TRIM(Tabla1[[#This Row],[Dia de clases Inscrito]])&amp;"-"&amp;TRIM(Tabla1[[#This Row],[Horario Inscrito]])&amp;"-"&amp;TRIM(Tabla1[[#This Row],[Fecha Inicio grupo]])&amp;"-"&amp;TRIM(Tabla1[[#This Row],[Tipo Incrito]]))</f>
        <v/>
      </c>
      <c r="BH717" s="308" t="str">
        <f>IF(F717="","",OR(IFERROR(SEARCH("CG",Tabla1[[#This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7" s="309" t="str">
        <f>IF(F717&lt;&gt;"",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7" s="309" t="str">
        <f>IF(F717&lt;&gt;"",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7" s="309" t="str">
        <f>IF(Tabla1[[#This Row],[Fecha Inicio grupo]]="","",IFERROR(VLOOKUP(Tabla1[[#This Row],[Mes de Alta como miembro]],Parámetros!$AM$2:$AN$16,2,0),"01/01/1900"))</f>
        <v/>
      </c>
    </row>
    <row r="718" spans="1:63" ht="14.45" hidden="1">
      <c r="A718" s="69">
        <v>715</v>
      </c>
      <c r="B718" s="30"/>
      <c r="C718" s="35"/>
      <c r="D718" s="43"/>
      <c r="E718" s="65"/>
      <c r="F718" s="46"/>
      <c r="G718" s="46"/>
      <c r="H718" s="163"/>
      <c r="I718" s="43"/>
      <c r="J718" s="29"/>
      <c r="K718" s="70"/>
      <c r="L718" s="69"/>
      <c r="M718" s="47"/>
      <c r="N718" s="238" t="str">
        <f ca="1">IF(Tabla1[[#This Row],[Fecha de nac]]="","",IF(Tabla1[[#This Row],[Fecha Finalización]] &gt;=TODAY(), DATEDIF(Tabla1[[#This Row],[Fecha de nac]],TODAY(),"y"), ROUNDDOWN((Tabla1[[#This Row],[Fecha Finalización]] -Tabla1[[#This Row],[Fecha de nac]])/365,0)))</f>
        <v/>
      </c>
      <c r="O718" s="169"/>
      <c r="P718" s="35"/>
      <c r="Q718" s="68"/>
      <c r="R718" s="68"/>
      <c r="S718" s="68"/>
      <c r="T718" s="68"/>
      <c r="U718" s="243" t="str">
        <f>IF(F718="","",Tabla1[[#This Row],[Fecha Inicio grupo]]+3*7-7)</f>
        <v/>
      </c>
      <c r="V718" s="244" t="str">
        <f>IF(F718="","",EDATE(Tabla1[[#This Row],[Fecha Inicio grupo]],3))</f>
        <v/>
      </c>
      <c r="W718" s="30"/>
      <c r="X718" s="30"/>
      <c r="Y718" s="76"/>
      <c r="Z718" s="76"/>
      <c r="AA718" s="76"/>
      <c r="AB718" s="76"/>
      <c r="AC718" s="76"/>
      <c r="AD718" s="76"/>
      <c r="AE718" s="76"/>
      <c r="AF718" s="76"/>
      <c r="AG718" s="76"/>
      <c r="AH718" s="76"/>
      <c r="AI718" s="76"/>
      <c r="AJ718" s="76"/>
      <c r="AK718" s="76"/>
      <c r="AL718" s="76"/>
      <c r="AM718" s="76"/>
      <c r="AN718" s="76"/>
      <c r="AO718" s="144"/>
      <c r="AP718" s="246" t="str">
        <f>IF(F718="","",IFERROR(VLOOKUP(SUBSTITUTE(SUBSTITUTE(Tabla1[[#This Row],[Uso Sistemas]],"T","P"),"N","F"),Parámetros!$M$2:$N$17,2,0),"Completar hasta 3ra sem. para evaluar a Probacionista"))</f>
        <v/>
      </c>
      <c r="AQ718" s="40"/>
      <c r="AR718" s="40"/>
      <c r="AS718" s="40"/>
      <c r="AT718" s="29"/>
      <c r="AU718" s="56"/>
      <c r="AV718" s="56"/>
      <c r="AW718" s="56"/>
      <c r="AX718" s="248" t="str">
        <f>IF(V718="","",EOMONTH(EDATE(Tabla1[[#This Row],[Fecha Finalización]],2),0))</f>
        <v/>
      </c>
      <c r="AY718" s="40"/>
      <c r="AZ718" s="249" t="str">
        <f>IF(V718="","",EOMONTH(EDATE(Tabla1[[#This Row],[Fecha Finalización]],3),0))</f>
        <v/>
      </c>
      <c r="BA718" s="40"/>
      <c r="BB718" s="40"/>
      <c r="BC718" s="235"/>
      <c r="BD718" s="233" t="str">
        <f>IF(F718="","",Tabla1[[#This Row],[sem 01]]&amp;Tabla1[[#This Row],[sem 02]]&amp;Tabla1[[#This Row],[sem 03]])</f>
        <v/>
      </c>
      <c r="BE718" s="234" t="str">
        <f>IF(TRIM(F718)="","",$B$1&amp;"-"&amp;SUBSTITUTE(Tabla1[[#This Row],[Mes Inscrito]]," ","")&amp;"-"&amp;SUBSTITUTE(Tabla1[[#This Row],[Dia de clases Inscrito]]," ","")&amp;"-"&amp;SUBSTITUTE(Tabla1[[#This Row],[Horario Inscrito]]," ","")&amp;"-"&amp;Tabla1[[#This Row],[Fecha Inicio grupo]])</f>
        <v/>
      </c>
      <c r="BF718" s="251" t="str">
        <f>IF(F718="","",Tabla1[[#This Row],[Curso]])</f>
        <v/>
      </c>
      <c r="BG718" s="252" t="str">
        <f>+IF(TRIM(F718)="","",$B$1&amp;"-"&amp;TRIM(Tabla1[[#This Row],[Mes Inscrito]])&amp;"-"&amp;TRIM(Tabla1[[#This Row],[Dia de clases Inscrito]])&amp;"-"&amp;TRIM(Tabla1[[#This Row],[Horario Inscrito]])&amp;"-"&amp;TRIM(Tabla1[[#This Row],[Fecha Inicio grupo]])&amp;"-"&amp;TRIM(Tabla1[[#This Row],[Tipo Incrito]]))</f>
        <v/>
      </c>
      <c r="BH718" s="308" t="str">
        <f>IF(F718="","",OR(IFERROR(SEARCH("CG",Tabla1[[#This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8" s="309" t="str">
        <f>IF(F718&lt;&gt;"",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8" s="309" t="str">
        <f>IF(F718&lt;&gt;"",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8" s="309" t="str">
        <f>IF(Tabla1[[#This Row],[Fecha Inicio grupo]]="","",IFERROR(VLOOKUP(Tabla1[[#This Row],[Mes de Alta como miembro]],Parámetros!$AM$2:$AN$16,2,0),"01/01/1900"))</f>
        <v/>
      </c>
    </row>
    <row r="719" spans="1:63" ht="14.45" hidden="1">
      <c r="A719" s="69">
        <v>716</v>
      </c>
      <c r="B719" s="30"/>
      <c r="C719" s="35"/>
      <c r="D719" s="43"/>
      <c r="E719" s="65"/>
      <c r="F719" s="46"/>
      <c r="G719" s="46"/>
      <c r="H719" s="163"/>
      <c r="I719" s="43"/>
      <c r="J719" s="29"/>
      <c r="K719" s="70"/>
      <c r="L719" s="69"/>
      <c r="M719" s="47"/>
      <c r="N719" s="238" t="str">
        <f ca="1">IF(Tabla1[[#This Row],[Fecha de nac]]="","",IF(Tabla1[[#This Row],[Fecha Finalización]] &gt;=TODAY(), DATEDIF(Tabla1[[#This Row],[Fecha de nac]],TODAY(),"y"), ROUNDDOWN((Tabla1[[#This Row],[Fecha Finalización]] -Tabla1[[#This Row],[Fecha de nac]])/365,0)))</f>
        <v/>
      </c>
      <c r="O719" s="169"/>
      <c r="P719" s="35"/>
      <c r="Q719" s="68"/>
      <c r="R719" s="68"/>
      <c r="S719" s="68"/>
      <c r="T719" s="68"/>
      <c r="U719" s="243" t="str">
        <f>IF(F719="","",Tabla1[[#This Row],[Fecha Inicio grupo]]+3*7-7)</f>
        <v/>
      </c>
      <c r="V719" s="244" t="str">
        <f>IF(F719="","",EDATE(Tabla1[[#This Row],[Fecha Inicio grupo]],3))</f>
        <v/>
      </c>
      <c r="W719" s="30"/>
      <c r="X719" s="30"/>
      <c r="Y719" s="76"/>
      <c r="Z719" s="76"/>
      <c r="AA719" s="76"/>
      <c r="AB719" s="76"/>
      <c r="AC719" s="76"/>
      <c r="AD719" s="76"/>
      <c r="AE719" s="76"/>
      <c r="AF719" s="76"/>
      <c r="AG719" s="76"/>
      <c r="AH719" s="76"/>
      <c r="AI719" s="76"/>
      <c r="AJ719" s="76"/>
      <c r="AK719" s="76"/>
      <c r="AL719" s="76"/>
      <c r="AM719" s="76"/>
      <c r="AN719" s="76"/>
      <c r="AO719" s="144"/>
      <c r="AP719" s="246" t="str">
        <f>IF(F719="","",IFERROR(VLOOKUP(SUBSTITUTE(SUBSTITUTE(Tabla1[[#This Row],[Uso Sistemas]],"T","P"),"N","F"),Parámetros!$M$2:$N$17,2,0),"Completar hasta 3ra sem. para evaluar a Probacionista"))</f>
        <v/>
      </c>
      <c r="AQ719" s="40"/>
      <c r="AR719" s="40"/>
      <c r="AS719" s="40"/>
      <c r="AT719" s="29"/>
      <c r="AU719" s="56"/>
      <c r="AV719" s="56"/>
      <c r="AW719" s="56"/>
      <c r="AX719" s="248" t="str">
        <f>IF(V719="","",EOMONTH(EDATE(Tabla1[[#This Row],[Fecha Finalización]],2),0))</f>
        <v/>
      </c>
      <c r="AY719" s="40"/>
      <c r="AZ719" s="249" t="str">
        <f>IF(V719="","",EOMONTH(EDATE(Tabla1[[#This Row],[Fecha Finalización]],3),0))</f>
        <v/>
      </c>
      <c r="BA719" s="40"/>
      <c r="BB719" s="40"/>
      <c r="BC719" s="235"/>
      <c r="BD719" s="233" t="str">
        <f>IF(F719="","",Tabla1[[#This Row],[sem 01]]&amp;Tabla1[[#This Row],[sem 02]]&amp;Tabla1[[#This Row],[sem 03]])</f>
        <v/>
      </c>
      <c r="BE719" s="234" t="str">
        <f>IF(TRIM(F719)="","",$B$1&amp;"-"&amp;SUBSTITUTE(Tabla1[[#This Row],[Mes Inscrito]]," ","")&amp;"-"&amp;SUBSTITUTE(Tabla1[[#This Row],[Dia de clases Inscrito]]," ","")&amp;"-"&amp;SUBSTITUTE(Tabla1[[#This Row],[Horario Inscrito]]," ","")&amp;"-"&amp;Tabla1[[#This Row],[Fecha Inicio grupo]])</f>
        <v/>
      </c>
      <c r="BF719" s="251" t="str">
        <f>IF(F719="","",Tabla1[[#This Row],[Curso]])</f>
        <v/>
      </c>
      <c r="BG719" s="252" t="str">
        <f>+IF(TRIM(F719)="","",$B$1&amp;"-"&amp;TRIM(Tabla1[[#This Row],[Mes Inscrito]])&amp;"-"&amp;TRIM(Tabla1[[#This Row],[Dia de clases Inscrito]])&amp;"-"&amp;TRIM(Tabla1[[#This Row],[Horario Inscrito]])&amp;"-"&amp;TRIM(Tabla1[[#This Row],[Fecha Inicio grupo]])&amp;"-"&amp;TRIM(Tabla1[[#This Row],[Tipo Incrito]]))</f>
        <v/>
      </c>
      <c r="BH719" s="308" t="str">
        <f>IF(F719="","",OR(IFERROR(SEARCH("CG",Tabla1[[#This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9" s="309" t="str">
        <f>IF(F719&lt;&gt;"",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9" s="309" t="str">
        <f>IF(F719&lt;&gt;"",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9" s="309" t="str">
        <f>IF(Tabla1[[#This Row],[Fecha Inicio grupo]]="","",IFERROR(VLOOKUP(Tabla1[[#This Row],[Mes de Alta como miembro]],Parámetros!$AM$2:$AN$16,2,0),"01/01/1900"))</f>
        <v/>
      </c>
    </row>
    <row r="720" spans="1:63" ht="14.45" hidden="1">
      <c r="A720" s="69">
        <v>717</v>
      </c>
      <c r="B720" s="30"/>
      <c r="C720" s="35"/>
      <c r="D720" s="43"/>
      <c r="E720" s="65"/>
      <c r="F720" s="46"/>
      <c r="G720" s="46"/>
      <c r="H720" s="163"/>
      <c r="I720" s="43"/>
      <c r="J720" s="29"/>
      <c r="K720" s="70"/>
      <c r="L720" s="69"/>
      <c r="M720" s="47"/>
      <c r="N720" s="238" t="str">
        <f ca="1">IF(Tabla1[[#This Row],[Fecha de nac]]="","",IF(Tabla1[[#This Row],[Fecha Finalización]] &gt;=TODAY(), DATEDIF(Tabla1[[#This Row],[Fecha de nac]],TODAY(),"y"), ROUNDDOWN((Tabla1[[#This Row],[Fecha Finalización]] -Tabla1[[#This Row],[Fecha de nac]])/365,0)))</f>
        <v/>
      </c>
      <c r="O720" s="169"/>
      <c r="P720" s="35"/>
      <c r="Q720" s="68"/>
      <c r="R720" s="68"/>
      <c r="S720" s="68"/>
      <c r="T720" s="68"/>
      <c r="U720" s="243" t="str">
        <f>IF(F720="","",Tabla1[[#This Row],[Fecha Inicio grupo]]+3*7-7)</f>
        <v/>
      </c>
      <c r="V720" s="244" t="str">
        <f>IF(F720="","",EDATE(Tabla1[[#This Row],[Fecha Inicio grupo]],3))</f>
        <v/>
      </c>
      <c r="W720" s="30"/>
      <c r="X720" s="30"/>
      <c r="Y720" s="76"/>
      <c r="Z720" s="76"/>
      <c r="AA720" s="76"/>
      <c r="AB720" s="76"/>
      <c r="AC720" s="76"/>
      <c r="AD720" s="76"/>
      <c r="AE720" s="76"/>
      <c r="AF720" s="76"/>
      <c r="AG720" s="76"/>
      <c r="AH720" s="76"/>
      <c r="AI720" s="76"/>
      <c r="AJ720" s="76"/>
      <c r="AK720" s="76"/>
      <c r="AL720" s="76"/>
      <c r="AM720" s="76"/>
      <c r="AN720" s="76"/>
      <c r="AO720" s="144"/>
      <c r="AP720" s="246" t="str">
        <f>IF(F720="","",IFERROR(VLOOKUP(SUBSTITUTE(SUBSTITUTE(Tabla1[[#This Row],[Uso Sistemas]],"T","P"),"N","F"),Parámetros!$M$2:$N$17,2,0),"Completar hasta 3ra sem. para evaluar a Probacionista"))</f>
        <v/>
      </c>
      <c r="AQ720" s="40"/>
      <c r="AR720" s="40"/>
      <c r="AS720" s="40"/>
      <c r="AT720" s="29"/>
      <c r="AU720" s="56"/>
      <c r="AV720" s="56"/>
      <c r="AW720" s="56"/>
      <c r="AX720" s="248" t="str">
        <f>IF(V720="","",EOMONTH(EDATE(Tabla1[[#This Row],[Fecha Finalización]],2),0))</f>
        <v/>
      </c>
      <c r="AY720" s="40"/>
      <c r="AZ720" s="249" t="str">
        <f>IF(V720="","",EOMONTH(EDATE(Tabla1[[#This Row],[Fecha Finalización]],3),0))</f>
        <v/>
      </c>
      <c r="BA720" s="40"/>
      <c r="BB720" s="40"/>
      <c r="BC720" s="235"/>
      <c r="BD720" s="233" t="str">
        <f>IF(F720="","",Tabla1[[#This Row],[sem 01]]&amp;Tabla1[[#This Row],[sem 02]]&amp;Tabla1[[#This Row],[sem 03]])</f>
        <v/>
      </c>
      <c r="BE720" s="234" t="str">
        <f>IF(TRIM(F720)="","",$B$1&amp;"-"&amp;SUBSTITUTE(Tabla1[[#This Row],[Mes Inscrito]]," ","")&amp;"-"&amp;SUBSTITUTE(Tabla1[[#This Row],[Dia de clases Inscrito]]," ","")&amp;"-"&amp;SUBSTITUTE(Tabla1[[#This Row],[Horario Inscrito]]," ","")&amp;"-"&amp;Tabla1[[#This Row],[Fecha Inicio grupo]])</f>
        <v/>
      </c>
      <c r="BF720" s="251" t="str">
        <f>IF(F720="","",Tabla1[[#This Row],[Curso]])</f>
        <v/>
      </c>
      <c r="BG720" s="252" t="str">
        <f>+IF(TRIM(F720)="","",$B$1&amp;"-"&amp;TRIM(Tabla1[[#This Row],[Mes Inscrito]])&amp;"-"&amp;TRIM(Tabla1[[#This Row],[Dia de clases Inscrito]])&amp;"-"&amp;TRIM(Tabla1[[#This Row],[Horario Inscrito]])&amp;"-"&amp;TRIM(Tabla1[[#This Row],[Fecha Inicio grupo]])&amp;"-"&amp;TRIM(Tabla1[[#This Row],[Tipo Incrito]]))</f>
        <v/>
      </c>
      <c r="BH720" s="308" t="str">
        <f>IF(F720="","",OR(IFERROR(SEARCH("CG",Tabla1[[#This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0" s="309" t="str">
        <f>IF(F720&lt;&gt;"",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0" s="309" t="str">
        <f>IF(F720&lt;&gt;"",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0" s="309" t="str">
        <f>IF(Tabla1[[#This Row],[Fecha Inicio grupo]]="","",IFERROR(VLOOKUP(Tabla1[[#This Row],[Mes de Alta como miembro]],Parámetros!$AM$2:$AN$16,2,0),"01/01/1900"))</f>
        <v/>
      </c>
    </row>
    <row r="721" spans="1:63" ht="14.45" hidden="1">
      <c r="A721" s="69">
        <v>718</v>
      </c>
      <c r="B721" s="30"/>
      <c r="C721" s="35"/>
      <c r="D721" s="43"/>
      <c r="E721" s="65"/>
      <c r="F721" s="46"/>
      <c r="G721" s="46"/>
      <c r="H721" s="163"/>
      <c r="I721" s="43"/>
      <c r="J721" s="29"/>
      <c r="K721" s="70"/>
      <c r="L721" s="69"/>
      <c r="M721" s="47"/>
      <c r="N721" s="238" t="str">
        <f ca="1">IF(Tabla1[[#This Row],[Fecha de nac]]="","",IF(Tabla1[[#This Row],[Fecha Finalización]] &gt;=TODAY(), DATEDIF(Tabla1[[#This Row],[Fecha de nac]],TODAY(),"y"), ROUNDDOWN((Tabla1[[#This Row],[Fecha Finalización]] -Tabla1[[#This Row],[Fecha de nac]])/365,0)))</f>
        <v/>
      </c>
      <c r="O721" s="169"/>
      <c r="P721" s="35"/>
      <c r="Q721" s="68"/>
      <c r="R721" s="68"/>
      <c r="S721" s="68"/>
      <c r="T721" s="68"/>
      <c r="U721" s="243" t="str">
        <f>IF(F721="","",Tabla1[[#This Row],[Fecha Inicio grupo]]+3*7-7)</f>
        <v/>
      </c>
      <c r="V721" s="244" t="str">
        <f>IF(F721="","",EDATE(Tabla1[[#This Row],[Fecha Inicio grupo]],3))</f>
        <v/>
      </c>
      <c r="W721" s="30"/>
      <c r="X721" s="30"/>
      <c r="Y721" s="76"/>
      <c r="Z721" s="76"/>
      <c r="AA721" s="76"/>
      <c r="AB721" s="76"/>
      <c r="AC721" s="76"/>
      <c r="AD721" s="76"/>
      <c r="AE721" s="76"/>
      <c r="AF721" s="76"/>
      <c r="AG721" s="76"/>
      <c r="AH721" s="76"/>
      <c r="AI721" s="76"/>
      <c r="AJ721" s="76"/>
      <c r="AK721" s="76"/>
      <c r="AL721" s="76"/>
      <c r="AM721" s="76"/>
      <c r="AN721" s="76"/>
      <c r="AO721" s="144"/>
      <c r="AP721" s="246" t="str">
        <f>IF(F721="","",IFERROR(VLOOKUP(SUBSTITUTE(SUBSTITUTE(Tabla1[[#This Row],[Uso Sistemas]],"T","P"),"N","F"),Parámetros!$M$2:$N$17,2,0),"Completar hasta 3ra sem. para evaluar a Probacionista"))</f>
        <v/>
      </c>
      <c r="AQ721" s="40"/>
      <c r="AR721" s="40"/>
      <c r="AS721" s="40"/>
      <c r="AT721" s="29"/>
      <c r="AU721" s="56"/>
      <c r="AV721" s="56"/>
      <c r="AW721" s="56"/>
      <c r="AX721" s="248" t="str">
        <f>IF(V721="","",EOMONTH(EDATE(Tabla1[[#This Row],[Fecha Finalización]],2),0))</f>
        <v/>
      </c>
      <c r="AY721" s="40"/>
      <c r="AZ721" s="249" t="str">
        <f>IF(V721="","",EOMONTH(EDATE(Tabla1[[#This Row],[Fecha Finalización]],3),0))</f>
        <v/>
      </c>
      <c r="BA721" s="40"/>
      <c r="BB721" s="40"/>
      <c r="BC721" s="235"/>
      <c r="BD721" s="233" t="str">
        <f>IF(F721="","",Tabla1[[#This Row],[sem 01]]&amp;Tabla1[[#This Row],[sem 02]]&amp;Tabla1[[#This Row],[sem 03]])</f>
        <v/>
      </c>
      <c r="BE721" s="234" t="str">
        <f>IF(TRIM(F721)="","",$B$1&amp;"-"&amp;SUBSTITUTE(Tabla1[[#This Row],[Mes Inscrito]]," ","")&amp;"-"&amp;SUBSTITUTE(Tabla1[[#This Row],[Dia de clases Inscrito]]," ","")&amp;"-"&amp;SUBSTITUTE(Tabla1[[#This Row],[Horario Inscrito]]," ","")&amp;"-"&amp;Tabla1[[#This Row],[Fecha Inicio grupo]])</f>
        <v/>
      </c>
      <c r="BF721" s="251" t="str">
        <f>IF(F721="","",Tabla1[[#This Row],[Curso]])</f>
        <v/>
      </c>
      <c r="BG721" s="252" t="str">
        <f>+IF(TRIM(F721)="","",$B$1&amp;"-"&amp;TRIM(Tabla1[[#This Row],[Mes Inscrito]])&amp;"-"&amp;TRIM(Tabla1[[#This Row],[Dia de clases Inscrito]])&amp;"-"&amp;TRIM(Tabla1[[#This Row],[Horario Inscrito]])&amp;"-"&amp;TRIM(Tabla1[[#This Row],[Fecha Inicio grupo]])&amp;"-"&amp;TRIM(Tabla1[[#This Row],[Tipo Incrito]]))</f>
        <v/>
      </c>
      <c r="BH721" s="308" t="str">
        <f>IF(F721="","",OR(IFERROR(SEARCH("CG",Tabla1[[#This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1" s="309" t="str">
        <f>IF(F721&lt;&gt;"",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1" s="309" t="str">
        <f>IF(F721&lt;&gt;"",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1" s="309" t="str">
        <f>IF(Tabla1[[#This Row],[Fecha Inicio grupo]]="","",IFERROR(VLOOKUP(Tabla1[[#This Row],[Mes de Alta como miembro]],Parámetros!$AM$2:$AN$16,2,0),"01/01/1900"))</f>
        <v/>
      </c>
    </row>
    <row r="722" spans="1:63" ht="14.45" hidden="1">
      <c r="A722" s="69">
        <v>719</v>
      </c>
      <c r="B722" s="30"/>
      <c r="C722" s="35"/>
      <c r="D722" s="43"/>
      <c r="E722" s="65"/>
      <c r="F722" s="46"/>
      <c r="G722" s="46"/>
      <c r="H722" s="163"/>
      <c r="I722" s="43"/>
      <c r="J722" s="29"/>
      <c r="K722" s="70"/>
      <c r="L722" s="69"/>
      <c r="M722" s="47"/>
      <c r="N722" s="238" t="str">
        <f ca="1">IF(Tabla1[[#This Row],[Fecha de nac]]="","",IF(Tabla1[[#This Row],[Fecha Finalización]] &gt;=TODAY(), DATEDIF(Tabla1[[#This Row],[Fecha de nac]],TODAY(),"y"), ROUNDDOWN((Tabla1[[#This Row],[Fecha Finalización]] -Tabla1[[#This Row],[Fecha de nac]])/365,0)))</f>
        <v/>
      </c>
      <c r="O722" s="169"/>
      <c r="P722" s="35"/>
      <c r="Q722" s="68"/>
      <c r="R722" s="68"/>
      <c r="S722" s="68"/>
      <c r="T722" s="68"/>
      <c r="U722" s="243" t="str">
        <f>IF(F722="","",Tabla1[[#This Row],[Fecha Inicio grupo]]+3*7-7)</f>
        <v/>
      </c>
      <c r="V722" s="244" t="str">
        <f>IF(F722="","",EDATE(Tabla1[[#This Row],[Fecha Inicio grupo]],3))</f>
        <v/>
      </c>
      <c r="W722" s="30"/>
      <c r="X722" s="30"/>
      <c r="Y722" s="76"/>
      <c r="Z722" s="76"/>
      <c r="AA722" s="76"/>
      <c r="AB722" s="76"/>
      <c r="AC722" s="76"/>
      <c r="AD722" s="76"/>
      <c r="AE722" s="76"/>
      <c r="AF722" s="76"/>
      <c r="AG722" s="76"/>
      <c r="AH722" s="76"/>
      <c r="AI722" s="76"/>
      <c r="AJ722" s="76"/>
      <c r="AK722" s="76"/>
      <c r="AL722" s="76"/>
      <c r="AM722" s="76"/>
      <c r="AN722" s="76"/>
      <c r="AO722" s="144"/>
      <c r="AP722" s="246" t="str">
        <f>IF(F722="","",IFERROR(VLOOKUP(SUBSTITUTE(SUBSTITUTE(Tabla1[[#This Row],[Uso Sistemas]],"T","P"),"N","F"),Parámetros!$M$2:$N$17,2,0),"Completar hasta 3ra sem. para evaluar a Probacionista"))</f>
        <v/>
      </c>
      <c r="AQ722" s="40"/>
      <c r="AR722" s="40"/>
      <c r="AS722" s="40"/>
      <c r="AT722" s="29"/>
      <c r="AU722" s="56"/>
      <c r="AV722" s="56"/>
      <c r="AW722" s="56"/>
      <c r="AX722" s="248" t="str">
        <f>IF(V722="","",EOMONTH(EDATE(Tabla1[[#This Row],[Fecha Finalización]],2),0))</f>
        <v/>
      </c>
      <c r="AY722" s="40"/>
      <c r="AZ722" s="249" t="str">
        <f>IF(V722="","",EOMONTH(EDATE(Tabla1[[#This Row],[Fecha Finalización]],3),0))</f>
        <v/>
      </c>
      <c r="BA722" s="40"/>
      <c r="BB722" s="40"/>
      <c r="BC722" s="235"/>
      <c r="BD722" s="233" t="str">
        <f>IF(F722="","",Tabla1[[#This Row],[sem 01]]&amp;Tabla1[[#This Row],[sem 02]]&amp;Tabla1[[#This Row],[sem 03]])</f>
        <v/>
      </c>
      <c r="BE722" s="234" t="str">
        <f>IF(TRIM(F722)="","",$B$1&amp;"-"&amp;SUBSTITUTE(Tabla1[[#This Row],[Mes Inscrito]]," ","")&amp;"-"&amp;SUBSTITUTE(Tabla1[[#This Row],[Dia de clases Inscrito]]," ","")&amp;"-"&amp;SUBSTITUTE(Tabla1[[#This Row],[Horario Inscrito]]," ","")&amp;"-"&amp;Tabla1[[#This Row],[Fecha Inicio grupo]])</f>
        <v/>
      </c>
      <c r="BF722" s="251" t="str">
        <f>IF(F722="","",Tabla1[[#This Row],[Curso]])</f>
        <v/>
      </c>
      <c r="BG722" s="252" t="str">
        <f>+IF(TRIM(F722)="","",$B$1&amp;"-"&amp;TRIM(Tabla1[[#This Row],[Mes Inscrito]])&amp;"-"&amp;TRIM(Tabla1[[#This Row],[Dia de clases Inscrito]])&amp;"-"&amp;TRIM(Tabla1[[#This Row],[Horario Inscrito]])&amp;"-"&amp;TRIM(Tabla1[[#This Row],[Fecha Inicio grupo]])&amp;"-"&amp;TRIM(Tabla1[[#This Row],[Tipo Incrito]]))</f>
        <v/>
      </c>
      <c r="BH722" s="308" t="str">
        <f>IF(F722="","",OR(IFERROR(SEARCH("CG",Tabla1[[#This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2" s="309" t="str">
        <f>IF(F722&lt;&gt;"",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2" s="309" t="str">
        <f>IF(F722&lt;&gt;"",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2" s="309" t="str">
        <f>IF(Tabla1[[#This Row],[Fecha Inicio grupo]]="","",IFERROR(VLOOKUP(Tabla1[[#This Row],[Mes de Alta como miembro]],Parámetros!$AM$2:$AN$16,2,0),"01/01/1900"))</f>
        <v/>
      </c>
    </row>
    <row r="723" spans="1:63" ht="14.45" hidden="1">
      <c r="A723" s="69">
        <v>720</v>
      </c>
      <c r="B723" s="30"/>
      <c r="C723" s="35"/>
      <c r="D723" s="43"/>
      <c r="E723" s="65"/>
      <c r="F723" s="46"/>
      <c r="G723" s="46"/>
      <c r="H723" s="163"/>
      <c r="I723" s="43"/>
      <c r="J723" s="29"/>
      <c r="K723" s="70"/>
      <c r="L723" s="69"/>
      <c r="M723" s="47"/>
      <c r="N723" s="238" t="str">
        <f ca="1">IF(Tabla1[[#This Row],[Fecha de nac]]="","",IF(Tabla1[[#This Row],[Fecha Finalización]] &gt;=TODAY(), DATEDIF(Tabla1[[#This Row],[Fecha de nac]],TODAY(),"y"), ROUNDDOWN((Tabla1[[#This Row],[Fecha Finalización]] -Tabla1[[#This Row],[Fecha de nac]])/365,0)))</f>
        <v/>
      </c>
      <c r="O723" s="169"/>
      <c r="P723" s="35"/>
      <c r="Q723" s="68"/>
      <c r="R723" s="68"/>
      <c r="S723" s="68"/>
      <c r="T723" s="68"/>
      <c r="U723" s="243" t="str">
        <f>IF(F723="","",Tabla1[[#This Row],[Fecha Inicio grupo]]+3*7-7)</f>
        <v/>
      </c>
      <c r="V723" s="244" t="str">
        <f>IF(F723="","",EDATE(Tabla1[[#This Row],[Fecha Inicio grupo]],3))</f>
        <v/>
      </c>
      <c r="W723" s="30"/>
      <c r="X723" s="30"/>
      <c r="Y723" s="76"/>
      <c r="Z723" s="76"/>
      <c r="AA723" s="76"/>
      <c r="AB723" s="76"/>
      <c r="AC723" s="76"/>
      <c r="AD723" s="76"/>
      <c r="AE723" s="76"/>
      <c r="AF723" s="76"/>
      <c r="AG723" s="76"/>
      <c r="AH723" s="76"/>
      <c r="AI723" s="76"/>
      <c r="AJ723" s="76"/>
      <c r="AK723" s="76"/>
      <c r="AL723" s="76"/>
      <c r="AM723" s="76"/>
      <c r="AN723" s="76"/>
      <c r="AO723" s="144"/>
      <c r="AP723" s="246" t="str">
        <f>IF(F723="","",IFERROR(VLOOKUP(SUBSTITUTE(SUBSTITUTE(Tabla1[[#This Row],[Uso Sistemas]],"T","P"),"N","F"),Parámetros!$M$2:$N$17,2,0),"Completar hasta 3ra sem. para evaluar a Probacionista"))</f>
        <v/>
      </c>
      <c r="AQ723" s="40"/>
      <c r="AR723" s="40"/>
      <c r="AS723" s="40"/>
      <c r="AT723" s="29"/>
      <c r="AU723" s="56"/>
      <c r="AV723" s="56"/>
      <c r="AW723" s="56"/>
      <c r="AX723" s="248" t="str">
        <f>IF(V723="","",EOMONTH(EDATE(Tabla1[[#This Row],[Fecha Finalización]],2),0))</f>
        <v/>
      </c>
      <c r="AY723" s="40"/>
      <c r="AZ723" s="249" t="str">
        <f>IF(V723="","",EOMONTH(EDATE(Tabla1[[#This Row],[Fecha Finalización]],3),0))</f>
        <v/>
      </c>
      <c r="BA723" s="40"/>
      <c r="BB723" s="40"/>
      <c r="BC723" s="235"/>
      <c r="BD723" s="233" t="str">
        <f>IF(F723="","",Tabla1[[#This Row],[sem 01]]&amp;Tabla1[[#This Row],[sem 02]]&amp;Tabla1[[#This Row],[sem 03]])</f>
        <v/>
      </c>
      <c r="BE723" s="234" t="str">
        <f>IF(TRIM(F723)="","",$B$1&amp;"-"&amp;SUBSTITUTE(Tabla1[[#This Row],[Mes Inscrito]]," ","")&amp;"-"&amp;SUBSTITUTE(Tabla1[[#This Row],[Dia de clases Inscrito]]," ","")&amp;"-"&amp;SUBSTITUTE(Tabla1[[#This Row],[Horario Inscrito]]," ","")&amp;"-"&amp;Tabla1[[#This Row],[Fecha Inicio grupo]])</f>
        <v/>
      </c>
      <c r="BF723" s="251" t="str">
        <f>IF(F723="","",Tabla1[[#This Row],[Curso]])</f>
        <v/>
      </c>
      <c r="BG723" s="252" t="str">
        <f>+IF(TRIM(F723)="","",$B$1&amp;"-"&amp;TRIM(Tabla1[[#This Row],[Mes Inscrito]])&amp;"-"&amp;TRIM(Tabla1[[#This Row],[Dia de clases Inscrito]])&amp;"-"&amp;TRIM(Tabla1[[#This Row],[Horario Inscrito]])&amp;"-"&amp;TRIM(Tabla1[[#This Row],[Fecha Inicio grupo]])&amp;"-"&amp;TRIM(Tabla1[[#This Row],[Tipo Incrito]]))</f>
        <v/>
      </c>
      <c r="BH723" s="308" t="str">
        <f>IF(F723="","",OR(IFERROR(SEARCH("CG",Tabla1[[#This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3" s="309" t="str">
        <f>IF(F723&lt;&gt;"",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3" s="309" t="str">
        <f>IF(F723&lt;&gt;"",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3" s="309" t="str">
        <f>IF(Tabla1[[#This Row],[Fecha Inicio grupo]]="","",IFERROR(VLOOKUP(Tabla1[[#This Row],[Mes de Alta como miembro]],Parámetros!$AM$2:$AN$16,2,0),"01/01/1900"))</f>
        <v/>
      </c>
    </row>
    <row r="724" spans="1:63" ht="14.45" hidden="1">
      <c r="A724" s="69">
        <v>721</v>
      </c>
      <c r="B724" s="30"/>
      <c r="C724" s="35"/>
      <c r="D724" s="43"/>
      <c r="E724" s="65"/>
      <c r="F724" s="46"/>
      <c r="G724" s="46"/>
      <c r="H724" s="163"/>
      <c r="I724" s="43"/>
      <c r="J724" s="29"/>
      <c r="K724" s="70"/>
      <c r="L724" s="69"/>
      <c r="M724" s="47"/>
      <c r="N724" s="238" t="str">
        <f ca="1">IF(Tabla1[[#This Row],[Fecha de nac]]="","",IF(Tabla1[[#This Row],[Fecha Finalización]] &gt;=TODAY(), DATEDIF(Tabla1[[#This Row],[Fecha de nac]],TODAY(),"y"), ROUNDDOWN((Tabla1[[#This Row],[Fecha Finalización]] -Tabla1[[#This Row],[Fecha de nac]])/365,0)))</f>
        <v/>
      </c>
      <c r="O724" s="169"/>
      <c r="P724" s="35"/>
      <c r="Q724" s="68"/>
      <c r="R724" s="68"/>
      <c r="S724" s="68"/>
      <c r="T724" s="68"/>
      <c r="U724" s="243" t="str">
        <f>IF(F724="","",Tabla1[[#This Row],[Fecha Inicio grupo]]+3*7-7)</f>
        <v/>
      </c>
      <c r="V724" s="244" t="str">
        <f>IF(F724="","",EDATE(Tabla1[[#This Row],[Fecha Inicio grupo]],3))</f>
        <v/>
      </c>
      <c r="W724" s="30"/>
      <c r="X724" s="30"/>
      <c r="Y724" s="76"/>
      <c r="Z724" s="76"/>
      <c r="AA724" s="76"/>
      <c r="AB724" s="76"/>
      <c r="AC724" s="76"/>
      <c r="AD724" s="76"/>
      <c r="AE724" s="76"/>
      <c r="AF724" s="76"/>
      <c r="AG724" s="76"/>
      <c r="AH724" s="76"/>
      <c r="AI724" s="76"/>
      <c r="AJ724" s="76"/>
      <c r="AK724" s="76"/>
      <c r="AL724" s="76"/>
      <c r="AM724" s="76"/>
      <c r="AN724" s="76"/>
      <c r="AO724" s="144"/>
      <c r="AP724" s="246" t="str">
        <f>IF(F724="","",IFERROR(VLOOKUP(SUBSTITUTE(SUBSTITUTE(Tabla1[[#This Row],[Uso Sistemas]],"T","P"),"N","F"),Parámetros!$M$2:$N$17,2,0),"Completar hasta 3ra sem. para evaluar a Probacionista"))</f>
        <v/>
      </c>
      <c r="AQ724" s="40"/>
      <c r="AR724" s="40"/>
      <c r="AS724" s="40"/>
      <c r="AT724" s="29"/>
      <c r="AU724" s="56"/>
      <c r="AV724" s="56"/>
      <c r="AW724" s="56"/>
      <c r="AX724" s="248" t="str">
        <f>IF(V724="","",EOMONTH(EDATE(Tabla1[[#This Row],[Fecha Finalización]],2),0))</f>
        <v/>
      </c>
      <c r="AY724" s="40"/>
      <c r="AZ724" s="249" t="str">
        <f>IF(V724="","",EOMONTH(EDATE(Tabla1[[#This Row],[Fecha Finalización]],3),0))</f>
        <v/>
      </c>
      <c r="BA724" s="40"/>
      <c r="BB724" s="40"/>
      <c r="BC724" s="235"/>
      <c r="BD724" s="233" t="str">
        <f>IF(F724="","",Tabla1[[#This Row],[sem 01]]&amp;Tabla1[[#This Row],[sem 02]]&amp;Tabla1[[#This Row],[sem 03]])</f>
        <v/>
      </c>
      <c r="BE724" s="234" t="str">
        <f>IF(TRIM(F724)="","",$B$1&amp;"-"&amp;SUBSTITUTE(Tabla1[[#This Row],[Mes Inscrito]]," ","")&amp;"-"&amp;SUBSTITUTE(Tabla1[[#This Row],[Dia de clases Inscrito]]," ","")&amp;"-"&amp;SUBSTITUTE(Tabla1[[#This Row],[Horario Inscrito]]," ","")&amp;"-"&amp;Tabla1[[#This Row],[Fecha Inicio grupo]])</f>
        <v/>
      </c>
      <c r="BF724" s="251" t="str">
        <f>IF(F724="","",Tabla1[[#This Row],[Curso]])</f>
        <v/>
      </c>
      <c r="BG724" s="252" t="str">
        <f>+IF(TRIM(F724)="","",$B$1&amp;"-"&amp;TRIM(Tabla1[[#This Row],[Mes Inscrito]])&amp;"-"&amp;TRIM(Tabla1[[#This Row],[Dia de clases Inscrito]])&amp;"-"&amp;TRIM(Tabla1[[#This Row],[Horario Inscrito]])&amp;"-"&amp;TRIM(Tabla1[[#This Row],[Fecha Inicio grupo]])&amp;"-"&amp;TRIM(Tabla1[[#This Row],[Tipo Incrito]]))</f>
        <v/>
      </c>
      <c r="BH724" s="308" t="str">
        <f>IF(F724="","",OR(IFERROR(SEARCH("CG",Tabla1[[#This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4" s="309" t="str">
        <f>IF(F724&lt;&gt;"",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4" s="309" t="str">
        <f>IF(F724&lt;&gt;"",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4" s="309" t="str">
        <f>IF(Tabla1[[#This Row],[Fecha Inicio grupo]]="","",IFERROR(VLOOKUP(Tabla1[[#This Row],[Mes de Alta como miembro]],Parámetros!$AM$2:$AN$16,2,0),"01/01/1900"))</f>
        <v/>
      </c>
    </row>
    <row r="725" spans="1:63" ht="14.45" hidden="1">
      <c r="A725" s="69">
        <v>722</v>
      </c>
      <c r="B725" s="30"/>
      <c r="C725" s="35"/>
      <c r="D725" s="43"/>
      <c r="E725" s="65"/>
      <c r="F725" s="46"/>
      <c r="G725" s="46"/>
      <c r="H725" s="163"/>
      <c r="I725" s="43"/>
      <c r="J725" s="29"/>
      <c r="K725" s="70"/>
      <c r="L725" s="69"/>
      <c r="M725" s="47"/>
      <c r="N725" s="238" t="str">
        <f ca="1">IF(Tabla1[[#This Row],[Fecha de nac]]="","",IF(Tabla1[[#This Row],[Fecha Finalización]] &gt;=TODAY(), DATEDIF(Tabla1[[#This Row],[Fecha de nac]],TODAY(),"y"), ROUNDDOWN((Tabla1[[#This Row],[Fecha Finalización]] -Tabla1[[#This Row],[Fecha de nac]])/365,0)))</f>
        <v/>
      </c>
      <c r="O725" s="169"/>
      <c r="P725" s="35"/>
      <c r="Q725" s="68"/>
      <c r="R725" s="68"/>
      <c r="S725" s="68"/>
      <c r="T725" s="68"/>
      <c r="U725" s="243" t="str">
        <f>IF(F725="","",Tabla1[[#This Row],[Fecha Inicio grupo]]+3*7-7)</f>
        <v/>
      </c>
      <c r="V725" s="244" t="str">
        <f>IF(F725="","",EDATE(Tabla1[[#This Row],[Fecha Inicio grupo]],3))</f>
        <v/>
      </c>
      <c r="W725" s="30"/>
      <c r="X725" s="30"/>
      <c r="Y725" s="76"/>
      <c r="Z725" s="76"/>
      <c r="AA725" s="76"/>
      <c r="AB725" s="76"/>
      <c r="AC725" s="76"/>
      <c r="AD725" s="76"/>
      <c r="AE725" s="76"/>
      <c r="AF725" s="76"/>
      <c r="AG725" s="76"/>
      <c r="AH725" s="76"/>
      <c r="AI725" s="76"/>
      <c r="AJ725" s="76"/>
      <c r="AK725" s="76"/>
      <c r="AL725" s="76"/>
      <c r="AM725" s="76"/>
      <c r="AN725" s="76"/>
      <c r="AO725" s="144"/>
      <c r="AP725" s="246" t="str">
        <f>IF(F725="","",IFERROR(VLOOKUP(SUBSTITUTE(SUBSTITUTE(Tabla1[[#This Row],[Uso Sistemas]],"T","P"),"N","F"),Parámetros!$M$2:$N$17,2,0),"Completar hasta 3ra sem. para evaluar a Probacionista"))</f>
        <v/>
      </c>
      <c r="AQ725" s="40"/>
      <c r="AR725" s="40"/>
      <c r="AS725" s="40"/>
      <c r="AT725" s="29"/>
      <c r="AU725" s="56"/>
      <c r="AV725" s="56"/>
      <c r="AW725" s="56"/>
      <c r="AX725" s="248" t="str">
        <f>IF(V725="","",EOMONTH(EDATE(Tabla1[[#This Row],[Fecha Finalización]],2),0))</f>
        <v/>
      </c>
      <c r="AY725" s="40"/>
      <c r="AZ725" s="249" t="str">
        <f>IF(V725="","",EOMONTH(EDATE(Tabla1[[#This Row],[Fecha Finalización]],3),0))</f>
        <v/>
      </c>
      <c r="BA725" s="40"/>
      <c r="BB725" s="40"/>
      <c r="BC725" s="235"/>
      <c r="BD725" s="233" t="str">
        <f>IF(F725="","",Tabla1[[#This Row],[sem 01]]&amp;Tabla1[[#This Row],[sem 02]]&amp;Tabla1[[#This Row],[sem 03]])</f>
        <v/>
      </c>
      <c r="BE725" s="234" t="str">
        <f>IF(TRIM(F725)="","",$B$1&amp;"-"&amp;SUBSTITUTE(Tabla1[[#This Row],[Mes Inscrito]]," ","")&amp;"-"&amp;SUBSTITUTE(Tabla1[[#This Row],[Dia de clases Inscrito]]," ","")&amp;"-"&amp;SUBSTITUTE(Tabla1[[#This Row],[Horario Inscrito]]," ","")&amp;"-"&amp;Tabla1[[#This Row],[Fecha Inicio grupo]])</f>
        <v/>
      </c>
      <c r="BF725" s="251" t="str">
        <f>IF(F725="","",Tabla1[[#This Row],[Curso]])</f>
        <v/>
      </c>
      <c r="BG725" s="252" t="str">
        <f>+IF(TRIM(F725)="","",$B$1&amp;"-"&amp;TRIM(Tabla1[[#This Row],[Mes Inscrito]])&amp;"-"&amp;TRIM(Tabla1[[#This Row],[Dia de clases Inscrito]])&amp;"-"&amp;TRIM(Tabla1[[#This Row],[Horario Inscrito]])&amp;"-"&amp;TRIM(Tabla1[[#This Row],[Fecha Inicio grupo]])&amp;"-"&amp;TRIM(Tabla1[[#This Row],[Tipo Incrito]]))</f>
        <v/>
      </c>
      <c r="BH725" s="308" t="str">
        <f>IF(F725="","",OR(IFERROR(SEARCH("CG",Tabla1[[#This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5" s="309" t="str">
        <f>IF(F725&lt;&gt;"",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5" s="309" t="str">
        <f>IF(F725&lt;&gt;"",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5" s="309" t="str">
        <f>IF(Tabla1[[#This Row],[Fecha Inicio grupo]]="","",IFERROR(VLOOKUP(Tabla1[[#This Row],[Mes de Alta como miembro]],Parámetros!$AM$2:$AN$16,2,0),"01/01/1900"))</f>
        <v/>
      </c>
    </row>
    <row r="726" spans="1:63" ht="14.45" hidden="1">
      <c r="A726" s="69">
        <v>723</v>
      </c>
      <c r="B726" s="30"/>
      <c r="C726" s="35"/>
      <c r="D726" s="43"/>
      <c r="E726" s="65"/>
      <c r="F726" s="46"/>
      <c r="G726" s="46"/>
      <c r="H726" s="163"/>
      <c r="I726" s="43"/>
      <c r="J726" s="29"/>
      <c r="K726" s="70"/>
      <c r="L726" s="69"/>
      <c r="M726" s="47"/>
      <c r="N726" s="238" t="str">
        <f ca="1">IF(Tabla1[[#This Row],[Fecha de nac]]="","",IF(Tabla1[[#This Row],[Fecha Finalización]] &gt;=TODAY(), DATEDIF(Tabla1[[#This Row],[Fecha de nac]],TODAY(),"y"), ROUNDDOWN((Tabla1[[#This Row],[Fecha Finalización]] -Tabla1[[#This Row],[Fecha de nac]])/365,0)))</f>
        <v/>
      </c>
      <c r="O726" s="169"/>
      <c r="P726" s="35"/>
      <c r="Q726" s="68"/>
      <c r="R726" s="68"/>
      <c r="S726" s="68"/>
      <c r="T726" s="68"/>
      <c r="U726" s="243" t="str">
        <f>IF(F726="","",Tabla1[[#This Row],[Fecha Inicio grupo]]+3*7-7)</f>
        <v/>
      </c>
      <c r="V726" s="244" t="str">
        <f>IF(F726="","",EDATE(Tabla1[[#This Row],[Fecha Inicio grupo]],3))</f>
        <v/>
      </c>
      <c r="W726" s="30"/>
      <c r="X726" s="30"/>
      <c r="Y726" s="76"/>
      <c r="Z726" s="76"/>
      <c r="AA726" s="76"/>
      <c r="AB726" s="76"/>
      <c r="AC726" s="76"/>
      <c r="AD726" s="76"/>
      <c r="AE726" s="76"/>
      <c r="AF726" s="76"/>
      <c r="AG726" s="76"/>
      <c r="AH726" s="76"/>
      <c r="AI726" s="76"/>
      <c r="AJ726" s="76"/>
      <c r="AK726" s="76"/>
      <c r="AL726" s="76"/>
      <c r="AM726" s="76"/>
      <c r="AN726" s="76"/>
      <c r="AO726" s="144"/>
      <c r="AP726" s="246" t="str">
        <f>IF(F726="","",IFERROR(VLOOKUP(SUBSTITUTE(SUBSTITUTE(Tabla1[[#This Row],[Uso Sistemas]],"T","P"),"N","F"),Parámetros!$M$2:$N$17,2,0),"Completar hasta 3ra sem. para evaluar a Probacionista"))</f>
        <v/>
      </c>
      <c r="AQ726" s="40"/>
      <c r="AR726" s="40"/>
      <c r="AS726" s="40"/>
      <c r="AT726" s="29"/>
      <c r="AU726" s="56"/>
      <c r="AV726" s="56"/>
      <c r="AW726" s="56"/>
      <c r="AX726" s="248" t="str">
        <f>IF(V726="","",EOMONTH(EDATE(Tabla1[[#This Row],[Fecha Finalización]],2),0))</f>
        <v/>
      </c>
      <c r="AY726" s="40"/>
      <c r="AZ726" s="249" t="str">
        <f>IF(V726="","",EOMONTH(EDATE(Tabla1[[#This Row],[Fecha Finalización]],3),0))</f>
        <v/>
      </c>
      <c r="BA726" s="40"/>
      <c r="BB726" s="40"/>
      <c r="BC726" s="235"/>
      <c r="BD726" s="233" t="str">
        <f>IF(F726="","",Tabla1[[#This Row],[sem 01]]&amp;Tabla1[[#This Row],[sem 02]]&amp;Tabla1[[#This Row],[sem 03]])</f>
        <v/>
      </c>
      <c r="BE726" s="234" t="str">
        <f>IF(TRIM(F726)="","",$B$1&amp;"-"&amp;SUBSTITUTE(Tabla1[[#This Row],[Mes Inscrito]]," ","")&amp;"-"&amp;SUBSTITUTE(Tabla1[[#This Row],[Dia de clases Inscrito]]," ","")&amp;"-"&amp;SUBSTITUTE(Tabla1[[#This Row],[Horario Inscrito]]," ","")&amp;"-"&amp;Tabla1[[#This Row],[Fecha Inicio grupo]])</f>
        <v/>
      </c>
      <c r="BF726" s="251" t="str">
        <f>IF(F726="","",Tabla1[[#This Row],[Curso]])</f>
        <v/>
      </c>
      <c r="BG726" s="252" t="str">
        <f>+IF(TRIM(F726)="","",$B$1&amp;"-"&amp;TRIM(Tabla1[[#This Row],[Mes Inscrito]])&amp;"-"&amp;TRIM(Tabla1[[#This Row],[Dia de clases Inscrito]])&amp;"-"&amp;TRIM(Tabla1[[#This Row],[Horario Inscrito]])&amp;"-"&amp;TRIM(Tabla1[[#This Row],[Fecha Inicio grupo]])&amp;"-"&amp;TRIM(Tabla1[[#This Row],[Tipo Incrito]]))</f>
        <v/>
      </c>
      <c r="BH726" s="308" t="str">
        <f>IF(F726="","",OR(IFERROR(SEARCH("CG",Tabla1[[#This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6" s="309" t="str">
        <f>IF(F726&lt;&gt;"",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6" s="309" t="str">
        <f>IF(F726&lt;&gt;"",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6" s="309" t="str">
        <f>IF(Tabla1[[#This Row],[Fecha Inicio grupo]]="","",IFERROR(VLOOKUP(Tabla1[[#This Row],[Mes de Alta como miembro]],Parámetros!$AM$2:$AN$16,2,0),"01/01/1900"))</f>
        <v/>
      </c>
    </row>
    <row r="727" spans="1:63" ht="14.45" hidden="1">
      <c r="A727" s="69">
        <v>724</v>
      </c>
      <c r="B727" s="30"/>
      <c r="C727" s="35"/>
      <c r="D727" s="43"/>
      <c r="E727" s="65"/>
      <c r="F727" s="46"/>
      <c r="G727" s="46"/>
      <c r="H727" s="163"/>
      <c r="I727" s="43"/>
      <c r="J727" s="29"/>
      <c r="K727" s="70"/>
      <c r="L727" s="69"/>
      <c r="M727" s="47"/>
      <c r="N727" s="238" t="str">
        <f ca="1">IF(Tabla1[[#This Row],[Fecha de nac]]="","",IF(Tabla1[[#This Row],[Fecha Finalización]] &gt;=TODAY(), DATEDIF(Tabla1[[#This Row],[Fecha de nac]],TODAY(),"y"), ROUNDDOWN((Tabla1[[#This Row],[Fecha Finalización]] -Tabla1[[#This Row],[Fecha de nac]])/365,0)))</f>
        <v/>
      </c>
      <c r="O727" s="169"/>
      <c r="P727" s="35"/>
      <c r="Q727" s="68"/>
      <c r="R727" s="68"/>
      <c r="S727" s="68"/>
      <c r="T727" s="68"/>
      <c r="U727" s="243" t="str">
        <f>IF(F727="","",Tabla1[[#This Row],[Fecha Inicio grupo]]+3*7-7)</f>
        <v/>
      </c>
      <c r="V727" s="244" t="str">
        <f>IF(F727="","",EDATE(Tabla1[[#This Row],[Fecha Inicio grupo]],3))</f>
        <v/>
      </c>
      <c r="W727" s="30"/>
      <c r="X727" s="30"/>
      <c r="Y727" s="76"/>
      <c r="Z727" s="76"/>
      <c r="AA727" s="76"/>
      <c r="AB727" s="76"/>
      <c r="AC727" s="76"/>
      <c r="AD727" s="76"/>
      <c r="AE727" s="76"/>
      <c r="AF727" s="76"/>
      <c r="AG727" s="76"/>
      <c r="AH727" s="76"/>
      <c r="AI727" s="76"/>
      <c r="AJ727" s="76"/>
      <c r="AK727" s="76"/>
      <c r="AL727" s="76"/>
      <c r="AM727" s="76"/>
      <c r="AN727" s="76"/>
      <c r="AO727" s="144"/>
      <c r="AP727" s="246" t="str">
        <f>IF(F727="","",IFERROR(VLOOKUP(SUBSTITUTE(SUBSTITUTE(Tabla1[[#This Row],[Uso Sistemas]],"T","P"),"N","F"),Parámetros!$M$2:$N$17,2,0),"Completar hasta 3ra sem. para evaluar a Probacionista"))</f>
        <v/>
      </c>
      <c r="AQ727" s="40"/>
      <c r="AR727" s="40"/>
      <c r="AS727" s="40"/>
      <c r="AT727" s="29"/>
      <c r="AU727" s="56"/>
      <c r="AV727" s="56"/>
      <c r="AW727" s="56"/>
      <c r="AX727" s="248" t="str">
        <f>IF(V727="","",EOMONTH(EDATE(Tabla1[[#This Row],[Fecha Finalización]],2),0))</f>
        <v/>
      </c>
      <c r="AY727" s="40"/>
      <c r="AZ727" s="249" t="str">
        <f>IF(V727="","",EOMONTH(EDATE(Tabla1[[#This Row],[Fecha Finalización]],3),0))</f>
        <v/>
      </c>
      <c r="BA727" s="40"/>
      <c r="BB727" s="40"/>
      <c r="BC727" s="235"/>
      <c r="BD727" s="233" t="str">
        <f>IF(F727="","",Tabla1[[#This Row],[sem 01]]&amp;Tabla1[[#This Row],[sem 02]]&amp;Tabla1[[#This Row],[sem 03]])</f>
        <v/>
      </c>
      <c r="BE727" s="234" t="str">
        <f>IF(TRIM(F727)="","",$B$1&amp;"-"&amp;SUBSTITUTE(Tabla1[[#This Row],[Mes Inscrito]]," ","")&amp;"-"&amp;SUBSTITUTE(Tabla1[[#This Row],[Dia de clases Inscrito]]," ","")&amp;"-"&amp;SUBSTITUTE(Tabla1[[#This Row],[Horario Inscrito]]," ","")&amp;"-"&amp;Tabla1[[#This Row],[Fecha Inicio grupo]])</f>
        <v/>
      </c>
      <c r="BF727" s="251" t="str">
        <f>IF(F727="","",Tabla1[[#This Row],[Curso]])</f>
        <v/>
      </c>
      <c r="BG727" s="252" t="str">
        <f>+IF(TRIM(F727)="","",$B$1&amp;"-"&amp;TRIM(Tabla1[[#This Row],[Mes Inscrito]])&amp;"-"&amp;TRIM(Tabla1[[#This Row],[Dia de clases Inscrito]])&amp;"-"&amp;TRIM(Tabla1[[#This Row],[Horario Inscrito]])&amp;"-"&amp;TRIM(Tabla1[[#This Row],[Fecha Inicio grupo]])&amp;"-"&amp;TRIM(Tabla1[[#This Row],[Tipo Incrito]]))</f>
        <v/>
      </c>
      <c r="BH727" s="308" t="str">
        <f>IF(F727="","",OR(IFERROR(SEARCH("CG",Tabla1[[#This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7" s="309" t="str">
        <f>IF(F727&lt;&gt;"",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7" s="309" t="str">
        <f>IF(F727&lt;&gt;"",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7" s="309" t="str">
        <f>IF(Tabla1[[#This Row],[Fecha Inicio grupo]]="","",IFERROR(VLOOKUP(Tabla1[[#This Row],[Mes de Alta como miembro]],Parámetros!$AM$2:$AN$16,2,0),"01/01/1900"))</f>
        <v/>
      </c>
    </row>
    <row r="728" spans="1:63" ht="14.45" hidden="1">
      <c r="A728" s="69">
        <v>725</v>
      </c>
      <c r="B728" s="30"/>
      <c r="C728" s="35"/>
      <c r="D728" s="43"/>
      <c r="E728" s="65"/>
      <c r="F728" s="46"/>
      <c r="G728" s="46"/>
      <c r="H728" s="163"/>
      <c r="I728" s="43"/>
      <c r="J728" s="29"/>
      <c r="K728" s="70"/>
      <c r="L728" s="69"/>
      <c r="M728" s="47"/>
      <c r="N728" s="238" t="str">
        <f ca="1">IF(Tabla1[[#This Row],[Fecha de nac]]="","",IF(Tabla1[[#This Row],[Fecha Finalización]] &gt;=TODAY(), DATEDIF(Tabla1[[#This Row],[Fecha de nac]],TODAY(),"y"), ROUNDDOWN((Tabla1[[#This Row],[Fecha Finalización]] -Tabla1[[#This Row],[Fecha de nac]])/365,0)))</f>
        <v/>
      </c>
      <c r="O728" s="169"/>
      <c r="P728" s="35"/>
      <c r="Q728" s="68"/>
      <c r="R728" s="68"/>
      <c r="S728" s="68"/>
      <c r="T728" s="68"/>
      <c r="U728" s="243" t="str">
        <f>IF(F728="","",Tabla1[[#This Row],[Fecha Inicio grupo]]+3*7-7)</f>
        <v/>
      </c>
      <c r="V728" s="244" t="str">
        <f>IF(F728="","",EDATE(Tabla1[[#This Row],[Fecha Inicio grupo]],3))</f>
        <v/>
      </c>
      <c r="W728" s="30"/>
      <c r="X728" s="30"/>
      <c r="Y728" s="76"/>
      <c r="Z728" s="76"/>
      <c r="AA728" s="76"/>
      <c r="AB728" s="76"/>
      <c r="AC728" s="76"/>
      <c r="AD728" s="76"/>
      <c r="AE728" s="76"/>
      <c r="AF728" s="76"/>
      <c r="AG728" s="76"/>
      <c r="AH728" s="76"/>
      <c r="AI728" s="76"/>
      <c r="AJ728" s="76"/>
      <c r="AK728" s="76"/>
      <c r="AL728" s="76"/>
      <c r="AM728" s="76"/>
      <c r="AN728" s="76"/>
      <c r="AO728" s="144"/>
      <c r="AP728" s="246" t="str">
        <f>IF(F728="","",IFERROR(VLOOKUP(SUBSTITUTE(SUBSTITUTE(Tabla1[[#This Row],[Uso Sistemas]],"T","P"),"N","F"),Parámetros!$M$2:$N$17,2,0),"Completar hasta 3ra sem. para evaluar a Probacionista"))</f>
        <v/>
      </c>
      <c r="AQ728" s="40"/>
      <c r="AR728" s="40"/>
      <c r="AS728" s="40"/>
      <c r="AT728" s="29"/>
      <c r="AU728" s="56"/>
      <c r="AV728" s="56"/>
      <c r="AW728" s="56"/>
      <c r="AX728" s="248" t="str">
        <f>IF(V728="","",EOMONTH(EDATE(Tabla1[[#This Row],[Fecha Finalización]],2),0))</f>
        <v/>
      </c>
      <c r="AY728" s="40"/>
      <c r="AZ728" s="249" t="str">
        <f>IF(V728="","",EOMONTH(EDATE(Tabla1[[#This Row],[Fecha Finalización]],3),0))</f>
        <v/>
      </c>
      <c r="BA728" s="40"/>
      <c r="BB728" s="40"/>
      <c r="BC728" s="235"/>
      <c r="BD728" s="233" t="str">
        <f>IF(F728="","",Tabla1[[#This Row],[sem 01]]&amp;Tabla1[[#This Row],[sem 02]]&amp;Tabla1[[#This Row],[sem 03]])</f>
        <v/>
      </c>
      <c r="BE728" s="234" t="str">
        <f>IF(TRIM(F728)="","",$B$1&amp;"-"&amp;SUBSTITUTE(Tabla1[[#This Row],[Mes Inscrito]]," ","")&amp;"-"&amp;SUBSTITUTE(Tabla1[[#This Row],[Dia de clases Inscrito]]," ","")&amp;"-"&amp;SUBSTITUTE(Tabla1[[#This Row],[Horario Inscrito]]," ","")&amp;"-"&amp;Tabla1[[#This Row],[Fecha Inicio grupo]])</f>
        <v/>
      </c>
      <c r="BF728" s="251" t="str">
        <f>IF(F728="","",Tabla1[[#This Row],[Curso]])</f>
        <v/>
      </c>
      <c r="BG728" s="252" t="str">
        <f>+IF(TRIM(F728)="","",$B$1&amp;"-"&amp;TRIM(Tabla1[[#This Row],[Mes Inscrito]])&amp;"-"&amp;TRIM(Tabla1[[#This Row],[Dia de clases Inscrito]])&amp;"-"&amp;TRIM(Tabla1[[#This Row],[Horario Inscrito]])&amp;"-"&amp;TRIM(Tabla1[[#This Row],[Fecha Inicio grupo]])&amp;"-"&amp;TRIM(Tabla1[[#This Row],[Tipo Incrito]]))</f>
        <v/>
      </c>
      <c r="BH728" s="308" t="str">
        <f>IF(F728="","",OR(IFERROR(SEARCH("CG",Tabla1[[#This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8" s="309" t="str">
        <f>IF(F728&lt;&gt;"",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8" s="309" t="str">
        <f>IF(F728&lt;&gt;"",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8" s="309" t="str">
        <f>IF(Tabla1[[#This Row],[Fecha Inicio grupo]]="","",IFERROR(VLOOKUP(Tabla1[[#This Row],[Mes de Alta como miembro]],Parámetros!$AM$2:$AN$16,2,0),"01/01/1900"))</f>
        <v/>
      </c>
    </row>
    <row r="729" spans="1:63" ht="14.45" hidden="1">
      <c r="A729" s="69">
        <v>726</v>
      </c>
      <c r="B729" s="30"/>
      <c r="C729" s="35"/>
      <c r="D729" s="43"/>
      <c r="E729" s="65"/>
      <c r="F729" s="46"/>
      <c r="G729" s="46"/>
      <c r="H729" s="163"/>
      <c r="I729" s="43"/>
      <c r="J729" s="29"/>
      <c r="K729" s="70"/>
      <c r="L729" s="69"/>
      <c r="M729" s="47"/>
      <c r="N729" s="238" t="str">
        <f ca="1">IF(Tabla1[[#This Row],[Fecha de nac]]="","",IF(Tabla1[[#This Row],[Fecha Finalización]] &gt;=TODAY(), DATEDIF(Tabla1[[#This Row],[Fecha de nac]],TODAY(),"y"), ROUNDDOWN((Tabla1[[#This Row],[Fecha Finalización]] -Tabla1[[#This Row],[Fecha de nac]])/365,0)))</f>
        <v/>
      </c>
      <c r="O729" s="169"/>
      <c r="P729" s="35"/>
      <c r="Q729" s="68"/>
      <c r="R729" s="68"/>
      <c r="S729" s="68"/>
      <c r="T729" s="68"/>
      <c r="U729" s="243" t="str">
        <f>IF(F729="","",Tabla1[[#This Row],[Fecha Inicio grupo]]+3*7-7)</f>
        <v/>
      </c>
      <c r="V729" s="244" t="str">
        <f>IF(F729="","",EDATE(Tabla1[[#This Row],[Fecha Inicio grupo]],3))</f>
        <v/>
      </c>
      <c r="W729" s="30"/>
      <c r="X729" s="30"/>
      <c r="Y729" s="76"/>
      <c r="Z729" s="76"/>
      <c r="AA729" s="76"/>
      <c r="AB729" s="76"/>
      <c r="AC729" s="76"/>
      <c r="AD729" s="76"/>
      <c r="AE729" s="76"/>
      <c r="AF729" s="76"/>
      <c r="AG729" s="76"/>
      <c r="AH729" s="76"/>
      <c r="AI729" s="76"/>
      <c r="AJ729" s="76"/>
      <c r="AK729" s="76"/>
      <c r="AL729" s="76"/>
      <c r="AM729" s="76"/>
      <c r="AN729" s="76"/>
      <c r="AO729" s="144"/>
      <c r="AP729" s="246" t="str">
        <f>IF(F729="","",IFERROR(VLOOKUP(SUBSTITUTE(SUBSTITUTE(Tabla1[[#This Row],[Uso Sistemas]],"T","P"),"N","F"),Parámetros!$M$2:$N$17,2,0),"Completar hasta 3ra sem. para evaluar a Probacionista"))</f>
        <v/>
      </c>
      <c r="AQ729" s="40"/>
      <c r="AR729" s="40"/>
      <c r="AS729" s="40"/>
      <c r="AT729" s="29"/>
      <c r="AU729" s="56"/>
      <c r="AV729" s="56"/>
      <c r="AW729" s="56"/>
      <c r="AX729" s="248" t="str">
        <f>IF(V729="","",EOMONTH(EDATE(Tabla1[[#This Row],[Fecha Finalización]],2),0))</f>
        <v/>
      </c>
      <c r="AY729" s="40"/>
      <c r="AZ729" s="249" t="str">
        <f>IF(V729="","",EOMONTH(EDATE(Tabla1[[#This Row],[Fecha Finalización]],3),0))</f>
        <v/>
      </c>
      <c r="BA729" s="40"/>
      <c r="BB729" s="40"/>
      <c r="BC729" s="235"/>
      <c r="BD729" s="233" t="str">
        <f>IF(F729="","",Tabla1[[#This Row],[sem 01]]&amp;Tabla1[[#This Row],[sem 02]]&amp;Tabla1[[#This Row],[sem 03]])</f>
        <v/>
      </c>
      <c r="BE729" s="234" t="str">
        <f>IF(TRIM(F729)="","",$B$1&amp;"-"&amp;SUBSTITUTE(Tabla1[[#This Row],[Mes Inscrito]]," ","")&amp;"-"&amp;SUBSTITUTE(Tabla1[[#This Row],[Dia de clases Inscrito]]," ","")&amp;"-"&amp;SUBSTITUTE(Tabla1[[#This Row],[Horario Inscrito]]," ","")&amp;"-"&amp;Tabla1[[#This Row],[Fecha Inicio grupo]])</f>
        <v/>
      </c>
      <c r="BF729" s="251" t="str">
        <f>IF(F729="","",Tabla1[[#This Row],[Curso]])</f>
        <v/>
      </c>
      <c r="BG729" s="252" t="str">
        <f>+IF(TRIM(F729)="","",$B$1&amp;"-"&amp;TRIM(Tabla1[[#This Row],[Mes Inscrito]])&amp;"-"&amp;TRIM(Tabla1[[#This Row],[Dia de clases Inscrito]])&amp;"-"&amp;TRIM(Tabla1[[#This Row],[Horario Inscrito]])&amp;"-"&amp;TRIM(Tabla1[[#This Row],[Fecha Inicio grupo]])&amp;"-"&amp;TRIM(Tabla1[[#This Row],[Tipo Incrito]]))</f>
        <v/>
      </c>
      <c r="BH729" s="308" t="str">
        <f>IF(F729="","",OR(IFERROR(SEARCH("CG",Tabla1[[#This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9" s="309" t="str">
        <f>IF(F729&lt;&gt;"",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9" s="309" t="str">
        <f>IF(F729&lt;&gt;"",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9" s="309" t="str">
        <f>IF(Tabla1[[#This Row],[Fecha Inicio grupo]]="","",IFERROR(VLOOKUP(Tabla1[[#This Row],[Mes de Alta como miembro]],Parámetros!$AM$2:$AN$16,2,0),"01/01/1900"))</f>
        <v/>
      </c>
    </row>
    <row r="730" spans="1:63" ht="14.45" hidden="1">
      <c r="A730" s="69">
        <v>727</v>
      </c>
      <c r="B730" s="30"/>
      <c r="C730" s="35"/>
      <c r="D730" s="43"/>
      <c r="E730" s="65"/>
      <c r="F730" s="46"/>
      <c r="G730" s="46"/>
      <c r="H730" s="163"/>
      <c r="I730" s="43"/>
      <c r="J730" s="29"/>
      <c r="K730" s="70"/>
      <c r="L730" s="69"/>
      <c r="M730" s="47"/>
      <c r="N730" s="238" t="str">
        <f ca="1">IF(Tabla1[[#This Row],[Fecha de nac]]="","",IF(Tabla1[[#This Row],[Fecha Finalización]] &gt;=TODAY(), DATEDIF(Tabla1[[#This Row],[Fecha de nac]],TODAY(),"y"), ROUNDDOWN((Tabla1[[#This Row],[Fecha Finalización]] -Tabla1[[#This Row],[Fecha de nac]])/365,0)))</f>
        <v/>
      </c>
      <c r="O730" s="169"/>
      <c r="P730" s="35"/>
      <c r="Q730" s="68"/>
      <c r="R730" s="68"/>
      <c r="S730" s="68"/>
      <c r="T730" s="68"/>
      <c r="U730" s="243" t="str">
        <f>IF(F730="","",Tabla1[[#This Row],[Fecha Inicio grupo]]+3*7-7)</f>
        <v/>
      </c>
      <c r="V730" s="244" t="str">
        <f>IF(F730="","",EDATE(Tabla1[[#This Row],[Fecha Inicio grupo]],3))</f>
        <v/>
      </c>
      <c r="W730" s="30"/>
      <c r="X730" s="30"/>
      <c r="Y730" s="76"/>
      <c r="Z730" s="76"/>
      <c r="AA730" s="76"/>
      <c r="AB730" s="76"/>
      <c r="AC730" s="76"/>
      <c r="AD730" s="76"/>
      <c r="AE730" s="76"/>
      <c r="AF730" s="76"/>
      <c r="AG730" s="76"/>
      <c r="AH730" s="76"/>
      <c r="AI730" s="76"/>
      <c r="AJ730" s="76"/>
      <c r="AK730" s="76"/>
      <c r="AL730" s="76"/>
      <c r="AM730" s="76"/>
      <c r="AN730" s="76"/>
      <c r="AO730" s="144"/>
      <c r="AP730" s="246" t="str">
        <f>IF(F730="","",IFERROR(VLOOKUP(SUBSTITUTE(SUBSTITUTE(Tabla1[[#This Row],[Uso Sistemas]],"T","P"),"N","F"),Parámetros!$M$2:$N$17,2,0),"Completar hasta 3ra sem. para evaluar a Probacionista"))</f>
        <v/>
      </c>
      <c r="AQ730" s="40"/>
      <c r="AR730" s="40"/>
      <c r="AS730" s="40"/>
      <c r="AT730" s="29"/>
      <c r="AU730" s="56"/>
      <c r="AV730" s="56"/>
      <c r="AW730" s="56"/>
      <c r="AX730" s="248" t="str">
        <f>IF(V730="","",EOMONTH(EDATE(Tabla1[[#This Row],[Fecha Finalización]],2),0))</f>
        <v/>
      </c>
      <c r="AY730" s="40"/>
      <c r="AZ730" s="249" t="str">
        <f>IF(V730="","",EOMONTH(EDATE(Tabla1[[#This Row],[Fecha Finalización]],3),0))</f>
        <v/>
      </c>
      <c r="BA730" s="40"/>
      <c r="BB730" s="40"/>
      <c r="BC730" s="235"/>
      <c r="BD730" s="233" t="str">
        <f>IF(F730="","",Tabla1[[#This Row],[sem 01]]&amp;Tabla1[[#This Row],[sem 02]]&amp;Tabla1[[#This Row],[sem 03]])</f>
        <v/>
      </c>
      <c r="BE730" s="234" t="str">
        <f>IF(TRIM(F730)="","",$B$1&amp;"-"&amp;SUBSTITUTE(Tabla1[[#This Row],[Mes Inscrito]]," ","")&amp;"-"&amp;SUBSTITUTE(Tabla1[[#This Row],[Dia de clases Inscrito]]," ","")&amp;"-"&amp;SUBSTITUTE(Tabla1[[#This Row],[Horario Inscrito]]," ","")&amp;"-"&amp;Tabla1[[#This Row],[Fecha Inicio grupo]])</f>
        <v/>
      </c>
      <c r="BF730" s="251" t="str">
        <f>IF(F730="","",Tabla1[[#This Row],[Curso]])</f>
        <v/>
      </c>
      <c r="BG730" s="252" t="str">
        <f>+IF(TRIM(F730)="","",$B$1&amp;"-"&amp;TRIM(Tabla1[[#This Row],[Mes Inscrito]])&amp;"-"&amp;TRIM(Tabla1[[#This Row],[Dia de clases Inscrito]])&amp;"-"&amp;TRIM(Tabla1[[#This Row],[Horario Inscrito]])&amp;"-"&amp;TRIM(Tabla1[[#This Row],[Fecha Inicio grupo]])&amp;"-"&amp;TRIM(Tabla1[[#This Row],[Tipo Incrito]]))</f>
        <v/>
      </c>
      <c r="BH730" s="308" t="str">
        <f>IF(F730="","",OR(IFERROR(SEARCH("CG",Tabla1[[#This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0" s="309" t="str">
        <f>IF(F730&lt;&gt;"",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0" s="309" t="str">
        <f>IF(F730&lt;&gt;"",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0" s="309" t="str">
        <f>IF(Tabla1[[#This Row],[Fecha Inicio grupo]]="","",IFERROR(VLOOKUP(Tabla1[[#This Row],[Mes de Alta como miembro]],Parámetros!$AM$2:$AN$16,2,0),"01/01/1900"))</f>
        <v/>
      </c>
    </row>
    <row r="731" spans="1:63" ht="14.45" hidden="1">
      <c r="A731" s="69">
        <v>728</v>
      </c>
      <c r="B731" s="30"/>
      <c r="C731" s="35"/>
      <c r="D731" s="43"/>
      <c r="E731" s="65"/>
      <c r="F731" s="46"/>
      <c r="G731" s="46"/>
      <c r="H731" s="163"/>
      <c r="I731" s="43"/>
      <c r="J731" s="29"/>
      <c r="K731" s="70"/>
      <c r="L731" s="69"/>
      <c r="M731" s="47"/>
      <c r="N731" s="238" t="str">
        <f ca="1">IF(Tabla1[[#This Row],[Fecha de nac]]="","",IF(Tabla1[[#This Row],[Fecha Finalización]] &gt;=TODAY(), DATEDIF(Tabla1[[#This Row],[Fecha de nac]],TODAY(),"y"), ROUNDDOWN((Tabla1[[#This Row],[Fecha Finalización]] -Tabla1[[#This Row],[Fecha de nac]])/365,0)))</f>
        <v/>
      </c>
      <c r="O731" s="169"/>
      <c r="P731" s="35"/>
      <c r="Q731" s="68"/>
      <c r="R731" s="68"/>
      <c r="S731" s="68"/>
      <c r="T731" s="68"/>
      <c r="U731" s="243" t="str">
        <f>IF(F731="","",Tabla1[[#This Row],[Fecha Inicio grupo]]+3*7-7)</f>
        <v/>
      </c>
      <c r="V731" s="244" t="str">
        <f>IF(F731="","",EDATE(Tabla1[[#This Row],[Fecha Inicio grupo]],3))</f>
        <v/>
      </c>
      <c r="W731" s="30"/>
      <c r="X731" s="30"/>
      <c r="Y731" s="76"/>
      <c r="Z731" s="76"/>
      <c r="AA731" s="76"/>
      <c r="AB731" s="76"/>
      <c r="AC731" s="76"/>
      <c r="AD731" s="76"/>
      <c r="AE731" s="76"/>
      <c r="AF731" s="76"/>
      <c r="AG731" s="76"/>
      <c r="AH731" s="76"/>
      <c r="AI731" s="76"/>
      <c r="AJ731" s="76"/>
      <c r="AK731" s="76"/>
      <c r="AL731" s="76"/>
      <c r="AM731" s="76"/>
      <c r="AN731" s="76"/>
      <c r="AO731" s="144"/>
      <c r="AP731" s="246" t="str">
        <f>IF(F731="","",IFERROR(VLOOKUP(SUBSTITUTE(SUBSTITUTE(Tabla1[[#This Row],[Uso Sistemas]],"T","P"),"N","F"),Parámetros!$M$2:$N$17,2,0),"Completar hasta 3ra sem. para evaluar a Probacionista"))</f>
        <v/>
      </c>
      <c r="AQ731" s="40"/>
      <c r="AR731" s="40"/>
      <c r="AS731" s="40"/>
      <c r="AT731" s="29"/>
      <c r="AU731" s="56"/>
      <c r="AV731" s="56"/>
      <c r="AW731" s="56"/>
      <c r="AX731" s="248" t="str">
        <f>IF(V731="","",EOMONTH(EDATE(Tabla1[[#This Row],[Fecha Finalización]],2),0))</f>
        <v/>
      </c>
      <c r="AY731" s="40"/>
      <c r="AZ731" s="249" t="str">
        <f>IF(V731="","",EOMONTH(EDATE(Tabla1[[#This Row],[Fecha Finalización]],3),0))</f>
        <v/>
      </c>
      <c r="BA731" s="40"/>
      <c r="BB731" s="40"/>
      <c r="BC731" s="235"/>
      <c r="BD731" s="233" t="str">
        <f>IF(F731="","",Tabla1[[#This Row],[sem 01]]&amp;Tabla1[[#This Row],[sem 02]]&amp;Tabla1[[#This Row],[sem 03]])</f>
        <v/>
      </c>
      <c r="BE731" s="234" t="str">
        <f>IF(TRIM(F731)="","",$B$1&amp;"-"&amp;SUBSTITUTE(Tabla1[[#This Row],[Mes Inscrito]]," ","")&amp;"-"&amp;SUBSTITUTE(Tabla1[[#This Row],[Dia de clases Inscrito]]," ","")&amp;"-"&amp;SUBSTITUTE(Tabla1[[#This Row],[Horario Inscrito]]," ","")&amp;"-"&amp;Tabla1[[#This Row],[Fecha Inicio grupo]])</f>
        <v/>
      </c>
      <c r="BF731" s="251" t="str">
        <f>IF(F731="","",Tabla1[[#This Row],[Curso]])</f>
        <v/>
      </c>
      <c r="BG731" s="252" t="str">
        <f>+IF(TRIM(F731)="","",$B$1&amp;"-"&amp;TRIM(Tabla1[[#This Row],[Mes Inscrito]])&amp;"-"&amp;TRIM(Tabla1[[#This Row],[Dia de clases Inscrito]])&amp;"-"&amp;TRIM(Tabla1[[#This Row],[Horario Inscrito]])&amp;"-"&amp;TRIM(Tabla1[[#This Row],[Fecha Inicio grupo]])&amp;"-"&amp;TRIM(Tabla1[[#This Row],[Tipo Incrito]]))</f>
        <v/>
      </c>
      <c r="BH731" s="308" t="str">
        <f>IF(F731="","",OR(IFERROR(SEARCH("CG",Tabla1[[#This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1" s="309" t="str">
        <f>IF(F731&lt;&gt;"",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1" s="309" t="str">
        <f>IF(F731&lt;&gt;"",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1" s="309" t="str">
        <f>IF(Tabla1[[#This Row],[Fecha Inicio grupo]]="","",IFERROR(VLOOKUP(Tabla1[[#This Row],[Mes de Alta como miembro]],Parámetros!$AM$2:$AN$16,2,0),"01/01/1900"))</f>
        <v/>
      </c>
    </row>
    <row r="732" spans="1:63" ht="14.45" hidden="1">
      <c r="A732" s="69">
        <v>729</v>
      </c>
      <c r="B732" s="30"/>
      <c r="C732" s="35"/>
      <c r="D732" s="43"/>
      <c r="E732" s="65"/>
      <c r="F732" s="46"/>
      <c r="G732" s="46"/>
      <c r="H732" s="163"/>
      <c r="I732" s="43"/>
      <c r="J732" s="29"/>
      <c r="K732" s="70"/>
      <c r="L732" s="69"/>
      <c r="M732" s="47"/>
      <c r="N732" s="238" t="str">
        <f ca="1">IF(Tabla1[[#This Row],[Fecha de nac]]="","",IF(Tabla1[[#This Row],[Fecha Finalización]] &gt;=TODAY(), DATEDIF(Tabla1[[#This Row],[Fecha de nac]],TODAY(),"y"), ROUNDDOWN((Tabla1[[#This Row],[Fecha Finalización]] -Tabla1[[#This Row],[Fecha de nac]])/365,0)))</f>
        <v/>
      </c>
      <c r="O732" s="169"/>
      <c r="P732" s="35"/>
      <c r="Q732" s="68"/>
      <c r="R732" s="68"/>
      <c r="S732" s="68"/>
      <c r="T732" s="68"/>
      <c r="U732" s="243" t="str">
        <f>IF(F732="","",Tabla1[[#This Row],[Fecha Inicio grupo]]+3*7-7)</f>
        <v/>
      </c>
      <c r="V732" s="244" t="str">
        <f>IF(F732="","",EDATE(Tabla1[[#This Row],[Fecha Inicio grupo]],3))</f>
        <v/>
      </c>
      <c r="W732" s="30"/>
      <c r="X732" s="30"/>
      <c r="Y732" s="76"/>
      <c r="Z732" s="76"/>
      <c r="AA732" s="76"/>
      <c r="AB732" s="76"/>
      <c r="AC732" s="76"/>
      <c r="AD732" s="76"/>
      <c r="AE732" s="76"/>
      <c r="AF732" s="76"/>
      <c r="AG732" s="76"/>
      <c r="AH732" s="76"/>
      <c r="AI732" s="76"/>
      <c r="AJ732" s="76"/>
      <c r="AK732" s="76"/>
      <c r="AL732" s="76"/>
      <c r="AM732" s="76"/>
      <c r="AN732" s="76"/>
      <c r="AO732" s="144"/>
      <c r="AP732" s="246" t="str">
        <f>IF(F732="","",IFERROR(VLOOKUP(SUBSTITUTE(SUBSTITUTE(Tabla1[[#This Row],[Uso Sistemas]],"T","P"),"N","F"),Parámetros!$M$2:$N$17,2,0),"Completar hasta 3ra sem. para evaluar a Probacionista"))</f>
        <v/>
      </c>
      <c r="AQ732" s="40"/>
      <c r="AR732" s="40"/>
      <c r="AS732" s="40"/>
      <c r="AT732" s="29"/>
      <c r="AU732" s="56"/>
      <c r="AV732" s="56"/>
      <c r="AW732" s="56"/>
      <c r="AX732" s="248" t="str">
        <f>IF(V732="","",EOMONTH(EDATE(Tabla1[[#This Row],[Fecha Finalización]],2),0))</f>
        <v/>
      </c>
      <c r="AY732" s="40"/>
      <c r="AZ732" s="249" t="str">
        <f>IF(V732="","",EOMONTH(EDATE(Tabla1[[#This Row],[Fecha Finalización]],3),0))</f>
        <v/>
      </c>
      <c r="BA732" s="40"/>
      <c r="BB732" s="40"/>
      <c r="BC732" s="235"/>
      <c r="BD732" s="233" t="str">
        <f>IF(F732="","",Tabla1[[#This Row],[sem 01]]&amp;Tabla1[[#This Row],[sem 02]]&amp;Tabla1[[#This Row],[sem 03]])</f>
        <v/>
      </c>
      <c r="BE732" s="234" t="str">
        <f>IF(TRIM(F732)="","",$B$1&amp;"-"&amp;SUBSTITUTE(Tabla1[[#This Row],[Mes Inscrito]]," ","")&amp;"-"&amp;SUBSTITUTE(Tabla1[[#This Row],[Dia de clases Inscrito]]," ","")&amp;"-"&amp;SUBSTITUTE(Tabla1[[#This Row],[Horario Inscrito]]," ","")&amp;"-"&amp;Tabla1[[#This Row],[Fecha Inicio grupo]])</f>
        <v/>
      </c>
      <c r="BF732" s="251" t="str">
        <f>IF(F732="","",Tabla1[[#This Row],[Curso]])</f>
        <v/>
      </c>
      <c r="BG732" s="252" t="str">
        <f>+IF(TRIM(F732)="","",$B$1&amp;"-"&amp;TRIM(Tabla1[[#This Row],[Mes Inscrito]])&amp;"-"&amp;TRIM(Tabla1[[#This Row],[Dia de clases Inscrito]])&amp;"-"&amp;TRIM(Tabla1[[#This Row],[Horario Inscrito]])&amp;"-"&amp;TRIM(Tabla1[[#This Row],[Fecha Inicio grupo]])&amp;"-"&amp;TRIM(Tabla1[[#This Row],[Tipo Incrito]]))</f>
        <v/>
      </c>
      <c r="BH732" s="308" t="str">
        <f>IF(F732="","",OR(IFERROR(SEARCH("CG",Tabla1[[#This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2" s="309" t="str">
        <f>IF(F732&lt;&gt;"",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2" s="309" t="str">
        <f>IF(F732&lt;&gt;"",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2" s="309" t="str">
        <f>IF(Tabla1[[#This Row],[Fecha Inicio grupo]]="","",IFERROR(VLOOKUP(Tabla1[[#This Row],[Mes de Alta como miembro]],Parámetros!$AM$2:$AN$16,2,0),"01/01/1900"))</f>
        <v/>
      </c>
    </row>
    <row r="733" spans="1:63" ht="14.45" hidden="1">
      <c r="A733" s="69">
        <v>730</v>
      </c>
      <c r="B733" s="30"/>
      <c r="C733" s="35"/>
      <c r="D733" s="43"/>
      <c r="E733" s="65"/>
      <c r="F733" s="46"/>
      <c r="G733" s="46"/>
      <c r="H733" s="163"/>
      <c r="I733" s="43"/>
      <c r="J733" s="29"/>
      <c r="K733" s="70"/>
      <c r="L733" s="69"/>
      <c r="M733" s="47"/>
      <c r="N733" s="238" t="str">
        <f ca="1">IF(Tabla1[[#This Row],[Fecha de nac]]="","",IF(Tabla1[[#This Row],[Fecha Finalización]] &gt;=TODAY(), DATEDIF(Tabla1[[#This Row],[Fecha de nac]],TODAY(),"y"), ROUNDDOWN((Tabla1[[#This Row],[Fecha Finalización]] -Tabla1[[#This Row],[Fecha de nac]])/365,0)))</f>
        <v/>
      </c>
      <c r="O733" s="169"/>
      <c r="P733" s="35"/>
      <c r="Q733" s="68"/>
      <c r="R733" s="68"/>
      <c r="S733" s="68"/>
      <c r="T733" s="68"/>
      <c r="U733" s="243" t="str">
        <f>IF(F733="","",Tabla1[[#This Row],[Fecha Inicio grupo]]+3*7-7)</f>
        <v/>
      </c>
      <c r="V733" s="244" t="str">
        <f>IF(F733="","",EDATE(Tabla1[[#This Row],[Fecha Inicio grupo]],3))</f>
        <v/>
      </c>
      <c r="W733" s="30"/>
      <c r="X733" s="30"/>
      <c r="Y733" s="76"/>
      <c r="Z733" s="76"/>
      <c r="AA733" s="76"/>
      <c r="AB733" s="76"/>
      <c r="AC733" s="76"/>
      <c r="AD733" s="76"/>
      <c r="AE733" s="76"/>
      <c r="AF733" s="76"/>
      <c r="AG733" s="76"/>
      <c r="AH733" s="76"/>
      <c r="AI733" s="76"/>
      <c r="AJ733" s="76"/>
      <c r="AK733" s="76"/>
      <c r="AL733" s="76"/>
      <c r="AM733" s="76"/>
      <c r="AN733" s="76"/>
      <c r="AO733" s="144"/>
      <c r="AP733" s="246" t="str">
        <f>IF(F733="","",IFERROR(VLOOKUP(SUBSTITUTE(SUBSTITUTE(Tabla1[[#This Row],[Uso Sistemas]],"T","P"),"N","F"),Parámetros!$M$2:$N$17,2,0),"Completar hasta 3ra sem. para evaluar a Probacionista"))</f>
        <v/>
      </c>
      <c r="AQ733" s="40"/>
      <c r="AR733" s="40"/>
      <c r="AS733" s="40"/>
      <c r="AT733" s="29"/>
      <c r="AU733" s="56"/>
      <c r="AV733" s="56"/>
      <c r="AW733" s="56"/>
      <c r="AX733" s="248" t="str">
        <f>IF(V733="","",EOMONTH(EDATE(Tabla1[[#This Row],[Fecha Finalización]],2),0))</f>
        <v/>
      </c>
      <c r="AY733" s="40"/>
      <c r="AZ733" s="249" t="str">
        <f>IF(V733="","",EOMONTH(EDATE(Tabla1[[#This Row],[Fecha Finalización]],3),0))</f>
        <v/>
      </c>
      <c r="BA733" s="40"/>
      <c r="BB733" s="40"/>
      <c r="BC733" s="235"/>
      <c r="BD733" s="233" t="str">
        <f>IF(F733="","",Tabla1[[#This Row],[sem 01]]&amp;Tabla1[[#This Row],[sem 02]]&amp;Tabla1[[#This Row],[sem 03]])</f>
        <v/>
      </c>
      <c r="BE733" s="234" t="str">
        <f>IF(TRIM(F733)="","",$B$1&amp;"-"&amp;SUBSTITUTE(Tabla1[[#This Row],[Mes Inscrito]]," ","")&amp;"-"&amp;SUBSTITUTE(Tabla1[[#This Row],[Dia de clases Inscrito]]," ","")&amp;"-"&amp;SUBSTITUTE(Tabla1[[#This Row],[Horario Inscrito]]," ","")&amp;"-"&amp;Tabla1[[#This Row],[Fecha Inicio grupo]])</f>
        <v/>
      </c>
      <c r="BF733" s="251" t="str">
        <f>IF(F733="","",Tabla1[[#This Row],[Curso]])</f>
        <v/>
      </c>
      <c r="BG733" s="252" t="str">
        <f>+IF(TRIM(F733)="","",$B$1&amp;"-"&amp;TRIM(Tabla1[[#This Row],[Mes Inscrito]])&amp;"-"&amp;TRIM(Tabla1[[#This Row],[Dia de clases Inscrito]])&amp;"-"&amp;TRIM(Tabla1[[#This Row],[Horario Inscrito]])&amp;"-"&amp;TRIM(Tabla1[[#This Row],[Fecha Inicio grupo]])&amp;"-"&amp;TRIM(Tabla1[[#This Row],[Tipo Incrito]]))</f>
        <v/>
      </c>
      <c r="BH733" s="308" t="str">
        <f>IF(F733="","",OR(IFERROR(SEARCH("CG",Tabla1[[#This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3" s="309" t="str">
        <f>IF(F733&lt;&gt;"",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3" s="309" t="str">
        <f>IF(F733&lt;&gt;"",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3" s="309" t="str">
        <f>IF(Tabla1[[#This Row],[Fecha Inicio grupo]]="","",IFERROR(VLOOKUP(Tabla1[[#This Row],[Mes de Alta como miembro]],Parámetros!$AM$2:$AN$16,2,0),"01/01/1900"))</f>
        <v/>
      </c>
    </row>
    <row r="734" spans="1:63" ht="14.45" hidden="1">
      <c r="A734" s="69">
        <v>731</v>
      </c>
      <c r="B734" s="30"/>
      <c r="C734" s="35"/>
      <c r="D734" s="43"/>
      <c r="E734" s="65"/>
      <c r="F734" s="46"/>
      <c r="G734" s="46"/>
      <c r="H734" s="163"/>
      <c r="I734" s="43"/>
      <c r="J734" s="29"/>
      <c r="K734" s="70"/>
      <c r="L734" s="69"/>
      <c r="M734" s="47"/>
      <c r="N734" s="238" t="str">
        <f ca="1">IF(Tabla1[[#This Row],[Fecha de nac]]="","",IF(Tabla1[[#This Row],[Fecha Finalización]] &gt;=TODAY(), DATEDIF(Tabla1[[#This Row],[Fecha de nac]],TODAY(),"y"), ROUNDDOWN((Tabla1[[#This Row],[Fecha Finalización]] -Tabla1[[#This Row],[Fecha de nac]])/365,0)))</f>
        <v/>
      </c>
      <c r="O734" s="169"/>
      <c r="P734" s="35"/>
      <c r="Q734" s="68"/>
      <c r="R734" s="68"/>
      <c r="S734" s="68"/>
      <c r="T734" s="68"/>
      <c r="U734" s="243" t="str">
        <f>IF(F734="","",Tabla1[[#This Row],[Fecha Inicio grupo]]+3*7-7)</f>
        <v/>
      </c>
      <c r="V734" s="244" t="str">
        <f>IF(F734="","",EDATE(Tabla1[[#This Row],[Fecha Inicio grupo]],3))</f>
        <v/>
      </c>
      <c r="W734" s="30"/>
      <c r="X734" s="30"/>
      <c r="Y734" s="76"/>
      <c r="Z734" s="76"/>
      <c r="AA734" s="76"/>
      <c r="AB734" s="76"/>
      <c r="AC734" s="76"/>
      <c r="AD734" s="76"/>
      <c r="AE734" s="76"/>
      <c r="AF734" s="76"/>
      <c r="AG734" s="76"/>
      <c r="AH734" s="76"/>
      <c r="AI734" s="76"/>
      <c r="AJ734" s="76"/>
      <c r="AK734" s="76"/>
      <c r="AL734" s="76"/>
      <c r="AM734" s="76"/>
      <c r="AN734" s="76"/>
      <c r="AO734" s="144"/>
      <c r="AP734" s="246" t="str">
        <f>IF(F734="","",IFERROR(VLOOKUP(SUBSTITUTE(SUBSTITUTE(Tabla1[[#This Row],[Uso Sistemas]],"T","P"),"N","F"),Parámetros!$M$2:$N$17,2,0),"Completar hasta 3ra sem. para evaluar a Probacionista"))</f>
        <v/>
      </c>
      <c r="AQ734" s="40"/>
      <c r="AR734" s="40"/>
      <c r="AS734" s="40"/>
      <c r="AT734" s="29"/>
      <c r="AU734" s="56"/>
      <c r="AV734" s="56"/>
      <c r="AW734" s="56"/>
      <c r="AX734" s="248" t="str">
        <f>IF(V734="","",EOMONTH(EDATE(Tabla1[[#This Row],[Fecha Finalización]],2),0))</f>
        <v/>
      </c>
      <c r="AY734" s="40"/>
      <c r="AZ734" s="249" t="str">
        <f>IF(V734="","",EOMONTH(EDATE(Tabla1[[#This Row],[Fecha Finalización]],3),0))</f>
        <v/>
      </c>
      <c r="BA734" s="40"/>
      <c r="BB734" s="40"/>
      <c r="BC734" s="235"/>
      <c r="BD734" s="233" t="str">
        <f>IF(F734="","",Tabla1[[#This Row],[sem 01]]&amp;Tabla1[[#This Row],[sem 02]]&amp;Tabla1[[#This Row],[sem 03]])</f>
        <v/>
      </c>
      <c r="BE734" s="234" t="str">
        <f>IF(TRIM(F734)="","",$B$1&amp;"-"&amp;SUBSTITUTE(Tabla1[[#This Row],[Mes Inscrito]]," ","")&amp;"-"&amp;SUBSTITUTE(Tabla1[[#This Row],[Dia de clases Inscrito]]," ","")&amp;"-"&amp;SUBSTITUTE(Tabla1[[#This Row],[Horario Inscrito]]," ","")&amp;"-"&amp;Tabla1[[#This Row],[Fecha Inicio grupo]])</f>
        <v/>
      </c>
      <c r="BF734" s="251" t="str">
        <f>IF(F734="","",Tabla1[[#This Row],[Curso]])</f>
        <v/>
      </c>
      <c r="BG734" s="252" t="str">
        <f>+IF(TRIM(F734)="","",$B$1&amp;"-"&amp;TRIM(Tabla1[[#This Row],[Mes Inscrito]])&amp;"-"&amp;TRIM(Tabla1[[#This Row],[Dia de clases Inscrito]])&amp;"-"&amp;TRIM(Tabla1[[#This Row],[Horario Inscrito]])&amp;"-"&amp;TRIM(Tabla1[[#This Row],[Fecha Inicio grupo]])&amp;"-"&amp;TRIM(Tabla1[[#This Row],[Tipo Incrito]]))</f>
        <v/>
      </c>
      <c r="BH734" s="308" t="str">
        <f>IF(F734="","",OR(IFERROR(SEARCH("CG",Tabla1[[#This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4" s="309" t="str">
        <f>IF(F734&lt;&gt;"",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4" s="309" t="str">
        <f>IF(F734&lt;&gt;"",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4" s="309" t="str">
        <f>IF(Tabla1[[#This Row],[Fecha Inicio grupo]]="","",IFERROR(VLOOKUP(Tabla1[[#This Row],[Mes de Alta como miembro]],Parámetros!$AM$2:$AN$16,2,0),"01/01/1900"))</f>
        <v/>
      </c>
    </row>
    <row r="735" spans="1:63" ht="14.45" hidden="1">
      <c r="A735" s="69">
        <v>732</v>
      </c>
      <c r="B735" s="30"/>
      <c r="C735" s="35"/>
      <c r="D735" s="43"/>
      <c r="E735" s="65"/>
      <c r="F735" s="46"/>
      <c r="G735" s="46"/>
      <c r="H735" s="163"/>
      <c r="I735" s="43"/>
      <c r="J735" s="29"/>
      <c r="K735" s="70"/>
      <c r="L735" s="69"/>
      <c r="M735" s="47"/>
      <c r="N735" s="238" t="str">
        <f ca="1">IF(Tabla1[[#This Row],[Fecha de nac]]="","",IF(Tabla1[[#This Row],[Fecha Finalización]] &gt;=TODAY(), DATEDIF(Tabla1[[#This Row],[Fecha de nac]],TODAY(),"y"), ROUNDDOWN((Tabla1[[#This Row],[Fecha Finalización]] -Tabla1[[#This Row],[Fecha de nac]])/365,0)))</f>
        <v/>
      </c>
      <c r="O735" s="169"/>
      <c r="P735" s="35"/>
      <c r="Q735" s="68"/>
      <c r="R735" s="68"/>
      <c r="S735" s="68"/>
      <c r="T735" s="68"/>
      <c r="U735" s="243" t="str">
        <f>IF(F735="","",Tabla1[[#This Row],[Fecha Inicio grupo]]+3*7-7)</f>
        <v/>
      </c>
      <c r="V735" s="244" t="str">
        <f>IF(F735="","",EDATE(Tabla1[[#This Row],[Fecha Inicio grupo]],3))</f>
        <v/>
      </c>
      <c r="W735" s="30"/>
      <c r="X735" s="30"/>
      <c r="Y735" s="76"/>
      <c r="Z735" s="76"/>
      <c r="AA735" s="76"/>
      <c r="AB735" s="76"/>
      <c r="AC735" s="76"/>
      <c r="AD735" s="76"/>
      <c r="AE735" s="76"/>
      <c r="AF735" s="76"/>
      <c r="AG735" s="76"/>
      <c r="AH735" s="76"/>
      <c r="AI735" s="76"/>
      <c r="AJ735" s="76"/>
      <c r="AK735" s="76"/>
      <c r="AL735" s="76"/>
      <c r="AM735" s="76"/>
      <c r="AN735" s="76"/>
      <c r="AO735" s="144"/>
      <c r="AP735" s="246" t="str">
        <f>IF(F735="","",IFERROR(VLOOKUP(SUBSTITUTE(SUBSTITUTE(Tabla1[[#This Row],[Uso Sistemas]],"T","P"),"N","F"),Parámetros!$M$2:$N$17,2,0),"Completar hasta 3ra sem. para evaluar a Probacionista"))</f>
        <v/>
      </c>
      <c r="AQ735" s="40"/>
      <c r="AR735" s="40"/>
      <c r="AS735" s="40"/>
      <c r="AT735" s="29"/>
      <c r="AU735" s="56"/>
      <c r="AV735" s="56"/>
      <c r="AW735" s="56"/>
      <c r="AX735" s="248" t="str">
        <f>IF(V735="","",EOMONTH(EDATE(Tabla1[[#This Row],[Fecha Finalización]],2),0))</f>
        <v/>
      </c>
      <c r="AY735" s="40"/>
      <c r="AZ735" s="249" t="str">
        <f>IF(V735="","",EOMONTH(EDATE(Tabla1[[#This Row],[Fecha Finalización]],3),0))</f>
        <v/>
      </c>
      <c r="BA735" s="40"/>
      <c r="BB735" s="40"/>
      <c r="BC735" s="235"/>
      <c r="BD735" s="233" t="str">
        <f>IF(F735="","",Tabla1[[#This Row],[sem 01]]&amp;Tabla1[[#This Row],[sem 02]]&amp;Tabla1[[#This Row],[sem 03]])</f>
        <v/>
      </c>
      <c r="BE735" s="234" t="str">
        <f>IF(TRIM(F735)="","",$B$1&amp;"-"&amp;SUBSTITUTE(Tabla1[[#This Row],[Mes Inscrito]]," ","")&amp;"-"&amp;SUBSTITUTE(Tabla1[[#This Row],[Dia de clases Inscrito]]," ","")&amp;"-"&amp;SUBSTITUTE(Tabla1[[#This Row],[Horario Inscrito]]," ","")&amp;"-"&amp;Tabla1[[#This Row],[Fecha Inicio grupo]])</f>
        <v/>
      </c>
      <c r="BF735" s="251" t="str">
        <f>IF(F735="","",Tabla1[[#This Row],[Curso]])</f>
        <v/>
      </c>
      <c r="BG735" s="252" t="str">
        <f>+IF(TRIM(F735)="","",$B$1&amp;"-"&amp;TRIM(Tabla1[[#This Row],[Mes Inscrito]])&amp;"-"&amp;TRIM(Tabla1[[#This Row],[Dia de clases Inscrito]])&amp;"-"&amp;TRIM(Tabla1[[#This Row],[Horario Inscrito]])&amp;"-"&amp;TRIM(Tabla1[[#This Row],[Fecha Inicio grupo]])&amp;"-"&amp;TRIM(Tabla1[[#This Row],[Tipo Incrito]]))</f>
        <v/>
      </c>
      <c r="BH735" s="308" t="str">
        <f>IF(F735="","",OR(IFERROR(SEARCH("CG",Tabla1[[#This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5" s="309" t="str">
        <f>IF(F735&lt;&gt;"",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5" s="309" t="str">
        <f>IF(F735&lt;&gt;"",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5" s="309" t="str">
        <f>IF(Tabla1[[#This Row],[Fecha Inicio grupo]]="","",IFERROR(VLOOKUP(Tabla1[[#This Row],[Mes de Alta como miembro]],Parámetros!$AM$2:$AN$16,2,0),"01/01/1900"))</f>
        <v/>
      </c>
    </row>
    <row r="736" spans="1:63" ht="14.45" hidden="1">
      <c r="A736" s="69">
        <v>733</v>
      </c>
      <c r="B736" s="30"/>
      <c r="C736" s="35"/>
      <c r="D736" s="43"/>
      <c r="E736" s="65"/>
      <c r="F736" s="46"/>
      <c r="G736" s="46"/>
      <c r="H736" s="163"/>
      <c r="I736" s="43"/>
      <c r="J736" s="29"/>
      <c r="K736" s="70"/>
      <c r="L736" s="69"/>
      <c r="M736" s="47"/>
      <c r="N736" s="238" t="str">
        <f ca="1">IF(Tabla1[[#This Row],[Fecha de nac]]="","",IF(Tabla1[[#This Row],[Fecha Finalización]] &gt;=TODAY(), DATEDIF(Tabla1[[#This Row],[Fecha de nac]],TODAY(),"y"), ROUNDDOWN((Tabla1[[#This Row],[Fecha Finalización]] -Tabla1[[#This Row],[Fecha de nac]])/365,0)))</f>
        <v/>
      </c>
      <c r="O736" s="169"/>
      <c r="P736" s="35"/>
      <c r="Q736" s="68"/>
      <c r="R736" s="68"/>
      <c r="S736" s="68"/>
      <c r="T736" s="68"/>
      <c r="U736" s="243" t="str">
        <f>IF(F736="","",Tabla1[[#This Row],[Fecha Inicio grupo]]+3*7-7)</f>
        <v/>
      </c>
      <c r="V736" s="244" t="str">
        <f>IF(F736="","",EDATE(Tabla1[[#This Row],[Fecha Inicio grupo]],3))</f>
        <v/>
      </c>
      <c r="W736" s="30"/>
      <c r="X736" s="30"/>
      <c r="Y736" s="76"/>
      <c r="Z736" s="76"/>
      <c r="AA736" s="76"/>
      <c r="AB736" s="76"/>
      <c r="AC736" s="76"/>
      <c r="AD736" s="76"/>
      <c r="AE736" s="76"/>
      <c r="AF736" s="76"/>
      <c r="AG736" s="76"/>
      <c r="AH736" s="76"/>
      <c r="AI736" s="76"/>
      <c r="AJ736" s="76"/>
      <c r="AK736" s="76"/>
      <c r="AL736" s="76"/>
      <c r="AM736" s="76"/>
      <c r="AN736" s="76"/>
      <c r="AO736" s="144"/>
      <c r="AP736" s="246" t="str">
        <f>IF(F736="","",IFERROR(VLOOKUP(SUBSTITUTE(SUBSTITUTE(Tabla1[[#This Row],[Uso Sistemas]],"T","P"),"N","F"),Parámetros!$M$2:$N$17,2,0),"Completar hasta 3ra sem. para evaluar a Probacionista"))</f>
        <v/>
      </c>
      <c r="AQ736" s="40"/>
      <c r="AR736" s="40"/>
      <c r="AS736" s="40"/>
      <c r="AT736" s="29"/>
      <c r="AU736" s="56"/>
      <c r="AV736" s="56"/>
      <c r="AW736" s="56"/>
      <c r="AX736" s="248" t="str">
        <f>IF(V736="","",EOMONTH(EDATE(Tabla1[[#This Row],[Fecha Finalización]],2),0))</f>
        <v/>
      </c>
      <c r="AY736" s="40"/>
      <c r="AZ736" s="249" t="str">
        <f>IF(V736="","",EOMONTH(EDATE(Tabla1[[#This Row],[Fecha Finalización]],3),0))</f>
        <v/>
      </c>
      <c r="BA736" s="40"/>
      <c r="BB736" s="40"/>
      <c r="BC736" s="235"/>
      <c r="BD736" s="233" t="str">
        <f>IF(F736="","",Tabla1[[#This Row],[sem 01]]&amp;Tabla1[[#This Row],[sem 02]]&amp;Tabla1[[#This Row],[sem 03]])</f>
        <v/>
      </c>
      <c r="BE736" s="234" t="str">
        <f>IF(TRIM(F736)="","",$B$1&amp;"-"&amp;SUBSTITUTE(Tabla1[[#This Row],[Mes Inscrito]]," ","")&amp;"-"&amp;SUBSTITUTE(Tabla1[[#This Row],[Dia de clases Inscrito]]," ","")&amp;"-"&amp;SUBSTITUTE(Tabla1[[#This Row],[Horario Inscrito]]," ","")&amp;"-"&amp;Tabla1[[#This Row],[Fecha Inicio grupo]])</f>
        <v/>
      </c>
      <c r="BF736" s="251" t="str">
        <f>IF(F736="","",Tabla1[[#This Row],[Curso]])</f>
        <v/>
      </c>
      <c r="BG736" s="252" t="str">
        <f>+IF(TRIM(F736)="","",$B$1&amp;"-"&amp;TRIM(Tabla1[[#This Row],[Mes Inscrito]])&amp;"-"&amp;TRIM(Tabla1[[#This Row],[Dia de clases Inscrito]])&amp;"-"&amp;TRIM(Tabla1[[#This Row],[Horario Inscrito]])&amp;"-"&amp;TRIM(Tabla1[[#This Row],[Fecha Inicio grupo]])&amp;"-"&amp;TRIM(Tabla1[[#This Row],[Tipo Incrito]]))</f>
        <v/>
      </c>
      <c r="BH736" s="308" t="str">
        <f>IF(F736="","",OR(IFERROR(SEARCH("CG",Tabla1[[#This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6" s="309" t="str">
        <f>IF(F736&lt;&gt;"",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6" s="309" t="str">
        <f>IF(F736&lt;&gt;"",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6" s="309" t="str">
        <f>IF(Tabla1[[#This Row],[Fecha Inicio grupo]]="","",IFERROR(VLOOKUP(Tabla1[[#This Row],[Mes de Alta como miembro]],Parámetros!$AM$2:$AN$16,2,0),"01/01/1900"))</f>
        <v/>
      </c>
    </row>
    <row r="737" spans="1:63" ht="14.45" hidden="1">
      <c r="A737" s="69">
        <v>734</v>
      </c>
      <c r="B737" s="30"/>
      <c r="C737" s="35"/>
      <c r="D737" s="43"/>
      <c r="E737" s="65"/>
      <c r="F737" s="46"/>
      <c r="G737" s="46"/>
      <c r="H737" s="163"/>
      <c r="I737" s="43"/>
      <c r="J737" s="29"/>
      <c r="K737" s="70"/>
      <c r="L737" s="69"/>
      <c r="M737" s="47"/>
      <c r="N737" s="238" t="str">
        <f ca="1">IF(Tabla1[[#This Row],[Fecha de nac]]="","",IF(Tabla1[[#This Row],[Fecha Finalización]] &gt;=TODAY(), DATEDIF(Tabla1[[#This Row],[Fecha de nac]],TODAY(),"y"), ROUNDDOWN((Tabla1[[#This Row],[Fecha Finalización]] -Tabla1[[#This Row],[Fecha de nac]])/365,0)))</f>
        <v/>
      </c>
      <c r="O737" s="169"/>
      <c r="P737" s="35"/>
      <c r="Q737" s="68"/>
      <c r="R737" s="68"/>
      <c r="S737" s="68"/>
      <c r="T737" s="68"/>
      <c r="U737" s="243" t="str">
        <f>IF(F737="","",Tabla1[[#This Row],[Fecha Inicio grupo]]+3*7-7)</f>
        <v/>
      </c>
      <c r="V737" s="244" t="str">
        <f>IF(F737="","",EDATE(Tabla1[[#This Row],[Fecha Inicio grupo]],3))</f>
        <v/>
      </c>
      <c r="W737" s="30"/>
      <c r="X737" s="30"/>
      <c r="Y737" s="76"/>
      <c r="Z737" s="76"/>
      <c r="AA737" s="76"/>
      <c r="AB737" s="76"/>
      <c r="AC737" s="76"/>
      <c r="AD737" s="76"/>
      <c r="AE737" s="76"/>
      <c r="AF737" s="76"/>
      <c r="AG737" s="76"/>
      <c r="AH737" s="76"/>
      <c r="AI737" s="76"/>
      <c r="AJ737" s="76"/>
      <c r="AK737" s="76"/>
      <c r="AL737" s="76"/>
      <c r="AM737" s="76"/>
      <c r="AN737" s="76"/>
      <c r="AO737" s="144"/>
      <c r="AP737" s="246" t="str">
        <f>IF(F737="","",IFERROR(VLOOKUP(SUBSTITUTE(SUBSTITUTE(Tabla1[[#This Row],[Uso Sistemas]],"T","P"),"N","F"),Parámetros!$M$2:$N$17,2,0),"Completar hasta 3ra sem. para evaluar a Probacionista"))</f>
        <v/>
      </c>
      <c r="AQ737" s="40"/>
      <c r="AR737" s="40"/>
      <c r="AS737" s="40"/>
      <c r="AT737" s="29"/>
      <c r="AU737" s="56"/>
      <c r="AV737" s="56"/>
      <c r="AW737" s="56"/>
      <c r="AX737" s="248" t="str">
        <f>IF(V737="","",EOMONTH(EDATE(Tabla1[[#This Row],[Fecha Finalización]],2),0))</f>
        <v/>
      </c>
      <c r="AY737" s="40"/>
      <c r="AZ737" s="249" t="str">
        <f>IF(V737="","",EOMONTH(EDATE(Tabla1[[#This Row],[Fecha Finalización]],3),0))</f>
        <v/>
      </c>
      <c r="BA737" s="40"/>
      <c r="BB737" s="40"/>
      <c r="BC737" s="235"/>
      <c r="BD737" s="233" t="str">
        <f>IF(F737="","",Tabla1[[#This Row],[sem 01]]&amp;Tabla1[[#This Row],[sem 02]]&amp;Tabla1[[#This Row],[sem 03]])</f>
        <v/>
      </c>
      <c r="BE737" s="234" t="str">
        <f>IF(TRIM(F737)="","",$B$1&amp;"-"&amp;SUBSTITUTE(Tabla1[[#This Row],[Mes Inscrito]]," ","")&amp;"-"&amp;SUBSTITUTE(Tabla1[[#This Row],[Dia de clases Inscrito]]," ","")&amp;"-"&amp;SUBSTITUTE(Tabla1[[#This Row],[Horario Inscrito]]," ","")&amp;"-"&amp;Tabla1[[#This Row],[Fecha Inicio grupo]])</f>
        <v/>
      </c>
      <c r="BF737" s="251" t="str">
        <f>IF(F737="","",Tabla1[[#This Row],[Curso]])</f>
        <v/>
      </c>
      <c r="BG737" s="252" t="str">
        <f>+IF(TRIM(F737)="","",$B$1&amp;"-"&amp;TRIM(Tabla1[[#This Row],[Mes Inscrito]])&amp;"-"&amp;TRIM(Tabla1[[#This Row],[Dia de clases Inscrito]])&amp;"-"&amp;TRIM(Tabla1[[#This Row],[Horario Inscrito]])&amp;"-"&amp;TRIM(Tabla1[[#This Row],[Fecha Inicio grupo]])&amp;"-"&amp;TRIM(Tabla1[[#This Row],[Tipo Incrito]]))</f>
        <v/>
      </c>
      <c r="BH737" s="308" t="str">
        <f>IF(F737="","",OR(IFERROR(SEARCH("CG",Tabla1[[#This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7" s="309" t="str">
        <f>IF(F737&lt;&gt;"",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7" s="309" t="str">
        <f>IF(F737&lt;&gt;"",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7" s="309" t="str">
        <f>IF(Tabla1[[#This Row],[Fecha Inicio grupo]]="","",IFERROR(VLOOKUP(Tabla1[[#This Row],[Mes de Alta como miembro]],Parámetros!$AM$2:$AN$16,2,0),"01/01/1900"))</f>
        <v/>
      </c>
    </row>
    <row r="738" spans="1:63" ht="14.45" hidden="1">
      <c r="A738" s="69">
        <v>735</v>
      </c>
      <c r="B738" s="30"/>
      <c r="C738" s="35"/>
      <c r="D738" s="43"/>
      <c r="E738" s="65"/>
      <c r="F738" s="46"/>
      <c r="G738" s="46"/>
      <c r="H738" s="163"/>
      <c r="I738" s="43"/>
      <c r="J738" s="29"/>
      <c r="K738" s="70"/>
      <c r="L738" s="69"/>
      <c r="M738" s="47"/>
      <c r="N738" s="238" t="str">
        <f ca="1">IF(Tabla1[[#This Row],[Fecha de nac]]="","",IF(Tabla1[[#This Row],[Fecha Finalización]] &gt;=TODAY(), DATEDIF(Tabla1[[#This Row],[Fecha de nac]],TODAY(),"y"), ROUNDDOWN((Tabla1[[#This Row],[Fecha Finalización]] -Tabla1[[#This Row],[Fecha de nac]])/365,0)))</f>
        <v/>
      </c>
      <c r="O738" s="169"/>
      <c r="P738" s="35"/>
      <c r="Q738" s="68"/>
      <c r="R738" s="68"/>
      <c r="S738" s="68"/>
      <c r="T738" s="68"/>
      <c r="U738" s="243" t="str">
        <f>IF(F738="","",Tabla1[[#This Row],[Fecha Inicio grupo]]+3*7-7)</f>
        <v/>
      </c>
      <c r="V738" s="244" t="str">
        <f>IF(F738="","",EDATE(Tabla1[[#This Row],[Fecha Inicio grupo]],3))</f>
        <v/>
      </c>
      <c r="W738" s="30"/>
      <c r="X738" s="30"/>
      <c r="Y738" s="76"/>
      <c r="Z738" s="76"/>
      <c r="AA738" s="76"/>
      <c r="AB738" s="76"/>
      <c r="AC738" s="76"/>
      <c r="AD738" s="76"/>
      <c r="AE738" s="76"/>
      <c r="AF738" s="76"/>
      <c r="AG738" s="76"/>
      <c r="AH738" s="76"/>
      <c r="AI738" s="76"/>
      <c r="AJ738" s="76"/>
      <c r="AK738" s="76"/>
      <c r="AL738" s="76"/>
      <c r="AM738" s="76"/>
      <c r="AN738" s="76"/>
      <c r="AO738" s="144"/>
      <c r="AP738" s="246" t="str">
        <f>IF(F738="","",IFERROR(VLOOKUP(SUBSTITUTE(SUBSTITUTE(Tabla1[[#This Row],[Uso Sistemas]],"T","P"),"N","F"),Parámetros!$M$2:$N$17,2,0),"Completar hasta 3ra sem. para evaluar a Probacionista"))</f>
        <v/>
      </c>
      <c r="AQ738" s="40"/>
      <c r="AR738" s="40"/>
      <c r="AS738" s="40"/>
      <c r="AT738" s="29"/>
      <c r="AU738" s="56"/>
      <c r="AV738" s="56"/>
      <c r="AW738" s="56"/>
      <c r="AX738" s="248" t="str">
        <f>IF(V738="","",EOMONTH(EDATE(Tabla1[[#This Row],[Fecha Finalización]],2),0))</f>
        <v/>
      </c>
      <c r="AY738" s="40"/>
      <c r="AZ738" s="249" t="str">
        <f>IF(V738="","",EOMONTH(EDATE(Tabla1[[#This Row],[Fecha Finalización]],3),0))</f>
        <v/>
      </c>
      <c r="BA738" s="40"/>
      <c r="BB738" s="40"/>
      <c r="BC738" s="235"/>
      <c r="BD738" s="233" t="str">
        <f>IF(F738="","",Tabla1[[#This Row],[sem 01]]&amp;Tabla1[[#This Row],[sem 02]]&amp;Tabla1[[#This Row],[sem 03]])</f>
        <v/>
      </c>
      <c r="BE738" s="234" t="str">
        <f>IF(TRIM(F738)="","",$B$1&amp;"-"&amp;SUBSTITUTE(Tabla1[[#This Row],[Mes Inscrito]]," ","")&amp;"-"&amp;SUBSTITUTE(Tabla1[[#This Row],[Dia de clases Inscrito]]," ","")&amp;"-"&amp;SUBSTITUTE(Tabla1[[#This Row],[Horario Inscrito]]," ","")&amp;"-"&amp;Tabla1[[#This Row],[Fecha Inicio grupo]])</f>
        <v/>
      </c>
      <c r="BF738" s="251" t="str">
        <f>IF(F738="","",Tabla1[[#This Row],[Curso]])</f>
        <v/>
      </c>
      <c r="BG738" s="252" t="str">
        <f>+IF(TRIM(F738)="","",$B$1&amp;"-"&amp;TRIM(Tabla1[[#This Row],[Mes Inscrito]])&amp;"-"&amp;TRIM(Tabla1[[#This Row],[Dia de clases Inscrito]])&amp;"-"&amp;TRIM(Tabla1[[#This Row],[Horario Inscrito]])&amp;"-"&amp;TRIM(Tabla1[[#This Row],[Fecha Inicio grupo]])&amp;"-"&amp;TRIM(Tabla1[[#This Row],[Tipo Incrito]]))</f>
        <v/>
      </c>
      <c r="BH738" s="308" t="str">
        <f>IF(F738="","",OR(IFERROR(SEARCH("CG",Tabla1[[#This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8" s="309" t="str">
        <f>IF(F738&lt;&gt;"",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8" s="309" t="str">
        <f>IF(F738&lt;&gt;"",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8" s="309" t="str">
        <f>IF(Tabla1[[#This Row],[Fecha Inicio grupo]]="","",IFERROR(VLOOKUP(Tabla1[[#This Row],[Mes de Alta como miembro]],Parámetros!$AM$2:$AN$16,2,0),"01/01/1900"))</f>
        <v/>
      </c>
    </row>
    <row r="739" spans="1:63" ht="14.45" hidden="1">
      <c r="A739" s="69">
        <v>736</v>
      </c>
      <c r="B739" s="30"/>
      <c r="C739" s="35"/>
      <c r="D739" s="43"/>
      <c r="E739" s="65"/>
      <c r="F739" s="46"/>
      <c r="G739" s="46"/>
      <c r="H739" s="163"/>
      <c r="I739" s="43"/>
      <c r="J739" s="29"/>
      <c r="K739" s="70"/>
      <c r="L739" s="69"/>
      <c r="M739" s="47"/>
      <c r="N739" s="238" t="str">
        <f ca="1">IF(Tabla1[[#This Row],[Fecha de nac]]="","",IF(Tabla1[[#This Row],[Fecha Finalización]] &gt;=TODAY(), DATEDIF(Tabla1[[#This Row],[Fecha de nac]],TODAY(),"y"), ROUNDDOWN((Tabla1[[#This Row],[Fecha Finalización]] -Tabla1[[#This Row],[Fecha de nac]])/365,0)))</f>
        <v/>
      </c>
      <c r="O739" s="169"/>
      <c r="P739" s="35"/>
      <c r="Q739" s="68"/>
      <c r="R739" s="68"/>
      <c r="S739" s="68"/>
      <c r="T739" s="68"/>
      <c r="U739" s="243" t="str">
        <f>IF(F739="","",Tabla1[[#This Row],[Fecha Inicio grupo]]+3*7-7)</f>
        <v/>
      </c>
      <c r="V739" s="244" t="str">
        <f>IF(F739="","",EDATE(Tabla1[[#This Row],[Fecha Inicio grupo]],3))</f>
        <v/>
      </c>
      <c r="W739" s="30"/>
      <c r="X739" s="30"/>
      <c r="Y739" s="76"/>
      <c r="Z739" s="76"/>
      <c r="AA739" s="76"/>
      <c r="AB739" s="76"/>
      <c r="AC739" s="76"/>
      <c r="AD739" s="76"/>
      <c r="AE739" s="76"/>
      <c r="AF739" s="76"/>
      <c r="AG739" s="76"/>
      <c r="AH739" s="76"/>
      <c r="AI739" s="76"/>
      <c r="AJ739" s="76"/>
      <c r="AK739" s="76"/>
      <c r="AL739" s="76"/>
      <c r="AM739" s="76"/>
      <c r="AN739" s="76"/>
      <c r="AO739" s="144"/>
      <c r="AP739" s="246" t="str">
        <f>IF(F739="","",IFERROR(VLOOKUP(SUBSTITUTE(SUBSTITUTE(Tabla1[[#This Row],[Uso Sistemas]],"T","P"),"N","F"),Parámetros!$M$2:$N$17,2,0),"Completar hasta 3ra sem. para evaluar a Probacionista"))</f>
        <v/>
      </c>
      <c r="AQ739" s="40"/>
      <c r="AR739" s="40"/>
      <c r="AS739" s="40"/>
      <c r="AT739" s="29"/>
      <c r="AU739" s="56"/>
      <c r="AV739" s="56"/>
      <c r="AW739" s="56"/>
      <c r="AX739" s="248" t="str">
        <f>IF(V739="","",EOMONTH(EDATE(Tabla1[[#This Row],[Fecha Finalización]],2),0))</f>
        <v/>
      </c>
      <c r="AY739" s="40"/>
      <c r="AZ739" s="249" t="str">
        <f>IF(V739="","",EOMONTH(EDATE(Tabla1[[#This Row],[Fecha Finalización]],3),0))</f>
        <v/>
      </c>
      <c r="BA739" s="40"/>
      <c r="BB739" s="40"/>
      <c r="BC739" s="235"/>
      <c r="BD739" s="233" t="str">
        <f>IF(F739="","",Tabla1[[#This Row],[sem 01]]&amp;Tabla1[[#This Row],[sem 02]]&amp;Tabla1[[#This Row],[sem 03]])</f>
        <v/>
      </c>
      <c r="BE739" s="234" t="str">
        <f>IF(TRIM(F739)="","",$B$1&amp;"-"&amp;SUBSTITUTE(Tabla1[[#This Row],[Mes Inscrito]]," ","")&amp;"-"&amp;SUBSTITUTE(Tabla1[[#This Row],[Dia de clases Inscrito]]," ","")&amp;"-"&amp;SUBSTITUTE(Tabla1[[#This Row],[Horario Inscrito]]," ","")&amp;"-"&amp;Tabla1[[#This Row],[Fecha Inicio grupo]])</f>
        <v/>
      </c>
      <c r="BF739" s="251" t="str">
        <f>IF(F739="","",Tabla1[[#This Row],[Curso]])</f>
        <v/>
      </c>
      <c r="BG739" s="252" t="str">
        <f>+IF(TRIM(F739)="","",$B$1&amp;"-"&amp;TRIM(Tabla1[[#This Row],[Mes Inscrito]])&amp;"-"&amp;TRIM(Tabla1[[#This Row],[Dia de clases Inscrito]])&amp;"-"&amp;TRIM(Tabla1[[#This Row],[Horario Inscrito]])&amp;"-"&amp;TRIM(Tabla1[[#This Row],[Fecha Inicio grupo]])&amp;"-"&amp;TRIM(Tabla1[[#This Row],[Tipo Incrito]]))</f>
        <v/>
      </c>
      <c r="BH739" s="308" t="str">
        <f>IF(F739="","",OR(IFERROR(SEARCH("CG",Tabla1[[#This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9" s="309" t="str">
        <f>IF(F739&lt;&gt;"",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9" s="309" t="str">
        <f>IF(F739&lt;&gt;"",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9" s="309" t="str">
        <f>IF(Tabla1[[#This Row],[Fecha Inicio grupo]]="","",IFERROR(VLOOKUP(Tabla1[[#This Row],[Mes de Alta como miembro]],Parámetros!$AM$2:$AN$16,2,0),"01/01/1900"))</f>
        <v/>
      </c>
    </row>
    <row r="740" spans="1:63" ht="14.45" hidden="1">
      <c r="A740" s="69">
        <v>737</v>
      </c>
      <c r="B740" s="30"/>
      <c r="C740" s="35"/>
      <c r="D740" s="43"/>
      <c r="E740" s="65"/>
      <c r="F740" s="46"/>
      <c r="G740" s="46"/>
      <c r="H740" s="163"/>
      <c r="I740" s="43"/>
      <c r="J740" s="29"/>
      <c r="K740" s="70"/>
      <c r="L740" s="69"/>
      <c r="M740" s="47"/>
      <c r="N740" s="238" t="str">
        <f ca="1">IF(Tabla1[[#This Row],[Fecha de nac]]="","",IF(Tabla1[[#This Row],[Fecha Finalización]] &gt;=TODAY(), DATEDIF(Tabla1[[#This Row],[Fecha de nac]],TODAY(),"y"), ROUNDDOWN((Tabla1[[#This Row],[Fecha Finalización]] -Tabla1[[#This Row],[Fecha de nac]])/365,0)))</f>
        <v/>
      </c>
      <c r="O740" s="169"/>
      <c r="P740" s="35"/>
      <c r="Q740" s="68"/>
      <c r="R740" s="68"/>
      <c r="S740" s="68"/>
      <c r="T740" s="68"/>
      <c r="U740" s="243" t="str">
        <f>IF(F740="","",Tabla1[[#This Row],[Fecha Inicio grupo]]+3*7-7)</f>
        <v/>
      </c>
      <c r="V740" s="244" t="str">
        <f>IF(F740="","",EDATE(Tabla1[[#This Row],[Fecha Inicio grupo]],3))</f>
        <v/>
      </c>
      <c r="W740" s="30"/>
      <c r="X740" s="30"/>
      <c r="Y740" s="76"/>
      <c r="Z740" s="76"/>
      <c r="AA740" s="76"/>
      <c r="AB740" s="76"/>
      <c r="AC740" s="76"/>
      <c r="AD740" s="76"/>
      <c r="AE740" s="76"/>
      <c r="AF740" s="76"/>
      <c r="AG740" s="76"/>
      <c r="AH740" s="76"/>
      <c r="AI740" s="76"/>
      <c r="AJ740" s="76"/>
      <c r="AK740" s="76"/>
      <c r="AL740" s="76"/>
      <c r="AM740" s="76"/>
      <c r="AN740" s="76"/>
      <c r="AO740" s="144"/>
      <c r="AP740" s="246" t="str">
        <f>IF(F740="","",IFERROR(VLOOKUP(SUBSTITUTE(SUBSTITUTE(Tabla1[[#This Row],[Uso Sistemas]],"T","P"),"N","F"),Parámetros!$M$2:$N$17,2,0),"Completar hasta 3ra sem. para evaluar a Probacionista"))</f>
        <v/>
      </c>
      <c r="AQ740" s="40"/>
      <c r="AR740" s="40"/>
      <c r="AS740" s="40"/>
      <c r="AT740" s="29"/>
      <c r="AU740" s="56"/>
      <c r="AV740" s="56"/>
      <c r="AW740" s="56"/>
      <c r="AX740" s="248" t="str">
        <f>IF(V740="","",EOMONTH(EDATE(Tabla1[[#This Row],[Fecha Finalización]],2),0))</f>
        <v/>
      </c>
      <c r="AY740" s="40"/>
      <c r="AZ740" s="249" t="str">
        <f>IF(V740="","",EOMONTH(EDATE(Tabla1[[#This Row],[Fecha Finalización]],3),0))</f>
        <v/>
      </c>
      <c r="BA740" s="40"/>
      <c r="BB740" s="40"/>
      <c r="BC740" s="235"/>
      <c r="BD740" s="233" t="str">
        <f>IF(F740="","",Tabla1[[#This Row],[sem 01]]&amp;Tabla1[[#This Row],[sem 02]]&amp;Tabla1[[#This Row],[sem 03]])</f>
        <v/>
      </c>
      <c r="BE740" s="234" t="str">
        <f>IF(TRIM(F740)="","",$B$1&amp;"-"&amp;SUBSTITUTE(Tabla1[[#This Row],[Mes Inscrito]]," ","")&amp;"-"&amp;SUBSTITUTE(Tabla1[[#This Row],[Dia de clases Inscrito]]," ","")&amp;"-"&amp;SUBSTITUTE(Tabla1[[#This Row],[Horario Inscrito]]," ","")&amp;"-"&amp;Tabla1[[#This Row],[Fecha Inicio grupo]])</f>
        <v/>
      </c>
      <c r="BF740" s="251" t="str">
        <f>IF(F740="","",Tabla1[[#This Row],[Curso]])</f>
        <v/>
      </c>
      <c r="BG740" s="252" t="str">
        <f>+IF(TRIM(F740)="","",$B$1&amp;"-"&amp;TRIM(Tabla1[[#This Row],[Mes Inscrito]])&amp;"-"&amp;TRIM(Tabla1[[#This Row],[Dia de clases Inscrito]])&amp;"-"&amp;TRIM(Tabla1[[#This Row],[Horario Inscrito]])&amp;"-"&amp;TRIM(Tabla1[[#This Row],[Fecha Inicio grupo]])&amp;"-"&amp;TRIM(Tabla1[[#This Row],[Tipo Incrito]]))</f>
        <v/>
      </c>
      <c r="BH740" s="308" t="str">
        <f>IF(F740="","",OR(IFERROR(SEARCH("CG",Tabla1[[#This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0" s="309" t="str">
        <f>IF(F740&lt;&gt;"",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0" s="309" t="str">
        <f>IF(F740&lt;&gt;"",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0" s="309" t="str">
        <f>IF(Tabla1[[#This Row],[Fecha Inicio grupo]]="","",IFERROR(VLOOKUP(Tabla1[[#This Row],[Mes de Alta como miembro]],Parámetros!$AM$2:$AN$16,2,0),"01/01/1900"))</f>
        <v/>
      </c>
    </row>
    <row r="741" spans="1:63" ht="14.45" hidden="1">
      <c r="A741" s="69">
        <v>738</v>
      </c>
      <c r="B741" s="30"/>
      <c r="C741" s="35"/>
      <c r="D741" s="43"/>
      <c r="E741" s="65"/>
      <c r="F741" s="46"/>
      <c r="G741" s="46"/>
      <c r="H741" s="163"/>
      <c r="I741" s="43"/>
      <c r="J741" s="29"/>
      <c r="K741" s="70"/>
      <c r="L741" s="69"/>
      <c r="M741" s="47"/>
      <c r="N741" s="238" t="str">
        <f ca="1">IF(Tabla1[[#This Row],[Fecha de nac]]="","",IF(Tabla1[[#This Row],[Fecha Finalización]] &gt;=TODAY(), DATEDIF(Tabla1[[#This Row],[Fecha de nac]],TODAY(),"y"), ROUNDDOWN((Tabla1[[#This Row],[Fecha Finalización]] -Tabla1[[#This Row],[Fecha de nac]])/365,0)))</f>
        <v/>
      </c>
      <c r="O741" s="169"/>
      <c r="P741" s="35"/>
      <c r="Q741" s="68"/>
      <c r="R741" s="68"/>
      <c r="S741" s="68"/>
      <c r="T741" s="68"/>
      <c r="U741" s="243" t="str">
        <f>IF(F741="","",Tabla1[[#This Row],[Fecha Inicio grupo]]+3*7-7)</f>
        <v/>
      </c>
      <c r="V741" s="244" t="str">
        <f>IF(F741="","",EDATE(Tabla1[[#This Row],[Fecha Inicio grupo]],3))</f>
        <v/>
      </c>
      <c r="W741" s="30"/>
      <c r="X741" s="30"/>
      <c r="Y741" s="76"/>
      <c r="Z741" s="76"/>
      <c r="AA741" s="76"/>
      <c r="AB741" s="76"/>
      <c r="AC741" s="76"/>
      <c r="AD741" s="76"/>
      <c r="AE741" s="76"/>
      <c r="AF741" s="76"/>
      <c r="AG741" s="76"/>
      <c r="AH741" s="76"/>
      <c r="AI741" s="76"/>
      <c r="AJ741" s="76"/>
      <c r="AK741" s="76"/>
      <c r="AL741" s="76"/>
      <c r="AM741" s="76"/>
      <c r="AN741" s="76"/>
      <c r="AO741" s="144"/>
      <c r="AP741" s="246" t="str">
        <f>IF(F741="","",IFERROR(VLOOKUP(SUBSTITUTE(SUBSTITUTE(Tabla1[[#This Row],[Uso Sistemas]],"T","P"),"N","F"),Parámetros!$M$2:$N$17,2,0),"Completar hasta 3ra sem. para evaluar a Probacionista"))</f>
        <v/>
      </c>
      <c r="AQ741" s="40"/>
      <c r="AR741" s="40"/>
      <c r="AS741" s="40"/>
      <c r="AT741" s="29"/>
      <c r="AU741" s="56"/>
      <c r="AV741" s="56"/>
      <c r="AW741" s="56"/>
      <c r="AX741" s="248" t="str">
        <f>IF(V741="","",EOMONTH(EDATE(Tabla1[[#This Row],[Fecha Finalización]],2),0))</f>
        <v/>
      </c>
      <c r="AY741" s="40"/>
      <c r="AZ741" s="249" t="str">
        <f>IF(V741="","",EOMONTH(EDATE(Tabla1[[#This Row],[Fecha Finalización]],3),0))</f>
        <v/>
      </c>
      <c r="BA741" s="40"/>
      <c r="BB741" s="40"/>
      <c r="BC741" s="235"/>
      <c r="BD741" s="233" t="str">
        <f>IF(F741="","",Tabla1[[#This Row],[sem 01]]&amp;Tabla1[[#This Row],[sem 02]]&amp;Tabla1[[#This Row],[sem 03]])</f>
        <v/>
      </c>
      <c r="BE741" s="234" t="str">
        <f>IF(TRIM(F741)="","",$B$1&amp;"-"&amp;SUBSTITUTE(Tabla1[[#This Row],[Mes Inscrito]]," ","")&amp;"-"&amp;SUBSTITUTE(Tabla1[[#This Row],[Dia de clases Inscrito]]," ","")&amp;"-"&amp;SUBSTITUTE(Tabla1[[#This Row],[Horario Inscrito]]," ","")&amp;"-"&amp;Tabla1[[#This Row],[Fecha Inicio grupo]])</f>
        <v/>
      </c>
      <c r="BF741" s="251" t="str">
        <f>IF(F741="","",Tabla1[[#This Row],[Curso]])</f>
        <v/>
      </c>
      <c r="BG741" s="252" t="str">
        <f>+IF(TRIM(F741)="","",$B$1&amp;"-"&amp;TRIM(Tabla1[[#This Row],[Mes Inscrito]])&amp;"-"&amp;TRIM(Tabla1[[#This Row],[Dia de clases Inscrito]])&amp;"-"&amp;TRIM(Tabla1[[#This Row],[Horario Inscrito]])&amp;"-"&amp;TRIM(Tabla1[[#This Row],[Fecha Inicio grupo]])&amp;"-"&amp;TRIM(Tabla1[[#This Row],[Tipo Incrito]]))</f>
        <v/>
      </c>
      <c r="BH741" s="308" t="str">
        <f>IF(F741="","",OR(IFERROR(SEARCH("CG",Tabla1[[#This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1" s="309" t="str">
        <f>IF(F741&lt;&gt;"",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1" s="309" t="str">
        <f>IF(F741&lt;&gt;"",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1" s="309" t="str">
        <f>IF(Tabla1[[#This Row],[Fecha Inicio grupo]]="","",IFERROR(VLOOKUP(Tabla1[[#This Row],[Mes de Alta como miembro]],Parámetros!$AM$2:$AN$16,2,0),"01/01/1900"))</f>
        <v/>
      </c>
    </row>
    <row r="742" spans="1:63" ht="14.45" hidden="1">
      <c r="A742" s="69">
        <v>739</v>
      </c>
      <c r="B742" s="30"/>
      <c r="C742" s="35"/>
      <c r="D742" s="43"/>
      <c r="E742" s="65"/>
      <c r="F742" s="46"/>
      <c r="G742" s="46"/>
      <c r="H742" s="163"/>
      <c r="I742" s="43"/>
      <c r="J742" s="29"/>
      <c r="K742" s="70"/>
      <c r="L742" s="69"/>
      <c r="M742" s="47"/>
      <c r="N742" s="238" t="str">
        <f ca="1">IF(Tabla1[[#This Row],[Fecha de nac]]="","",IF(Tabla1[[#This Row],[Fecha Finalización]] &gt;=TODAY(), DATEDIF(Tabla1[[#This Row],[Fecha de nac]],TODAY(),"y"), ROUNDDOWN((Tabla1[[#This Row],[Fecha Finalización]] -Tabla1[[#This Row],[Fecha de nac]])/365,0)))</f>
        <v/>
      </c>
      <c r="O742" s="169"/>
      <c r="P742" s="35"/>
      <c r="Q742" s="68"/>
      <c r="R742" s="68"/>
      <c r="S742" s="68"/>
      <c r="T742" s="68"/>
      <c r="U742" s="243" t="str">
        <f>IF(F742="","",Tabla1[[#This Row],[Fecha Inicio grupo]]+3*7-7)</f>
        <v/>
      </c>
      <c r="V742" s="244" t="str">
        <f>IF(F742="","",EDATE(Tabla1[[#This Row],[Fecha Inicio grupo]],3))</f>
        <v/>
      </c>
      <c r="W742" s="30"/>
      <c r="X742" s="30"/>
      <c r="Y742" s="76"/>
      <c r="Z742" s="76"/>
      <c r="AA742" s="76"/>
      <c r="AB742" s="76"/>
      <c r="AC742" s="76"/>
      <c r="AD742" s="76"/>
      <c r="AE742" s="76"/>
      <c r="AF742" s="76"/>
      <c r="AG742" s="76"/>
      <c r="AH742" s="76"/>
      <c r="AI742" s="76"/>
      <c r="AJ742" s="76"/>
      <c r="AK742" s="76"/>
      <c r="AL742" s="76"/>
      <c r="AM742" s="76"/>
      <c r="AN742" s="76"/>
      <c r="AO742" s="144"/>
      <c r="AP742" s="246" t="str">
        <f>IF(F742="","",IFERROR(VLOOKUP(SUBSTITUTE(SUBSTITUTE(Tabla1[[#This Row],[Uso Sistemas]],"T","P"),"N","F"),Parámetros!$M$2:$N$17,2,0),"Completar hasta 3ra sem. para evaluar a Probacionista"))</f>
        <v/>
      </c>
      <c r="AQ742" s="40"/>
      <c r="AR742" s="40"/>
      <c r="AS742" s="40"/>
      <c r="AT742" s="29"/>
      <c r="AU742" s="56"/>
      <c r="AV742" s="56"/>
      <c r="AW742" s="56"/>
      <c r="AX742" s="248" t="str">
        <f>IF(V742="","",EOMONTH(EDATE(Tabla1[[#This Row],[Fecha Finalización]],2),0))</f>
        <v/>
      </c>
      <c r="AY742" s="40"/>
      <c r="AZ742" s="249" t="str">
        <f>IF(V742="","",EOMONTH(EDATE(Tabla1[[#This Row],[Fecha Finalización]],3),0))</f>
        <v/>
      </c>
      <c r="BA742" s="40"/>
      <c r="BB742" s="40"/>
      <c r="BC742" s="235"/>
      <c r="BD742" s="233" t="str">
        <f>IF(F742="","",Tabla1[[#This Row],[sem 01]]&amp;Tabla1[[#This Row],[sem 02]]&amp;Tabla1[[#This Row],[sem 03]])</f>
        <v/>
      </c>
      <c r="BE742" s="234" t="str">
        <f>IF(TRIM(F742)="","",$B$1&amp;"-"&amp;SUBSTITUTE(Tabla1[[#This Row],[Mes Inscrito]]," ","")&amp;"-"&amp;SUBSTITUTE(Tabla1[[#This Row],[Dia de clases Inscrito]]," ","")&amp;"-"&amp;SUBSTITUTE(Tabla1[[#This Row],[Horario Inscrito]]," ","")&amp;"-"&amp;Tabla1[[#This Row],[Fecha Inicio grupo]])</f>
        <v/>
      </c>
      <c r="BF742" s="251" t="str">
        <f>IF(F742="","",Tabla1[[#This Row],[Curso]])</f>
        <v/>
      </c>
      <c r="BG742" s="252" t="str">
        <f>+IF(TRIM(F742)="","",$B$1&amp;"-"&amp;TRIM(Tabla1[[#This Row],[Mes Inscrito]])&amp;"-"&amp;TRIM(Tabla1[[#This Row],[Dia de clases Inscrito]])&amp;"-"&amp;TRIM(Tabla1[[#This Row],[Horario Inscrito]])&amp;"-"&amp;TRIM(Tabla1[[#This Row],[Fecha Inicio grupo]])&amp;"-"&amp;TRIM(Tabla1[[#This Row],[Tipo Incrito]]))</f>
        <v/>
      </c>
      <c r="BH742" s="308" t="str">
        <f>IF(F742="","",OR(IFERROR(SEARCH("CG",Tabla1[[#This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2" s="309" t="str">
        <f>IF(F742&lt;&gt;"",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2" s="309" t="str">
        <f>IF(F742&lt;&gt;"",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2" s="309" t="str">
        <f>IF(Tabla1[[#This Row],[Fecha Inicio grupo]]="","",IFERROR(VLOOKUP(Tabla1[[#This Row],[Mes de Alta como miembro]],Parámetros!$AM$2:$AN$16,2,0),"01/01/1900"))</f>
        <v/>
      </c>
    </row>
    <row r="743" spans="1:63" ht="14.45" hidden="1">
      <c r="A743" s="69">
        <v>740</v>
      </c>
      <c r="B743" s="30"/>
      <c r="C743" s="35"/>
      <c r="D743" s="43"/>
      <c r="E743" s="65"/>
      <c r="F743" s="46"/>
      <c r="G743" s="46"/>
      <c r="H743" s="163"/>
      <c r="I743" s="43"/>
      <c r="J743" s="29"/>
      <c r="K743" s="70"/>
      <c r="L743" s="69"/>
      <c r="M743" s="47"/>
      <c r="N743" s="238" t="str">
        <f ca="1">IF(Tabla1[[#This Row],[Fecha de nac]]="","",IF(Tabla1[[#This Row],[Fecha Finalización]] &gt;=TODAY(), DATEDIF(Tabla1[[#This Row],[Fecha de nac]],TODAY(),"y"), ROUNDDOWN((Tabla1[[#This Row],[Fecha Finalización]] -Tabla1[[#This Row],[Fecha de nac]])/365,0)))</f>
        <v/>
      </c>
      <c r="O743" s="169"/>
      <c r="P743" s="35"/>
      <c r="Q743" s="68"/>
      <c r="R743" s="68"/>
      <c r="S743" s="68"/>
      <c r="T743" s="68"/>
      <c r="U743" s="243" t="str">
        <f>IF(F743="","",Tabla1[[#This Row],[Fecha Inicio grupo]]+3*7-7)</f>
        <v/>
      </c>
      <c r="V743" s="244" t="str">
        <f>IF(F743="","",EDATE(Tabla1[[#This Row],[Fecha Inicio grupo]],3))</f>
        <v/>
      </c>
      <c r="W743" s="30"/>
      <c r="X743" s="30"/>
      <c r="Y743" s="76"/>
      <c r="Z743" s="76"/>
      <c r="AA743" s="76"/>
      <c r="AB743" s="76"/>
      <c r="AC743" s="76"/>
      <c r="AD743" s="76"/>
      <c r="AE743" s="76"/>
      <c r="AF743" s="76"/>
      <c r="AG743" s="76"/>
      <c r="AH743" s="76"/>
      <c r="AI743" s="76"/>
      <c r="AJ743" s="76"/>
      <c r="AK743" s="76"/>
      <c r="AL743" s="76"/>
      <c r="AM743" s="76"/>
      <c r="AN743" s="76"/>
      <c r="AO743" s="144"/>
      <c r="AP743" s="246" t="str">
        <f>IF(F743="","",IFERROR(VLOOKUP(SUBSTITUTE(SUBSTITUTE(Tabla1[[#This Row],[Uso Sistemas]],"T","P"),"N","F"),Parámetros!$M$2:$N$17,2,0),"Completar hasta 3ra sem. para evaluar a Probacionista"))</f>
        <v/>
      </c>
      <c r="AQ743" s="40"/>
      <c r="AR743" s="40"/>
      <c r="AS743" s="40"/>
      <c r="AT743" s="29"/>
      <c r="AU743" s="56"/>
      <c r="AV743" s="56"/>
      <c r="AW743" s="56"/>
      <c r="AX743" s="248" t="str">
        <f>IF(V743="","",EOMONTH(EDATE(Tabla1[[#This Row],[Fecha Finalización]],2),0))</f>
        <v/>
      </c>
      <c r="AY743" s="40"/>
      <c r="AZ743" s="249" t="str">
        <f>IF(V743="","",EOMONTH(EDATE(Tabla1[[#This Row],[Fecha Finalización]],3),0))</f>
        <v/>
      </c>
      <c r="BA743" s="40"/>
      <c r="BB743" s="40"/>
      <c r="BC743" s="235"/>
      <c r="BD743" s="233" t="str">
        <f>IF(F743="","",Tabla1[[#This Row],[sem 01]]&amp;Tabla1[[#This Row],[sem 02]]&amp;Tabla1[[#This Row],[sem 03]])</f>
        <v/>
      </c>
      <c r="BE743" s="234" t="str">
        <f>IF(TRIM(F743)="","",$B$1&amp;"-"&amp;SUBSTITUTE(Tabla1[[#This Row],[Mes Inscrito]]," ","")&amp;"-"&amp;SUBSTITUTE(Tabla1[[#This Row],[Dia de clases Inscrito]]," ","")&amp;"-"&amp;SUBSTITUTE(Tabla1[[#This Row],[Horario Inscrito]]," ","")&amp;"-"&amp;Tabla1[[#This Row],[Fecha Inicio grupo]])</f>
        <v/>
      </c>
      <c r="BF743" s="251" t="str">
        <f>IF(F743="","",Tabla1[[#This Row],[Curso]])</f>
        <v/>
      </c>
      <c r="BG743" s="252" t="str">
        <f>+IF(TRIM(F743)="","",$B$1&amp;"-"&amp;TRIM(Tabla1[[#This Row],[Mes Inscrito]])&amp;"-"&amp;TRIM(Tabla1[[#This Row],[Dia de clases Inscrito]])&amp;"-"&amp;TRIM(Tabla1[[#This Row],[Horario Inscrito]])&amp;"-"&amp;TRIM(Tabla1[[#This Row],[Fecha Inicio grupo]])&amp;"-"&amp;TRIM(Tabla1[[#This Row],[Tipo Incrito]]))</f>
        <v/>
      </c>
      <c r="BH743" s="308" t="str">
        <f>IF(F743="","",OR(IFERROR(SEARCH("CG",Tabla1[[#This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3" s="309" t="str">
        <f>IF(F743&lt;&gt;"",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3" s="309" t="str">
        <f>IF(F743&lt;&gt;"",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3" s="309" t="str">
        <f>IF(Tabla1[[#This Row],[Fecha Inicio grupo]]="","",IFERROR(VLOOKUP(Tabla1[[#This Row],[Mes de Alta como miembro]],Parámetros!$AM$2:$AN$16,2,0),"01/01/1900"))</f>
        <v/>
      </c>
    </row>
    <row r="744" spans="1:63" ht="14.45" hidden="1">
      <c r="A744" s="69">
        <v>741</v>
      </c>
      <c r="B744" s="30"/>
      <c r="C744" s="35"/>
      <c r="D744" s="43"/>
      <c r="E744" s="65"/>
      <c r="F744" s="46"/>
      <c r="G744" s="46"/>
      <c r="H744" s="163"/>
      <c r="I744" s="43"/>
      <c r="J744" s="29"/>
      <c r="K744" s="70"/>
      <c r="L744" s="69"/>
      <c r="M744" s="47"/>
      <c r="N744" s="238" t="str">
        <f ca="1">IF(Tabla1[[#This Row],[Fecha de nac]]="","",IF(Tabla1[[#This Row],[Fecha Finalización]] &gt;=TODAY(), DATEDIF(Tabla1[[#This Row],[Fecha de nac]],TODAY(),"y"), ROUNDDOWN((Tabla1[[#This Row],[Fecha Finalización]] -Tabla1[[#This Row],[Fecha de nac]])/365,0)))</f>
        <v/>
      </c>
      <c r="O744" s="169"/>
      <c r="P744" s="35"/>
      <c r="Q744" s="68"/>
      <c r="R744" s="68"/>
      <c r="S744" s="68"/>
      <c r="T744" s="68"/>
      <c r="U744" s="243" t="str">
        <f>IF(F744="","",Tabla1[[#This Row],[Fecha Inicio grupo]]+3*7-7)</f>
        <v/>
      </c>
      <c r="V744" s="244" t="str">
        <f>IF(F744="","",EDATE(Tabla1[[#This Row],[Fecha Inicio grupo]],3))</f>
        <v/>
      </c>
      <c r="W744" s="30"/>
      <c r="X744" s="30"/>
      <c r="Y744" s="76"/>
      <c r="Z744" s="76"/>
      <c r="AA744" s="76"/>
      <c r="AB744" s="76"/>
      <c r="AC744" s="76"/>
      <c r="AD744" s="76"/>
      <c r="AE744" s="76"/>
      <c r="AF744" s="76"/>
      <c r="AG744" s="76"/>
      <c r="AH744" s="76"/>
      <c r="AI744" s="76"/>
      <c r="AJ744" s="76"/>
      <c r="AK744" s="76"/>
      <c r="AL744" s="76"/>
      <c r="AM744" s="76"/>
      <c r="AN744" s="76"/>
      <c r="AO744" s="144"/>
      <c r="AP744" s="246" t="str">
        <f>IF(F744="","",IFERROR(VLOOKUP(SUBSTITUTE(SUBSTITUTE(Tabla1[[#This Row],[Uso Sistemas]],"T","P"),"N","F"),Parámetros!$M$2:$N$17,2,0),"Completar hasta 3ra sem. para evaluar a Probacionista"))</f>
        <v/>
      </c>
      <c r="AQ744" s="40"/>
      <c r="AR744" s="40"/>
      <c r="AS744" s="40"/>
      <c r="AT744" s="29"/>
      <c r="AU744" s="56"/>
      <c r="AV744" s="56"/>
      <c r="AW744" s="56"/>
      <c r="AX744" s="248" t="str">
        <f>IF(V744="","",EOMONTH(EDATE(Tabla1[[#This Row],[Fecha Finalización]],2),0))</f>
        <v/>
      </c>
      <c r="AY744" s="40"/>
      <c r="AZ744" s="249" t="str">
        <f>IF(V744="","",EOMONTH(EDATE(Tabla1[[#This Row],[Fecha Finalización]],3),0))</f>
        <v/>
      </c>
      <c r="BA744" s="40"/>
      <c r="BB744" s="40"/>
      <c r="BC744" s="235"/>
      <c r="BD744" s="233" t="str">
        <f>IF(F744="","",Tabla1[[#This Row],[sem 01]]&amp;Tabla1[[#This Row],[sem 02]]&amp;Tabla1[[#This Row],[sem 03]])</f>
        <v/>
      </c>
      <c r="BE744" s="234" t="str">
        <f>IF(TRIM(F744)="","",$B$1&amp;"-"&amp;SUBSTITUTE(Tabla1[[#This Row],[Mes Inscrito]]," ","")&amp;"-"&amp;SUBSTITUTE(Tabla1[[#This Row],[Dia de clases Inscrito]]," ","")&amp;"-"&amp;SUBSTITUTE(Tabla1[[#This Row],[Horario Inscrito]]," ","")&amp;"-"&amp;Tabla1[[#This Row],[Fecha Inicio grupo]])</f>
        <v/>
      </c>
      <c r="BF744" s="251" t="str">
        <f>IF(F744="","",Tabla1[[#This Row],[Curso]])</f>
        <v/>
      </c>
      <c r="BG744" s="252" t="str">
        <f>+IF(TRIM(F744)="","",$B$1&amp;"-"&amp;TRIM(Tabla1[[#This Row],[Mes Inscrito]])&amp;"-"&amp;TRIM(Tabla1[[#This Row],[Dia de clases Inscrito]])&amp;"-"&amp;TRIM(Tabla1[[#This Row],[Horario Inscrito]])&amp;"-"&amp;TRIM(Tabla1[[#This Row],[Fecha Inicio grupo]])&amp;"-"&amp;TRIM(Tabla1[[#This Row],[Tipo Incrito]]))</f>
        <v/>
      </c>
      <c r="BH744" s="308" t="str">
        <f>IF(F744="","",OR(IFERROR(SEARCH("CG",Tabla1[[#This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4" s="309" t="str">
        <f>IF(F744&lt;&gt;"",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4" s="309" t="str">
        <f>IF(F744&lt;&gt;"",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4" s="309" t="str">
        <f>IF(Tabla1[[#This Row],[Fecha Inicio grupo]]="","",IFERROR(VLOOKUP(Tabla1[[#This Row],[Mes de Alta como miembro]],Parámetros!$AM$2:$AN$16,2,0),"01/01/1900"))</f>
        <v/>
      </c>
    </row>
    <row r="745" spans="1:63" ht="14.45" hidden="1">
      <c r="A745" s="69">
        <v>742</v>
      </c>
      <c r="B745" s="30"/>
      <c r="C745" s="35"/>
      <c r="D745" s="43"/>
      <c r="E745" s="65"/>
      <c r="F745" s="46"/>
      <c r="G745" s="46"/>
      <c r="H745" s="163"/>
      <c r="I745" s="43"/>
      <c r="J745" s="29"/>
      <c r="K745" s="70"/>
      <c r="L745" s="69"/>
      <c r="M745" s="47"/>
      <c r="N745" s="238" t="str">
        <f ca="1">IF(Tabla1[[#This Row],[Fecha de nac]]="","",IF(Tabla1[[#This Row],[Fecha Finalización]] &gt;=TODAY(), DATEDIF(Tabla1[[#This Row],[Fecha de nac]],TODAY(),"y"), ROUNDDOWN((Tabla1[[#This Row],[Fecha Finalización]] -Tabla1[[#This Row],[Fecha de nac]])/365,0)))</f>
        <v/>
      </c>
      <c r="O745" s="169"/>
      <c r="P745" s="35"/>
      <c r="Q745" s="68"/>
      <c r="R745" s="68"/>
      <c r="S745" s="68"/>
      <c r="T745" s="68"/>
      <c r="U745" s="243" t="str">
        <f>IF(F745="","",Tabla1[[#This Row],[Fecha Inicio grupo]]+3*7-7)</f>
        <v/>
      </c>
      <c r="V745" s="244" t="str">
        <f>IF(F745="","",EDATE(Tabla1[[#This Row],[Fecha Inicio grupo]],3))</f>
        <v/>
      </c>
      <c r="W745" s="30"/>
      <c r="X745" s="30"/>
      <c r="Y745" s="76"/>
      <c r="Z745" s="76"/>
      <c r="AA745" s="76"/>
      <c r="AB745" s="76"/>
      <c r="AC745" s="76"/>
      <c r="AD745" s="76"/>
      <c r="AE745" s="76"/>
      <c r="AF745" s="76"/>
      <c r="AG745" s="76"/>
      <c r="AH745" s="76"/>
      <c r="AI745" s="76"/>
      <c r="AJ745" s="76"/>
      <c r="AK745" s="76"/>
      <c r="AL745" s="76"/>
      <c r="AM745" s="76"/>
      <c r="AN745" s="76"/>
      <c r="AO745" s="144"/>
      <c r="AP745" s="246" t="str">
        <f>IF(F745="","",IFERROR(VLOOKUP(SUBSTITUTE(SUBSTITUTE(Tabla1[[#This Row],[Uso Sistemas]],"T","P"),"N","F"),Parámetros!$M$2:$N$17,2,0),"Completar hasta 3ra sem. para evaluar a Probacionista"))</f>
        <v/>
      </c>
      <c r="AQ745" s="40"/>
      <c r="AR745" s="40"/>
      <c r="AS745" s="40"/>
      <c r="AT745" s="29"/>
      <c r="AU745" s="56"/>
      <c r="AV745" s="56"/>
      <c r="AW745" s="56"/>
      <c r="AX745" s="248" t="str">
        <f>IF(V745="","",EOMONTH(EDATE(Tabla1[[#This Row],[Fecha Finalización]],2),0))</f>
        <v/>
      </c>
      <c r="AY745" s="40"/>
      <c r="AZ745" s="249" t="str">
        <f>IF(V745="","",EOMONTH(EDATE(Tabla1[[#This Row],[Fecha Finalización]],3),0))</f>
        <v/>
      </c>
      <c r="BA745" s="40"/>
      <c r="BB745" s="40"/>
      <c r="BC745" s="235"/>
      <c r="BD745" s="233" t="str">
        <f>IF(F745="","",Tabla1[[#This Row],[sem 01]]&amp;Tabla1[[#This Row],[sem 02]]&amp;Tabla1[[#This Row],[sem 03]])</f>
        <v/>
      </c>
      <c r="BE745" s="234" t="str">
        <f>IF(TRIM(F745)="","",$B$1&amp;"-"&amp;SUBSTITUTE(Tabla1[[#This Row],[Mes Inscrito]]," ","")&amp;"-"&amp;SUBSTITUTE(Tabla1[[#This Row],[Dia de clases Inscrito]]," ","")&amp;"-"&amp;SUBSTITUTE(Tabla1[[#This Row],[Horario Inscrito]]," ","")&amp;"-"&amp;Tabla1[[#This Row],[Fecha Inicio grupo]])</f>
        <v/>
      </c>
      <c r="BF745" s="251" t="str">
        <f>IF(F745="","",Tabla1[[#This Row],[Curso]])</f>
        <v/>
      </c>
      <c r="BG745" s="252" t="str">
        <f>+IF(TRIM(F745)="","",$B$1&amp;"-"&amp;TRIM(Tabla1[[#This Row],[Mes Inscrito]])&amp;"-"&amp;TRIM(Tabla1[[#This Row],[Dia de clases Inscrito]])&amp;"-"&amp;TRIM(Tabla1[[#This Row],[Horario Inscrito]])&amp;"-"&amp;TRIM(Tabla1[[#This Row],[Fecha Inicio grupo]])&amp;"-"&amp;TRIM(Tabla1[[#This Row],[Tipo Incrito]]))</f>
        <v/>
      </c>
      <c r="BH745" s="308" t="str">
        <f>IF(F745="","",OR(IFERROR(SEARCH("CG",Tabla1[[#This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5" s="309" t="str">
        <f>IF(F745&lt;&gt;"",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5" s="309" t="str">
        <f>IF(F745&lt;&gt;"",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5" s="309" t="str">
        <f>IF(Tabla1[[#This Row],[Fecha Inicio grupo]]="","",IFERROR(VLOOKUP(Tabla1[[#This Row],[Mes de Alta como miembro]],Parámetros!$AM$2:$AN$16,2,0),"01/01/1900"))</f>
        <v/>
      </c>
    </row>
    <row r="746" spans="1:63" ht="14.45" hidden="1">
      <c r="A746" s="69">
        <v>743</v>
      </c>
      <c r="B746" s="30"/>
      <c r="C746" s="35"/>
      <c r="D746" s="43"/>
      <c r="E746" s="65"/>
      <c r="F746" s="46"/>
      <c r="G746" s="46"/>
      <c r="H746" s="163"/>
      <c r="I746" s="43"/>
      <c r="J746" s="29"/>
      <c r="K746" s="70"/>
      <c r="L746" s="69"/>
      <c r="M746" s="47"/>
      <c r="N746" s="238" t="str">
        <f ca="1">IF(Tabla1[[#This Row],[Fecha de nac]]="","",IF(Tabla1[[#This Row],[Fecha Finalización]] &gt;=TODAY(), DATEDIF(Tabla1[[#This Row],[Fecha de nac]],TODAY(),"y"), ROUNDDOWN((Tabla1[[#This Row],[Fecha Finalización]] -Tabla1[[#This Row],[Fecha de nac]])/365,0)))</f>
        <v/>
      </c>
      <c r="O746" s="169"/>
      <c r="P746" s="35"/>
      <c r="Q746" s="68"/>
      <c r="R746" s="68"/>
      <c r="S746" s="68"/>
      <c r="T746" s="68"/>
      <c r="U746" s="243" t="str">
        <f>IF(F746="","",Tabla1[[#This Row],[Fecha Inicio grupo]]+3*7-7)</f>
        <v/>
      </c>
      <c r="V746" s="244" t="str">
        <f>IF(F746="","",EDATE(Tabla1[[#This Row],[Fecha Inicio grupo]],3))</f>
        <v/>
      </c>
      <c r="W746" s="30"/>
      <c r="X746" s="30"/>
      <c r="Y746" s="76"/>
      <c r="Z746" s="76"/>
      <c r="AA746" s="76"/>
      <c r="AB746" s="76"/>
      <c r="AC746" s="76"/>
      <c r="AD746" s="76"/>
      <c r="AE746" s="76"/>
      <c r="AF746" s="76"/>
      <c r="AG746" s="76"/>
      <c r="AH746" s="76"/>
      <c r="AI746" s="76"/>
      <c r="AJ746" s="76"/>
      <c r="AK746" s="76"/>
      <c r="AL746" s="76"/>
      <c r="AM746" s="76"/>
      <c r="AN746" s="76"/>
      <c r="AO746" s="144"/>
      <c r="AP746" s="246" t="str">
        <f>IF(F746="","",IFERROR(VLOOKUP(SUBSTITUTE(SUBSTITUTE(Tabla1[[#This Row],[Uso Sistemas]],"T","P"),"N","F"),Parámetros!$M$2:$N$17,2,0),"Completar hasta 3ra sem. para evaluar a Probacionista"))</f>
        <v/>
      </c>
      <c r="AQ746" s="40"/>
      <c r="AR746" s="40"/>
      <c r="AS746" s="40"/>
      <c r="AT746" s="29"/>
      <c r="AU746" s="56"/>
      <c r="AV746" s="56"/>
      <c r="AW746" s="56"/>
      <c r="AX746" s="248" t="str">
        <f>IF(V746="","",EOMONTH(EDATE(Tabla1[[#This Row],[Fecha Finalización]],2),0))</f>
        <v/>
      </c>
      <c r="AY746" s="40"/>
      <c r="AZ746" s="249" t="str">
        <f>IF(V746="","",EOMONTH(EDATE(Tabla1[[#This Row],[Fecha Finalización]],3),0))</f>
        <v/>
      </c>
      <c r="BA746" s="40"/>
      <c r="BB746" s="40"/>
      <c r="BC746" s="235"/>
      <c r="BD746" s="233" t="str">
        <f>IF(F746="","",Tabla1[[#This Row],[sem 01]]&amp;Tabla1[[#This Row],[sem 02]]&amp;Tabla1[[#This Row],[sem 03]])</f>
        <v/>
      </c>
      <c r="BE746" s="234" t="str">
        <f>IF(TRIM(F746)="","",$B$1&amp;"-"&amp;SUBSTITUTE(Tabla1[[#This Row],[Mes Inscrito]]," ","")&amp;"-"&amp;SUBSTITUTE(Tabla1[[#This Row],[Dia de clases Inscrito]]," ","")&amp;"-"&amp;SUBSTITUTE(Tabla1[[#This Row],[Horario Inscrito]]," ","")&amp;"-"&amp;Tabla1[[#This Row],[Fecha Inicio grupo]])</f>
        <v/>
      </c>
      <c r="BF746" s="251" t="str">
        <f>IF(F746="","",Tabla1[[#This Row],[Curso]])</f>
        <v/>
      </c>
      <c r="BG746" s="252" t="str">
        <f>+IF(TRIM(F746)="","",$B$1&amp;"-"&amp;TRIM(Tabla1[[#This Row],[Mes Inscrito]])&amp;"-"&amp;TRIM(Tabla1[[#This Row],[Dia de clases Inscrito]])&amp;"-"&amp;TRIM(Tabla1[[#This Row],[Horario Inscrito]])&amp;"-"&amp;TRIM(Tabla1[[#This Row],[Fecha Inicio grupo]])&amp;"-"&amp;TRIM(Tabla1[[#This Row],[Tipo Incrito]]))</f>
        <v/>
      </c>
      <c r="BH746" s="308" t="str">
        <f>IF(F746="","",OR(IFERROR(SEARCH("CG",Tabla1[[#This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6" s="309" t="str">
        <f>IF(F746&lt;&gt;"",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6" s="309" t="str">
        <f>IF(F746&lt;&gt;"",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6" s="309" t="str">
        <f>IF(Tabla1[[#This Row],[Fecha Inicio grupo]]="","",IFERROR(VLOOKUP(Tabla1[[#This Row],[Mes de Alta como miembro]],Parámetros!$AM$2:$AN$16,2,0),"01/01/1900"))</f>
        <v/>
      </c>
    </row>
    <row r="747" spans="1:63" ht="14.45" hidden="1">
      <c r="A747" s="69">
        <v>744</v>
      </c>
      <c r="B747" s="30"/>
      <c r="C747" s="35"/>
      <c r="D747" s="43"/>
      <c r="E747" s="65"/>
      <c r="F747" s="46"/>
      <c r="G747" s="46"/>
      <c r="H747" s="163"/>
      <c r="I747" s="43"/>
      <c r="J747" s="29"/>
      <c r="K747" s="70"/>
      <c r="L747" s="69"/>
      <c r="M747" s="47"/>
      <c r="N747" s="238" t="str">
        <f ca="1">IF(Tabla1[[#This Row],[Fecha de nac]]="","",IF(Tabla1[[#This Row],[Fecha Finalización]] &gt;=TODAY(), DATEDIF(Tabla1[[#This Row],[Fecha de nac]],TODAY(),"y"), ROUNDDOWN((Tabla1[[#This Row],[Fecha Finalización]] -Tabla1[[#This Row],[Fecha de nac]])/365,0)))</f>
        <v/>
      </c>
      <c r="O747" s="169"/>
      <c r="P747" s="35"/>
      <c r="Q747" s="68"/>
      <c r="R747" s="68"/>
      <c r="S747" s="68"/>
      <c r="T747" s="68"/>
      <c r="U747" s="243" t="str">
        <f>IF(F747="","",Tabla1[[#This Row],[Fecha Inicio grupo]]+3*7-7)</f>
        <v/>
      </c>
      <c r="V747" s="244" t="str">
        <f>IF(F747="","",EDATE(Tabla1[[#This Row],[Fecha Inicio grupo]],3))</f>
        <v/>
      </c>
      <c r="W747" s="30"/>
      <c r="X747" s="30"/>
      <c r="Y747" s="76"/>
      <c r="Z747" s="76"/>
      <c r="AA747" s="76"/>
      <c r="AB747" s="76"/>
      <c r="AC747" s="76"/>
      <c r="AD747" s="76"/>
      <c r="AE747" s="76"/>
      <c r="AF747" s="76"/>
      <c r="AG747" s="76"/>
      <c r="AH747" s="76"/>
      <c r="AI747" s="76"/>
      <c r="AJ747" s="76"/>
      <c r="AK747" s="76"/>
      <c r="AL747" s="76"/>
      <c r="AM747" s="76"/>
      <c r="AN747" s="76"/>
      <c r="AO747" s="144"/>
      <c r="AP747" s="246" t="str">
        <f>IF(F747="","",IFERROR(VLOOKUP(SUBSTITUTE(SUBSTITUTE(Tabla1[[#This Row],[Uso Sistemas]],"T","P"),"N","F"),Parámetros!$M$2:$N$17,2,0),"Completar hasta 3ra sem. para evaluar a Probacionista"))</f>
        <v/>
      </c>
      <c r="AQ747" s="40"/>
      <c r="AR747" s="40"/>
      <c r="AS747" s="40"/>
      <c r="AT747" s="29"/>
      <c r="AU747" s="56"/>
      <c r="AV747" s="56"/>
      <c r="AW747" s="56"/>
      <c r="AX747" s="248" t="str">
        <f>IF(V747="","",EOMONTH(EDATE(Tabla1[[#This Row],[Fecha Finalización]],2),0))</f>
        <v/>
      </c>
      <c r="AY747" s="40"/>
      <c r="AZ747" s="249" t="str">
        <f>IF(V747="","",EOMONTH(EDATE(Tabla1[[#This Row],[Fecha Finalización]],3),0))</f>
        <v/>
      </c>
      <c r="BA747" s="40"/>
      <c r="BB747" s="40"/>
      <c r="BC747" s="235"/>
      <c r="BD747" s="233" t="str">
        <f>IF(F747="","",Tabla1[[#This Row],[sem 01]]&amp;Tabla1[[#This Row],[sem 02]]&amp;Tabla1[[#This Row],[sem 03]])</f>
        <v/>
      </c>
      <c r="BE747" s="234" t="str">
        <f>IF(TRIM(F747)="","",$B$1&amp;"-"&amp;SUBSTITUTE(Tabla1[[#This Row],[Mes Inscrito]]," ","")&amp;"-"&amp;SUBSTITUTE(Tabla1[[#This Row],[Dia de clases Inscrito]]," ","")&amp;"-"&amp;SUBSTITUTE(Tabla1[[#This Row],[Horario Inscrito]]," ","")&amp;"-"&amp;Tabla1[[#This Row],[Fecha Inicio grupo]])</f>
        <v/>
      </c>
      <c r="BF747" s="251" t="str">
        <f>IF(F747="","",Tabla1[[#This Row],[Curso]])</f>
        <v/>
      </c>
      <c r="BG747" s="252" t="str">
        <f>+IF(TRIM(F747)="","",$B$1&amp;"-"&amp;TRIM(Tabla1[[#This Row],[Mes Inscrito]])&amp;"-"&amp;TRIM(Tabla1[[#This Row],[Dia de clases Inscrito]])&amp;"-"&amp;TRIM(Tabla1[[#This Row],[Horario Inscrito]])&amp;"-"&amp;TRIM(Tabla1[[#This Row],[Fecha Inicio grupo]])&amp;"-"&amp;TRIM(Tabla1[[#This Row],[Tipo Incrito]]))</f>
        <v/>
      </c>
      <c r="BH747" s="308" t="str">
        <f>IF(F747="","",OR(IFERROR(SEARCH("CG",Tabla1[[#This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7" s="309" t="str">
        <f>IF(F747&lt;&gt;"",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7" s="309" t="str">
        <f>IF(F747&lt;&gt;"",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7" s="309" t="str">
        <f>IF(Tabla1[[#This Row],[Fecha Inicio grupo]]="","",IFERROR(VLOOKUP(Tabla1[[#This Row],[Mes de Alta como miembro]],Parámetros!$AM$2:$AN$16,2,0),"01/01/1900"))</f>
        <v/>
      </c>
    </row>
    <row r="748" spans="1:63" ht="14.45" hidden="1">
      <c r="A748" s="69">
        <v>745</v>
      </c>
      <c r="B748" s="30"/>
      <c r="C748" s="35"/>
      <c r="D748" s="43"/>
      <c r="E748" s="65"/>
      <c r="F748" s="46"/>
      <c r="G748" s="46"/>
      <c r="H748" s="163"/>
      <c r="I748" s="43"/>
      <c r="J748" s="29"/>
      <c r="K748" s="70"/>
      <c r="L748" s="69"/>
      <c r="M748" s="47"/>
      <c r="N748" s="238" t="str">
        <f ca="1">IF(Tabla1[[#This Row],[Fecha de nac]]="","",IF(Tabla1[[#This Row],[Fecha Finalización]] &gt;=TODAY(), DATEDIF(Tabla1[[#This Row],[Fecha de nac]],TODAY(),"y"), ROUNDDOWN((Tabla1[[#This Row],[Fecha Finalización]] -Tabla1[[#This Row],[Fecha de nac]])/365,0)))</f>
        <v/>
      </c>
      <c r="O748" s="169"/>
      <c r="P748" s="35"/>
      <c r="Q748" s="68"/>
      <c r="R748" s="68"/>
      <c r="S748" s="68"/>
      <c r="T748" s="68"/>
      <c r="U748" s="243" t="str">
        <f>IF(F748="","",Tabla1[[#This Row],[Fecha Inicio grupo]]+3*7-7)</f>
        <v/>
      </c>
      <c r="V748" s="244" t="str">
        <f>IF(F748="","",EDATE(Tabla1[[#This Row],[Fecha Inicio grupo]],3))</f>
        <v/>
      </c>
      <c r="W748" s="30"/>
      <c r="X748" s="30"/>
      <c r="Y748" s="76"/>
      <c r="Z748" s="76"/>
      <c r="AA748" s="76"/>
      <c r="AB748" s="76"/>
      <c r="AC748" s="76"/>
      <c r="AD748" s="76"/>
      <c r="AE748" s="76"/>
      <c r="AF748" s="76"/>
      <c r="AG748" s="76"/>
      <c r="AH748" s="76"/>
      <c r="AI748" s="76"/>
      <c r="AJ748" s="76"/>
      <c r="AK748" s="76"/>
      <c r="AL748" s="76"/>
      <c r="AM748" s="76"/>
      <c r="AN748" s="76"/>
      <c r="AO748" s="144"/>
      <c r="AP748" s="246" t="str">
        <f>IF(F748="","",IFERROR(VLOOKUP(SUBSTITUTE(SUBSTITUTE(Tabla1[[#This Row],[Uso Sistemas]],"T","P"),"N","F"),Parámetros!$M$2:$N$17,2,0),"Completar hasta 3ra sem. para evaluar a Probacionista"))</f>
        <v/>
      </c>
      <c r="AQ748" s="40"/>
      <c r="AR748" s="40"/>
      <c r="AS748" s="40"/>
      <c r="AT748" s="29"/>
      <c r="AU748" s="56"/>
      <c r="AV748" s="56"/>
      <c r="AW748" s="56"/>
      <c r="AX748" s="248" t="str">
        <f>IF(V748="","",EOMONTH(EDATE(Tabla1[[#This Row],[Fecha Finalización]],2),0))</f>
        <v/>
      </c>
      <c r="AY748" s="40"/>
      <c r="AZ748" s="249" t="str">
        <f>IF(V748="","",EOMONTH(EDATE(Tabla1[[#This Row],[Fecha Finalización]],3),0))</f>
        <v/>
      </c>
      <c r="BA748" s="40"/>
      <c r="BB748" s="40"/>
      <c r="BC748" s="235"/>
      <c r="BD748" s="233" t="str">
        <f>IF(F748="","",Tabla1[[#This Row],[sem 01]]&amp;Tabla1[[#This Row],[sem 02]]&amp;Tabla1[[#This Row],[sem 03]])</f>
        <v/>
      </c>
      <c r="BE748" s="234" t="str">
        <f>IF(TRIM(F748)="","",$B$1&amp;"-"&amp;SUBSTITUTE(Tabla1[[#This Row],[Mes Inscrito]]," ","")&amp;"-"&amp;SUBSTITUTE(Tabla1[[#This Row],[Dia de clases Inscrito]]," ","")&amp;"-"&amp;SUBSTITUTE(Tabla1[[#This Row],[Horario Inscrito]]," ","")&amp;"-"&amp;Tabla1[[#This Row],[Fecha Inicio grupo]])</f>
        <v/>
      </c>
      <c r="BF748" s="251" t="str">
        <f>IF(F748="","",Tabla1[[#This Row],[Curso]])</f>
        <v/>
      </c>
      <c r="BG748" s="252" t="str">
        <f>+IF(TRIM(F748)="","",$B$1&amp;"-"&amp;TRIM(Tabla1[[#This Row],[Mes Inscrito]])&amp;"-"&amp;TRIM(Tabla1[[#This Row],[Dia de clases Inscrito]])&amp;"-"&amp;TRIM(Tabla1[[#This Row],[Horario Inscrito]])&amp;"-"&amp;TRIM(Tabla1[[#This Row],[Fecha Inicio grupo]])&amp;"-"&amp;TRIM(Tabla1[[#This Row],[Tipo Incrito]]))</f>
        <v/>
      </c>
      <c r="BH748" s="308" t="str">
        <f>IF(F748="","",OR(IFERROR(SEARCH("CG",Tabla1[[#This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8" s="309" t="str">
        <f>IF(F748&lt;&gt;"",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8" s="309" t="str">
        <f>IF(F748&lt;&gt;"",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8" s="309" t="str">
        <f>IF(Tabla1[[#This Row],[Fecha Inicio grupo]]="","",IFERROR(VLOOKUP(Tabla1[[#This Row],[Mes de Alta como miembro]],Parámetros!$AM$2:$AN$16,2,0),"01/01/1900"))</f>
        <v/>
      </c>
    </row>
    <row r="749" spans="1:63" ht="14.45" hidden="1">
      <c r="A749" s="69">
        <v>746</v>
      </c>
      <c r="B749" s="30"/>
      <c r="C749" s="35"/>
      <c r="D749" s="43"/>
      <c r="E749" s="65"/>
      <c r="F749" s="46"/>
      <c r="G749" s="46"/>
      <c r="H749" s="163"/>
      <c r="I749" s="43"/>
      <c r="J749" s="29"/>
      <c r="K749" s="70"/>
      <c r="L749" s="69"/>
      <c r="M749" s="47"/>
      <c r="N749" s="238" t="str">
        <f ca="1">IF(Tabla1[[#This Row],[Fecha de nac]]="","",IF(Tabla1[[#This Row],[Fecha Finalización]] &gt;=TODAY(), DATEDIF(Tabla1[[#This Row],[Fecha de nac]],TODAY(),"y"), ROUNDDOWN((Tabla1[[#This Row],[Fecha Finalización]] -Tabla1[[#This Row],[Fecha de nac]])/365,0)))</f>
        <v/>
      </c>
      <c r="O749" s="169"/>
      <c r="P749" s="35"/>
      <c r="Q749" s="68"/>
      <c r="R749" s="68"/>
      <c r="S749" s="68"/>
      <c r="T749" s="68"/>
      <c r="U749" s="243" t="str">
        <f>IF(F749="","",Tabla1[[#This Row],[Fecha Inicio grupo]]+3*7-7)</f>
        <v/>
      </c>
      <c r="V749" s="244" t="str">
        <f>IF(F749="","",EDATE(Tabla1[[#This Row],[Fecha Inicio grupo]],3))</f>
        <v/>
      </c>
      <c r="W749" s="30"/>
      <c r="X749" s="30"/>
      <c r="Y749" s="76"/>
      <c r="Z749" s="76"/>
      <c r="AA749" s="76"/>
      <c r="AB749" s="76"/>
      <c r="AC749" s="76"/>
      <c r="AD749" s="76"/>
      <c r="AE749" s="76"/>
      <c r="AF749" s="76"/>
      <c r="AG749" s="76"/>
      <c r="AH749" s="76"/>
      <c r="AI749" s="76"/>
      <c r="AJ749" s="76"/>
      <c r="AK749" s="76"/>
      <c r="AL749" s="76"/>
      <c r="AM749" s="76"/>
      <c r="AN749" s="76"/>
      <c r="AO749" s="144"/>
      <c r="AP749" s="246" t="str">
        <f>IF(F749="","",IFERROR(VLOOKUP(SUBSTITUTE(SUBSTITUTE(Tabla1[[#This Row],[Uso Sistemas]],"T","P"),"N","F"),Parámetros!$M$2:$N$17,2,0),"Completar hasta 3ra sem. para evaluar a Probacionista"))</f>
        <v/>
      </c>
      <c r="AQ749" s="40"/>
      <c r="AR749" s="40"/>
      <c r="AS749" s="40"/>
      <c r="AT749" s="29"/>
      <c r="AU749" s="56"/>
      <c r="AV749" s="56"/>
      <c r="AW749" s="56"/>
      <c r="AX749" s="248" t="str">
        <f>IF(V749="","",EOMONTH(EDATE(Tabla1[[#This Row],[Fecha Finalización]],2),0))</f>
        <v/>
      </c>
      <c r="AY749" s="40"/>
      <c r="AZ749" s="249" t="str">
        <f>IF(V749="","",EOMONTH(EDATE(Tabla1[[#This Row],[Fecha Finalización]],3),0))</f>
        <v/>
      </c>
      <c r="BA749" s="40"/>
      <c r="BB749" s="40"/>
      <c r="BC749" s="235"/>
      <c r="BD749" s="233" t="str">
        <f>IF(F749="","",Tabla1[[#This Row],[sem 01]]&amp;Tabla1[[#This Row],[sem 02]]&amp;Tabla1[[#This Row],[sem 03]])</f>
        <v/>
      </c>
      <c r="BE749" s="234" t="str">
        <f>IF(TRIM(F749)="","",$B$1&amp;"-"&amp;SUBSTITUTE(Tabla1[[#This Row],[Mes Inscrito]]," ","")&amp;"-"&amp;SUBSTITUTE(Tabla1[[#This Row],[Dia de clases Inscrito]]," ","")&amp;"-"&amp;SUBSTITUTE(Tabla1[[#This Row],[Horario Inscrito]]," ","")&amp;"-"&amp;Tabla1[[#This Row],[Fecha Inicio grupo]])</f>
        <v/>
      </c>
      <c r="BF749" s="251" t="str">
        <f>IF(F749="","",Tabla1[[#This Row],[Curso]])</f>
        <v/>
      </c>
      <c r="BG749" s="252" t="str">
        <f>+IF(TRIM(F749)="","",$B$1&amp;"-"&amp;TRIM(Tabla1[[#This Row],[Mes Inscrito]])&amp;"-"&amp;TRIM(Tabla1[[#This Row],[Dia de clases Inscrito]])&amp;"-"&amp;TRIM(Tabla1[[#This Row],[Horario Inscrito]])&amp;"-"&amp;TRIM(Tabla1[[#This Row],[Fecha Inicio grupo]])&amp;"-"&amp;TRIM(Tabla1[[#This Row],[Tipo Incrito]]))</f>
        <v/>
      </c>
      <c r="BH749" s="308" t="str">
        <f>IF(F749="","",OR(IFERROR(SEARCH("CG",Tabla1[[#This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9" s="309" t="str">
        <f>IF(F749&lt;&gt;"",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9" s="309" t="str">
        <f>IF(F749&lt;&gt;"",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9" s="309" t="str">
        <f>IF(Tabla1[[#This Row],[Fecha Inicio grupo]]="","",IFERROR(VLOOKUP(Tabla1[[#This Row],[Mes de Alta como miembro]],Parámetros!$AM$2:$AN$16,2,0),"01/01/1900"))</f>
        <v/>
      </c>
    </row>
    <row r="750" spans="1:63" ht="14.45" hidden="1">
      <c r="A750" s="69">
        <v>747</v>
      </c>
      <c r="B750" s="30"/>
      <c r="C750" s="35"/>
      <c r="D750" s="43"/>
      <c r="E750" s="65"/>
      <c r="F750" s="46"/>
      <c r="G750" s="46"/>
      <c r="H750" s="163"/>
      <c r="I750" s="43"/>
      <c r="J750" s="29"/>
      <c r="K750" s="70"/>
      <c r="L750" s="69"/>
      <c r="M750" s="47"/>
      <c r="N750" s="238" t="str">
        <f ca="1">IF(Tabla1[[#This Row],[Fecha de nac]]="","",IF(Tabla1[[#This Row],[Fecha Finalización]] &gt;=TODAY(), DATEDIF(Tabla1[[#This Row],[Fecha de nac]],TODAY(),"y"), ROUNDDOWN((Tabla1[[#This Row],[Fecha Finalización]] -Tabla1[[#This Row],[Fecha de nac]])/365,0)))</f>
        <v/>
      </c>
      <c r="O750" s="169"/>
      <c r="P750" s="35"/>
      <c r="Q750" s="68"/>
      <c r="R750" s="68"/>
      <c r="S750" s="68"/>
      <c r="T750" s="68"/>
      <c r="U750" s="243" t="str">
        <f>IF(F750="","",Tabla1[[#This Row],[Fecha Inicio grupo]]+3*7-7)</f>
        <v/>
      </c>
      <c r="V750" s="244" t="str">
        <f>IF(F750="","",EDATE(Tabla1[[#This Row],[Fecha Inicio grupo]],3))</f>
        <v/>
      </c>
      <c r="W750" s="30"/>
      <c r="X750" s="30"/>
      <c r="Y750" s="76"/>
      <c r="Z750" s="76"/>
      <c r="AA750" s="76"/>
      <c r="AB750" s="76"/>
      <c r="AC750" s="76"/>
      <c r="AD750" s="76"/>
      <c r="AE750" s="76"/>
      <c r="AF750" s="76"/>
      <c r="AG750" s="76"/>
      <c r="AH750" s="76"/>
      <c r="AI750" s="76"/>
      <c r="AJ750" s="76"/>
      <c r="AK750" s="76"/>
      <c r="AL750" s="76"/>
      <c r="AM750" s="76"/>
      <c r="AN750" s="76"/>
      <c r="AO750" s="144"/>
      <c r="AP750" s="246" t="str">
        <f>IF(F750="","",IFERROR(VLOOKUP(SUBSTITUTE(SUBSTITUTE(Tabla1[[#This Row],[Uso Sistemas]],"T","P"),"N","F"),Parámetros!$M$2:$N$17,2,0),"Completar hasta 3ra sem. para evaluar a Probacionista"))</f>
        <v/>
      </c>
      <c r="AQ750" s="40"/>
      <c r="AR750" s="40"/>
      <c r="AS750" s="40"/>
      <c r="AT750" s="29"/>
      <c r="AU750" s="56"/>
      <c r="AV750" s="56"/>
      <c r="AW750" s="56"/>
      <c r="AX750" s="248" t="str">
        <f>IF(V750="","",EOMONTH(EDATE(Tabla1[[#This Row],[Fecha Finalización]],2),0))</f>
        <v/>
      </c>
      <c r="AY750" s="40"/>
      <c r="AZ750" s="249" t="str">
        <f>IF(V750="","",EOMONTH(EDATE(Tabla1[[#This Row],[Fecha Finalización]],3),0))</f>
        <v/>
      </c>
      <c r="BA750" s="40"/>
      <c r="BB750" s="40"/>
      <c r="BC750" s="235"/>
      <c r="BD750" s="233" t="str">
        <f>IF(F750="","",Tabla1[[#This Row],[sem 01]]&amp;Tabla1[[#This Row],[sem 02]]&amp;Tabla1[[#This Row],[sem 03]])</f>
        <v/>
      </c>
      <c r="BE750" s="234" t="str">
        <f>IF(TRIM(F750)="","",$B$1&amp;"-"&amp;SUBSTITUTE(Tabla1[[#This Row],[Mes Inscrito]]," ","")&amp;"-"&amp;SUBSTITUTE(Tabla1[[#This Row],[Dia de clases Inscrito]]," ","")&amp;"-"&amp;SUBSTITUTE(Tabla1[[#This Row],[Horario Inscrito]]," ","")&amp;"-"&amp;Tabla1[[#This Row],[Fecha Inicio grupo]])</f>
        <v/>
      </c>
      <c r="BF750" s="251" t="str">
        <f>IF(F750="","",Tabla1[[#This Row],[Curso]])</f>
        <v/>
      </c>
      <c r="BG750" s="252" t="str">
        <f>+IF(TRIM(F750)="","",$B$1&amp;"-"&amp;TRIM(Tabla1[[#This Row],[Mes Inscrito]])&amp;"-"&amp;TRIM(Tabla1[[#This Row],[Dia de clases Inscrito]])&amp;"-"&amp;TRIM(Tabla1[[#This Row],[Horario Inscrito]])&amp;"-"&amp;TRIM(Tabla1[[#This Row],[Fecha Inicio grupo]])&amp;"-"&amp;TRIM(Tabla1[[#This Row],[Tipo Incrito]]))</f>
        <v/>
      </c>
      <c r="BH750" s="308" t="str">
        <f>IF(F750="","",OR(IFERROR(SEARCH("CG",Tabla1[[#This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0" s="309" t="str">
        <f>IF(F750&lt;&gt;"",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0" s="309" t="str">
        <f>IF(F750&lt;&gt;"",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0" s="309" t="str">
        <f>IF(Tabla1[[#This Row],[Fecha Inicio grupo]]="","",IFERROR(VLOOKUP(Tabla1[[#This Row],[Mes de Alta como miembro]],Parámetros!$AM$2:$AN$16,2,0),"01/01/1900"))</f>
        <v/>
      </c>
    </row>
    <row r="751" spans="1:63" ht="14.45" hidden="1">
      <c r="A751" s="69">
        <v>748</v>
      </c>
      <c r="B751" s="30"/>
      <c r="C751" s="35"/>
      <c r="D751" s="43"/>
      <c r="E751" s="65"/>
      <c r="F751" s="46"/>
      <c r="G751" s="46"/>
      <c r="H751" s="163"/>
      <c r="I751" s="43"/>
      <c r="J751" s="29"/>
      <c r="K751" s="70"/>
      <c r="L751" s="69"/>
      <c r="M751" s="47"/>
      <c r="N751" s="238" t="str">
        <f ca="1">IF(Tabla1[[#This Row],[Fecha de nac]]="","",IF(Tabla1[[#This Row],[Fecha Finalización]] &gt;=TODAY(), DATEDIF(Tabla1[[#This Row],[Fecha de nac]],TODAY(),"y"), ROUNDDOWN((Tabla1[[#This Row],[Fecha Finalización]] -Tabla1[[#This Row],[Fecha de nac]])/365,0)))</f>
        <v/>
      </c>
      <c r="O751" s="169"/>
      <c r="P751" s="35"/>
      <c r="Q751" s="68"/>
      <c r="R751" s="68"/>
      <c r="S751" s="68"/>
      <c r="T751" s="68"/>
      <c r="U751" s="243" t="str">
        <f>IF(F751="","",Tabla1[[#This Row],[Fecha Inicio grupo]]+3*7-7)</f>
        <v/>
      </c>
      <c r="V751" s="244" t="str">
        <f>IF(F751="","",EDATE(Tabla1[[#This Row],[Fecha Inicio grupo]],3))</f>
        <v/>
      </c>
      <c r="W751" s="30"/>
      <c r="X751" s="30"/>
      <c r="Y751" s="76"/>
      <c r="Z751" s="76"/>
      <c r="AA751" s="76"/>
      <c r="AB751" s="76"/>
      <c r="AC751" s="76"/>
      <c r="AD751" s="76"/>
      <c r="AE751" s="76"/>
      <c r="AF751" s="76"/>
      <c r="AG751" s="76"/>
      <c r="AH751" s="76"/>
      <c r="AI751" s="76"/>
      <c r="AJ751" s="76"/>
      <c r="AK751" s="76"/>
      <c r="AL751" s="76"/>
      <c r="AM751" s="76"/>
      <c r="AN751" s="76"/>
      <c r="AO751" s="144"/>
      <c r="AP751" s="246" t="str">
        <f>IF(F751="","",IFERROR(VLOOKUP(SUBSTITUTE(SUBSTITUTE(Tabla1[[#This Row],[Uso Sistemas]],"T","P"),"N","F"),Parámetros!$M$2:$N$17,2,0),"Completar hasta 3ra sem. para evaluar a Probacionista"))</f>
        <v/>
      </c>
      <c r="AQ751" s="40"/>
      <c r="AR751" s="40"/>
      <c r="AS751" s="40"/>
      <c r="AT751" s="29"/>
      <c r="AU751" s="56"/>
      <c r="AV751" s="56"/>
      <c r="AW751" s="56"/>
      <c r="AX751" s="248" t="str">
        <f>IF(V751="","",EOMONTH(EDATE(Tabla1[[#This Row],[Fecha Finalización]],2),0))</f>
        <v/>
      </c>
      <c r="AY751" s="40"/>
      <c r="AZ751" s="249" t="str">
        <f>IF(V751="","",EOMONTH(EDATE(Tabla1[[#This Row],[Fecha Finalización]],3),0))</f>
        <v/>
      </c>
      <c r="BA751" s="40"/>
      <c r="BB751" s="40"/>
      <c r="BC751" s="235"/>
      <c r="BD751" s="233" t="str">
        <f>IF(F751="","",Tabla1[[#This Row],[sem 01]]&amp;Tabla1[[#This Row],[sem 02]]&amp;Tabla1[[#This Row],[sem 03]])</f>
        <v/>
      </c>
      <c r="BE751" s="234" t="str">
        <f>IF(TRIM(F751)="","",$B$1&amp;"-"&amp;SUBSTITUTE(Tabla1[[#This Row],[Mes Inscrito]]," ","")&amp;"-"&amp;SUBSTITUTE(Tabla1[[#This Row],[Dia de clases Inscrito]]," ","")&amp;"-"&amp;SUBSTITUTE(Tabla1[[#This Row],[Horario Inscrito]]," ","")&amp;"-"&amp;Tabla1[[#This Row],[Fecha Inicio grupo]])</f>
        <v/>
      </c>
      <c r="BF751" s="251" t="str">
        <f>IF(F751="","",Tabla1[[#This Row],[Curso]])</f>
        <v/>
      </c>
      <c r="BG751" s="252" t="str">
        <f>+IF(TRIM(F751)="","",$B$1&amp;"-"&amp;TRIM(Tabla1[[#This Row],[Mes Inscrito]])&amp;"-"&amp;TRIM(Tabla1[[#This Row],[Dia de clases Inscrito]])&amp;"-"&amp;TRIM(Tabla1[[#This Row],[Horario Inscrito]])&amp;"-"&amp;TRIM(Tabla1[[#This Row],[Fecha Inicio grupo]])&amp;"-"&amp;TRIM(Tabla1[[#This Row],[Tipo Incrito]]))</f>
        <v/>
      </c>
      <c r="BH751" s="308" t="str">
        <f>IF(F751="","",OR(IFERROR(SEARCH("CG",Tabla1[[#This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1" s="309" t="str">
        <f>IF(F751&lt;&gt;"",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1" s="309" t="str">
        <f>IF(F751&lt;&gt;"",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1" s="309" t="str">
        <f>IF(Tabla1[[#This Row],[Fecha Inicio grupo]]="","",IFERROR(VLOOKUP(Tabla1[[#This Row],[Mes de Alta como miembro]],Parámetros!$AM$2:$AN$16,2,0),"01/01/1900"))</f>
        <v/>
      </c>
    </row>
    <row r="752" spans="1:63" ht="14.45" hidden="1">
      <c r="A752" s="69">
        <v>749</v>
      </c>
      <c r="B752" s="30"/>
      <c r="C752" s="35"/>
      <c r="D752" s="43"/>
      <c r="E752" s="65"/>
      <c r="F752" s="46"/>
      <c r="G752" s="46"/>
      <c r="H752" s="163"/>
      <c r="I752" s="43"/>
      <c r="J752" s="29"/>
      <c r="K752" s="70"/>
      <c r="L752" s="69"/>
      <c r="M752" s="47"/>
      <c r="N752" s="238" t="str">
        <f ca="1">IF(Tabla1[[#This Row],[Fecha de nac]]="","",IF(Tabla1[[#This Row],[Fecha Finalización]] &gt;=TODAY(), DATEDIF(Tabla1[[#This Row],[Fecha de nac]],TODAY(),"y"), ROUNDDOWN((Tabla1[[#This Row],[Fecha Finalización]] -Tabla1[[#This Row],[Fecha de nac]])/365,0)))</f>
        <v/>
      </c>
      <c r="O752" s="169"/>
      <c r="P752" s="35"/>
      <c r="Q752" s="68"/>
      <c r="R752" s="68"/>
      <c r="S752" s="68"/>
      <c r="T752" s="68"/>
      <c r="U752" s="243" t="str">
        <f>IF(F752="","",Tabla1[[#This Row],[Fecha Inicio grupo]]+3*7-7)</f>
        <v/>
      </c>
      <c r="V752" s="244" t="str">
        <f>IF(F752="","",EDATE(Tabla1[[#This Row],[Fecha Inicio grupo]],3))</f>
        <v/>
      </c>
      <c r="W752" s="30"/>
      <c r="X752" s="30"/>
      <c r="Y752" s="76"/>
      <c r="Z752" s="76"/>
      <c r="AA752" s="76"/>
      <c r="AB752" s="76"/>
      <c r="AC752" s="76"/>
      <c r="AD752" s="76"/>
      <c r="AE752" s="76"/>
      <c r="AF752" s="76"/>
      <c r="AG752" s="76"/>
      <c r="AH752" s="76"/>
      <c r="AI752" s="76"/>
      <c r="AJ752" s="76"/>
      <c r="AK752" s="76"/>
      <c r="AL752" s="76"/>
      <c r="AM752" s="76"/>
      <c r="AN752" s="76"/>
      <c r="AO752" s="144"/>
      <c r="AP752" s="246" t="str">
        <f>IF(F752="","",IFERROR(VLOOKUP(SUBSTITUTE(SUBSTITUTE(Tabla1[[#This Row],[Uso Sistemas]],"T","P"),"N","F"),Parámetros!$M$2:$N$17,2,0),"Completar hasta 3ra sem. para evaluar a Probacionista"))</f>
        <v/>
      </c>
      <c r="AQ752" s="40"/>
      <c r="AR752" s="40"/>
      <c r="AS752" s="40"/>
      <c r="AT752" s="29"/>
      <c r="AU752" s="56"/>
      <c r="AV752" s="56"/>
      <c r="AW752" s="56"/>
      <c r="AX752" s="248" t="str">
        <f>IF(V752="","",EOMONTH(EDATE(Tabla1[[#This Row],[Fecha Finalización]],2),0))</f>
        <v/>
      </c>
      <c r="AY752" s="40"/>
      <c r="AZ752" s="249" t="str">
        <f>IF(V752="","",EOMONTH(EDATE(Tabla1[[#This Row],[Fecha Finalización]],3),0))</f>
        <v/>
      </c>
      <c r="BA752" s="40"/>
      <c r="BB752" s="40"/>
      <c r="BC752" s="235"/>
      <c r="BD752" s="233" t="str">
        <f>IF(F752="","",Tabla1[[#This Row],[sem 01]]&amp;Tabla1[[#This Row],[sem 02]]&amp;Tabla1[[#This Row],[sem 03]])</f>
        <v/>
      </c>
      <c r="BE752" s="234" t="str">
        <f>IF(TRIM(F752)="","",$B$1&amp;"-"&amp;SUBSTITUTE(Tabla1[[#This Row],[Mes Inscrito]]," ","")&amp;"-"&amp;SUBSTITUTE(Tabla1[[#This Row],[Dia de clases Inscrito]]," ","")&amp;"-"&amp;SUBSTITUTE(Tabla1[[#This Row],[Horario Inscrito]]," ","")&amp;"-"&amp;Tabla1[[#This Row],[Fecha Inicio grupo]])</f>
        <v/>
      </c>
      <c r="BF752" s="251" t="str">
        <f>IF(F752="","",Tabla1[[#This Row],[Curso]])</f>
        <v/>
      </c>
      <c r="BG752" s="252" t="str">
        <f>+IF(TRIM(F752)="","",$B$1&amp;"-"&amp;TRIM(Tabla1[[#This Row],[Mes Inscrito]])&amp;"-"&amp;TRIM(Tabla1[[#This Row],[Dia de clases Inscrito]])&amp;"-"&amp;TRIM(Tabla1[[#This Row],[Horario Inscrito]])&amp;"-"&amp;TRIM(Tabla1[[#This Row],[Fecha Inicio grupo]])&amp;"-"&amp;TRIM(Tabla1[[#This Row],[Tipo Incrito]]))</f>
        <v/>
      </c>
      <c r="BH752" s="308" t="str">
        <f>IF(F752="","",OR(IFERROR(SEARCH("CG",Tabla1[[#This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2" s="309" t="str">
        <f>IF(F752&lt;&gt;"",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2" s="309" t="str">
        <f>IF(F752&lt;&gt;"",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2" s="309" t="str">
        <f>IF(Tabla1[[#This Row],[Fecha Inicio grupo]]="","",IFERROR(VLOOKUP(Tabla1[[#This Row],[Mes de Alta como miembro]],Parámetros!$AM$2:$AN$16,2,0),"01/01/1900"))</f>
        <v/>
      </c>
    </row>
    <row r="753" spans="1:63" ht="14.45" hidden="1">
      <c r="A753" s="69">
        <v>750</v>
      </c>
      <c r="B753" s="30"/>
      <c r="C753" s="35"/>
      <c r="D753" s="43"/>
      <c r="E753" s="65"/>
      <c r="F753" s="46"/>
      <c r="G753" s="46"/>
      <c r="H753" s="163"/>
      <c r="I753" s="43"/>
      <c r="J753" s="29"/>
      <c r="K753" s="70"/>
      <c r="L753" s="69"/>
      <c r="M753" s="47"/>
      <c r="N753" s="238" t="str">
        <f ca="1">IF(Tabla1[[#This Row],[Fecha de nac]]="","",IF(Tabla1[[#This Row],[Fecha Finalización]] &gt;=TODAY(), DATEDIF(Tabla1[[#This Row],[Fecha de nac]],TODAY(),"y"), ROUNDDOWN((Tabla1[[#This Row],[Fecha Finalización]] -Tabla1[[#This Row],[Fecha de nac]])/365,0)))</f>
        <v/>
      </c>
      <c r="O753" s="169"/>
      <c r="P753" s="35"/>
      <c r="Q753" s="68"/>
      <c r="R753" s="68"/>
      <c r="S753" s="68"/>
      <c r="T753" s="68"/>
      <c r="U753" s="243" t="str">
        <f>IF(F753="","",Tabla1[[#This Row],[Fecha Inicio grupo]]+3*7-7)</f>
        <v/>
      </c>
      <c r="V753" s="244" t="str">
        <f>IF(F753="","",EDATE(Tabla1[[#This Row],[Fecha Inicio grupo]],3))</f>
        <v/>
      </c>
      <c r="W753" s="30"/>
      <c r="X753" s="30"/>
      <c r="Y753" s="76"/>
      <c r="Z753" s="76"/>
      <c r="AA753" s="76"/>
      <c r="AB753" s="76"/>
      <c r="AC753" s="76"/>
      <c r="AD753" s="76"/>
      <c r="AE753" s="76"/>
      <c r="AF753" s="76"/>
      <c r="AG753" s="76"/>
      <c r="AH753" s="76"/>
      <c r="AI753" s="76"/>
      <c r="AJ753" s="76"/>
      <c r="AK753" s="76"/>
      <c r="AL753" s="76"/>
      <c r="AM753" s="76"/>
      <c r="AN753" s="76"/>
      <c r="AO753" s="144"/>
      <c r="AP753" s="246" t="str">
        <f>IF(F753="","",IFERROR(VLOOKUP(SUBSTITUTE(SUBSTITUTE(Tabla1[[#This Row],[Uso Sistemas]],"T","P"),"N","F"),Parámetros!$M$2:$N$17,2,0),"Completar hasta 3ra sem. para evaluar a Probacionista"))</f>
        <v/>
      </c>
      <c r="AQ753" s="40"/>
      <c r="AR753" s="40"/>
      <c r="AS753" s="40"/>
      <c r="AT753" s="29"/>
      <c r="AU753" s="56"/>
      <c r="AV753" s="56"/>
      <c r="AW753" s="56"/>
      <c r="AX753" s="248" t="str">
        <f>IF(V753="","",EOMONTH(EDATE(Tabla1[[#This Row],[Fecha Finalización]],2),0))</f>
        <v/>
      </c>
      <c r="AY753" s="40"/>
      <c r="AZ753" s="249" t="str">
        <f>IF(V753="","",EOMONTH(EDATE(Tabla1[[#This Row],[Fecha Finalización]],3),0))</f>
        <v/>
      </c>
      <c r="BA753" s="40"/>
      <c r="BB753" s="40"/>
      <c r="BC753" s="235"/>
      <c r="BD753" s="233" t="str">
        <f>IF(F753="","",Tabla1[[#This Row],[sem 01]]&amp;Tabla1[[#This Row],[sem 02]]&amp;Tabla1[[#This Row],[sem 03]])</f>
        <v/>
      </c>
      <c r="BE753" s="234" t="str">
        <f>IF(TRIM(F753)="","",$B$1&amp;"-"&amp;SUBSTITUTE(Tabla1[[#This Row],[Mes Inscrito]]," ","")&amp;"-"&amp;SUBSTITUTE(Tabla1[[#This Row],[Dia de clases Inscrito]]," ","")&amp;"-"&amp;SUBSTITUTE(Tabla1[[#This Row],[Horario Inscrito]]," ","")&amp;"-"&amp;Tabla1[[#This Row],[Fecha Inicio grupo]])</f>
        <v/>
      </c>
      <c r="BF753" s="251" t="str">
        <f>IF(F753="","",Tabla1[[#This Row],[Curso]])</f>
        <v/>
      </c>
      <c r="BG753" s="252" t="str">
        <f>+IF(TRIM(F753)="","",$B$1&amp;"-"&amp;TRIM(Tabla1[[#This Row],[Mes Inscrito]])&amp;"-"&amp;TRIM(Tabla1[[#This Row],[Dia de clases Inscrito]])&amp;"-"&amp;TRIM(Tabla1[[#This Row],[Horario Inscrito]])&amp;"-"&amp;TRIM(Tabla1[[#This Row],[Fecha Inicio grupo]])&amp;"-"&amp;TRIM(Tabla1[[#This Row],[Tipo Incrito]]))</f>
        <v/>
      </c>
      <c r="BH753" s="308" t="str">
        <f>IF(F753="","",OR(IFERROR(SEARCH("CG",Tabla1[[#This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3" s="309" t="str">
        <f>IF(F753&lt;&gt;"",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3" s="309" t="str">
        <f>IF(F753&lt;&gt;"",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3" s="309" t="str">
        <f>IF(Tabla1[[#This Row],[Fecha Inicio grupo]]="","",IFERROR(VLOOKUP(Tabla1[[#This Row],[Mes de Alta como miembro]],Parámetros!$AM$2:$AN$16,2,0),"01/01/1900"))</f>
        <v/>
      </c>
    </row>
    <row r="754" spans="1:63" ht="14.45" hidden="1">
      <c r="A754" s="69">
        <v>751</v>
      </c>
      <c r="B754" s="30"/>
      <c r="C754" s="35"/>
      <c r="D754" s="43"/>
      <c r="E754" s="65"/>
      <c r="F754" s="46"/>
      <c r="G754" s="46"/>
      <c r="H754" s="163"/>
      <c r="I754" s="43"/>
      <c r="J754" s="29"/>
      <c r="K754" s="70"/>
      <c r="L754" s="69"/>
      <c r="M754" s="47"/>
      <c r="N754" s="238" t="str">
        <f ca="1">IF(Tabla1[[#This Row],[Fecha de nac]]="","",IF(Tabla1[[#This Row],[Fecha Finalización]] &gt;=TODAY(), DATEDIF(Tabla1[[#This Row],[Fecha de nac]],TODAY(),"y"), ROUNDDOWN((Tabla1[[#This Row],[Fecha Finalización]] -Tabla1[[#This Row],[Fecha de nac]])/365,0)))</f>
        <v/>
      </c>
      <c r="O754" s="169"/>
      <c r="P754" s="35"/>
      <c r="Q754" s="68"/>
      <c r="R754" s="68"/>
      <c r="S754" s="68"/>
      <c r="T754" s="68"/>
      <c r="U754" s="243" t="str">
        <f>IF(F754="","",Tabla1[[#This Row],[Fecha Inicio grupo]]+3*7-7)</f>
        <v/>
      </c>
      <c r="V754" s="244" t="str">
        <f>IF(F754="","",EDATE(Tabla1[[#This Row],[Fecha Inicio grupo]],3))</f>
        <v/>
      </c>
      <c r="W754" s="30"/>
      <c r="X754" s="30"/>
      <c r="Y754" s="76"/>
      <c r="Z754" s="76"/>
      <c r="AA754" s="76"/>
      <c r="AB754" s="76"/>
      <c r="AC754" s="76"/>
      <c r="AD754" s="76"/>
      <c r="AE754" s="76"/>
      <c r="AF754" s="76"/>
      <c r="AG754" s="76"/>
      <c r="AH754" s="76"/>
      <c r="AI754" s="76"/>
      <c r="AJ754" s="76"/>
      <c r="AK754" s="76"/>
      <c r="AL754" s="76"/>
      <c r="AM754" s="76"/>
      <c r="AN754" s="76"/>
      <c r="AO754" s="144"/>
      <c r="AP754" s="246" t="str">
        <f>IF(F754="","",IFERROR(VLOOKUP(SUBSTITUTE(SUBSTITUTE(Tabla1[[#This Row],[Uso Sistemas]],"T","P"),"N","F"),Parámetros!$M$2:$N$17,2,0),"Completar hasta 3ra sem. para evaluar a Probacionista"))</f>
        <v/>
      </c>
      <c r="AQ754" s="40"/>
      <c r="AR754" s="40"/>
      <c r="AS754" s="40"/>
      <c r="AT754" s="29"/>
      <c r="AU754" s="56"/>
      <c r="AV754" s="56"/>
      <c r="AW754" s="56"/>
      <c r="AX754" s="248" t="str">
        <f>IF(V754="","",EOMONTH(EDATE(Tabla1[[#This Row],[Fecha Finalización]],2),0))</f>
        <v/>
      </c>
      <c r="AY754" s="40"/>
      <c r="AZ754" s="249" t="str">
        <f>IF(V754="","",EOMONTH(EDATE(Tabla1[[#This Row],[Fecha Finalización]],3),0))</f>
        <v/>
      </c>
      <c r="BA754" s="40"/>
      <c r="BB754" s="40"/>
      <c r="BC754" s="235"/>
      <c r="BD754" s="233" t="str">
        <f>IF(F754="","",Tabla1[[#This Row],[sem 01]]&amp;Tabla1[[#This Row],[sem 02]]&amp;Tabla1[[#This Row],[sem 03]])</f>
        <v/>
      </c>
      <c r="BE754" s="234" t="str">
        <f>IF(TRIM(F754)="","",$B$1&amp;"-"&amp;SUBSTITUTE(Tabla1[[#This Row],[Mes Inscrito]]," ","")&amp;"-"&amp;SUBSTITUTE(Tabla1[[#This Row],[Dia de clases Inscrito]]," ","")&amp;"-"&amp;SUBSTITUTE(Tabla1[[#This Row],[Horario Inscrito]]," ","")&amp;"-"&amp;Tabla1[[#This Row],[Fecha Inicio grupo]])</f>
        <v/>
      </c>
      <c r="BF754" s="251" t="str">
        <f>IF(F754="","",Tabla1[[#This Row],[Curso]])</f>
        <v/>
      </c>
      <c r="BG754" s="252" t="str">
        <f>+IF(TRIM(F754)="","",$B$1&amp;"-"&amp;TRIM(Tabla1[[#This Row],[Mes Inscrito]])&amp;"-"&amp;TRIM(Tabla1[[#This Row],[Dia de clases Inscrito]])&amp;"-"&amp;TRIM(Tabla1[[#This Row],[Horario Inscrito]])&amp;"-"&amp;TRIM(Tabla1[[#This Row],[Fecha Inicio grupo]])&amp;"-"&amp;TRIM(Tabla1[[#This Row],[Tipo Incrito]]))</f>
        <v/>
      </c>
      <c r="BH754" s="308" t="str">
        <f>IF(F754="","",OR(IFERROR(SEARCH("CG",Tabla1[[#This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4" s="309" t="str">
        <f>IF(F754&lt;&gt;"",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4" s="309" t="str">
        <f>IF(F754&lt;&gt;"",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4" s="309" t="str">
        <f>IF(Tabla1[[#This Row],[Fecha Inicio grupo]]="","",IFERROR(VLOOKUP(Tabla1[[#This Row],[Mes de Alta como miembro]],Parámetros!$AM$2:$AN$16,2,0),"01/01/1900"))</f>
        <v/>
      </c>
    </row>
    <row r="755" spans="1:63" ht="14.45" hidden="1">
      <c r="A755" s="69">
        <v>752</v>
      </c>
      <c r="B755" s="30"/>
      <c r="C755" s="35"/>
      <c r="D755" s="43"/>
      <c r="E755" s="65"/>
      <c r="F755" s="46"/>
      <c r="G755" s="46"/>
      <c r="H755" s="163"/>
      <c r="I755" s="43"/>
      <c r="J755" s="29"/>
      <c r="K755" s="70"/>
      <c r="L755" s="69"/>
      <c r="M755" s="47"/>
      <c r="N755" s="238" t="str">
        <f ca="1">IF(Tabla1[[#This Row],[Fecha de nac]]="","",IF(Tabla1[[#This Row],[Fecha Finalización]] &gt;=TODAY(), DATEDIF(Tabla1[[#This Row],[Fecha de nac]],TODAY(),"y"), ROUNDDOWN((Tabla1[[#This Row],[Fecha Finalización]] -Tabla1[[#This Row],[Fecha de nac]])/365,0)))</f>
        <v/>
      </c>
      <c r="O755" s="169"/>
      <c r="P755" s="35"/>
      <c r="Q755" s="68"/>
      <c r="R755" s="68"/>
      <c r="S755" s="68"/>
      <c r="T755" s="68"/>
      <c r="U755" s="243" t="str">
        <f>IF(F755="","",Tabla1[[#This Row],[Fecha Inicio grupo]]+3*7-7)</f>
        <v/>
      </c>
      <c r="V755" s="244" t="str">
        <f>IF(F755="","",EDATE(Tabla1[[#This Row],[Fecha Inicio grupo]],3))</f>
        <v/>
      </c>
      <c r="W755" s="30"/>
      <c r="X755" s="30"/>
      <c r="Y755" s="76"/>
      <c r="Z755" s="76"/>
      <c r="AA755" s="76"/>
      <c r="AB755" s="76"/>
      <c r="AC755" s="76"/>
      <c r="AD755" s="76"/>
      <c r="AE755" s="76"/>
      <c r="AF755" s="76"/>
      <c r="AG755" s="76"/>
      <c r="AH755" s="76"/>
      <c r="AI755" s="76"/>
      <c r="AJ755" s="76"/>
      <c r="AK755" s="76"/>
      <c r="AL755" s="76"/>
      <c r="AM755" s="76"/>
      <c r="AN755" s="76"/>
      <c r="AO755" s="144"/>
      <c r="AP755" s="246" t="str">
        <f>IF(F755="","",IFERROR(VLOOKUP(SUBSTITUTE(SUBSTITUTE(Tabla1[[#This Row],[Uso Sistemas]],"T","P"),"N","F"),Parámetros!$M$2:$N$17,2,0),"Completar hasta 3ra sem. para evaluar a Probacionista"))</f>
        <v/>
      </c>
      <c r="AQ755" s="40"/>
      <c r="AR755" s="40"/>
      <c r="AS755" s="40"/>
      <c r="AT755" s="29"/>
      <c r="AU755" s="56"/>
      <c r="AV755" s="56"/>
      <c r="AW755" s="56"/>
      <c r="AX755" s="248" t="str">
        <f>IF(V755="","",EOMONTH(EDATE(Tabla1[[#This Row],[Fecha Finalización]],2),0))</f>
        <v/>
      </c>
      <c r="AY755" s="40"/>
      <c r="AZ755" s="249" t="str">
        <f>IF(V755="","",EOMONTH(EDATE(Tabla1[[#This Row],[Fecha Finalización]],3),0))</f>
        <v/>
      </c>
      <c r="BA755" s="40"/>
      <c r="BB755" s="40"/>
      <c r="BC755" s="235"/>
      <c r="BD755" s="233" t="str">
        <f>IF(F755="","",Tabla1[[#This Row],[sem 01]]&amp;Tabla1[[#This Row],[sem 02]]&amp;Tabla1[[#This Row],[sem 03]])</f>
        <v/>
      </c>
      <c r="BE755" s="234" t="str">
        <f>IF(TRIM(F755)="","",$B$1&amp;"-"&amp;SUBSTITUTE(Tabla1[[#This Row],[Mes Inscrito]]," ","")&amp;"-"&amp;SUBSTITUTE(Tabla1[[#This Row],[Dia de clases Inscrito]]," ","")&amp;"-"&amp;SUBSTITUTE(Tabla1[[#This Row],[Horario Inscrito]]," ","")&amp;"-"&amp;Tabla1[[#This Row],[Fecha Inicio grupo]])</f>
        <v/>
      </c>
      <c r="BF755" s="251" t="str">
        <f>IF(F755="","",Tabla1[[#This Row],[Curso]])</f>
        <v/>
      </c>
      <c r="BG755" s="252" t="str">
        <f>+IF(TRIM(F755)="","",$B$1&amp;"-"&amp;TRIM(Tabla1[[#This Row],[Mes Inscrito]])&amp;"-"&amp;TRIM(Tabla1[[#This Row],[Dia de clases Inscrito]])&amp;"-"&amp;TRIM(Tabla1[[#This Row],[Horario Inscrito]])&amp;"-"&amp;TRIM(Tabla1[[#This Row],[Fecha Inicio grupo]])&amp;"-"&amp;TRIM(Tabla1[[#This Row],[Tipo Incrito]]))</f>
        <v/>
      </c>
      <c r="BH755" s="308" t="str">
        <f>IF(F755="","",OR(IFERROR(SEARCH("CG",Tabla1[[#This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5" s="309" t="str">
        <f>IF(F755&lt;&gt;"",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5" s="309" t="str">
        <f>IF(F755&lt;&gt;"",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5" s="309" t="str">
        <f>IF(Tabla1[[#This Row],[Fecha Inicio grupo]]="","",IFERROR(VLOOKUP(Tabla1[[#This Row],[Mes de Alta como miembro]],Parámetros!$AM$2:$AN$16,2,0),"01/01/1900"))</f>
        <v/>
      </c>
    </row>
    <row r="756" spans="1:63" ht="14.45" hidden="1">
      <c r="A756" s="69">
        <v>753</v>
      </c>
      <c r="B756" s="30"/>
      <c r="C756" s="35"/>
      <c r="D756" s="43"/>
      <c r="E756" s="65"/>
      <c r="F756" s="46"/>
      <c r="G756" s="46"/>
      <c r="H756" s="163"/>
      <c r="I756" s="43"/>
      <c r="J756" s="29"/>
      <c r="K756" s="70"/>
      <c r="L756" s="69"/>
      <c r="M756" s="47"/>
      <c r="N756" s="238" t="str">
        <f ca="1">IF(Tabla1[[#This Row],[Fecha de nac]]="","",IF(Tabla1[[#This Row],[Fecha Finalización]] &gt;=TODAY(), DATEDIF(Tabla1[[#This Row],[Fecha de nac]],TODAY(),"y"), ROUNDDOWN((Tabla1[[#This Row],[Fecha Finalización]] -Tabla1[[#This Row],[Fecha de nac]])/365,0)))</f>
        <v/>
      </c>
      <c r="O756" s="169"/>
      <c r="P756" s="35"/>
      <c r="Q756" s="68"/>
      <c r="R756" s="68"/>
      <c r="S756" s="68"/>
      <c r="T756" s="68"/>
      <c r="U756" s="243" t="str">
        <f>IF(F756="","",Tabla1[[#This Row],[Fecha Inicio grupo]]+3*7-7)</f>
        <v/>
      </c>
      <c r="V756" s="244" t="str">
        <f>IF(F756="","",EDATE(Tabla1[[#This Row],[Fecha Inicio grupo]],3))</f>
        <v/>
      </c>
      <c r="W756" s="30"/>
      <c r="X756" s="30"/>
      <c r="Y756" s="76"/>
      <c r="Z756" s="76"/>
      <c r="AA756" s="76"/>
      <c r="AB756" s="76"/>
      <c r="AC756" s="76"/>
      <c r="AD756" s="76"/>
      <c r="AE756" s="76"/>
      <c r="AF756" s="76"/>
      <c r="AG756" s="76"/>
      <c r="AH756" s="76"/>
      <c r="AI756" s="76"/>
      <c r="AJ756" s="76"/>
      <c r="AK756" s="76"/>
      <c r="AL756" s="76"/>
      <c r="AM756" s="76"/>
      <c r="AN756" s="76"/>
      <c r="AO756" s="144"/>
      <c r="AP756" s="246" t="str">
        <f>IF(F756="","",IFERROR(VLOOKUP(SUBSTITUTE(SUBSTITUTE(Tabla1[[#This Row],[Uso Sistemas]],"T","P"),"N","F"),Parámetros!$M$2:$N$17,2,0),"Completar hasta 3ra sem. para evaluar a Probacionista"))</f>
        <v/>
      </c>
      <c r="AQ756" s="40"/>
      <c r="AR756" s="40"/>
      <c r="AS756" s="40"/>
      <c r="AT756" s="29"/>
      <c r="AU756" s="56"/>
      <c r="AV756" s="56"/>
      <c r="AW756" s="56"/>
      <c r="AX756" s="248" t="str">
        <f>IF(V756="","",EOMONTH(EDATE(Tabla1[[#This Row],[Fecha Finalización]],2),0))</f>
        <v/>
      </c>
      <c r="AY756" s="40"/>
      <c r="AZ756" s="249" t="str">
        <f>IF(V756="","",EOMONTH(EDATE(Tabla1[[#This Row],[Fecha Finalización]],3),0))</f>
        <v/>
      </c>
      <c r="BA756" s="40"/>
      <c r="BB756" s="40"/>
      <c r="BC756" s="235"/>
      <c r="BD756" s="233" t="str">
        <f>IF(F756="","",Tabla1[[#This Row],[sem 01]]&amp;Tabla1[[#This Row],[sem 02]]&amp;Tabla1[[#This Row],[sem 03]])</f>
        <v/>
      </c>
      <c r="BE756" s="234" t="str">
        <f>IF(TRIM(F756)="","",$B$1&amp;"-"&amp;SUBSTITUTE(Tabla1[[#This Row],[Mes Inscrito]]," ","")&amp;"-"&amp;SUBSTITUTE(Tabla1[[#This Row],[Dia de clases Inscrito]]," ","")&amp;"-"&amp;SUBSTITUTE(Tabla1[[#This Row],[Horario Inscrito]]," ","")&amp;"-"&amp;Tabla1[[#This Row],[Fecha Inicio grupo]])</f>
        <v/>
      </c>
      <c r="BF756" s="251" t="str">
        <f>IF(F756="","",Tabla1[[#This Row],[Curso]])</f>
        <v/>
      </c>
      <c r="BG756" s="252" t="str">
        <f>+IF(TRIM(F756)="","",$B$1&amp;"-"&amp;TRIM(Tabla1[[#This Row],[Mes Inscrito]])&amp;"-"&amp;TRIM(Tabla1[[#This Row],[Dia de clases Inscrito]])&amp;"-"&amp;TRIM(Tabla1[[#This Row],[Horario Inscrito]])&amp;"-"&amp;TRIM(Tabla1[[#This Row],[Fecha Inicio grupo]])&amp;"-"&amp;TRIM(Tabla1[[#This Row],[Tipo Incrito]]))</f>
        <v/>
      </c>
      <c r="BH756" s="308" t="str">
        <f>IF(F756="","",OR(IFERROR(SEARCH("CG",Tabla1[[#This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6" s="309" t="str">
        <f>IF(F756&lt;&gt;"",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6" s="309" t="str">
        <f>IF(F756&lt;&gt;"",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6" s="309" t="str">
        <f>IF(Tabla1[[#This Row],[Fecha Inicio grupo]]="","",IFERROR(VLOOKUP(Tabla1[[#This Row],[Mes de Alta como miembro]],Parámetros!$AM$2:$AN$16,2,0),"01/01/1900"))</f>
        <v/>
      </c>
    </row>
    <row r="757" spans="1:63" ht="14.45" hidden="1">
      <c r="A757" s="69">
        <v>754</v>
      </c>
      <c r="B757" s="30"/>
      <c r="C757" s="35"/>
      <c r="D757" s="43"/>
      <c r="E757" s="65"/>
      <c r="F757" s="46"/>
      <c r="G757" s="46"/>
      <c r="H757" s="163"/>
      <c r="I757" s="43"/>
      <c r="J757" s="29"/>
      <c r="K757" s="70"/>
      <c r="L757" s="69"/>
      <c r="M757" s="47"/>
      <c r="N757" s="238" t="str">
        <f ca="1">IF(Tabla1[[#This Row],[Fecha de nac]]="","",IF(Tabla1[[#This Row],[Fecha Finalización]] &gt;=TODAY(), DATEDIF(Tabla1[[#This Row],[Fecha de nac]],TODAY(),"y"), ROUNDDOWN((Tabla1[[#This Row],[Fecha Finalización]] -Tabla1[[#This Row],[Fecha de nac]])/365,0)))</f>
        <v/>
      </c>
      <c r="O757" s="169"/>
      <c r="P757" s="35"/>
      <c r="Q757" s="68"/>
      <c r="R757" s="68"/>
      <c r="S757" s="68"/>
      <c r="T757" s="68"/>
      <c r="U757" s="243" t="str">
        <f>IF(F757="","",Tabla1[[#This Row],[Fecha Inicio grupo]]+3*7-7)</f>
        <v/>
      </c>
      <c r="V757" s="244" t="str">
        <f>IF(F757="","",EDATE(Tabla1[[#This Row],[Fecha Inicio grupo]],3))</f>
        <v/>
      </c>
      <c r="W757" s="30"/>
      <c r="X757" s="30"/>
      <c r="Y757" s="76"/>
      <c r="Z757" s="76"/>
      <c r="AA757" s="76"/>
      <c r="AB757" s="76"/>
      <c r="AC757" s="76"/>
      <c r="AD757" s="76"/>
      <c r="AE757" s="76"/>
      <c r="AF757" s="76"/>
      <c r="AG757" s="76"/>
      <c r="AH757" s="76"/>
      <c r="AI757" s="76"/>
      <c r="AJ757" s="76"/>
      <c r="AK757" s="76"/>
      <c r="AL757" s="76"/>
      <c r="AM757" s="76"/>
      <c r="AN757" s="76"/>
      <c r="AO757" s="144"/>
      <c r="AP757" s="246" t="str">
        <f>IF(F757="","",IFERROR(VLOOKUP(SUBSTITUTE(SUBSTITUTE(Tabla1[[#This Row],[Uso Sistemas]],"T","P"),"N","F"),Parámetros!$M$2:$N$17,2,0),"Completar hasta 3ra sem. para evaluar a Probacionista"))</f>
        <v/>
      </c>
      <c r="AQ757" s="40"/>
      <c r="AR757" s="40"/>
      <c r="AS757" s="40"/>
      <c r="AT757" s="29"/>
      <c r="AU757" s="56"/>
      <c r="AV757" s="56"/>
      <c r="AW757" s="56"/>
      <c r="AX757" s="248" t="str">
        <f>IF(V757="","",EOMONTH(EDATE(Tabla1[[#This Row],[Fecha Finalización]],2),0))</f>
        <v/>
      </c>
      <c r="AY757" s="40"/>
      <c r="AZ757" s="249" t="str">
        <f>IF(V757="","",EOMONTH(EDATE(Tabla1[[#This Row],[Fecha Finalización]],3),0))</f>
        <v/>
      </c>
      <c r="BA757" s="40"/>
      <c r="BB757" s="40"/>
      <c r="BC757" s="235"/>
      <c r="BD757" s="233" t="str">
        <f>IF(F757="","",Tabla1[[#This Row],[sem 01]]&amp;Tabla1[[#This Row],[sem 02]]&amp;Tabla1[[#This Row],[sem 03]])</f>
        <v/>
      </c>
      <c r="BE757" s="234" t="str">
        <f>IF(TRIM(F757)="","",$B$1&amp;"-"&amp;SUBSTITUTE(Tabla1[[#This Row],[Mes Inscrito]]," ","")&amp;"-"&amp;SUBSTITUTE(Tabla1[[#This Row],[Dia de clases Inscrito]]," ","")&amp;"-"&amp;SUBSTITUTE(Tabla1[[#This Row],[Horario Inscrito]]," ","")&amp;"-"&amp;Tabla1[[#This Row],[Fecha Inicio grupo]])</f>
        <v/>
      </c>
      <c r="BF757" s="251" t="str">
        <f>IF(F757="","",Tabla1[[#This Row],[Curso]])</f>
        <v/>
      </c>
      <c r="BG757" s="252" t="str">
        <f>+IF(TRIM(F757)="","",$B$1&amp;"-"&amp;TRIM(Tabla1[[#This Row],[Mes Inscrito]])&amp;"-"&amp;TRIM(Tabla1[[#This Row],[Dia de clases Inscrito]])&amp;"-"&amp;TRIM(Tabla1[[#This Row],[Horario Inscrito]])&amp;"-"&amp;TRIM(Tabla1[[#This Row],[Fecha Inicio grupo]])&amp;"-"&amp;TRIM(Tabla1[[#This Row],[Tipo Incrito]]))</f>
        <v/>
      </c>
      <c r="BH757" s="308" t="str">
        <f>IF(F757="","",OR(IFERROR(SEARCH("CG",Tabla1[[#This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7" s="309" t="str">
        <f>IF(F757&lt;&gt;"",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7" s="309" t="str">
        <f>IF(F757&lt;&gt;"",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7" s="309" t="str">
        <f>IF(Tabla1[[#This Row],[Fecha Inicio grupo]]="","",IFERROR(VLOOKUP(Tabla1[[#This Row],[Mes de Alta como miembro]],Parámetros!$AM$2:$AN$16,2,0),"01/01/1900"))</f>
        <v/>
      </c>
    </row>
    <row r="758" spans="1:63" ht="14.45" hidden="1">
      <c r="A758" s="69">
        <v>755</v>
      </c>
      <c r="B758" s="30"/>
      <c r="C758" s="35"/>
      <c r="D758" s="43"/>
      <c r="E758" s="65"/>
      <c r="F758" s="46"/>
      <c r="G758" s="46"/>
      <c r="H758" s="163"/>
      <c r="I758" s="43"/>
      <c r="J758" s="29"/>
      <c r="K758" s="70"/>
      <c r="L758" s="69"/>
      <c r="M758" s="47"/>
      <c r="N758" s="238" t="str">
        <f ca="1">IF(Tabla1[[#This Row],[Fecha de nac]]="","",IF(Tabla1[[#This Row],[Fecha Finalización]] &gt;=TODAY(), DATEDIF(Tabla1[[#This Row],[Fecha de nac]],TODAY(),"y"), ROUNDDOWN((Tabla1[[#This Row],[Fecha Finalización]] -Tabla1[[#This Row],[Fecha de nac]])/365,0)))</f>
        <v/>
      </c>
      <c r="O758" s="169"/>
      <c r="P758" s="35"/>
      <c r="Q758" s="68"/>
      <c r="R758" s="68"/>
      <c r="S758" s="68"/>
      <c r="T758" s="68"/>
      <c r="U758" s="243" t="str">
        <f>IF(F758="","",Tabla1[[#This Row],[Fecha Inicio grupo]]+3*7-7)</f>
        <v/>
      </c>
      <c r="V758" s="244" t="str">
        <f>IF(F758="","",EDATE(Tabla1[[#This Row],[Fecha Inicio grupo]],3))</f>
        <v/>
      </c>
      <c r="W758" s="30"/>
      <c r="X758" s="30"/>
      <c r="Y758" s="76"/>
      <c r="Z758" s="76"/>
      <c r="AA758" s="76"/>
      <c r="AB758" s="76"/>
      <c r="AC758" s="76"/>
      <c r="AD758" s="76"/>
      <c r="AE758" s="76"/>
      <c r="AF758" s="76"/>
      <c r="AG758" s="76"/>
      <c r="AH758" s="76"/>
      <c r="AI758" s="76"/>
      <c r="AJ758" s="76"/>
      <c r="AK758" s="76"/>
      <c r="AL758" s="76"/>
      <c r="AM758" s="76"/>
      <c r="AN758" s="76"/>
      <c r="AO758" s="144"/>
      <c r="AP758" s="246" t="str">
        <f>IF(F758="","",IFERROR(VLOOKUP(SUBSTITUTE(SUBSTITUTE(Tabla1[[#This Row],[Uso Sistemas]],"T","P"),"N","F"),Parámetros!$M$2:$N$17,2,0),"Completar hasta 3ra sem. para evaluar a Probacionista"))</f>
        <v/>
      </c>
      <c r="AQ758" s="40"/>
      <c r="AR758" s="40"/>
      <c r="AS758" s="40"/>
      <c r="AT758" s="29"/>
      <c r="AU758" s="56"/>
      <c r="AV758" s="56"/>
      <c r="AW758" s="56"/>
      <c r="AX758" s="248" t="str">
        <f>IF(V758="","",EOMONTH(EDATE(Tabla1[[#This Row],[Fecha Finalización]],2),0))</f>
        <v/>
      </c>
      <c r="AY758" s="40"/>
      <c r="AZ758" s="249" t="str">
        <f>IF(V758="","",EOMONTH(EDATE(Tabla1[[#This Row],[Fecha Finalización]],3),0))</f>
        <v/>
      </c>
      <c r="BA758" s="40"/>
      <c r="BB758" s="40"/>
      <c r="BC758" s="235"/>
      <c r="BD758" s="233" t="str">
        <f>IF(F758="","",Tabla1[[#This Row],[sem 01]]&amp;Tabla1[[#This Row],[sem 02]]&amp;Tabla1[[#This Row],[sem 03]])</f>
        <v/>
      </c>
      <c r="BE758" s="234" t="str">
        <f>IF(TRIM(F758)="","",$B$1&amp;"-"&amp;SUBSTITUTE(Tabla1[[#This Row],[Mes Inscrito]]," ","")&amp;"-"&amp;SUBSTITUTE(Tabla1[[#This Row],[Dia de clases Inscrito]]," ","")&amp;"-"&amp;SUBSTITUTE(Tabla1[[#This Row],[Horario Inscrito]]," ","")&amp;"-"&amp;Tabla1[[#This Row],[Fecha Inicio grupo]])</f>
        <v/>
      </c>
      <c r="BF758" s="251" t="str">
        <f>IF(F758="","",Tabla1[[#This Row],[Curso]])</f>
        <v/>
      </c>
      <c r="BG758" s="252" t="str">
        <f>+IF(TRIM(F758)="","",$B$1&amp;"-"&amp;TRIM(Tabla1[[#This Row],[Mes Inscrito]])&amp;"-"&amp;TRIM(Tabla1[[#This Row],[Dia de clases Inscrito]])&amp;"-"&amp;TRIM(Tabla1[[#This Row],[Horario Inscrito]])&amp;"-"&amp;TRIM(Tabla1[[#This Row],[Fecha Inicio grupo]])&amp;"-"&amp;TRIM(Tabla1[[#This Row],[Tipo Incrito]]))</f>
        <v/>
      </c>
      <c r="BH758" s="308" t="str">
        <f>IF(F758="","",OR(IFERROR(SEARCH("CG",Tabla1[[#This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8" s="309" t="str">
        <f>IF(F758&lt;&gt;"",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8" s="309" t="str">
        <f>IF(F758&lt;&gt;"",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8" s="309" t="str">
        <f>IF(Tabla1[[#This Row],[Fecha Inicio grupo]]="","",IFERROR(VLOOKUP(Tabla1[[#This Row],[Mes de Alta como miembro]],Parámetros!$AM$2:$AN$16,2,0),"01/01/1900"))</f>
        <v/>
      </c>
    </row>
    <row r="759" spans="1:63" ht="14.45" hidden="1">
      <c r="A759" s="69">
        <v>756</v>
      </c>
      <c r="B759" s="30"/>
      <c r="C759" s="35"/>
      <c r="D759" s="43"/>
      <c r="E759" s="65"/>
      <c r="F759" s="46"/>
      <c r="G759" s="46"/>
      <c r="H759" s="163"/>
      <c r="I759" s="43"/>
      <c r="J759" s="29"/>
      <c r="K759" s="70"/>
      <c r="L759" s="69"/>
      <c r="M759" s="47"/>
      <c r="N759" s="238" t="str">
        <f ca="1">IF(Tabla1[[#This Row],[Fecha de nac]]="","",IF(Tabla1[[#This Row],[Fecha Finalización]] &gt;=TODAY(), DATEDIF(Tabla1[[#This Row],[Fecha de nac]],TODAY(),"y"), ROUNDDOWN((Tabla1[[#This Row],[Fecha Finalización]] -Tabla1[[#This Row],[Fecha de nac]])/365,0)))</f>
        <v/>
      </c>
      <c r="O759" s="169"/>
      <c r="P759" s="35"/>
      <c r="Q759" s="68"/>
      <c r="R759" s="68"/>
      <c r="S759" s="68"/>
      <c r="T759" s="68"/>
      <c r="U759" s="243" t="str">
        <f>IF(F759="","",Tabla1[[#This Row],[Fecha Inicio grupo]]+3*7-7)</f>
        <v/>
      </c>
      <c r="V759" s="244" t="str">
        <f>IF(F759="","",EDATE(Tabla1[[#This Row],[Fecha Inicio grupo]],3))</f>
        <v/>
      </c>
      <c r="W759" s="30"/>
      <c r="X759" s="30"/>
      <c r="Y759" s="76"/>
      <c r="Z759" s="76"/>
      <c r="AA759" s="76"/>
      <c r="AB759" s="76"/>
      <c r="AC759" s="76"/>
      <c r="AD759" s="76"/>
      <c r="AE759" s="76"/>
      <c r="AF759" s="76"/>
      <c r="AG759" s="76"/>
      <c r="AH759" s="76"/>
      <c r="AI759" s="76"/>
      <c r="AJ759" s="76"/>
      <c r="AK759" s="76"/>
      <c r="AL759" s="76"/>
      <c r="AM759" s="76"/>
      <c r="AN759" s="76"/>
      <c r="AO759" s="144"/>
      <c r="AP759" s="246" t="str">
        <f>IF(F759="","",IFERROR(VLOOKUP(SUBSTITUTE(SUBSTITUTE(Tabla1[[#This Row],[Uso Sistemas]],"T","P"),"N","F"),Parámetros!$M$2:$N$17,2,0),"Completar hasta 3ra sem. para evaluar a Probacionista"))</f>
        <v/>
      </c>
      <c r="AQ759" s="40"/>
      <c r="AR759" s="40"/>
      <c r="AS759" s="40"/>
      <c r="AT759" s="29"/>
      <c r="AU759" s="56"/>
      <c r="AV759" s="56"/>
      <c r="AW759" s="56"/>
      <c r="AX759" s="248" t="str">
        <f>IF(V759="","",EOMONTH(EDATE(Tabla1[[#This Row],[Fecha Finalización]],2),0))</f>
        <v/>
      </c>
      <c r="AY759" s="40"/>
      <c r="AZ759" s="249" t="str">
        <f>IF(V759="","",EOMONTH(EDATE(Tabla1[[#This Row],[Fecha Finalización]],3),0))</f>
        <v/>
      </c>
      <c r="BA759" s="40"/>
      <c r="BB759" s="40"/>
      <c r="BC759" s="235"/>
      <c r="BD759" s="233" t="str">
        <f>IF(F759="","",Tabla1[[#This Row],[sem 01]]&amp;Tabla1[[#This Row],[sem 02]]&amp;Tabla1[[#This Row],[sem 03]])</f>
        <v/>
      </c>
      <c r="BE759" s="234" t="str">
        <f>IF(TRIM(F759)="","",$B$1&amp;"-"&amp;SUBSTITUTE(Tabla1[[#This Row],[Mes Inscrito]]," ","")&amp;"-"&amp;SUBSTITUTE(Tabla1[[#This Row],[Dia de clases Inscrito]]," ","")&amp;"-"&amp;SUBSTITUTE(Tabla1[[#This Row],[Horario Inscrito]]," ","")&amp;"-"&amp;Tabla1[[#This Row],[Fecha Inicio grupo]])</f>
        <v/>
      </c>
      <c r="BF759" s="251" t="str">
        <f>IF(F759="","",Tabla1[[#This Row],[Curso]])</f>
        <v/>
      </c>
      <c r="BG759" s="252" t="str">
        <f>+IF(TRIM(F759)="","",$B$1&amp;"-"&amp;TRIM(Tabla1[[#This Row],[Mes Inscrito]])&amp;"-"&amp;TRIM(Tabla1[[#This Row],[Dia de clases Inscrito]])&amp;"-"&amp;TRIM(Tabla1[[#This Row],[Horario Inscrito]])&amp;"-"&amp;TRIM(Tabla1[[#This Row],[Fecha Inicio grupo]])&amp;"-"&amp;TRIM(Tabla1[[#This Row],[Tipo Incrito]]))</f>
        <v/>
      </c>
      <c r="BH759" s="308" t="str">
        <f>IF(F759="","",OR(IFERROR(SEARCH("CG",Tabla1[[#This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9" s="309" t="str">
        <f>IF(F759&lt;&gt;"",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9" s="309" t="str">
        <f>IF(F759&lt;&gt;"",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9" s="309" t="str">
        <f>IF(Tabla1[[#This Row],[Fecha Inicio grupo]]="","",IFERROR(VLOOKUP(Tabla1[[#This Row],[Mes de Alta como miembro]],Parámetros!$AM$2:$AN$16,2,0),"01/01/1900"))</f>
        <v/>
      </c>
    </row>
    <row r="760" spans="1:63" ht="14.45" hidden="1">
      <c r="A760" s="69">
        <v>757</v>
      </c>
      <c r="B760" s="30"/>
      <c r="C760" s="35"/>
      <c r="D760" s="43"/>
      <c r="E760" s="65"/>
      <c r="F760" s="46"/>
      <c r="G760" s="46"/>
      <c r="H760" s="163"/>
      <c r="I760" s="43"/>
      <c r="J760" s="29"/>
      <c r="K760" s="70"/>
      <c r="L760" s="69"/>
      <c r="M760" s="47"/>
      <c r="N760" s="238" t="str">
        <f ca="1">IF(Tabla1[[#This Row],[Fecha de nac]]="","",IF(Tabla1[[#This Row],[Fecha Finalización]] &gt;=TODAY(), DATEDIF(Tabla1[[#This Row],[Fecha de nac]],TODAY(),"y"), ROUNDDOWN((Tabla1[[#This Row],[Fecha Finalización]] -Tabla1[[#This Row],[Fecha de nac]])/365,0)))</f>
        <v/>
      </c>
      <c r="O760" s="169"/>
      <c r="P760" s="35"/>
      <c r="Q760" s="68"/>
      <c r="R760" s="68"/>
      <c r="S760" s="68"/>
      <c r="T760" s="68"/>
      <c r="U760" s="243" t="str">
        <f>IF(F760="","",Tabla1[[#This Row],[Fecha Inicio grupo]]+3*7-7)</f>
        <v/>
      </c>
      <c r="V760" s="244" t="str">
        <f>IF(F760="","",EDATE(Tabla1[[#This Row],[Fecha Inicio grupo]],3))</f>
        <v/>
      </c>
      <c r="W760" s="30"/>
      <c r="X760" s="30"/>
      <c r="Y760" s="76"/>
      <c r="Z760" s="76"/>
      <c r="AA760" s="76"/>
      <c r="AB760" s="76"/>
      <c r="AC760" s="76"/>
      <c r="AD760" s="76"/>
      <c r="AE760" s="76"/>
      <c r="AF760" s="76"/>
      <c r="AG760" s="76"/>
      <c r="AH760" s="76"/>
      <c r="AI760" s="76"/>
      <c r="AJ760" s="76"/>
      <c r="AK760" s="76"/>
      <c r="AL760" s="76"/>
      <c r="AM760" s="76"/>
      <c r="AN760" s="76"/>
      <c r="AO760" s="144"/>
      <c r="AP760" s="246" t="str">
        <f>IF(F760="","",IFERROR(VLOOKUP(SUBSTITUTE(SUBSTITUTE(Tabla1[[#This Row],[Uso Sistemas]],"T","P"),"N","F"),Parámetros!$M$2:$N$17,2,0),"Completar hasta 3ra sem. para evaluar a Probacionista"))</f>
        <v/>
      </c>
      <c r="AQ760" s="40"/>
      <c r="AR760" s="40"/>
      <c r="AS760" s="40"/>
      <c r="AT760" s="29"/>
      <c r="AU760" s="56"/>
      <c r="AV760" s="56"/>
      <c r="AW760" s="56"/>
      <c r="AX760" s="248" t="str">
        <f>IF(V760="","",EOMONTH(EDATE(Tabla1[[#This Row],[Fecha Finalización]],2),0))</f>
        <v/>
      </c>
      <c r="AY760" s="40"/>
      <c r="AZ760" s="249" t="str">
        <f>IF(V760="","",EOMONTH(EDATE(Tabla1[[#This Row],[Fecha Finalización]],3),0))</f>
        <v/>
      </c>
      <c r="BA760" s="40"/>
      <c r="BB760" s="40"/>
      <c r="BC760" s="235"/>
      <c r="BD760" s="233" t="str">
        <f>IF(F760="","",Tabla1[[#This Row],[sem 01]]&amp;Tabla1[[#This Row],[sem 02]]&amp;Tabla1[[#This Row],[sem 03]])</f>
        <v/>
      </c>
      <c r="BE760" s="234" t="str">
        <f>IF(TRIM(F760)="","",$B$1&amp;"-"&amp;SUBSTITUTE(Tabla1[[#This Row],[Mes Inscrito]]," ","")&amp;"-"&amp;SUBSTITUTE(Tabla1[[#This Row],[Dia de clases Inscrito]]," ","")&amp;"-"&amp;SUBSTITUTE(Tabla1[[#This Row],[Horario Inscrito]]," ","")&amp;"-"&amp;Tabla1[[#This Row],[Fecha Inicio grupo]])</f>
        <v/>
      </c>
      <c r="BF760" s="251" t="str">
        <f>IF(F760="","",Tabla1[[#This Row],[Curso]])</f>
        <v/>
      </c>
      <c r="BG760" s="252" t="str">
        <f>+IF(TRIM(F760)="","",$B$1&amp;"-"&amp;TRIM(Tabla1[[#This Row],[Mes Inscrito]])&amp;"-"&amp;TRIM(Tabla1[[#This Row],[Dia de clases Inscrito]])&amp;"-"&amp;TRIM(Tabla1[[#This Row],[Horario Inscrito]])&amp;"-"&amp;TRIM(Tabla1[[#This Row],[Fecha Inicio grupo]])&amp;"-"&amp;TRIM(Tabla1[[#This Row],[Tipo Incrito]]))</f>
        <v/>
      </c>
      <c r="BH760" s="308" t="str">
        <f>IF(F760="","",OR(IFERROR(SEARCH("CG",Tabla1[[#This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0" s="309" t="str">
        <f>IF(F760&lt;&gt;"",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0" s="309" t="str">
        <f>IF(F760&lt;&gt;"",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0" s="309" t="str">
        <f>IF(Tabla1[[#This Row],[Fecha Inicio grupo]]="","",IFERROR(VLOOKUP(Tabla1[[#This Row],[Mes de Alta como miembro]],Parámetros!$AM$2:$AN$16,2,0),"01/01/1900"))</f>
        <v/>
      </c>
    </row>
    <row r="761" spans="1:63" ht="14.45" hidden="1">
      <c r="A761" s="69">
        <v>758</v>
      </c>
      <c r="B761" s="30"/>
      <c r="C761" s="35"/>
      <c r="D761" s="43"/>
      <c r="E761" s="65"/>
      <c r="F761" s="46"/>
      <c r="G761" s="46"/>
      <c r="H761" s="163"/>
      <c r="I761" s="43"/>
      <c r="J761" s="29"/>
      <c r="K761" s="70"/>
      <c r="L761" s="69"/>
      <c r="M761" s="47"/>
      <c r="N761" s="238" t="str">
        <f ca="1">IF(Tabla1[[#This Row],[Fecha de nac]]="","",IF(Tabla1[[#This Row],[Fecha Finalización]] &gt;=TODAY(), DATEDIF(Tabla1[[#This Row],[Fecha de nac]],TODAY(),"y"), ROUNDDOWN((Tabla1[[#This Row],[Fecha Finalización]] -Tabla1[[#This Row],[Fecha de nac]])/365,0)))</f>
        <v/>
      </c>
      <c r="O761" s="169"/>
      <c r="P761" s="35"/>
      <c r="Q761" s="68"/>
      <c r="R761" s="68"/>
      <c r="S761" s="68"/>
      <c r="T761" s="68"/>
      <c r="U761" s="243" t="str">
        <f>IF(F761="","",Tabla1[[#This Row],[Fecha Inicio grupo]]+3*7-7)</f>
        <v/>
      </c>
      <c r="V761" s="244" t="str">
        <f>IF(F761="","",EDATE(Tabla1[[#This Row],[Fecha Inicio grupo]],3))</f>
        <v/>
      </c>
      <c r="W761" s="30"/>
      <c r="X761" s="30"/>
      <c r="Y761" s="76"/>
      <c r="Z761" s="76"/>
      <c r="AA761" s="76"/>
      <c r="AB761" s="76"/>
      <c r="AC761" s="76"/>
      <c r="AD761" s="76"/>
      <c r="AE761" s="76"/>
      <c r="AF761" s="76"/>
      <c r="AG761" s="76"/>
      <c r="AH761" s="76"/>
      <c r="AI761" s="76"/>
      <c r="AJ761" s="76"/>
      <c r="AK761" s="76"/>
      <c r="AL761" s="76"/>
      <c r="AM761" s="76"/>
      <c r="AN761" s="76"/>
      <c r="AO761" s="144"/>
      <c r="AP761" s="246" t="str">
        <f>IF(F761="","",IFERROR(VLOOKUP(SUBSTITUTE(SUBSTITUTE(Tabla1[[#This Row],[Uso Sistemas]],"T","P"),"N","F"),Parámetros!$M$2:$N$17,2,0),"Completar hasta 3ra sem. para evaluar a Probacionista"))</f>
        <v/>
      </c>
      <c r="AQ761" s="40"/>
      <c r="AR761" s="40"/>
      <c r="AS761" s="40"/>
      <c r="AT761" s="29"/>
      <c r="AU761" s="56"/>
      <c r="AV761" s="56"/>
      <c r="AW761" s="56"/>
      <c r="AX761" s="248" t="str">
        <f>IF(V761="","",EOMONTH(EDATE(Tabla1[[#This Row],[Fecha Finalización]],2),0))</f>
        <v/>
      </c>
      <c r="AY761" s="40"/>
      <c r="AZ761" s="249" t="str">
        <f>IF(V761="","",EOMONTH(EDATE(Tabla1[[#This Row],[Fecha Finalización]],3),0))</f>
        <v/>
      </c>
      <c r="BA761" s="40"/>
      <c r="BB761" s="40"/>
      <c r="BC761" s="235"/>
      <c r="BD761" s="233" t="str">
        <f>IF(F761="","",Tabla1[[#This Row],[sem 01]]&amp;Tabla1[[#This Row],[sem 02]]&amp;Tabla1[[#This Row],[sem 03]])</f>
        <v/>
      </c>
      <c r="BE761" s="234" t="str">
        <f>IF(TRIM(F761)="","",$B$1&amp;"-"&amp;SUBSTITUTE(Tabla1[[#This Row],[Mes Inscrito]]," ","")&amp;"-"&amp;SUBSTITUTE(Tabla1[[#This Row],[Dia de clases Inscrito]]," ","")&amp;"-"&amp;SUBSTITUTE(Tabla1[[#This Row],[Horario Inscrito]]," ","")&amp;"-"&amp;Tabla1[[#This Row],[Fecha Inicio grupo]])</f>
        <v/>
      </c>
      <c r="BF761" s="251" t="str">
        <f>IF(F761="","",Tabla1[[#This Row],[Curso]])</f>
        <v/>
      </c>
      <c r="BG761" s="252" t="str">
        <f>+IF(TRIM(F761)="","",$B$1&amp;"-"&amp;TRIM(Tabla1[[#This Row],[Mes Inscrito]])&amp;"-"&amp;TRIM(Tabla1[[#This Row],[Dia de clases Inscrito]])&amp;"-"&amp;TRIM(Tabla1[[#This Row],[Horario Inscrito]])&amp;"-"&amp;TRIM(Tabla1[[#This Row],[Fecha Inicio grupo]])&amp;"-"&amp;TRIM(Tabla1[[#This Row],[Tipo Incrito]]))</f>
        <v/>
      </c>
      <c r="BH761" s="308" t="str">
        <f>IF(F761="","",OR(IFERROR(SEARCH("CG",Tabla1[[#This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1" s="309" t="str">
        <f>IF(F761&lt;&gt;"",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1" s="309" t="str">
        <f>IF(F761&lt;&gt;"",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1" s="309" t="str">
        <f>IF(Tabla1[[#This Row],[Fecha Inicio grupo]]="","",IFERROR(VLOOKUP(Tabla1[[#This Row],[Mes de Alta como miembro]],Parámetros!$AM$2:$AN$16,2,0),"01/01/1900"))</f>
        <v/>
      </c>
    </row>
    <row r="762" spans="1:63" ht="14.45" hidden="1">
      <c r="A762" s="69">
        <v>759</v>
      </c>
      <c r="B762" s="30"/>
      <c r="C762" s="35"/>
      <c r="D762" s="43"/>
      <c r="E762" s="65"/>
      <c r="F762" s="46"/>
      <c r="G762" s="46"/>
      <c r="H762" s="163"/>
      <c r="I762" s="43"/>
      <c r="J762" s="29"/>
      <c r="K762" s="70"/>
      <c r="L762" s="69"/>
      <c r="M762" s="47"/>
      <c r="N762" s="238" t="str">
        <f ca="1">IF(Tabla1[[#This Row],[Fecha de nac]]="","",IF(Tabla1[[#This Row],[Fecha Finalización]] &gt;=TODAY(), DATEDIF(Tabla1[[#This Row],[Fecha de nac]],TODAY(),"y"), ROUNDDOWN((Tabla1[[#This Row],[Fecha Finalización]] -Tabla1[[#This Row],[Fecha de nac]])/365,0)))</f>
        <v/>
      </c>
      <c r="O762" s="169"/>
      <c r="P762" s="35"/>
      <c r="Q762" s="68"/>
      <c r="R762" s="68"/>
      <c r="S762" s="68"/>
      <c r="T762" s="68"/>
      <c r="U762" s="243" t="str">
        <f>IF(F762="","",Tabla1[[#This Row],[Fecha Inicio grupo]]+3*7-7)</f>
        <v/>
      </c>
      <c r="V762" s="244" t="str">
        <f>IF(F762="","",EDATE(Tabla1[[#This Row],[Fecha Inicio grupo]],3))</f>
        <v/>
      </c>
      <c r="W762" s="30"/>
      <c r="X762" s="30"/>
      <c r="Y762" s="76"/>
      <c r="Z762" s="76"/>
      <c r="AA762" s="76"/>
      <c r="AB762" s="76"/>
      <c r="AC762" s="76"/>
      <c r="AD762" s="76"/>
      <c r="AE762" s="76"/>
      <c r="AF762" s="76"/>
      <c r="AG762" s="76"/>
      <c r="AH762" s="76"/>
      <c r="AI762" s="76"/>
      <c r="AJ762" s="76"/>
      <c r="AK762" s="76"/>
      <c r="AL762" s="76"/>
      <c r="AM762" s="76"/>
      <c r="AN762" s="76"/>
      <c r="AO762" s="144"/>
      <c r="AP762" s="246" t="str">
        <f>IF(F762="","",IFERROR(VLOOKUP(SUBSTITUTE(SUBSTITUTE(Tabla1[[#This Row],[Uso Sistemas]],"T","P"),"N","F"),Parámetros!$M$2:$N$17,2,0),"Completar hasta 3ra sem. para evaluar a Probacionista"))</f>
        <v/>
      </c>
      <c r="AQ762" s="40"/>
      <c r="AR762" s="40"/>
      <c r="AS762" s="40"/>
      <c r="AT762" s="29"/>
      <c r="AU762" s="56"/>
      <c r="AV762" s="56"/>
      <c r="AW762" s="56"/>
      <c r="AX762" s="248" t="str">
        <f>IF(V762="","",EOMONTH(EDATE(Tabla1[[#This Row],[Fecha Finalización]],2),0))</f>
        <v/>
      </c>
      <c r="AY762" s="40"/>
      <c r="AZ762" s="249" t="str">
        <f>IF(V762="","",EOMONTH(EDATE(Tabla1[[#This Row],[Fecha Finalización]],3),0))</f>
        <v/>
      </c>
      <c r="BA762" s="40"/>
      <c r="BB762" s="40"/>
      <c r="BC762" s="235"/>
      <c r="BD762" s="233" t="str">
        <f>IF(F762="","",Tabla1[[#This Row],[sem 01]]&amp;Tabla1[[#This Row],[sem 02]]&amp;Tabla1[[#This Row],[sem 03]])</f>
        <v/>
      </c>
      <c r="BE762" s="234" t="str">
        <f>IF(TRIM(F762)="","",$B$1&amp;"-"&amp;SUBSTITUTE(Tabla1[[#This Row],[Mes Inscrito]]," ","")&amp;"-"&amp;SUBSTITUTE(Tabla1[[#This Row],[Dia de clases Inscrito]]," ","")&amp;"-"&amp;SUBSTITUTE(Tabla1[[#This Row],[Horario Inscrito]]," ","")&amp;"-"&amp;Tabla1[[#This Row],[Fecha Inicio grupo]])</f>
        <v/>
      </c>
      <c r="BF762" s="251" t="str">
        <f>IF(F762="","",Tabla1[[#This Row],[Curso]])</f>
        <v/>
      </c>
      <c r="BG762" s="252" t="str">
        <f>+IF(TRIM(F762)="","",$B$1&amp;"-"&amp;TRIM(Tabla1[[#This Row],[Mes Inscrito]])&amp;"-"&amp;TRIM(Tabla1[[#This Row],[Dia de clases Inscrito]])&amp;"-"&amp;TRIM(Tabla1[[#This Row],[Horario Inscrito]])&amp;"-"&amp;TRIM(Tabla1[[#This Row],[Fecha Inicio grupo]])&amp;"-"&amp;TRIM(Tabla1[[#This Row],[Tipo Incrito]]))</f>
        <v/>
      </c>
      <c r="BH762" s="308" t="str">
        <f>IF(F762="","",OR(IFERROR(SEARCH("CG",Tabla1[[#This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2" s="309" t="str">
        <f>IF(F762&lt;&gt;"",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2" s="309" t="str">
        <f>IF(F762&lt;&gt;"",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2" s="309" t="str">
        <f>IF(Tabla1[[#This Row],[Fecha Inicio grupo]]="","",IFERROR(VLOOKUP(Tabla1[[#This Row],[Mes de Alta como miembro]],Parámetros!$AM$2:$AN$16,2,0),"01/01/1900"))</f>
        <v/>
      </c>
    </row>
    <row r="763" spans="1:63" ht="14.45" hidden="1">
      <c r="A763" s="69">
        <v>760</v>
      </c>
      <c r="B763" s="30"/>
      <c r="C763" s="35"/>
      <c r="D763" s="43"/>
      <c r="E763" s="65"/>
      <c r="F763" s="46"/>
      <c r="G763" s="46"/>
      <c r="H763" s="163"/>
      <c r="I763" s="43"/>
      <c r="J763" s="29"/>
      <c r="K763" s="70"/>
      <c r="L763" s="69"/>
      <c r="M763" s="47"/>
      <c r="N763" s="238" t="str">
        <f ca="1">IF(Tabla1[[#This Row],[Fecha de nac]]="","",IF(Tabla1[[#This Row],[Fecha Finalización]] &gt;=TODAY(), DATEDIF(Tabla1[[#This Row],[Fecha de nac]],TODAY(),"y"), ROUNDDOWN((Tabla1[[#This Row],[Fecha Finalización]] -Tabla1[[#This Row],[Fecha de nac]])/365,0)))</f>
        <v/>
      </c>
      <c r="O763" s="169"/>
      <c r="P763" s="35"/>
      <c r="Q763" s="68"/>
      <c r="R763" s="68"/>
      <c r="S763" s="68"/>
      <c r="T763" s="68"/>
      <c r="U763" s="243" t="str">
        <f>IF(F763="","",Tabla1[[#This Row],[Fecha Inicio grupo]]+3*7-7)</f>
        <v/>
      </c>
      <c r="V763" s="244" t="str">
        <f>IF(F763="","",EDATE(Tabla1[[#This Row],[Fecha Inicio grupo]],3))</f>
        <v/>
      </c>
      <c r="W763" s="30"/>
      <c r="X763" s="30"/>
      <c r="Y763" s="76"/>
      <c r="Z763" s="76"/>
      <c r="AA763" s="76"/>
      <c r="AB763" s="76"/>
      <c r="AC763" s="76"/>
      <c r="AD763" s="76"/>
      <c r="AE763" s="76"/>
      <c r="AF763" s="76"/>
      <c r="AG763" s="76"/>
      <c r="AH763" s="76"/>
      <c r="AI763" s="76"/>
      <c r="AJ763" s="76"/>
      <c r="AK763" s="76"/>
      <c r="AL763" s="76"/>
      <c r="AM763" s="76"/>
      <c r="AN763" s="76"/>
      <c r="AO763" s="144"/>
      <c r="AP763" s="246" t="str">
        <f>IF(F763="","",IFERROR(VLOOKUP(SUBSTITUTE(SUBSTITUTE(Tabla1[[#This Row],[Uso Sistemas]],"T","P"),"N","F"),Parámetros!$M$2:$N$17,2,0),"Completar hasta 3ra sem. para evaluar a Probacionista"))</f>
        <v/>
      </c>
      <c r="AQ763" s="40"/>
      <c r="AR763" s="40"/>
      <c r="AS763" s="40"/>
      <c r="AT763" s="29"/>
      <c r="AU763" s="56"/>
      <c r="AV763" s="56"/>
      <c r="AW763" s="56"/>
      <c r="AX763" s="248" t="str">
        <f>IF(V763="","",EOMONTH(EDATE(Tabla1[[#This Row],[Fecha Finalización]],2),0))</f>
        <v/>
      </c>
      <c r="AY763" s="40"/>
      <c r="AZ763" s="249" t="str">
        <f>IF(V763="","",EOMONTH(EDATE(Tabla1[[#This Row],[Fecha Finalización]],3),0))</f>
        <v/>
      </c>
      <c r="BA763" s="40"/>
      <c r="BB763" s="40"/>
      <c r="BC763" s="235"/>
      <c r="BD763" s="233" t="str">
        <f>IF(F763="","",Tabla1[[#This Row],[sem 01]]&amp;Tabla1[[#This Row],[sem 02]]&amp;Tabla1[[#This Row],[sem 03]])</f>
        <v/>
      </c>
      <c r="BE763" s="234" t="str">
        <f>IF(TRIM(F763)="","",$B$1&amp;"-"&amp;SUBSTITUTE(Tabla1[[#This Row],[Mes Inscrito]]," ","")&amp;"-"&amp;SUBSTITUTE(Tabla1[[#This Row],[Dia de clases Inscrito]]," ","")&amp;"-"&amp;SUBSTITUTE(Tabla1[[#This Row],[Horario Inscrito]]," ","")&amp;"-"&amp;Tabla1[[#This Row],[Fecha Inicio grupo]])</f>
        <v/>
      </c>
      <c r="BF763" s="251" t="str">
        <f>IF(F763="","",Tabla1[[#This Row],[Curso]])</f>
        <v/>
      </c>
      <c r="BG763" s="252" t="str">
        <f>+IF(TRIM(F763)="","",$B$1&amp;"-"&amp;TRIM(Tabla1[[#This Row],[Mes Inscrito]])&amp;"-"&amp;TRIM(Tabla1[[#This Row],[Dia de clases Inscrito]])&amp;"-"&amp;TRIM(Tabla1[[#This Row],[Horario Inscrito]])&amp;"-"&amp;TRIM(Tabla1[[#This Row],[Fecha Inicio grupo]])&amp;"-"&amp;TRIM(Tabla1[[#This Row],[Tipo Incrito]]))</f>
        <v/>
      </c>
      <c r="BH763" s="308" t="str">
        <f>IF(F763="","",OR(IFERROR(SEARCH("CG",Tabla1[[#This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3" s="309" t="str">
        <f>IF(F763&lt;&gt;"",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3" s="309" t="str">
        <f>IF(F763&lt;&gt;"",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3" s="309" t="str">
        <f>IF(Tabla1[[#This Row],[Fecha Inicio grupo]]="","",IFERROR(VLOOKUP(Tabla1[[#This Row],[Mes de Alta como miembro]],Parámetros!$AM$2:$AN$16,2,0),"01/01/1900"))</f>
        <v/>
      </c>
    </row>
    <row r="764" spans="1:63" ht="14.45" hidden="1">
      <c r="A764" s="69">
        <v>761</v>
      </c>
      <c r="B764" s="30"/>
      <c r="C764" s="35"/>
      <c r="D764" s="43"/>
      <c r="E764" s="65"/>
      <c r="F764" s="46"/>
      <c r="G764" s="46"/>
      <c r="H764" s="163"/>
      <c r="I764" s="43"/>
      <c r="J764" s="29"/>
      <c r="K764" s="70"/>
      <c r="L764" s="69"/>
      <c r="M764" s="47"/>
      <c r="N764" s="238" t="str">
        <f ca="1">IF(Tabla1[[#This Row],[Fecha de nac]]="","",IF(Tabla1[[#This Row],[Fecha Finalización]] &gt;=TODAY(), DATEDIF(Tabla1[[#This Row],[Fecha de nac]],TODAY(),"y"), ROUNDDOWN((Tabla1[[#This Row],[Fecha Finalización]] -Tabla1[[#This Row],[Fecha de nac]])/365,0)))</f>
        <v/>
      </c>
      <c r="O764" s="169"/>
      <c r="P764" s="35"/>
      <c r="Q764" s="68"/>
      <c r="R764" s="68"/>
      <c r="S764" s="68"/>
      <c r="T764" s="68"/>
      <c r="U764" s="243" t="str">
        <f>IF(F764="","",Tabla1[[#This Row],[Fecha Inicio grupo]]+3*7-7)</f>
        <v/>
      </c>
      <c r="V764" s="244" t="str">
        <f>IF(F764="","",EDATE(Tabla1[[#This Row],[Fecha Inicio grupo]],3))</f>
        <v/>
      </c>
      <c r="W764" s="30"/>
      <c r="X764" s="30"/>
      <c r="Y764" s="76"/>
      <c r="Z764" s="76"/>
      <c r="AA764" s="76"/>
      <c r="AB764" s="76"/>
      <c r="AC764" s="76"/>
      <c r="AD764" s="76"/>
      <c r="AE764" s="76"/>
      <c r="AF764" s="76"/>
      <c r="AG764" s="76"/>
      <c r="AH764" s="76"/>
      <c r="AI764" s="76"/>
      <c r="AJ764" s="76"/>
      <c r="AK764" s="76"/>
      <c r="AL764" s="76"/>
      <c r="AM764" s="76"/>
      <c r="AN764" s="76"/>
      <c r="AO764" s="144"/>
      <c r="AP764" s="246" t="str">
        <f>IF(F764="","",IFERROR(VLOOKUP(SUBSTITUTE(SUBSTITUTE(Tabla1[[#This Row],[Uso Sistemas]],"T","P"),"N","F"),Parámetros!$M$2:$N$17,2,0),"Completar hasta 3ra sem. para evaluar a Probacionista"))</f>
        <v/>
      </c>
      <c r="AQ764" s="40"/>
      <c r="AR764" s="40"/>
      <c r="AS764" s="40"/>
      <c r="AT764" s="29"/>
      <c r="AU764" s="56"/>
      <c r="AV764" s="56"/>
      <c r="AW764" s="56"/>
      <c r="AX764" s="248" t="str">
        <f>IF(V764="","",EOMONTH(EDATE(Tabla1[[#This Row],[Fecha Finalización]],2),0))</f>
        <v/>
      </c>
      <c r="AY764" s="40"/>
      <c r="AZ764" s="249" t="str">
        <f>IF(V764="","",EOMONTH(EDATE(Tabla1[[#This Row],[Fecha Finalización]],3),0))</f>
        <v/>
      </c>
      <c r="BA764" s="40"/>
      <c r="BB764" s="40"/>
      <c r="BC764" s="235"/>
      <c r="BD764" s="233" t="str">
        <f>IF(F764="","",Tabla1[[#This Row],[sem 01]]&amp;Tabla1[[#This Row],[sem 02]]&amp;Tabla1[[#This Row],[sem 03]])</f>
        <v/>
      </c>
      <c r="BE764" s="234" t="str">
        <f>IF(TRIM(F764)="","",$B$1&amp;"-"&amp;SUBSTITUTE(Tabla1[[#This Row],[Mes Inscrito]]," ","")&amp;"-"&amp;SUBSTITUTE(Tabla1[[#This Row],[Dia de clases Inscrito]]," ","")&amp;"-"&amp;SUBSTITUTE(Tabla1[[#This Row],[Horario Inscrito]]," ","")&amp;"-"&amp;Tabla1[[#This Row],[Fecha Inicio grupo]])</f>
        <v/>
      </c>
      <c r="BF764" s="251" t="str">
        <f>IF(F764="","",Tabla1[[#This Row],[Curso]])</f>
        <v/>
      </c>
      <c r="BG764" s="252" t="str">
        <f>+IF(TRIM(F764)="","",$B$1&amp;"-"&amp;TRIM(Tabla1[[#This Row],[Mes Inscrito]])&amp;"-"&amp;TRIM(Tabla1[[#This Row],[Dia de clases Inscrito]])&amp;"-"&amp;TRIM(Tabla1[[#This Row],[Horario Inscrito]])&amp;"-"&amp;TRIM(Tabla1[[#This Row],[Fecha Inicio grupo]])&amp;"-"&amp;TRIM(Tabla1[[#This Row],[Tipo Incrito]]))</f>
        <v/>
      </c>
      <c r="BH764" s="308" t="str">
        <f>IF(F764="","",OR(IFERROR(SEARCH("CG",Tabla1[[#This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4" s="309" t="str">
        <f>IF(F764&lt;&gt;"",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4" s="309" t="str">
        <f>IF(F764&lt;&gt;"",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4" s="309" t="str">
        <f>IF(Tabla1[[#This Row],[Fecha Inicio grupo]]="","",IFERROR(VLOOKUP(Tabla1[[#This Row],[Mes de Alta como miembro]],Parámetros!$AM$2:$AN$16,2,0),"01/01/1900"))</f>
        <v/>
      </c>
    </row>
    <row r="765" spans="1:63" ht="14.45" hidden="1">
      <c r="A765" s="69">
        <v>762</v>
      </c>
      <c r="B765" s="30"/>
      <c r="C765" s="35"/>
      <c r="D765" s="43"/>
      <c r="E765" s="65"/>
      <c r="F765" s="46"/>
      <c r="G765" s="46"/>
      <c r="H765" s="163"/>
      <c r="I765" s="43"/>
      <c r="J765" s="29"/>
      <c r="K765" s="70"/>
      <c r="L765" s="69"/>
      <c r="M765" s="47"/>
      <c r="N765" s="238" t="str">
        <f ca="1">IF(Tabla1[[#This Row],[Fecha de nac]]="","",IF(Tabla1[[#This Row],[Fecha Finalización]] &gt;=TODAY(), DATEDIF(Tabla1[[#This Row],[Fecha de nac]],TODAY(),"y"), ROUNDDOWN((Tabla1[[#This Row],[Fecha Finalización]] -Tabla1[[#This Row],[Fecha de nac]])/365,0)))</f>
        <v/>
      </c>
      <c r="O765" s="169"/>
      <c r="P765" s="35"/>
      <c r="Q765" s="68"/>
      <c r="R765" s="68"/>
      <c r="S765" s="68"/>
      <c r="T765" s="68"/>
      <c r="U765" s="243" t="str">
        <f>IF(F765="","",Tabla1[[#This Row],[Fecha Inicio grupo]]+3*7-7)</f>
        <v/>
      </c>
      <c r="V765" s="244" t="str">
        <f>IF(F765="","",EDATE(Tabla1[[#This Row],[Fecha Inicio grupo]],3))</f>
        <v/>
      </c>
      <c r="W765" s="30"/>
      <c r="X765" s="30"/>
      <c r="Y765" s="76"/>
      <c r="Z765" s="76"/>
      <c r="AA765" s="76"/>
      <c r="AB765" s="76"/>
      <c r="AC765" s="76"/>
      <c r="AD765" s="76"/>
      <c r="AE765" s="76"/>
      <c r="AF765" s="76"/>
      <c r="AG765" s="76"/>
      <c r="AH765" s="76"/>
      <c r="AI765" s="76"/>
      <c r="AJ765" s="76"/>
      <c r="AK765" s="76"/>
      <c r="AL765" s="76"/>
      <c r="AM765" s="76"/>
      <c r="AN765" s="76"/>
      <c r="AO765" s="144"/>
      <c r="AP765" s="246" t="str">
        <f>IF(F765="","",IFERROR(VLOOKUP(SUBSTITUTE(SUBSTITUTE(Tabla1[[#This Row],[Uso Sistemas]],"T","P"),"N","F"),Parámetros!$M$2:$N$17,2,0),"Completar hasta 3ra sem. para evaluar a Probacionista"))</f>
        <v/>
      </c>
      <c r="AQ765" s="40"/>
      <c r="AR765" s="40"/>
      <c r="AS765" s="40"/>
      <c r="AT765" s="29"/>
      <c r="AU765" s="56"/>
      <c r="AV765" s="56"/>
      <c r="AW765" s="56"/>
      <c r="AX765" s="248" t="str">
        <f>IF(V765="","",EOMONTH(EDATE(Tabla1[[#This Row],[Fecha Finalización]],2),0))</f>
        <v/>
      </c>
      <c r="AY765" s="40"/>
      <c r="AZ765" s="249" t="str">
        <f>IF(V765="","",EOMONTH(EDATE(Tabla1[[#This Row],[Fecha Finalización]],3),0))</f>
        <v/>
      </c>
      <c r="BA765" s="40"/>
      <c r="BB765" s="40"/>
      <c r="BC765" s="235"/>
      <c r="BD765" s="233" t="str">
        <f>IF(F765="","",Tabla1[[#This Row],[sem 01]]&amp;Tabla1[[#This Row],[sem 02]]&amp;Tabla1[[#This Row],[sem 03]])</f>
        <v/>
      </c>
      <c r="BE765" s="234" t="str">
        <f>IF(TRIM(F765)="","",$B$1&amp;"-"&amp;SUBSTITUTE(Tabla1[[#This Row],[Mes Inscrito]]," ","")&amp;"-"&amp;SUBSTITUTE(Tabla1[[#This Row],[Dia de clases Inscrito]]," ","")&amp;"-"&amp;SUBSTITUTE(Tabla1[[#This Row],[Horario Inscrito]]," ","")&amp;"-"&amp;Tabla1[[#This Row],[Fecha Inicio grupo]])</f>
        <v/>
      </c>
      <c r="BF765" s="251" t="str">
        <f>IF(F765="","",Tabla1[[#This Row],[Curso]])</f>
        <v/>
      </c>
      <c r="BG765" s="252" t="str">
        <f>+IF(TRIM(F765)="","",$B$1&amp;"-"&amp;TRIM(Tabla1[[#This Row],[Mes Inscrito]])&amp;"-"&amp;TRIM(Tabla1[[#This Row],[Dia de clases Inscrito]])&amp;"-"&amp;TRIM(Tabla1[[#This Row],[Horario Inscrito]])&amp;"-"&amp;TRIM(Tabla1[[#This Row],[Fecha Inicio grupo]])&amp;"-"&amp;TRIM(Tabla1[[#This Row],[Tipo Incrito]]))</f>
        <v/>
      </c>
      <c r="BH765" s="308" t="str">
        <f>IF(F765="","",OR(IFERROR(SEARCH("CG",Tabla1[[#This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5" s="309" t="str">
        <f>IF(F765&lt;&gt;"",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5" s="309" t="str">
        <f>IF(F765&lt;&gt;"",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5" s="309" t="str">
        <f>IF(Tabla1[[#This Row],[Fecha Inicio grupo]]="","",IFERROR(VLOOKUP(Tabla1[[#This Row],[Mes de Alta como miembro]],Parámetros!$AM$2:$AN$16,2,0),"01/01/1900"))</f>
        <v/>
      </c>
    </row>
    <row r="766" spans="1:63" ht="14.45" hidden="1">
      <c r="A766" s="69">
        <v>763</v>
      </c>
      <c r="B766" s="30"/>
      <c r="C766" s="35"/>
      <c r="D766" s="43"/>
      <c r="E766" s="65"/>
      <c r="F766" s="46"/>
      <c r="G766" s="46"/>
      <c r="H766" s="163"/>
      <c r="I766" s="43"/>
      <c r="J766" s="29"/>
      <c r="K766" s="70"/>
      <c r="L766" s="69"/>
      <c r="M766" s="47"/>
      <c r="N766" s="238" t="str">
        <f ca="1">IF(Tabla1[[#This Row],[Fecha de nac]]="","",IF(Tabla1[[#This Row],[Fecha Finalización]] &gt;=TODAY(), DATEDIF(Tabla1[[#This Row],[Fecha de nac]],TODAY(),"y"), ROUNDDOWN((Tabla1[[#This Row],[Fecha Finalización]] -Tabla1[[#This Row],[Fecha de nac]])/365,0)))</f>
        <v/>
      </c>
      <c r="O766" s="169"/>
      <c r="P766" s="35"/>
      <c r="Q766" s="68"/>
      <c r="R766" s="68"/>
      <c r="S766" s="68"/>
      <c r="T766" s="68"/>
      <c r="U766" s="243" t="str">
        <f>IF(F766="","",Tabla1[[#This Row],[Fecha Inicio grupo]]+3*7-7)</f>
        <v/>
      </c>
      <c r="V766" s="244" t="str">
        <f>IF(F766="","",EDATE(Tabla1[[#This Row],[Fecha Inicio grupo]],3))</f>
        <v/>
      </c>
      <c r="W766" s="30"/>
      <c r="X766" s="30"/>
      <c r="Y766" s="76"/>
      <c r="Z766" s="76"/>
      <c r="AA766" s="76"/>
      <c r="AB766" s="76"/>
      <c r="AC766" s="76"/>
      <c r="AD766" s="76"/>
      <c r="AE766" s="76"/>
      <c r="AF766" s="76"/>
      <c r="AG766" s="76"/>
      <c r="AH766" s="76"/>
      <c r="AI766" s="76"/>
      <c r="AJ766" s="76"/>
      <c r="AK766" s="76"/>
      <c r="AL766" s="76"/>
      <c r="AM766" s="76"/>
      <c r="AN766" s="76"/>
      <c r="AO766" s="144"/>
      <c r="AP766" s="246" t="str">
        <f>IF(F766="","",IFERROR(VLOOKUP(SUBSTITUTE(SUBSTITUTE(Tabla1[[#This Row],[Uso Sistemas]],"T","P"),"N","F"),Parámetros!$M$2:$N$17,2,0),"Completar hasta 3ra sem. para evaluar a Probacionista"))</f>
        <v/>
      </c>
      <c r="AQ766" s="40"/>
      <c r="AR766" s="40"/>
      <c r="AS766" s="40"/>
      <c r="AT766" s="29"/>
      <c r="AU766" s="56"/>
      <c r="AV766" s="56"/>
      <c r="AW766" s="56"/>
      <c r="AX766" s="248" t="str">
        <f>IF(V766="","",EOMONTH(EDATE(Tabla1[[#This Row],[Fecha Finalización]],2),0))</f>
        <v/>
      </c>
      <c r="AY766" s="40"/>
      <c r="AZ766" s="249" t="str">
        <f>IF(V766="","",EOMONTH(EDATE(Tabla1[[#This Row],[Fecha Finalización]],3),0))</f>
        <v/>
      </c>
      <c r="BA766" s="40"/>
      <c r="BB766" s="40"/>
      <c r="BC766" s="235"/>
      <c r="BD766" s="233" t="str">
        <f>IF(F766="","",Tabla1[[#This Row],[sem 01]]&amp;Tabla1[[#This Row],[sem 02]]&amp;Tabla1[[#This Row],[sem 03]])</f>
        <v/>
      </c>
      <c r="BE766" s="234" t="str">
        <f>IF(TRIM(F766)="","",$B$1&amp;"-"&amp;SUBSTITUTE(Tabla1[[#This Row],[Mes Inscrito]]," ","")&amp;"-"&amp;SUBSTITUTE(Tabla1[[#This Row],[Dia de clases Inscrito]]," ","")&amp;"-"&amp;SUBSTITUTE(Tabla1[[#This Row],[Horario Inscrito]]," ","")&amp;"-"&amp;Tabla1[[#This Row],[Fecha Inicio grupo]])</f>
        <v/>
      </c>
      <c r="BF766" s="251" t="str">
        <f>IF(F766="","",Tabla1[[#This Row],[Curso]])</f>
        <v/>
      </c>
      <c r="BG766" s="252" t="str">
        <f>+IF(TRIM(F766)="","",$B$1&amp;"-"&amp;TRIM(Tabla1[[#This Row],[Mes Inscrito]])&amp;"-"&amp;TRIM(Tabla1[[#This Row],[Dia de clases Inscrito]])&amp;"-"&amp;TRIM(Tabla1[[#This Row],[Horario Inscrito]])&amp;"-"&amp;TRIM(Tabla1[[#This Row],[Fecha Inicio grupo]])&amp;"-"&amp;TRIM(Tabla1[[#This Row],[Tipo Incrito]]))</f>
        <v/>
      </c>
      <c r="BH766" s="308" t="str">
        <f>IF(F766="","",OR(IFERROR(SEARCH("CG",Tabla1[[#This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6" s="309" t="str">
        <f>IF(F766&lt;&gt;"",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6" s="309" t="str">
        <f>IF(F766&lt;&gt;"",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6" s="309" t="str">
        <f>IF(Tabla1[[#This Row],[Fecha Inicio grupo]]="","",IFERROR(VLOOKUP(Tabla1[[#This Row],[Mes de Alta como miembro]],Parámetros!$AM$2:$AN$16,2,0),"01/01/1900"))</f>
        <v/>
      </c>
    </row>
    <row r="767" spans="1:63" ht="14.45" hidden="1">
      <c r="A767" s="69">
        <v>764</v>
      </c>
      <c r="B767" s="30"/>
      <c r="C767" s="35"/>
      <c r="D767" s="43"/>
      <c r="E767" s="65"/>
      <c r="F767" s="46"/>
      <c r="G767" s="46"/>
      <c r="H767" s="163"/>
      <c r="I767" s="43"/>
      <c r="J767" s="29"/>
      <c r="K767" s="70"/>
      <c r="L767" s="69"/>
      <c r="M767" s="47"/>
      <c r="N767" s="238" t="str">
        <f ca="1">IF(Tabla1[[#This Row],[Fecha de nac]]="","",IF(Tabla1[[#This Row],[Fecha Finalización]] &gt;=TODAY(), DATEDIF(Tabla1[[#This Row],[Fecha de nac]],TODAY(),"y"), ROUNDDOWN((Tabla1[[#This Row],[Fecha Finalización]] -Tabla1[[#This Row],[Fecha de nac]])/365,0)))</f>
        <v/>
      </c>
      <c r="O767" s="169"/>
      <c r="P767" s="35"/>
      <c r="Q767" s="68"/>
      <c r="R767" s="68"/>
      <c r="S767" s="68"/>
      <c r="T767" s="68"/>
      <c r="U767" s="243" t="str">
        <f>IF(F767="","",Tabla1[[#This Row],[Fecha Inicio grupo]]+3*7-7)</f>
        <v/>
      </c>
      <c r="V767" s="244" t="str">
        <f>IF(F767="","",EDATE(Tabla1[[#This Row],[Fecha Inicio grupo]],3))</f>
        <v/>
      </c>
      <c r="W767" s="30"/>
      <c r="X767" s="30"/>
      <c r="Y767" s="76"/>
      <c r="Z767" s="76"/>
      <c r="AA767" s="76"/>
      <c r="AB767" s="76"/>
      <c r="AC767" s="76"/>
      <c r="AD767" s="76"/>
      <c r="AE767" s="76"/>
      <c r="AF767" s="76"/>
      <c r="AG767" s="76"/>
      <c r="AH767" s="76"/>
      <c r="AI767" s="76"/>
      <c r="AJ767" s="76"/>
      <c r="AK767" s="76"/>
      <c r="AL767" s="76"/>
      <c r="AM767" s="76"/>
      <c r="AN767" s="76"/>
      <c r="AO767" s="144"/>
      <c r="AP767" s="246" t="str">
        <f>IF(F767="","",IFERROR(VLOOKUP(SUBSTITUTE(SUBSTITUTE(Tabla1[[#This Row],[Uso Sistemas]],"T","P"),"N","F"),Parámetros!$M$2:$N$17,2,0),"Completar hasta 3ra sem. para evaluar a Probacionista"))</f>
        <v/>
      </c>
      <c r="AQ767" s="40"/>
      <c r="AR767" s="40"/>
      <c r="AS767" s="40"/>
      <c r="AT767" s="29"/>
      <c r="AU767" s="56"/>
      <c r="AV767" s="56"/>
      <c r="AW767" s="56"/>
      <c r="AX767" s="248" t="str">
        <f>IF(V767="","",EOMONTH(EDATE(Tabla1[[#This Row],[Fecha Finalización]],2),0))</f>
        <v/>
      </c>
      <c r="AY767" s="40"/>
      <c r="AZ767" s="249" t="str">
        <f>IF(V767="","",EOMONTH(EDATE(Tabla1[[#This Row],[Fecha Finalización]],3),0))</f>
        <v/>
      </c>
      <c r="BA767" s="40"/>
      <c r="BB767" s="40"/>
      <c r="BC767" s="235"/>
      <c r="BD767" s="233" t="str">
        <f>IF(F767="","",Tabla1[[#This Row],[sem 01]]&amp;Tabla1[[#This Row],[sem 02]]&amp;Tabla1[[#This Row],[sem 03]])</f>
        <v/>
      </c>
      <c r="BE767" s="234" t="str">
        <f>IF(TRIM(F767)="","",$B$1&amp;"-"&amp;SUBSTITUTE(Tabla1[[#This Row],[Mes Inscrito]]," ","")&amp;"-"&amp;SUBSTITUTE(Tabla1[[#This Row],[Dia de clases Inscrito]]," ","")&amp;"-"&amp;SUBSTITUTE(Tabla1[[#This Row],[Horario Inscrito]]," ","")&amp;"-"&amp;Tabla1[[#This Row],[Fecha Inicio grupo]])</f>
        <v/>
      </c>
      <c r="BF767" s="251" t="str">
        <f>IF(F767="","",Tabla1[[#This Row],[Curso]])</f>
        <v/>
      </c>
      <c r="BG767" s="252" t="str">
        <f>+IF(TRIM(F767)="","",$B$1&amp;"-"&amp;TRIM(Tabla1[[#This Row],[Mes Inscrito]])&amp;"-"&amp;TRIM(Tabla1[[#This Row],[Dia de clases Inscrito]])&amp;"-"&amp;TRIM(Tabla1[[#This Row],[Horario Inscrito]])&amp;"-"&amp;TRIM(Tabla1[[#This Row],[Fecha Inicio grupo]])&amp;"-"&amp;TRIM(Tabla1[[#This Row],[Tipo Incrito]]))</f>
        <v/>
      </c>
      <c r="BH767" s="308" t="str">
        <f>IF(F767="","",OR(IFERROR(SEARCH("CG",Tabla1[[#This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7" s="309" t="str">
        <f>IF(F767&lt;&gt;"",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7" s="309" t="str">
        <f>IF(F767&lt;&gt;"",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7" s="309" t="str">
        <f>IF(Tabla1[[#This Row],[Fecha Inicio grupo]]="","",IFERROR(VLOOKUP(Tabla1[[#This Row],[Mes de Alta como miembro]],Parámetros!$AM$2:$AN$16,2,0),"01/01/1900"))</f>
        <v/>
      </c>
    </row>
    <row r="768" spans="1:63" ht="14.45" hidden="1">
      <c r="A768" s="69">
        <v>765</v>
      </c>
      <c r="B768" s="30"/>
      <c r="C768" s="35"/>
      <c r="D768" s="43"/>
      <c r="E768" s="65"/>
      <c r="F768" s="46"/>
      <c r="G768" s="46"/>
      <c r="H768" s="163"/>
      <c r="I768" s="43"/>
      <c r="J768" s="29"/>
      <c r="K768" s="70"/>
      <c r="L768" s="69"/>
      <c r="M768" s="47"/>
      <c r="N768" s="238" t="str">
        <f ca="1">IF(Tabla1[[#This Row],[Fecha de nac]]="","",IF(Tabla1[[#This Row],[Fecha Finalización]] &gt;=TODAY(), DATEDIF(Tabla1[[#This Row],[Fecha de nac]],TODAY(),"y"), ROUNDDOWN((Tabla1[[#This Row],[Fecha Finalización]] -Tabla1[[#This Row],[Fecha de nac]])/365,0)))</f>
        <v/>
      </c>
      <c r="O768" s="169"/>
      <c r="P768" s="35"/>
      <c r="Q768" s="68"/>
      <c r="R768" s="68"/>
      <c r="S768" s="68"/>
      <c r="T768" s="68"/>
      <c r="U768" s="243" t="str">
        <f>IF(F768="","",Tabla1[[#This Row],[Fecha Inicio grupo]]+3*7-7)</f>
        <v/>
      </c>
      <c r="V768" s="244" t="str">
        <f>IF(F768="","",EDATE(Tabla1[[#This Row],[Fecha Inicio grupo]],3))</f>
        <v/>
      </c>
      <c r="W768" s="30"/>
      <c r="X768" s="30"/>
      <c r="Y768" s="76"/>
      <c r="Z768" s="76"/>
      <c r="AA768" s="76"/>
      <c r="AB768" s="76"/>
      <c r="AC768" s="76"/>
      <c r="AD768" s="76"/>
      <c r="AE768" s="76"/>
      <c r="AF768" s="76"/>
      <c r="AG768" s="76"/>
      <c r="AH768" s="76"/>
      <c r="AI768" s="76"/>
      <c r="AJ768" s="76"/>
      <c r="AK768" s="76"/>
      <c r="AL768" s="76"/>
      <c r="AM768" s="76"/>
      <c r="AN768" s="76"/>
      <c r="AO768" s="144"/>
      <c r="AP768" s="246" t="str">
        <f>IF(F768="","",IFERROR(VLOOKUP(SUBSTITUTE(SUBSTITUTE(Tabla1[[#This Row],[Uso Sistemas]],"T","P"),"N","F"),Parámetros!$M$2:$N$17,2,0),"Completar hasta 3ra sem. para evaluar a Probacionista"))</f>
        <v/>
      </c>
      <c r="AQ768" s="40"/>
      <c r="AR768" s="40"/>
      <c r="AS768" s="40"/>
      <c r="AT768" s="29"/>
      <c r="AU768" s="56"/>
      <c r="AV768" s="56"/>
      <c r="AW768" s="56"/>
      <c r="AX768" s="248" t="str">
        <f>IF(V768="","",EOMONTH(EDATE(Tabla1[[#This Row],[Fecha Finalización]],2),0))</f>
        <v/>
      </c>
      <c r="AY768" s="40"/>
      <c r="AZ768" s="249" t="str">
        <f>IF(V768="","",EOMONTH(EDATE(Tabla1[[#This Row],[Fecha Finalización]],3),0))</f>
        <v/>
      </c>
      <c r="BA768" s="40"/>
      <c r="BB768" s="40"/>
      <c r="BC768" s="235"/>
      <c r="BD768" s="233" t="str">
        <f>IF(F768="","",Tabla1[[#This Row],[sem 01]]&amp;Tabla1[[#This Row],[sem 02]]&amp;Tabla1[[#This Row],[sem 03]])</f>
        <v/>
      </c>
      <c r="BE768" s="234" t="str">
        <f>IF(TRIM(F768)="","",$B$1&amp;"-"&amp;SUBSTITUTE(Tabla1[[#This Row],[Mes Inscrito]]," ","")&amp;"-"&amp;SUBSTITUTE(Tabla1[[#This Row],[Dia de clases Inscrito]]," ","")&amp;"-"&amp;SUBSTITUTE(Tabla1[[#This Row],[Horario Inscrito]]," ","")&amp;"-"&amp;Tabla1[[#This Row],[Fecha Inicio grupo]])</f>
        <v/>
      </c>
      <c r="BF768" s="251" t="str">
        <f>IF(F768="","",Tabla1[[#This Row],[Curso]])</f>
        <v/>
      </c>
      <c r="BG768" s="252" t="str">
        <f>+IF(TRIM(F768)="","",$B$1&amp;"-"&amp;TRIM(Tabla1[[#This Row],[Mes Inscrito]])&amp;"-"&amp;TRIM(Tabla1[[#This Row],[Dia de clases Inscrito]])&amp;"-"&amp;TRIM(Tabla1[[#This Row],[Horario Inscrito]])&amp;"-"&amp;TRIM(Tabla1[[#This Row],[Fecha Inicio grupo]])&amp;"-"&amp;TRIM(Tabla1[[#This Row],[Tipo Incrito]]))</f>
        <v/>
      </c>
      <c r="BH768" s="308" t="str">
        <f>IF(F768="","",OR(IFERROR(SEARCH("CG",Tabla1[[#This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8" s="309" t="str">
        <f>IF(F768&lt;&gt;"",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8" s="309" t="str">
        <f>IF(F768&lt;&gt;"",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8" s="309" t="str">
        <f>IF(Tabla1[[#This Row],[Fecha Inicio grupo]]="","",IFERROR(VLOOKUP(Tabla1[[#This Row],[Mes de Alta como miembro]],Parámetros!$AM$2:$AN$16,2,0),"01/01/1900"))</f>
        <v/>
      </c>
    </row>
    <row r="769" spans="1:63" ht="14.45" hidden="1">
      <c r="A769" s="69">
        <v>766</v>
      </c>
      <c r="B769" s="30"/>
      <c r="C769" s="35"/>
      <c r="D769" s="43"/>
      <c r="E769" s="65"/>
      <c r="F769" s="46"/>
      <c r="G769" s="46"/>
      <c r="H769" s="163"/>
      <c r="I769" s="43"/>
      <c r="J769" s="29"/>
      <c r="K769" s="70"/>
      <c r="L769" s="69"/>
      <c r="M769" s="47"/>
      <c r="N769" s="238" t="str">
        <f ca="1">IF(Tabla1[[#This Row],[Fecha de nac]]="","",IF(Tabla1[[#This Row],[Fecha Finalización]] &gt;=TODAY(), DATEDIF(Tabla1[[#This Row],[Fecha de nac]],TODAY(),"y"), ROUNDDOWN((Tabla1[[#This Row],[Fecha Finalización]] -Tabla1[[#This Row],[Fecha de nac]])/365,0)))</f>
        <v/>
      </c>
      <c r="O769" s="169"/>
      <c r="P769" s="35"/>
      <c r="Q769" s="68"/>
      <c r="R769" s="68"/>
      <c r="S769" s="68"/>
      <c r="T769" s="68"/>
      <c r="U769" s="243" t="str">
        <f>IF(F769="","",Tabla1[[#This Row],[Fecha Inicio grupo]]+3*7-7)</f>
        <v/>
      </c>
      <c r="V769" s="244" t="str">
        <f>IF(F769="","",EDATE(Tabla1[[#This Row],[Fecha Inicio grupo]],3))</f>
        <v/>
      </c>
      <c r="W769" s="30"/>
      <c r="X769" s="30"/>
      <c r="Y769" s="76"/>
      <c r="Z769" s="76"/>
      <c r="AA769" s="76"/>
      <c r="AB769" s="76"/>
      <c r="AC769" s="76"/>
      <c r="AD769" s="76"/>
      <c r="AE769" s="76"/>
      <c r="AF769" s="76"/>
      <c r="AG769" s="76"/>
      <c r="AH769" s="76"/>
      <c r="AI769" s="76"/>
      <c r="AJ769" s="76"/>
      <c r="AK769" s="76"/>
      <c r="AL769" s="76"/>
      <c r="AM769" s="76"/>
      <c r="AN769" s="76"/>
      <c r="AO769" s="144"/>
      <c r="AP769" s="246" t="str">
        <f>IF(F769="","",IFERROR(VLOOKUP(SUBSTITUTE(SUBSTITUTE(Tabla1[[#This Row],[Uso Sistemas]],"T","P"),"N","F"),Parámetros!$M$2:$N$17,2,0),"Completar hasta 3ra sem. para evaluar a Probacionista"))</f>
        <v/>
      </c>
      <c r="AQ769" s="40"/>
      <c r="AR769" s="40"/>
      <c r="AS769" s="40"/>
      <c r="AT769" s="29"/>
      <c r="AU769" s="56"/>
      <c r="AV769" s="56"/>
      <c r="AW769" s="56"/>
      <c r="AX769" s="248" t="str">
        <f>IF(V769="","",EOMONTH(EDATE(Tabla1[[#This Row],[Fecha Finalización]],2),0))</f>
        <v/>
      </c>
      <c r="AY769" s="40"/>
      <c r="AZ769" s="249" t="str">
        <f>IF(V769="","",EOMONTH(EDATE(Tabla1[[#This Row],[Fecha Finalización]],3),0))</f>
        <v/>
      </c>
      <c r="BA769" s="40"/>
      <c r="BB769" s="40"/>
      <c r="BC769" s="235"/>
      <c r="BD769" s="233" t="str">
        <f>IF(F769="","",Tabla1[[#This Row],[sem 01]]&amp;Tabla1[[#This Row],[sem 02]]&amp;Tabla1[[#This Row],[sem 03]])</f>
        <v/>
      </c>
      <c r="BE769" s="234" t="str">
        <f>IF(TRIM(F769)="","",$B$1&amp;"-"&amp;SUBSTITUTE(Tabla1[[#This Row],[Mes Inscrito]]," ","")&amp;"-"&amp;SUBSTITUTE(Tabla1[[#This Row],[Dia de clases Inscrito]]," ","")&amp;"-"&amp;SUBSTITUTE(Tabla1[[#This Row],[Horario Inscrito]]," ","")&amp;"-"&amp;Tabla1[[#This Row],[Fecha Inicio grupo]])</f>
        <v/>
      </c>
      <c r="BF769" s="251" t="str">
        <f>IF(F769="","",Tabla1[[#This Row],[Curso]])</f>
        <v/>
      </c>
      <c r="BG769" s="252" t="str">
        <f>+IF(TRIM(F769)="","",$B$1&amp;"-"&amp;TRIM(Tabla1[[#This Row],[Mes Inscrito]])&amp;"-"&amp;TRIM(Tabla1[[#This Row],[Dia de clases Inscrito]])&amp;"-"&amp;TRIM(Tabla1[[#This Row],[Horario Inscrito]])&amp;"-"&amp;TRIM(Tabla1[[#This Row],[Fecha Inicio grupo]])&amp;"-"&amp;TRIM(Tabla1[[#This Row],[Tipo Incrito]]))</f>
        <v/>
      </c>
      <c r="BH769" s="308" t="str">
        <f>IF(F769="","",OR(IFERROR(SEARCH("CG",Tabla1[[#This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9" s="309" t="str">
        <f>IF(F769&lt;&gt;"",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9" s="309" t="str">
        <f>IF(F769&lt;&gt;"",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9" s="309" t="str">
        <f>IF(Tabla1[[#This Row],[Fecha Inicio grupo]]="","",IFERROR(VLOOKUP(Tabla1[[#This Row],[Mes de Alta como miembro]],Parámetros!$AM$2:$AN$16,2,0),"01/01/1900"))</f>
        <v/>
      </c>
    </row>
    <row r="770" spans="1:63" ht="14.45" hidden="1">
      <c r="A770" s="69">
        <v>767</v>
      </c>
      <c r="B770" s="30"/>
      <c r="C770" s="35"/>
      <c r="D770" s="43"/>
      <c r="E770" s="65"/>
      <c r="F770" s="46"/>
      <c r="G770" s="46"/>
      <c r="H770" s="163"/>
      <c r="I770" s="43"/>
      <c r="J770" s="29"/>
      <c r="K770" s="70"/>
      <c r="L770" s="69"/>
      <c r="M770" s="47"/>
      <c r="N770" s="238" t="str">
        <f ca="1">IF(Tabla1[[#This Row],[Fecha de nac]]="","",IF(Tabla1[[#This Row],[Fecha Finalización]] &gt;=TODAY(), DATEDIF(Tabla1[[#This Row],[Fecha de nac]],TODAY(),"y"), ROUNDDOWN((Tabla1[[#This Row],[Fecha Finalización]] -Tabla1[[#This Row],[Fecha de nac]])/365,0)))</f>
        <v/>
      </c>
      <c r="O770" s="169"/>
      <c r="P770" s="35"/>
      <c r="Q770" s="68"/>
      <c r="R770" s="68"/>
      <c r="S770" s="68"/>
      <c r="T770" s="68"/>
      <c r="U770" s="243" t="str">
        <f>IF(F770="","",Tabla1[[#This Row],[Fecha Inicio grupo]]+3*7-7)</f>
        <v/>
      </c>
      <c r="V770" s="244" t="str">
        <f>IF(F770="","",EDATE(Tabla1[[#This Row],[Fecha Inicio grupo]],3))</f>
        <v/>
      </c>
      <c r="W770" s="30"/>
      <c r="X770" s="30"/>
      <c r="Y770" s="76"/>
      <c r="Z770" s="76"/>
      <c r="AA770" s="76"/>
      <c r="AB770" s="76"/>
      <c r="AC770" s="76"/>
      <c r="AD770" s="76"/>
      <c r="AE770" s="76"/>
      <c r="AF770" s="76"/>
      <c r="AG770" s="76"/>
      <c r="AH770" s="76"/>
      <c r="AI770" s="76"/>
      <c r="AJ770" s="76"/>
      <c r="AK770" s="76"/>
      <c r="AL770" s="76"/>
      <c r="AM770" s="76"/>
      <c r="AN770" s="76"/>
      <c r="AO770" s="144"/>
      <c r="AP770" s="246" t="str">
        <f>IF(F770="","",IFERROR(VLOOKUP(SUBSTITUTE(SUBSTITUTE(Tabla1[[#This Row],[Uso Sistemas]],"T","P"),"N","F"),Parámetros!$M$2:$N$17,2,0),"Completar hasta 3ra sem. para evaluar a Probacionista"))</f>
        <v/>
      </c>
      <c r="AQ770" s="40"/>
      <c r="AR770" s="40"/>
      <c r="AS770" s="40"/>
      <c r="AT770" s="29"/>
      <c r="AU770" s="56"/>
      <c r="AV770" s="56"/>
      <c r="AW770" s="56"/>
      <c r="AX770" s="248" t="str">
        <f>IF(V770="","",EOMONTH(EDATE(Tabla1[[#This Row],[Fecha Finalización]],2),0))</f>
        <v/>
      </c>
      <c r="AY770" s="40"/>
      <c r="AZ770" s="249" t="str">
        <f>IF(V770="","",EOMONTH(EDATE(Tabla1[[#This Row],[Fecha Finalización]],3),0))</f>
        <v/>
      </c>
      <c r="BA770" s="40"/>
      <c r="BB770" s="40"/>
      <c r="BC770" s="235"/>
      <c r="BD770" s="233" t="str">
        <f>IF(F770="","",Tabla1[[#This Row],[sem 01]]&amp;Tabla1[[#This Row],[sem 02]]&amp;Tabla1[[#This Row],[sem 03]])</f>
        <v/>
      </c>
      <c r="BE770" s="234" t="str">
        <f>IF(TRIM(F770)="","",$B$1&amp;"-"&amp;SUBSTITUTE(Tabla1[[#This Row],[Mes Inscrito]]," ","")&amp;"-"&amp;SUBSTITUTE(Tabla1[[#This Row],[Dia de clases Inscrito]]," ","")&amp;"-"&amp;SUBSTITUTE(Tabla1[[#This Row],[Horario Inscrito]]," ","")&amp;"-"&amp;Tabla1[[#This Row],[Fecha Inicio grupo]])</f>
        <v/>
      </c>
      <c r="BF770" s="251" t="str">
        <f>IF(F770="","",Tabla1[[#This Row],[Curso]])</f>
        <v/>
      </c>
      <c r="BG770" s="252" t="str">
        <f>+IF(TRIM(F770)="","",$B$1&amp;"-"&amp;TRIM(Tabla1[[#This Row],[Mes Inscrito]])&amp;"-"&amp;TRIM(Tabla1[[#This Row],[Dia de clases Inscrito]])&amp;"-"&amp;TRIM(Tabla1[[#This Row],[Horario Inscrito]])&amp;"-"&amp;TRIM(Tabla1[[#This Row],[Fecha Inicio grupo]])&amp;"-"&amp;TRIM(Tabla1[[#This Row],[Tipo Incrito]]))</f>
        <v/>
      </c>
      <c r="BH770" s="308" t="str">
        <f>IF(F770="","",OR(IFERROR(SEARCH("CG",Tabla1[[#This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0" s="309" t="str">
        <f>IF(F770&lt;&gt;"",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0" s="309" t="str">
        <f>IF(F770&lt;&gt;"",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0" s="309" t="str">
        <f>IF(Tabla1[[#This Row],[Fecha Inicio grupo]]="","",IFERROR(VLOOKUP(Tabla1[[#This Row],[Mes de Alta como miembro]],Parámetros!$AM$2:$AN$16,2,0),"01/01/1900"))</f>
        <v/>
      </c>
    </row>
    <row r="771" spans="1:63" ht="14.45" hidden="1">
      <c r="A771" s="69">
        <v>768</v>
      </c>
      <c r="B771" s="30"/>
      <c r="C771" s="35"/>
      <c r="D771" s="43"/>
      <c r="E771" s="65"/>
      <c r="F771" s="46"/>
      <c r="G771" s="46"/>
      <c r="H771" s="163"/>
      <c r="I771" s="43"/>
      <c r="J771" s="29"/>
      <c r="K771" s="70"/>
      <c r="L771" s="69"/>
      <c r="M771" s="47"/>
      <c r="N771" s="238" t="str">
        <f ca="1">IF(Tabla1[[#This Row],[Fecha de nac]]="","",IF(Tabla1[[#This Row],[Fecha Finalización]] &gt;=TODAY(), DATEDIF(Tabla1[[#This Row],[Fecha de nac]],TODAY(),"y"), ROUNDDOWN((Tabla1[[#This Row],[Fecha Finalización]] -Tabla1[[#This Row],[Fecha de nac]])/365,0)))</f>
        <v/>
      </c>
      <c r="O771" s="169"/>
      <c r="P771" s="35"/>
      <c r="Q771" s="68"/>
      <c r="R771" s="68"/>
      <c r="S771" s="68"/>
      <c r="T771" s="68"/>
      <c r="U771" s="243" t="str">
        <f>IF(F771="","",Tabla1[[#This Row],[Fecha Inicio grupo]]+3*7-7)</f>
        <v/>
      </c>
      <c r="V771" s="244" t="str">
        <f>IF(F771="","",EDATE(Tabla1[[#This Row],[Fecha Inicio grupo]],3))</f>
        <v/>
      </c>
      <c r="W771" s="30"/>
      <c r="X771" s="30"/>
      <c r="Y771" s="76"/>
      <c r="Z771" s="76"/>
      <c r="AA771" s="76"/>
      <c r="AB771" s="76"/>
      <c r="AC771" s="76"/>
      <c r="AD771" s="76"/>
      <c r="AE771" s="76"/>
      <c r="AF771" s="76"/>
      <c r="AG771" s="76"/>
      <c r="AH771" s="76"/>
      <c r="AI771" s="76"/>
      <c r="AJ771" s="76"/>
      <c r="AK771" s="76"/>
      <c r="AL771" s="76"/>
      <c r="AM771" s="76"/>
      <c r="AN771" s="76"/>
      <c r="AO771" s="144"/>
      <c r="AP771" s="246" t="str">
        <f>IF(F771="","",IFERROR(VLOOKUP(SUBSTITUTE(SUBSTITUTE(Tabla1[[#This Row],[Uso Sistemas]],"T","P"),"N","F"),Parámetros!$M$2:$N$17,2,0),"Completar hasta 3ra sem. para evaluar a Probacionista"))</f>
        <v/>
      </c>
      <c r="AQ771" s="40"/>
      <c r="AR771" s="40"/>
      <c r="AS771" s="40"/>
      <c r="AT771" s="29"/>
      <c r="AU771" s="56"/>
      <c r="AV771" s="56"/>
      <c r="AW771" s="56"/>
      <c r="AX771" s="248" t="str">
        <f>IF(V771="","",EOMONTH(EDATE(Tabla1[[#This Row],[Fecha Finalización]],2),0))</f>
        <v/>
      </c>
      <c r="AY771" s="40"/>
      <c r="AZ771" s="249" t="str">
        <f>IF(V771="","",EOMONTH(EDATE(Tabla1[[#This Row],[Fecha Finalización]],3),0))</f>
        <v/>
      </c>
      <c r="BA771" s="40"/>
      <c r="BB771" s="40"/>
      <c r="BC771" s="235"/>
      <c r="BD771" s="233" t="str">
        <f>IF(F771="","",Tabla1[[#This Row],[sem 01]]&amp;Tabla1[[#This Row],[sem 02]]&amp;Tabla1[[#This Row],[sem 03]])</f>
        <v/>
      </c>
      <c r="BE771" s="234" t="str">
        <f>IF(TRIM(F771)="","",$B$1&amp;"-"&amp;SUBSTITUTE(Tabla1[[#This Row],[Mes Inscrito]]," ","")&amp;"-"&amp;SUBSTITUTE(Tabla1[[#This Row],[Dia de clases Inscrito]]," ","")&amp;"-"&amp;SUBSTITUTE(Tabla1[[#This Row],[Horario Inscrito]]," ","")&amp;"-"&amp;Tabla1[[#This Row],[Fecha Inicio grupo]])</f>
        <v/>
      </c>
      <c r="BF771" s="251" t="str">
        <f>IF(F771="","",Tabla1[[#This Row],[Curso]])</f>
        <v/>
      </c>
      <c r="BG771" s="252" t="str">
        <f>+IF(TRIM(F771)="","",$B$1&amp;"-"&amp;TRIM(Tabla1[[#This Row],[Mes Inscrito]])&amp;"-"&amp;TRIM(Tabla1[[#This Row],[Dia de clases Inscrito]])&amp;"-"&amp;TRIM(Tabla1[[#This Row],[Horario Inscrito]])&amp;"-"&amp;TRIM(Tabla1[[#This Row],[Fecha Inicio grupo]])&amp;"-"&amp;TRIM(Tabla1[[#This Row],[Tipo Incrito]]))</f>
        <v/>
      </c>
      <c r="BH771" s="308" t="str">
        <f>IF(F771="","",OR(IFERROR(SEARCH("CG",Tabla1[[#This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1" s="309" t="str">
        <f>IF(F771&lt;&gt;"",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1" s="309" t="str">
        <f>IF(F771&lt;&gt;"",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1" s="309" t="str">
        <f>IF(Tabla1[[#This Row],[Fecha Inicio grupo]]="","",IFERROR(VLOOKUP(Tabla1[[#This Row],[Mes de Alta como miembro]],Parámetros!$AM$2:$AN$16,2,0),"01/01/1900"))</f>
        <v/>
      </c>
    </row>
    <row r="772" spans="1:63" ht="14.45" hidden="1">
      <c r="A772" s="69">
        <v>769</v>
      </c>
      <c r="B772" s="30"/>
      <c r="C772" s="35"/>
      <c r="D772" s="43"/>
      <c r="E772" s="65"/>
      <c r="F772" s="46"/>
      <c r="G772" s="46"/>
      <c r="H772" s="163"/>
      <c r="I772" s="43"/>
      <c r="J772" s="29"/>
      <c r="K772" s="70"/>
      <c r="L772" s="69"/>
      <c r="M772" s="47"/>
      <c r="N772" s="238" t="str">
        <f ca="1">IF(Tabla1[[#This Row],[Fecha de nac]]="","",IF(Tabla1[[#This Row],[Fecha Finalización]] &gt;=TODAY(), DATEDIF(Tabla1[[#This Row],[Fecha de nac]],TODAY(),"y"), ROUNDDOWN((Tabla1[[#This Row],[Fecha Finalización]] -Tabla1[[#This Row],[Fecha de nac]])/365,0)))</f>
        <v/>
      </c>
      <c r="O772" s="169"/>
      <c r="P772" s="35"/>
      <c r="Q772" s="68"/>
      <c r="R772" s="68"/>
      <c r="S772" s="68"/>
      <c r="T772" s="68"/>
      <c r="U772" s="243" t="str">
        <f>IF(F772="","",Tabla1[[#This Row],[Fecha Inicio grupo]]+3*7-7)</f>
        <v/>
      </c>
      <c r="V772" s="244" t="str">
        <f>IF(F772="","",EDATE(Tabla1[[#This Row],[Fecha Inicio grupo]],3))</f>
        <v/>
      </c>
      <c r="W772" s="30"/>
      <c r="X772" s="30"/>
      <c r="Y772" s="76"/>
      <c r="Z772" s="76"/>
      <c r="AA772" s="76"/>
      <c r="AB772" s="76"/>
      <c r="AC772" s="76"/>
      <c r="AD772" s="76"/>
      <c r="AE772" s="76"/>
      <c r="AF772" s="76"/>
      <c r="AG772" s="76"/>
      <c r="AH772" s="76"/>
      <c r="AI772" s="76"/>
      <c r="AJ772" s="76"/>
      <c r="AK772" s="76"/>
      <c r="AL772" s="76"/>
      <c r="AM772" s="76"/>
      <c r="AN772" s="76"/>
      <c r="AO772" s="144"/>
      <c r="AP772" s="246" t="str">
        <f>IF(F772="","",IFERROR(VLOOKUP(SUBSTITUTE(SUBSTITUTE(Tabla1[[#This Row],[Uso Sistemas]],"T","P"),"N","F"),Parámetros!$M$2:$N$17,2,0),"Completar hasta 3ra sem. para evaluar a Probacionista"))</f>
        <v/>
      </c>
      <c r="AQ772" s="40"/>
      <c r="AR772" s="40"/>
      <c r="AS772" s="40"/>
      <c r="AT772" s="29"/>
      <c r="AU772" s="56"/>
      <c r="AV772" s="56"/>
      <c r="AW772" s="56"/>
      <c r="AX772" s="248" t="str">
        <f>IF(V772="","",EOMONTH(EDATE(Tabla1[[#This Row],[Fecha Finalización]],2),0))</f>
        <v/>
      </c>
      <c r="AY772" s="40"/>
      <c r="AZ772" s="249" t="str">
        <f>IF(V772="","",EOMONTH(EDATE(Tabla1[[#This Row],[Fecha Finalización]],3),0))</f>
        <v/>
      </c>
      <c r="BA772" s="40"/>
      <c r="BB772" s="40"/>
      <c r="BC772" s="235"/>
      <c r="BD772" s="233" t="str">
        <f>IF(F772="","",Tabla1[[#This Row],[sem 01]]&amp;Tabla1[[#This Row],[sem 02]]&amp;Tabla1[[#This Row],[sem 03]])</f>
        <v/>
      </c>
      <c r="BE772" s="234" t="str">
        <f>IF(TRIM(F772)="","",$B$1&amp;"-"&amp;SUBSTITUTE(Tabla1[[#This Row],[Mes Inscrito]]," ","")&amp;"-"&amp;SUBSTITUTE(Tabla1[[#This Row],[Dia de clases Inscrito]]," ","")&amp;"-"&amp;SUBSTITUTE(Tabla1[[#This Row],[Horario Inscrito]]," ","")&amp;"-"&amp;Tabla1[[#This Row],[Fecha Inicio grupo]])</f>
        <v/>
      </c>
      <c r="BF772" s="251" t="str">
        <f>IF(F772="","",Tabla1[[#This Row],[Curso]])</f>
        <v/>
      </c>
      <c r="BG772" s="252" t="str">
        <f>+IF(TRIM(F772)="","",$B$1&amp;"-"&amp;TRIM(Tabla1[[#This Row],[Mes Inscrito]])&amp;"-"&amp;TRIM(Tabla1[[#This Row],[Dia de clases Inscrito]])&amp;"-"&amp;TRIM(Tabla1[[#This Row],[Horario Inscrito]])&amp;"-"&amp;TRIM(Tabla1[[#This Row],[Fecha Inicio grupo]])&amp;"-"&amp;TRIM(Tabla1[[#This Row],[Tipo Incrito]]))</f>
        <v/>
      </c>
      <c r="BH772" s="308" t="str">
        <f>IF(F772="","",OR(IFERROR(SEARCH("CG",Tabla1[[#This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2" s="309" t="str">
        <f>IF(F772&lt;&gt;"",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2" s="309" t="str">
        <f>IF(F772&lt;&gt;"",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2" s="309" t="str">
        <f>IF(Tabla1[[#This Row],[Fecha Inicio grupo]]="","",IFERROR(VLOOKUP(Tabla1[[#This Row],[Mes de Alta como miembro]],Parámetros!$AM$2:$AN$16,2,0),"01/01/1900"))</f>
        <v/>
      </c>
    </row>
    <row r="773" spans="1:63" ht="14.45" hidden="1">
      <c r="A773" s="69">
        <v>770</v>
      </c>
      <c r="B773" s="30"/>
      <c r="C773" s="35"/>
      <c r="D773" s="43"/>
      <c r="E773" s="65"/>
      <c r="F773" s="46"/>
      <c r="G773" s="46"/>
      <c r="H773" s="163"/>
      <c r="I773" s="43"/>
      <c r="J773" s="29"/>
      <c r="K773" s="70"/>
      <c r="L773" s="69"/>
      <c r="M773" s="47"/>
      <c r="N773" s="238" t="str">
        <f ca="1">IF(Tabla1[[#This Row],[Fecha de nac]]="","",IF(Tabla1[[#This Row],[Fecha Finalización]] &gt;=TODAY(), DATEDIF(Tabla1[[#This Row],[Fecha de nac]],TODAY(),"y"), ROUNDDOWN((Tabla1[[#This Row],[Fecha Finalización]] -Tabla1[[#This Row],[Fecha de nac]])/365,0)))</f>
        <v/>
      </c>
      <c r="O773" s="169"/>
      <c r="P773" s="35"/>
      <c r="Q773" s="68"/>
      <c r="R773" s="68"/>
      <c r="S773" s="68"/>
      <c r="T773" s="68"/>
      <c r="U773" s="243" t="str">
        <f>IF(F773="","",Tabla1[[#This Row],[Fecha Inicio grupo]]+3*7-7)</f>
        <v/>
      </c>
      <c r="V773" s="244" t="str">
        <f>IF(F773="","",EDATE(Tabla1[[#This Row],[Fecha Inicio grupo]],3))</f>
        <v/>
      </c>
      <c r="W773" s="30"/>
      <c r="X773" s="30"/>
      <c r="Y773" s="76"/>
      <c r="Z773" s="76"/>
      <c r="AA773" s="76"/>
      <c r="AB773" s="76"/>
      <c r="AC773" s="76"/>
      <c r="AD773" s="76"/>
      <c r="AE773" s="76"/>
      <c r="AF773" s="76"/>
      <c r="AG773" s="76"/>
      <c r="AH773" s="76"/>
      <c r="AI773" s="76"/>
      <c r="AJ773" s="76"/>
      <c r="AK773" s="76"/>
      <c r="AL773" s="76"/>
      <c r="AM773" s="76"/>
      <c r="AN773" s="76"/>
      <c r="AO773" s="144"/>
      <c r="AP773" s="246" t="str">
        <f>IF(F773="","",IFERROR(VLOOKUP(SUBSTITUTE(SUBSTITUTE(Tabla1[[#This Row],[Uso Sistemas]],"T","P"),"N","F"),Parámetros!$M$2:$N$17,2,0),"Completar hasta 3ra sem. para evaluar a Probacionista"))</f>
        <v/>
      </c>
      <c r="AQ773" s="40"/>
      <c r="AR773" s="40"/>
      <c r="AS773" s="40"/>
      <c r="AT773" s="29"/>
      <c r="AU773" s="56"/>
      <c r="AV773" s="56"/>
      <c r="AW773" s="56"/>
      <c r="AX773" s="248" t="str">
        <f>IF(V773="","",EOMONTH(EDATE(Tabla1[[#This Row],[Fecha Finalización]],2),0))</f>
        <v/>
      </c>
      <c r="AY773" s="40"/>
      <c r="AZ773" s="249" t="str">
        <f>IF(V773="","",EOMONTH(EDATE(Tabla1[[#This Row],[Fecha Finalización]],3),0))</f>
        <v/>
      </c>
      <c r="BA773" s="40"/>
      <c r="BB773" s="40"/>
      <c r="BC773" s="235"/>
      <c r="BD773" s="233" t="str">
        <f>IF(F773="","",Tabla1[[#This Row],[sem 01]]&amp;Tabla1[[#This Row],[sem 02]]&amp;Tabla1[[#This Row],[sem 03]])</f>
        <v/>
      </c>
      <c r="BE773" s="234" t="str">
        <f>IF(TRIM(F773)="","",$B$1&amp;"-"&amp;SUBSTITUTE(Tabla1[[#This Row],[Mes Inscrito]]," ","")&amp;"-"&amp;SUBSTITUTE(Tabla1[[#This Row],[Dia de clases Inscrito]]," ","")&amp;"-"&amp;SUBSTITUTE(Tabla1[[#This Row],[Horario Inscrito]]," ","")&amp;"-"&amp;Tabla1[[#This Row],[Fecha Inicio grupo]])</f>
        <v/>
      </c>
      <c r="BF773" s="251" t="str">
        <f>IF(F773="","",Tabla1[[#This Row],[Curso]])</f>
        <v/>
      </c>
      <c r="BG773" s="252" t="str">
        <f>+IF(TRIM(F773)="","",$B$1&amp;"-"&amp;TRIM(Tabla1[[#This Row],[Mes Inscrito]])&amp;"-"&amp;TRIM(Tabla1[[#This Row],[Dia de clases Inscrito]])&amp;"-"&amp;TRIM(Tabla1[[#This Row],[Horario Inscrito]])&amp;"-"&amp;TRIM(Tabla1[[#This Row],[Fecha Inicio grupo]])&amp;"-"&amp;TRIM(Tabla1[[#This Row],[Tipo Incrito]]))</f>
        <v/>
      </c>
      <c r="BH773" s="308" t="str">
        <f>IF(F773="","",OR(IFERROR(SEARCH("CG",Tabla1[[#This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3" s="309" t="str">
        <f>IF(F773&lt;&gt;"",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3" s="309" t="str">
        <f>IF(F773&lt;&gt;"",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3" s="309" t="str">
        <f>IF(Tabla1[[#This Row],[Fecha Inicio grupo]]="","",IFERROR(VLOOKUP(Tabla1[[#This Row],[Mes de Alta como miembro]],Parámetros!$AM$2:$AN$16,2,0),"01/01/1900"))</f>
        <v/>
      </c>
    </row>
    <row r="774" spans="1:63" ht="14.45" hidden="1">
      <c r="A774" s="69">
        <v>771</v>
      </c>
      <c r="B774" s="30"/>
      <c r="C774" s="35"/>
      <c r="D774" s="43"/>
      <c r="E774" s="65"/>
      <c r="F774" s="46"/>
      <c r="G774" s="46"/>
      <c r="H774" s="163"/>
      <c r="I774" s="43"/>
      <c r="J774" s="29"/>
      <c r="K774" s="70"/>
      <c r="L774" s="69"/>
      <c r="M774" s="47"/>
      <c r="N774" s="238" t="str">
        <f ca="1">IF(Tabla1[[#This Row],[Fecha de nac]]="","",IF(Tabla1[[#This Row],[Fecha Finalización]] &gt;=TODAY(), DATEDIF(Tabla1[[#This Row],[Fecha de nac]],TODAY(),"y"), ROUNDDOWN((Tabla1[[#This Row],[Fecha Finalización]] -Tabla1[[#This Row],[Fecha de nac]])/365,0)))</f>
        <v/>
      </c>
      <c r="O774" s="169"/>
      <c r="P774" s="35"/>
      <c r="Q774" s="68"/>
      <c r="R774" s="68"/>
      <c r="S774" s="68"/>
      <c r="T774" s="68"/>
      <c r="U774" s="243" t="str">
        <f>IF(F774="","",Tabla1[[#This Row],[Fecha Inicio grupo]]+3*7-7)</f>
        <v/>
      </c>
      <c r="V774" s="244" t="str">
        <f>IF(F774="","",EDATE(Tabla1[[#This Row],[Fecha Inicio grupo]],3))</f>
        <v/>
      </c>
      <c r="W774" s="30"/>
      <c r="X774" s="30"/>
      <c r="Y774" s="76"/>
      <c r="Z774" s="76"/>
      <c r="AA774" s="76"/>
      <c r="AB774" s="76"/>
      <c r="AC774" s="76"/>
      <c r="AD774" s="76"/>
      <c r="AE774" s="76"/>
      <c r="AF774" s="76"/>
      <c r="AG774" s="76"/>
      <c r="AH774" s="76"/>
      <c r="AI774" s="76"/>
      <c r="AJ774" s="76"/>
      <c r="AK774" s="76"/>
      <c r="AL774" s="76"/>
      <c r="AM774" s="76"/>
      <c r="AN774" s="76"/>
      <c r="AO774" s="144"/>
      <c r="AP774" s="246" t="str">
        <f>IF(F774="","",IFERROR(VLOOKUP(SUBSTITUTE(SUBSTITUTE(Tabla1[[#This Row],[Uso Sistemas]],"T","P"),"N","F"),Parámetros!$M$2:$N$17,2,0),"Completar hasta 3ra sem. para evaluar a Probacionista"))</f>
        <v/>
      </c>
      <c r="AQ774" s="40"/>
      <c r="AR774" s="40"/>
      <c r="AS774" s="40"/>
      <c r="AT774" s="29"/>
      <c r="AU774" s="56"/>
      <c r="AV774" s="56"/>
      <c r="AW774" s="56"/>
      <c r="AX774" s="248" t="str">
        <f>IF(V774="","",EOMONTH(EDATE(Tabla1[[#This Row],[Fecha Finalización]],2),0))</f>
        <v/>
      </c>
      <c r="AY774" s="40"/>
      <c r="AZ774" s="249" t="str">
        <f>IF(V774="","",EOMONTH(EDATE(Tabla1[[#This Row],[Fecha Finalización]],3),0))</f>
        <v/>
      </c>
      <c r="BA774" s="40"/>
      <c r="BB774" s="40"/>
      <c r="BC774" s="235"/>
      <c r="BD774" s="233" t="str">
        <f>IF(F774="","",Tabla1[[#This Row],[sem 01]]&amp;Tabla1[[#This Row],[sem 02]]&amp;Tabla1[[#This Row],[sem 03]])</f>
        <v/>
      </c>
      <c r="BE774" s="234" t="str">
        <f>IF(TRIM(F774)="","",$B$1&amp;"-"&amp;SUBSTITUTE(Tabla1[[#This Row],[Mes Inscrito]]," ","")&amp;"-"&amp;SUBSTITUTE(Tabla1[[#This Row],[Dia de clases Inscrito]]," ","")&amp;"-"&amp;SUBSTITUTE(Tabla1[[#This Row],[Horario Inscrito]]," ","")&amp;"-"&amp;Tabla1[[#This Row],[Fecha Inicio grupo]])</f>
        <v/>
      </c>
      <c r="BF774" s="251" t="str">
        <f>IF(F774="","",Tabla1[[#This Row],[Curso]])</f>
        <v/>
      </c>
      <c r="BG774" s="252" t="str">
        <f>+IF(TRIM(F774)="","",$B$1&amp;"-"&amp;TRIM(Tabla1[[#This Row],[Mes Inscrito]])&amp;"-"&amp;TRIM(Tabla1[[#This Row],[Dia de clases Inscrito]])&amp;"-"&amp;TRIM(Tabla1[[#This Row],[Horario Inscrito]])&amp;"-"&amp;TRIM(Tabla1[[#This Row],[Fecha Inicio grupo]])&amp;"-"&amp;TRIM(Tabla1[[#This Row],[Tipo Incrito]]))</f>
        <v/>
      </c>
      <c r="BH774" s="308" t="str">
        <f>IF(F774="","",OR(IFERROR(SEARCH("CG",Tabla1[[#This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4" s="309" t="str">
        <f>IF(F774&lt;&gt;"",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4" s="309" t="str">
        <f>IF(F774&lt;&gt;"",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4" s="309" t="str">
        <f>IF(Tabla1[[#This Row],[Fecha Inicio grupo]]="","",IFERROR(VLOOKUP(Tabla1[[#This Row],[Mes de Alta como miembro]],Parámetros!$AM$2:$AN$16,2,0),"01/01/1900"))</f>
        <v/>
      </c>
    </row>
    <row r="775" spans="1:63" ht="14.45" hidden="1">
      <c r="A775" s="69">
        <v>772</v>
      </c>
      <c r="B775" s="30"/>
      <c r="C775" s="35"/>
      <c r="D775" s="43"/>
      <c r="E775" s="65"/>
      <c r="F775" s="46"/>
      <c r="G775" s="46"/>
      <c r="H775" s="163"/>
      <c r="I775" s="43"/>
      <c r="J775" s="29"/>
      <c r="K775" s="70"/>
      <c r="L775" s="69"/>
      <c r="M775" s="47"/>
      <c r="N775" s="238" t="str">
        <f ca="1">IF(Tabla1[[#This Row],[Fecha de nac]]="","",IF(Tabla1[[#This Row],[Fecha Finalización]] &gt;=TODAY(), DATEDIF(Tabla1[[#This Row],[Fecha de nac]],TODAY(),"y"), ROUNDDOWN((Tabla1[[#This Row],[Fecha Finalización]] -Tabla1[[#This Row],[Fecha de nac]])/365,0)))</f>
        <v/>
      </c>
      <c r="O775" s="169"/>
      <c r="P775" s="35"/>
      <c r="Q775" s="68"/>
      <c r="R775" s="68"/>
      <c r="S775" s="68"/>
      <c r="T775" s="68"/>
      <c r="U775" s="243" t="str">
        <f>IF(F775="","",Tabla1[[#This Row],[Fecha Inicio grupo]]+3*7-7)</f>
        <v/>
      </c>
      <c r="V775" s="244" t="str">
        <f>IF(F775="","",EDATE(Tabla1[[#This Row],[Fecha Inicio grupo]],3))</f>
        <v/>
      </c>
      <c r="W775" s="30"/>
      <c r="X775" s="30"/>
      <c r="Y775" s="76"/>
      <c r="Z775" s="76"/>
      <c r="AA775" s="76"/>
      <c r="AB775" s="76"/>
      <c r="AC775" s="76"/>
      <c r="AD775" s="76"/>
      <c r="AE775" s="76"/>
      <c r="AF775" s="76"/>
      <c r="AG775" s="76"/>
      <c r="AH775" s="76"/>
      <c r="AI775" s="76"/>
      <c r="AJ775" s="76"/>
      <c r="AK775" s="76"/>
      <c r="AL775" s="76"/>
      <c r="AM775" s="76"/>
      <c r="AN775" s="76"/>
      <c r="AO775" s="144"/>
      <c r="AP775" s="246" t="str">
        <f>IF(F775="","",IFERROR(VLOOKUP(SUBSTITUTE(SUBSTITUTE(Tabla1[[#This Row],[Uso Sistemas]],"T","P"),"N","F"),Parámetros!$M$2:$N$17,2,0),"Completar hasta 3ra sem. para evaluar a Probacionista"))</f>
        <v/>
      </c>
      <c r="AQ775" s="40"/>
      <c r="AR775" s="40"/>
      <c r="AS775" s="40"/>
      <c r="AT775" s="29"/>
      <c r="AU775" s="56"/>
      <c r="AV775" s="56"/>
      <c r="AW775" s="56"/>
      <c r="AX775" s="248" t="str">
        <f>IF(V775="","",EOMONTH(EDATE(Tabla1[[#This Row],[Fecha Finalización]],2),0))</f>
        <v/>
      </c>
      <c r="AY775" s="40"/>
      <c r="AZ775" s="249" t="str">
        <f>IF(V775="","",EOMONTH(EDATE(Tabla1[[#This Row],[Fecha Finalización]],3),0))</f>
        <v/>
      </c>
      <c r="BA775" s="40"/>
      <c r="BB775" s="40"/>
      <c r="BC775" s="235"/>
      <c r="BD775" s="233" t="str">
        <f>IF(F775="","",Tabla1[[#This Row],[sem 01]]&amp;Tabla1[[#This Row],[sem 02]]&amp;Tabla1[[#This Row],[sem 03]])</f>
        <v/>
      </c>
      <c r="BE775" s="234" t="str">
        <f>IF(TRIM(F775)="","",$B$1&amp;"-"&amp;SUBSTITUTE(Tabla1[[#This Row],[Mes Inscrito]]," ","")&amp;"-"&amp;SUBSTITUTE(Tabla1[[#This Row],[Dia de clases Inscrito]]," ","")&amp;"-"&amp;SUBSTITUTE(Tabla1[[#This Row],[Horario Inscrito]]," ","")&amp;"-"&amp;Tabla1[[#This Row],[Fecha Inicio grupo]])</f>
        <v/>
      </c>
      <c r="BF775" s="251" t="str">
        <f>IF(F775="","",Tabla1[[#This Row],[Curso]])</f>
        <v/>
      </c>
      <c r="BG775" s="252" t="str">
        <f>+IF(TRIM(F775)="","",$B$1&amp;"-"&amp;TRIM(Tabla1[[#This Row],[Mes Inscrito]])&amp;"-"&amp;TRIM(Tabla1[[#This Row],[Dia de clases Inscrito]])&amp;"-"&amp;TRIM(Tabla1[[#This Row],[Horario Inscrito]])&amp;"-"&amp;TRIM(Tabla1[[#This Row],[Fecha Inicio grupo]])&amp;"-"&amp;TRIM(Tabla1[[#This Row],[Tipo Incrito]]))</f>
        <v/>
      </c>
      <c r="BH775" s="308" t="str">
        <f>IF(F775="","",OR(IFERROR(SEARCH("CG",Tabla1[[#This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5" s="309" t="str">
        <f>IF(F775&lt;&gt;"",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5" s="309" t="str">
        <f>IF(F775&lt;&gt;"",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5" s="309" t="str">
        <f>IF(Tabla1[[#This Row],[Fecha Inicio grupo]]="","",IFERROR(VLOOKUP(Tabla1[[#This Row],[Mes de Alta como miembro]],Parámetros!$AM$2:$AN$16,2,0),"01/01/1900"))</f>
        <v/>
      </c>
    </row>
    <row r="776" spans="1:63" ht="14.45" hidden="1">
      <c r="A776" s="69">
        <v>773</v>
      </c>
      <c r="B776" s="30"/>
      <c r="C776" s="35"/>
      <c r="D776" s="43"/>
      <c r="E776" s="65"/>
      <c r="F776" s="46"/>
      <c r="G776" s="46"/>
      <c r="H776" s="163"/>
      <c r="I776" s="43"/>
      <c r="J776" s="29"/>
      <c r="K776" s="70"/>
      <c r="L776" s="69"/>
      <c r="M776" s="47"/>
      <c r="N776" s="238" t="str">
        <f ca="1">IF(Tabla1[[#This Row],[Fecha de nac]]="","",IF(Tabla1[[#This Row],[Fecha Finalización]] &gt;=TODAY(), DATEDIF(Tabla1[[#This Row],[Fecha de nac]],TODAY(),"y"), ROUNDDOWN((Tabla1[[#This Row],[Fecha Finalización]] -Tabla1[[#This Row],[Fecha de nac]])/365,0)))</f>
        <v/>
      </c>
      <c r="O776" s="169"/>
      <c r="P776" s="35"/>
      <c r="Q776" s="68"/>
      <c r="R776" s="68"/>
      <c r="S776" s="68"/>
      <c r="T776" s="68"/>
      <c r="U776" s="243" t="str">
        <f>IF(F776="","",Tabla1[[#This Row],[Fecha Inicio grupo]]+3*7-7)</f>
        <v/>
      </c>
      <c r="V776" s="244" t="str">
        <f>IF(F776="","",EDATE(Tabla1[[#This Row],[Fecha Inicio grupo]],3))</f>
        <v/>
      </c>
      <c r="W776" s="30"/>
      <c r="X776" s="30"/>
      <c r="Y776" s="76"/>
      <c r="Z776" s="76"/>
      <c r="AA776" s="76"/>
      <c r="AB776" s="76"/>
      <c r="AC776" s="76"/>
      <c r="AD776" s="76"/>
      <c r="AE776" s="76"/>
      <c r="AF776" s="76"/>
      <c r="AG776" s="76"/>
      <c r="AH776" s="76"/>
      <c r="AI776" s="76"/>
      <c r="AJ776" s="76"/>
      <c r="AK776" s="76"/>
      <c r="AL776" s="76"/>
      <c r="AM776" s="76"/>
      <c r="AN776" s="76"/>
      <c r="AO776" s="144"/>
      <c r="AP776" s="246" t="str">
        <f>IF(F776="","",IFERROR(VLOOKUP(SUBSTITUTE(SUBSTITUTE(Tabla1[[#This Row],[Uso Sistemas]],"T","P"),"N","F"),Parámetros!$M$2:$N$17,2,0),"Completar hasta 3ra sem. para evaluar a Probacionista"))</f>
        <v/>
      </c>
      <c r="AQ776" s="40"/>
      <c r="AR776" s="40"/>
      <c r="AS776" s="40"/>
      <c r="AT776" s="29"/>
      <c r="AU776" s="56"/>
      <c r="AV776" s="56"/>
      <c r="AW776" s="56"/>
      <c r="AX776" s="248" t="str">
        <f>IF(V776="","",EOMONTH(EDATE(Tabla1[[#This Row],[Fecha Finalización]],2),0))</f>
        <v/>
      </c>
      <c r="AY776" s="40"/>
      <c r="AZ776" s="249" t="str">
        <f>IF(V776="","",EOMONTH(EDATE(Tabla1[[#This Row],[Fecha Finalización]],3),0))</f>
        <v/>
      </c>
      <c r="BA776" s="40"/>
      <c r="BB776" s="40"/>
      <c r="BC776" s="235"/>
      <c r="BD776" s="233" t="str">
        <f>IF(F776="","",Tabla1[[#This Row],[sem 01]]&amp;Tabla1[[#This Row],[sem 02]]&amp;Tabla1[[#This Row],[sem 03]])</f>
        <v/>
      </c>
      <c r="BE776" s="234" t="str">
        <f>IF(TRIM(F776)="","",$B$1&amp;"-"&amp;SUBSTITUTE(Tabla1[[#This Row],[Mes Inscrito]]," ","")&amp;"-"&amp;SUBSTITUTE(Tabla1[[#This Row],[Dia de clases Inscrito]]," ","")&amp;"-"&amp;SUBSTITUTE(Tabla1[[#This Row],[Horario Inscrito]]," ","")&amp;"-"&amp;Tabla1[[#This Row],[Fecha Inicio grupo]])</f>
        <v/>
      </c>
      <c r="BF776" s="251" t="str">
        <f>IF(F776="","",Tabla1[[#This Row],[Curso]])</f>
        <v/>
      </c>
      <c r="BG776" s="252" t="str">
        <f>+IF(TRIM(F776)="","",$B$1&amp;"-"&amp;TRIM(Tabla1[[#This Row],[Mes Inscrito]])&amp;"-"&amp;TRIM(Tabla1[[#This Row],[Dia de clases Inscrito]])&amp;"-"&amp;TRIM(Tabla1[[#This Row],[Horario Inscrito]])&amp;"-"&amp;TRIM(Tabla1[[#This Row],[Fecha Inicio grupo]])&amp;"-"&amp;TRIM(Tabla1[[#This Row],[Tipo Incrito]]))</f>
        <v/>
      </c>
      <c r="BH776" s="308" t="str">
        <f>IF(F776="","",OR(IFERROR(SEARCH("CG",Tabla1[[#This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6" s="309" t="str">
        <f>IF(F776&lt;&gt;"",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6" s="309" t="str">
        <f>IF(F776&lt;&gt;"",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6" s="309" t="str">
        <f>IF(Tabla1[[#This Row],[Fecha Inicio grupo]]="","",IFERROR(VLOOKUP(Tabla1[[#This Row],[Mes de Alta como miembro]],Parámetros!$AM$2:$AN$16,2,0),"01/01/1900"))</f>
        <v/>
      </c>
    </row>
    <row r="777" spans="1:63" ht="14.45" hidden="1">
      <c r="A777" s="69">
        <v>774</v>
      </c>
      <c r="B777" s="30"/>
      <c r="C777" s="35"/>
      <c r="D777" s="43"/>
      <c r="E777" s="65"/>
      <c r="F777" s="46"/>
      <c r="G777" s="46"/>
      <c r="H777" s="163"/>
      <c r="I777" s="43"/>
      <c r="J777" s="29"/>
      <c r="K777" s="70"/>
      <c r="L777" s="69"/>
      <c r="M777" s="47"/>
      <c r="N777" s="238" t="str">
        <f ca="1">IF(Tabla1[[#This Row],[Fecha de nac]]="","",IF(Tabla1[[#This Row],[Fecha Finalización]] &gt;=TODAY(), DATEDIF(Tabla1[[#This Row],[Fecha de nac]],TODAY(),"y"), ROUNDDOWN((Tabla1[[#This Row],[Fecha Finalización]] -Tabla1[[#This Row],[Fecha de nac]])/365,0)))</f>
        <v/>
      </c>
      <c r="O777" s="169"/>
      <c r="P777" s="35"/>
      <c r="Q777" s="68"/>
      <c r="R777" s="68"/>
      <c r="S777" s="68"/>
      <c r="T777" s="68"/>
      <c r="U777" s="243" t="str">
        <f>IF(F777="","",Tabla1[[#This Row],[Fecha Inicio grupo]]+3*7-7)</f>
        <v/>
      </c>
      <c r="V777" s="244" t="str">
        <f>IF(F777="","",EDATE(Tabla1[[#This Row],[Fecha Inicio grupo]],3))</f>
        <v/>
      </c>
      <c r="W777" s="30"/>
      <c r="X777" s="30"/>
      <c r="Y777" s="76"/>
      <c r="Z777" s="76"/>
      <c r="AA777" s="76"/>
      <c r="AB777" s="76"/>
      <c r="AC777" s="76"/>
      <c r="AD777" s="76"/>
      <c r="AE777" s="76"/>
      <c r="AF777" s="76"/>
      <c r="AG777" s="76"/>
      <c r="AH777" s="76"/>
      <c r="AI777" s="76"/>
      <c r="AJ777" s="76"/>
      <c r="AK777" s="76"/>
      <c r="AL777" s="76"/>
      <c r="AM777" s="76"/>
      <c r="AN777" s="76"/>
      <c r="AO777" s="144"/>
      <c r="AP777" s="246" t="str">
        <f>IF(F777="","",IFERROR(VLOOKUP(SUBSTITUTE(SUBSTITUTE(Tabla1[[#This Row],[Uso Sistemas]],"T","P"),"N","F"),Parámetros!$M$2:$N$17,2,0),"Completar hasta 3ra sem. para evaluar a Probacionista"))</f>
        <v/>
      </c>
      <c r="AQ777" s="40"/>
      <c r="AR777" s="40"/>
      <c r="AS777" s="40"/>
      <c r="AT777" s="29"/>
      <c r="AU777" s="56"/>
      <c r="AV777" s="56"/>
      <c r="AW777" s="56"/>
      <c r="AX777" s="248" t="str">
        <f>IF(V777="","",EOMONTH(EDATE(Tabla1[[#This Row],[Fecha Finalización]],2),0))</f>
        <v/>
      </c>
      <c r="AY777" s="40"/>
      <c r="AZ777" s="249" t="str">
        <f>IF(V777="","",EOMONTH(EDATE(Tabla1[[#This Row],[Fecha Finalización]],3),0))</f>
        <v/>
      </c>
      <c r="BA777" s="40"/>
      <c r="BB777" s="40"/>
      <c r="BC777" s="235"/>
      <c r="BD777" s="233" t="str">
        <f>IF(F777="","",Tabla1[[#This Row],[sem 01]]&amp;Tabla1[[#This Row],[sem 02]]&amp;Tabla1[[#This Row],[sem 03]])</f>
        <v/>
      </c>
      <c r="BE777" s="234" t="str">
        <f>IF(TRIM(F777)="","",$B$1&amp;"-"&amp;SUBSTITUTE(Tabla1[[#This Row],[Mes Inscrito]]," ","")&amp;"-"&amp;SUBSTITUTE(Tabla1[[#This Row],[Dia de clases Inscrito]]," ","")&amp;"-"&amp;SUBSTITUTE(Tabla1[[#This Row],[Horario Inscrito]]," ","")&amp;"-"&amp;Tabla1[[#This Row],[Fecha Inicio grupo]])</f>
        <v/>
      </c>
      <c r="BF777" s="251" t="str">
        <f>IF(F777="","",Tabla1[[#This Row],[Curso]])</f>
        <v/>
      </c>
      <c r="BG777" s="252" t="str">
        <f>+IF(TRIM(F777)="","",$B$1&amp;"-"&amp;TRIM(Tabla1[[#This Row],[Mes Inscrito]])&amp;"-"&amp;TRIM(Tabla1[[#This Row],[Dia de clases Inscrito]])&amp;"-"&amp;TRIM(Tabla1[[#This Row],[Horario Inscrito]])&amp;"-"&amp;TRIM(Tabla1[[#This Row],[Fecha Inicio grupo]])&amp;"-"&amp;TRIM(Tabla1[[#This Row],[Tipo Incrito]]))</f>
        <v/>
      </c>
      <c r="BH777" s="308" t="str">
        <f>IF(F777="","",OR(IFERROR(SEARCH("CG",Tabla1[[#This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7" s="309" t="str">
        <f>IF(F777&lt;&gt;"",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7" s="309" t="str">
        <f>IF(F777&lt;&gt;"",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7" s="309" t="str">
        <f>IF(Tabla1[[#This Row],[Fecha Inicio grupo]]="","",IFERROR(VLOOKUP(Tabla1[[#This Row],[Mes de Alta como miembro]],Parámetros!$AM$2:$AN$16,2,0),"01/01/1900"))</f>
        <v/>
      </c>
    </row>
    <row r="778" spans="1:63" ht="14.45" hidden="1">
      <c r="A778" s="69">
        <v>775</v>
      </c>
      <c r="B778" s="30"/>
      <c r="C778" s="35"/>
      <c r="D778" s="43"/>
      <c r="E778" s="65"/>
      <c r="F778" s="46"/>
      <c r="G778" s="46"/>
      <c r="H778" s="163"/>
      <c r="I778" s="43"/>
      <c r="J778" s="29"/>
      <c r="K778" s="70"/>
      <c r="L778" s="69"/>
      <c r="M778" s="47"/>
      <c r="N778" s="238" t="str">
        <f ca="1">IF(Tabla1[[#This Row],[Fecha de nac]]="","",IF(Tabla1[[#This Row],[Fecha Finalización]] &gt;=TODAY(), DATEDIF(Tabla1[[#This Row],[Fecha de nac]],TODAY(),"y"), ROUNDDOWN((Tabla1[[#This Row],[Fecha Finalización]] -Tabla1[[#This Row],[Fecha de nac]])/365,0)))</f>
        <v/>
      </c>
      <c r="O778" s="169"/>
      <c r="P778" s="35"/>
      <c r="Q778" s="68"/>
      <c r="R778" s="68"/>
      <c r="S778" s="68"/>
      <c r="T778" s="68"/>
      <c r="U778" s="243" t="str">
        <f>IF(F778="","",Tabla1[[#This Row],[Fecha Inicio grupo]]+3*7-7)</f>
        <v/>
      </c>
      <c r="V778" s="244" t="str">
        <f>IF(F778="","",EDATE(Tabla1[[#This Row],[Fecha Inicio grupo]],3))</f>
        <v/>
      </c>
      <c r="W778" s="30"/>
      <c r="X778" s="30"/>
      <c r="Y778" s="76"/>
      <c r="Z778" s="76"/>
      <c r="AA778" s="76"/>
      <c r="AB778" s="76"/>
      <c r="AC778" s="76"/>
      <c r="AD778" s="76"/>
      <c r="AE778" s="76"/>
      <c r="AF778" s="76"/>
      <c r="AG778" s="76"/>
      <c r="AH778" s="76"/>
      <c r="AI778" s="76"/>
      <c r="AJ778" s="76"/>
      <c r="AK778" s="76"/>
      <c r="AL778" s="76"/>
      <c r="AM778" s="76"/>
      <c r="AN778" s="76"/>
      <c r="AO778" s="144"/>
      <c r="AP778" s="246" t="str">
        <f>IF(F778="","",IFERROR(VLOOKUP(SUBSTITUTE(SUBSTITUTE(Tabla1[[#This Row],[Uso Sistemas]],"T","P"),"N","F"),Parámetros!$M$2:$N$17,2,0),"Completar hasta 3ra sem. para evaluar a Probacionista"))</f>
        <v/>
      </c>
      <c r="AQ778" s="40"/>
      <c r="AR778" s="40"/>
      <c r="AS778" s="40"/>
      <c r="AT778" s="29"/>
      <c r="AU778" s="56"/>
      <c r="AV778" s="56"/>
      <c r="AW778" s="56"/>
      <c r="AX778" s="248" t="str">
        <f>IF(V778="","",EOMONTH(EDATE(Tabla1[[#This Row],[Fecha Finalización]],2),0))</f>
        <v/>
      </c>
      <c r="AY778" s="40"/>
      <c r="AZ778" s="249" t="str">
        <f>IF(V778="","",EOMONTH(EDATE(Tabla1[[#This Row],[Fecha Finalización]],3),0))</f>
        <v/>
      </c>
      <c r="BA778" s="40"/>
      <c r="BB778" s="40"/>
      <c r="BC778" s="235"/>
      <c r="BD778" s="233" t="str">
        <f>IF(F778="","",Tabla1[[#This Row],[sem 01]]&amp;Tabla1[[#This Row],[sem 02]]&amp;Tabla1[[#This Row],[sem 03]])</f>
        <v/>
      </c>
      <c r="BE778" s="234" t="str">
        <f>IF(TRIM(F778)="","",$B$1&amp;"-"&amp;SUBSTITUTE(Tabla1[[#This Row],[Mes Inscrito]]," ","")&amp;"-"&amp;SUBSTITUTE(Tabla1[[#This Row],[Dia de clases Inscrito]]," ","")&amp;"-"&amp;SUBSTITUTE(Tabla1[[#This Row],[Horario Inscrito]]," ","")&amp;"-"&amp;Tabla1[[#This Row],[Fecha Inicio grupo]])</f>
        <v/>
      </c>
      <c r="BF778" s="251" t="str">
        <f>IF(F778="","",Tabla1[[#This Row],[Curso]])</f>
        <v/>
      </c>
      <c r="BG778" s="252" t="str">
        <f>+IF(TRIM(F778)="","",$B$1&amp;"-"&amp;TRIM(Tabla1[[#This Row],[Mes Inscrito]])&amp;"-"&amp;TRIM(Tabla1[[#This Row],[Dia de clases Inscrito]])&amp;"-"&amp;TRIM(Tabla1[[#This Row],[Horario Inscrito]])&amp;"-"&amp;TRIM(Tabla1[[#This Row],[Fecha Inicio grupo]])&amp;"-"&amp;TRIM(Tabla1[[#This Row],[Tipo Incrito]]))</f>
        <v/>
      </c>
      <c r="BH778" s="308" t="str">
        <f>IF(F778="","",OR(IFERROR(SEARCH("CG",Tabla1[[#This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8" s="309" t="str">
        <f>IF(F778&lt;&gt;"",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8" s="309" t="str">
        <f>IF(F778&lt;&gt;"",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8" s="309" t="str">
        <f>IF(Tabla1[[#This Row],[Fecha Inicio grupo]]="","",IFERROR(VLOOKUP(Tabla1[[#This Row],[Mes de Alta como miembro]],Parámetros!$AM$2:$AN$16,2,0),"01/01/1900"))</f>
        <v/>
      </c>
    </row>
    <row r="779" spans="1:63" ht="14.45" hidden="1">
      <c r="A779" s="69">
        <v>776</v>
      </c>
      <c r="B779" s="30"/>
      <c r="C779" s="35"/>
      <c r="D779" s="43"/>
      <c r="E779" s="65"/>
      <c r="F779" s="46"/>
      <c r="G779" s="46"/>
      <c r="H779" s="163"/>
      <c r="I779" s="43"/>
      <c r="J779" s="29"/>
      <c r="K779" s="70"/>
      <c r="L779" s="69"/>
      <c r="M779" s="47"/>
      <c r="N779" s="238" t="str">
        <f ca="1">IF(Tabla1[[#This Row],[Fecha de nac]]="","",IF(Tabla1[[#This Row],[Fecha Finalización]] &gt;=TODAY(), DATEDIF(Tabla1[[#This Row],[Fecha de nac]],TODAY(),"y"), ROUNDDOWN((Tabla1[[#This Row],[Fecha Finalización]] -Tabla1[[#This Row],[Fecha de nac]])/365,0)))</f>
        <v/>
      </c>
      <c r="O779" s="169"/>
      <c r="P779" s="35"/>
      <c r="Q779" s="68"/>
      <c r="R779" s="68"/>
      <c r="S779" s="68"/>
      <c r="T779" s="68"/>
      <c r="U779" s="243" t="str">
        <f>IF(F779="","",Tabla1[[#This Row],[Fecha Inicio grupo]]+3*7-7)</f>
        <v/>
      </c>
      <c r="V779" s="244" t="str">
        <f>IF(F779="","",EDATE(Tabla1[[#This Row],[Fecha Inicio grupo]],3))</f>
        <v/>
      </c>
      <c r="W779" s="30"/>
      <c r="X779" s="30"/>
      <c r="Y779" s="76"/>
      <c r="Z779" s="76"/>
      <c r="AA779" s="76"/>
      <c r="AB779" s="76"/>
      <c r="AC779" s="76"/>
      <c r="AD779" s="76"/>
      <c r="AE779" s="76"/>
      <c r="AF779" s="76"/>
      <c r="AG779" s="76"/>
      <c r="AH779" s="76"/>
      <c r="AI779" s="76"/>
      <c r="AJ779" s="76"/>
      <c r="AK779" s="76"/>
      <c r="AL779" s="76"/>
      <c r="AM779" s="76"/>
      <c r="AN779" s="76"/>
      <c r="AO779" s="144"/>
      <c r="AP779" s="246" t="str">
        <f>IF(F779="","",IFERROR(VLOOKUP(SUBSTITUTE(SUBSTITUTE(Tabla1[[#This Row],[Uso Sistemas]],"T","P"),"N","F"),Parámetros!$M$2:$N$17,2,0),"Completar hasta 3ra sem. para evaluar a Probacionista"))</f>
        <v/>
      </c>
      <c r="AQ779" s="40"/>
      <c r="AR779" s="40"/>
      <c r="AS779" s="40"/>
      <c r="AT779" s="29"/>
      <c r="AU779" s="56"/>
      <c r="AV779" s="56"/>
      <c r="AW779" s="56"/>
      <c r="AX779" s="248" t="str">
        <f>IF(V779="","",EOMONTH(EDATE(Tabla1[[#This Row],[Fecha Finalización]],2),0))</f>
        <v/>
      </c>
      <c r="AY779" s="40"/>
      <c r="AZ779" s="249" t="str">
        <f>IF(V779="","",EOMONTH(EDATE(Tabla1[[#This Row],[Fecha Finalización]],3),0))</f>
        <v/>
      </c>
      <c r="BA779" s="40"/>
      <c r="BB779" s="40"/>
      <c r="BC779" s="235"/>
      <c r="BD779" s="233" t="str">
        <f>IF(F779="","",Tabla1[[#This Row],[sem 01]]&amp;Tabla1[[#This Row],[sem 02]]&amp;Tabla1[[#This Row],[sem 03]])</f>
        <v/>
      </c>
      <c r="BE779" s="234" t="str">
        <f>IF(TRIM(F779)="","",$B$1&amp;"-"&amp;SUBSTITUTE(Tabla1[[#This Row],[Mes Inscrito]]," ","")&amp;"-"&amp;SUBSTITUTE(Tabla1[[#This Row],[Dia de clases Inscrito]]," ","")&amp;"-"&amp;SUBSTITUTE(Tabla1[[#This Row],[Horario Inscrito]]," ","")&amp;"-"&amp;Tabla1[[#This Row],[Fecha Inicio grupo]])</f>
        <v/>
      </c>
      <c r="BF779" s="251" t="str">
        <f>IF(F779="","",Tabla1[[#This Row],[Curso]])</f>
        <v/>
      </c>
      <c r="BG779" s="252" t="str">
        <f>+IF(TRIM(F779)="","",$B$1&amp;"-"&amp;TRIM(Tabla1[[#This Row],[Mes Inscrito]])&amp;"-"&amp;TRIM(Tabla1[[#This Row],[Dia de clases Inscrito]])&amp;"-"&amp;TRIM(Tabla1[[#This Row],[Horario Inscrito]])&amp;"-"&amp;TRIM(Tabla1[[#This Row],[Fecha Inicio grupo]])&amp;"-"&amp;TRIM(Tabla1[[#This Row],[Tipo Incrito]]))</f>
        <v/>
      </c>
      <c r="BH779" s="308" t="str">
        <f>IF(F779="","",OR(IFERROR(SEARCH("CG",Tabla1[[#This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9" s="309" t="str">
        <f>IF(F779&lt;&gt;"",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9" s="309" t="str">
        <f>IF(F779&lt;&gt;"",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9" s="309" t="str">
        <f>IF(Tabla1[[#This Row],[Fecha Inicio grupo]]="","",IFERROR(VLOOKUP(Tabla1[[#This Row],[Mes de Alta como miembro]],Parámetros!$AM$2:$AN$16,2,0),"01/01/1900"))</f>
        <v/>
      </c>
    </row>
    <row r="780" spans="1:63" ht="14.45" hidden="1">
      <c r="A780" s="69">
        <v>777</v>
      </c>
      <c r="B780" s="30"/>
      <c r="C780" s="35"/>
      <c r="D780" s="43"/>
      <c r="E780" s="65"/>
      <c r="F780" s="46"/>
      <c r="G780" s="46"/>
      <c r="H780" s="163"/>
      <c r="I780" s="43"/>
      <c r="J780" s="29"/>
      <c r="K780" s="70"/>
      <c r="L780" s="69"/>
      <c r="M780" s="47"/>
      <c r="N780" s="238" t="str">
        <f ca="1">IF(Tabla1[[#This Row],[Fecha de nac]]="","",IF(Tabla1[[#This Row],[Fecha Finalización]] &gt;=TODAY(), DATEDIF(Tabla1[[#This Row],[Fecha de nac]],TODAY(),"y"), ROUNDDOWN((Tabla1[[#This Row],[Fecha Finalización]] -Tabla1[[#This Row],[Fecha de nac]])/365,0)))</f>
        <v/>
      </c>
      <c r="O780" s="169"/>
      <c r="P780" s="35"/>
      <c r="Q780" s="68"/>
      <c r="R780" s="68"/>
      <c r="S780" s="68"/>
      <c r="T780" s="68"/>
      <c r="U780" s="243" t="str">
        <f>IF(F780="","",Tabla1[[#This Row],[Fecha Inicio grupo]]+3*7-7)</f>
        <v/>
      </c>
      <c r="V780" s="244" t="str">
        <f>IF(F780="","",EDATE(Tabla1[[#This Row],[Fecha Inicio grupo]],3))</f>
        <v/>
      </c>
      <c r="W780" s="30"/>
      <c r="X780" s="30"/>
      <c r="Y780" s="76"/>
      <c r="Z780" s="76"/>
      <c r="AA780" s="76"/>
      <c r="AB780" s="76"/>
      <c r="AC780" s="76"/>
      <c r="AD780" s="76"/>
      <c r="AE780" s="76"/>
      <c r="AF780" s="76"/>
      <c r="AG780" s="76"/>
      <c r="AH780" s="76"/>
      <c r="AI780" s="76"/>
      <c r="AJ780" s="76"/>
      <c r="AK780" s="76"/>
      <c r="AL780" s="76"/>
      <c r="AM780" s="76"/>
      <c r="AN780" s="76"/>
      <c r="AO780" s="144"/>
      <c r="AP780" s="246" t="str">
        <f>IF(F780="","",IFERROR(VLOOKUP(SUBSTITUTE(SUBSTITUTE(Tabla1[[#This Row],[Uso Sistemas]],"T","P"),"N","F"),Parámetros!$M$2:$N$17,2,0),"Completar hasta 3ra sem. para evaluar a Probacionista"))</f>
        <v/>
      </c>
      <c r="AQ780" s="40"/>
      <c r="AR780" s="40"/>
      <c r="AS780" s="40"/>
      <c r="AT780" s="29"/>
      <c r="AU780" s="56"/>
      <c r="AV780" s="56"/>
      <c r="AW780" s="56"/>
      <c r="AX780" s="248" t="str">
        <f>IF(V780="","",EOMONTH(EDATE(Tabla1[[#This Row],[Fecha Finalización]],2),0))</f>
        <v/>
      </c>
      <c r="AY780" s="40"/>
      <c r="AZ780" s="249" t="str">
        <f>IF(V780="","",EOMONTH(EDATE(Tabla1[[#This Row],[Fecha Finalización]],3),0))</f>
        <v/>
      </c>
      <c r="BA780" s="40"/>
      <c r="BB780" s="40"/>
      <c r="BC780" s="235"/>
      <c r="BD780" s="233" t="str">
        <f>IF(F780="","",Tabla1[[#This Row],[sem 01]]&amp;Tabla1[[#This Row],[sem 02]]&amp;Tabla1[[#This Row],[sem 03]])</f>
        <v/>
      </c>
      <c r="BE780" s="234" t="str">
        <f>IF(TRIM(F780)="","",$B$1&amp;"-"&amp;SUBSTITUTE(Tabla1[[#This Row],[Mes Inscrito]]," ","")&amp;"-"&amp;SUBSTITUTE(Tabla1[[#This Row],[Dia de clases Inscrito]]," ","")&amp;"-"&amp;SUBSTITUTE(Tabla1[[#This Row],[Horario Inscrito]]," ","")&amp;"-"&amp;Tabla1[[#This Row],[Fecha Inicio grupo]])</f>
        <v/>
      </c>
      <c r="BF780" s="251" t="str">
        <f>IF(F780="","",Tabla1[[#This Row],[Curso]])</f>
        <v/>
      </c>
      <c r="BG780" s="252" t="str">
        <f>+IF(TRIM(F780)="","",$B$1&amp;"-"&amp;TRIM(Tabla1[[#This Row],[Mes Inscrito]])&amp;"-"&amp;TRIM(Tabla1[[#This Row],[Dia de clases Inscrito]])&amp;"-"&amp;TRIM(Tabla1[[#This Row],[Horario Inscrito]])&amp;"-"&amp;TRIM(Tabla1[[#This Row],[Fecha Inicio grupo]])&amp;"-"&amp;TRIM(Tabla1[[#This Row],[Tipo Incrito]]))</f>
        <v/>
      </c>
      <c r="BH780" s="308" t="str">
        <f>IF(F780="","",OR(IFERROR(SEARCH("CG",Tabla1[[#This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0" s="309" t="str">
        <f>IF(F780&lt;&gt;"",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0" s="309" t="str">
        <f>IF(F780&lt;&gt;"",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0" s="309" t="str">
        <f>IF(Tabla1[[#This Row],[Fecha Inicio grupo]]="","",IFERROR(VLOOKUP(Tabla1[[#This Row],[Mes de Alta como miembro]],Parámetros!$AM$2:$AN$16,2,0),"01/01/1900"))</f>
        <v/>
      </c>
    </row>
    <row r="781" spans="1:63" ht="14.45" hidden="1">
      <c r="A781" s="69">
        <v>778</v>
      </c>
      <c r="B781" s="30"/>
      <c r="C781" s="35"/>
      <c r="D781" s="43"/>
      <c r="E781" s="65"/>
      <c r="F781" s="46"/>
      <c r="G781" s="46"/>
      <c r="H781" s="163"/>
      <c r="I781" s="43"/>
      <c r="J781" s="29"/>
      <c r="K781" s="70"/>
      <c r="L781" s="69"/>
      <c r="M781" s="47"/>
      <c r="N781" s="238" t="str">
        <f ca="1">IF(Tabla1[[#This Row],[Fecha de nac]]="","",IF(Tabla1[[#This Row],[Fecha Finalización]] &gt;=TODAY(), DATEDIF(Tabla1[[#This Row],[Fecha de nac]],TODAY(),"y"), ROUNDDOWN((Tabla1[[#This Row],[Fecha Finalización]] -Tabla1[[#This Row],[Fecha de nac]])/365,0)))</f>
        <v/>
      </c>
      <c r="O781" s="169"/>
      <c r="P781" s="35"/>
      <c r="Q781" s="68"/>
      <c r="R781" s="68"/>
      <c r="S781" s="68"/>
      <c r="T781" s="68"/>
      <c r="U781" s="243" t="str">
        <f>IF(F781="","",Tabla1[[#This Row],[Fecha Inicio grupo]]+3*7-7)</f>
        <v/>
      </c>
      <c r="V781" s="244" t="str">
        <f>IF(F781="","",EDATE(Tabla1[[#This Row],[Fecha Inicio grupo]],3))</f>
        <v/>
      </c>
      <c r="W781" s="30"/>
      <c r="X781" s="30"/>
      <c r="Y781" s="76"/>
      <c r="Z781" s="76"/>
      <c r="AA781" s="76"/>
      <c r="AB781" s="76"/>
      <c r="AC781" s="76"/>
      <c r="AD781" s="76"/>
      <c r="AE781" s="76"/>
      <c r="AF781" s="76"/>
      <c r="AG781" s="76"/>
      <c r="AH781" s="76"/>
      <c r="AI781" s="76"/>
      <c r="AJ781" s="76"/>
      <c r="AK781" s="76"/>
      <c r="AL781" s="76"/>
      <c r="AM781" s="76"/>
      <c r="AN781" s="76"/>
      <c r="AO781" s="144"/>
      <c r="AP781" s="246" t="str">
        <f>IF(F781="","",IFERROR(VLOOKUP(SUBSTITUTE(SUBSTITUTE(Tabla1[[#This Row],[Uso Sistemas]],"T","P"),"N","F"),Parámetros!$M$2:$N$17,2,0),"Completar hasta 3ra sem. para evaluar a Probacionista"))</f>
        <v/>
      </c>
      <c r="AQ781" s="40"/>
      <c r="AR781" s="40"/>
      <c r="AS781" s="40"/>
      <c r="AT781" s="29"/>
      <c r="AU781" s="56"/>
      <c r="AV781" s="56"/>
      <c r="AW781" s="56"/>
      <c r="AX781" s="248" t="str">
        <f>IF(V781="","",EOMONTH(EDATE(Tabla1[[#This Row],[Fecha Finalización]],2),0))</f>
        <v/>
      </c>
      <c r="AY781" s="40"/>
      <c r="AZ781" s="249" t="str">
        <f>IF(V781="","",EOMONTH(EDATE(Tabla1[[#This Row],[Fecha Finalización]],3),0))</f>
        <v/>
      </c>
      <c r="BA781" s="40"/>
      <c r="BB781" s="40"/>
      <c r="BC781" s="235"/>
      <c r="BD781" s="233" t="str">
        <f>IF(F781="","",Tabla1[[#This Row],[sem 01]]&amp;Tabla1[[#This Row],[sem 02]]&amp;Tabla1[[#This Row],[sem 03]])</f>
        <v/>
      </c>
      <c r="BE781" s="234" t="str">
        <f>IF(TRIM(F781)="","",$B$1&amp;"-"&amp;SUBSTITUTE(Tabla1[[#This Row],[Mes Inscrito]]," ","")&amp;"-"&amp;SUBSTITUTE(Tabla1[[#This Row],[Dia de clases Inscrito]]," ","")&amp;"-"&amp;SUBSTITUTE(Tabla1[[#This Row],[Horario Inscrito]]," ","")&amp;"-"&amp;Tabla1[[#This Row],[Fecha Inicio grupo]])</f>
        <v/>
      </c>
      <c r="BF781" s="251" t="str">
        <f>IF(F781="","",Tabla1[[#This Row],[Curso]])</f>
        <v/>
      </c>
      <c r="BG781" s="252" t="str">
        <f>+IF(TRIM(F781)="","",$B$1&amp;"-"&amp;TRIM(Tabla1[[#This Row],[Mes Inscrito]])&amp;"-"&amp;TRIM(Tabla1[[#This Row],[Dia de clases Inscrito]])&amp;"-"&amp;TRIM(Tabla1[[#This Row],[Horario Inscrito]])&amp;"-"&amp;TRIM(Tabla1[[#This Row],[Fecha Inicio grupo]])&amp;"-"&amp;TRIM(Tabla1[[#This Row],[Tipo Incrito]]))</f>
        <v/>
      </c>
      <c r="BH781" s="308" t="str">
        <f>IF(F781="","",OR(IFERROR(SEARCH("CG",Tabla1[[#This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1" s="309" t="str">
        <f>IF(F781&lt;&gt;"",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1" s="309" t="str">
        <f>IF(F781&lt;&gt;"",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1" s="309" t="str">
        <f>IF(Tabla1[[#This Row],[Fecha Inicio grupo]]="","",IFERROR(VLOOKUP(Tabla1[[#This Row],[Mes de Alta como miembro]],Parámetros!$AM$2:$AN$16,2,0),"01/01/1900"))</f>
        <v/>
      </c>
    </row>
    <row r="782" spans="1:63" ht="14.45" hidden="1">
      <c r="A782" s="69">
        <v>779</v>
      </c>
      <c r="B782" s="30"/>
      <c r="C782" s="35"/>
      <c r="D782" s="43"/>
      <c r="E782" s="65"/>
      <c r="F782" s="46"/>
      <c r="G782" s="46"/>
      <c r="H782" s="163"/>
      <c r="I782" s="43"/>
      <c r="J782" s="29"/>
      <c r="K782" s="70"/>
      <c r="L782" s="69"/>
      <c r="M782" s="47"/>
      <c r="N782" s="238" t="str">
        <f ca="1">IF(Tabla1[[#This Row],[Fecha de nac]]="","",IF(Tabla1[[#This Row],[Fecha Finalización]] &gt;=TODAY(), DATEDIF(Tabla1[[#This Row],[Fecha de nac]],TODAY(),"y"), ROUNDDOWN((Tabla1[[#This Row],[Fecha Finalización]] -Tabla1[[#This Row],[Fecha de nac]])/365,0)))</f>
        <v/>
      </c>
      <c r="O782" s="169"/>
      <c r="P782" s="35"/>
      <c r="Q782" s="68"/>
      <c r="R782" s="68"/>
      <c r="S782" s="68"/>
      <c r="T782" s="68"/>
      <c r="U782" s="243" t="str">
        <f>IF(F782="","",Tabla1[[#This Row],[Fecha Inicio grupo]]+3*7-7)</f>
        <v/>
      </c>
      <c r="V782" s="244" t="str">
        <f>IF(F782="","",EDATE(Tabla1[[#This Row],[Fecha Inicio grupo]],3))</f>
        <v/>
      </c>
      <c r="W782" s="30"/>
      <c r="X782" s="30"/>
      <c r="Y782" s="76"/>
      <c r="Z782" s="76"/>
      <c r="AA782" s="76"/>
      <c r="AB782" s="76"/>
      <c r="AC782" s="76"/>
      <c r="AD782" s="76"/>
      <c r="AE782" s="76"/>
      <c r="AF782" s="76"/>
      <c r="AG782" s="76"/>
      <c r="AH782" s="76"/>
      <c r="AI782" s="76"/>
      <c r="AJ782" s="76"/>
      <c r="AK782" s="76"/>
      <c r="AL782" s="76"/>
      <c r="AM782" s="76"/>
      <c r="AN782" s="76"/>
      <c r="AO782" s="144"/>
      <c r="AP782" s="246" t="str">
        <f>IF(F782="","",IFERROR(VLOOKUP(SUBSTITUTE(SUBSTITUTE(Tabla1[[#This Row],[Uso Sistemas]],"T","P"),"N","F"),Parámetros!$M$2:$N$17,2,0),"Completar hasta 3ra sem. para evaluar a Probacionista"))</f>
        <v/>
      </c>
      <c r="AQ782" s="40"/>
      <c r="AR782" s="40"/>
      <c r="AS782" s="40"/>
      <c r="AT782" s="29"/>
      <c r="AU782" s="56"/>
      <c r="AV782" s="56"/>
      <c r="AW782" s="56"/>
      <c r="AX782" s="248" t="str">
        <f>IF(V782="","",EOMONTH(EDATE(Tabla1[[#This Row],[Fecha Finalización]],2),0))</f>
        <v/>
      </c>
      <c r="AY782" s="40"/>
      <c r="AZ782" s="249" t="str">
        <f>IF(V782="","",EOMONTH(EDATE(Tabla1[[#This Row],[Fecha Finalización]],3),0))</f>
        <v/>
      </c>
      <c r="BA782" s="40"/>
      <c r="BB782" s="40"/>
      <c r="BC782" s="235"/>
      <c r="BD782" s="233" t="str">
        <f>IF(F782="","",Tabla1[[#This Row],[sem 01]]&amp;Tabla1[[#This Row],[sem 02]]&amp;Tabla1[[#This Row],[sem 03]])</f>
        <v/>
      </c>
      <c r="BE782" s="234" t="str">
        <f>IF(TRIM(F782)="","",$B$1&amp;"-"&amp;SUBSTITUTE(Tabla1[[#This Row],[Mes Inscrito]]," ","")&amp;"-"&amp;SUBSTITUTE(Tabla1[[#This Row],[Dia de clases Inscrito]]," ","")&amp;"-"&amp;SUBSTITUTE(Tabla1[[#This Row],[Horario Inscrito]]," ","")&amp;"-"&amp;Tabla1[[#This Row],[Fecha Inicio grupo]])</f>
        <v/>
      </c>
      <c r="BF782" s="251" t="str">
        <f>IF(F782="","",Tabla1[[#This Row],[Curso]])</f>
        <v/>
      </c>
      <c r="BG782" s="252" t="str">
        <f>+IF(TRIM(F782)="","",$B$1&amp;"-"&amp;TRIM(Tabla1[[#This Row],[Mes Inscrito]])&amp;"-"&amp;TRIM(Tabla1[[#This Row],[Dia de clases Inscrito]])&amp;"-"&amp;TRIM(Tabla1[[#This Row],[Horario Inscrito]])&amp;"-"&amp;TRIM(Tabla1[[#This Row],[Fecha Inicio grupo]])&amp;"-"&amp;TRIM(Tabla1[[#This Row],[Tipo Incrito]]))</f>
        <v/>
      </c>
      <c r="BH782" s="308" t="str">
        <f>IF(F782="","",OR(IFERROR(SEARCH("CG",Tabla1[[#This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2" s="309" t="str">
        <f>IF(F782&lt;&gt;"",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2" s="309" t="str">
        <f>IF(F782&lt;&gt;"",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2" s="309" t="str">
        <f>IF(Tabla1[[#This Row],[Fecha Inicio grupo]]="","",IFERROR(VLOOKUP(Tabla1[[#This Row],[Mes de Alta como miembro]],Parámetros!$AM$2:$AN$16,2,0),"01/01/1900"))</f>
        <v/>
      </c>
    </row>
    <row r="783" spans="1:63" ht="14.45" hidden="1">
      <c r="A783" s="69">
        <v>780</v>
      </c>
      <c r="B783" s="30"/>
      <c r="C783" s="35"/>
      <c r="D783" s="43"/>
      <c r="E783" s="65"/>
      <c r="F783" s="46"/>
      <c r="G783" s="46"/>
      <c r="H783" s="163"/>
      <c r="I783" s="43"/>
      <c r="J783" s="29"/>
      <c r="K783" s="70"/>
      <c r="L783" s="69"/>
      <c r="M783" s="47"/>
      <c r="N783" s="238" t="str">
        <f ca="1">IF(Tabla1[[#This Row],[Fecha de nac]]="","",IF(Tabla1[[#This Row],[Fecha Finalización]] &gt;=TODAY(), DATEDIF(Tabla1[[#This Row],[Fecha de nac]],TODAY(),"y"), ROUNDDOWN((Tabla1[[#This Row],[Fecha Finalización]] -Tabla1[[#This Row],[Fecha de nac]])/365,0)))</f>
        <v/>
      </c>
      <c r="O783" s="169"/>
      <c r="P783" s="35"/>
      <c r="Q783" s="68"/>
      <c r="R783" s="68"/>
      <c r="S783" s="68"/>
      <c r="T783" s="68"/>
      <c r="U783" s="243" t="str">
        <f>IF(F783="","",Tabla1[[#This Row],[Fecha Inicio grupo]]+3*7-7)</f>
        <v/>
      </c>
      <c r="V783" s="244" t="str">
        <f>IF(F783="","",EDATE(Tabla1[[#This Row],[Fecha Inicio grupo]],3))</f>
        <v/>
      </c>
      <c r="W783" s="30"/>
      <c r="X783" s="30"/>
      <c r="Y783" s="76"/>
      <c r="Z783" s="76"/>
      <c r="AA783" s="76"/>
      <c r="AB783" s="76"/>
      <c r="AC783" s="76"/>
      <c r="AD783" s="76"/>
      <c r="AE783" s="76"/>
      <c r="AF783" s="76"/>
      <c r="AG783" s="76"/>
      <c r="AH783" s="76"/>
      <c r="AI783" s="76"/>
      <c r="AJ783" s="76"/>
      <c r="AK783" s="76"/>
      <c r="AL783" s="76"/>
      <c r="AM783" s="76"/>
      <c r="AN783" s="76"/>
      <c r="AO783" s="144"/>
      <c r="AP783" s="246" t="str">
        <f>IF(F783="","",IFERROR(VLOOKUP(SUBSTITUTE(SUBSTITUTE(Tabla1[[#This Row],[Uso Sistemas]],"T","P"),"N","F"),Parámetros!$M$2:$N$17,2,0),"Completar hasta 3ra sem. para evaluar a Probacionista"))</f>
        <v/>
      </c>
      <c r="AQ783" s="40"/>
      <c r="AR783" s="40"/>
      <c r="AS783" s="40"/>
      <c r="AT783" s="29"/>
      <c r="AU783" s="56"/>
      <c r="AV783" s="56"/>
      <c r="AW783" s="56"/>
      <c r="AX783" s="248" t="str">
        <f>IF(V783="","",EOMONTH(EDATE(Tabla1[[#This Row],[Fecha Finalización]],2),0))</f>
        <v/>
      </c>
      <c r="AY783" s="40"/>
      <c r="AZ783" s="249" t="str">
        <f>IF(V783="","",EOMONTH(EDATE(Tabla1[[#This Row],[Fecha Finalización]],3),0))</f>
        <v/>
      </c>
      <c r="BA783" s="40"/>
      <c r="BB783" s="40"/>
      <c r="BC783" s="235"/>
      <c r="BD783" s="233" t="str">
        <f>IF(F783="","",Tabla1[[#This Row],[sem 01]]&amp;Tabla1[[#This Row],[sem 02]]&amp;Tabla1[[#This Row],[sem 03]])</f>
        <v/>
      </c>
      <c r="BE783" s="234" t="str">
        <f>IF(TRIM(F783)="","",$B$1&amp;"-"&amp;SUBSTITUTE(Tabla1[[#This Row],[Mes Inscrito]]," ","")&amp;"-"&amp;SUBSTITUTE(Tabla1[[#This Row],[Dia de clases Inscrito]]," ","")&amp;"-"&amp;SUBSTITUTE(Tabla1[[#This Row],[Horario Inscrito]]," ","")&amp;"-"&amp;Tabla1[[#This Row],[Fecha Inicio grupo]])</f>
        <v/>
      </c>
      <c r="BF783" s="251" t="str">
        <f>IF(F783="","",Tabla1[[#This Row],[Curso]])</f>
        <v/>
      </c>
      <c r="BG783" s="252" t="str">
        <f>+IF(TRIM(F783)="","",$B$1&amp;"-"&amp;TRIM(Tabla1[[#This Row],[Mes Inscrito]])&amp;"-"&amp;TRIM(Tabla1[[#This Row],[Dia de clases Inscrito]])&amp;"-"&amp;TRIM(Tabla1[[#This Row],[Horario Inscrito]])&amp;"-"&amp;TRIM(Tabla1[[#This Row],[Fecha Inicio grupo]])&amp;"-"&amp;TRIM(Tabla1[[#This Row],[Tipo Incrito]]))</f>
        <v/>
      </c>
      <c r="BH783" s="308" t="str">
        <f>IF(F783="","",OR(IFERROR(SEARCH("CG",Tabla1[[#This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3" s="309" t="str">
        <f>IF(F783&lt;&gt;"",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3" s="309" t="str">
        <f>IF(F783&lt;&gt;"",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3" s="309" t="str">
        <f>IF(Tabla1[[#This Row],[Fecha Inicio grupo]]="","",IFERROR(VLOOKUP(Tabla1[[#This Row],[Mes de Alta como miembro]],Parámetros!$AM$2:$AN$16,2,0),"01/01/1900"))</f>
        <v/>
      </c>
    </row>
    <row r="784" spans="1:63" ht="14.45" hidden="1">
      <c r="A784" s="69">
        <v>781</v>
      </c>
      <c r="B784" s="30"/>
      <c r="C784" s="35"/>
      <c r="D784" s="43"/>
      <c r="E784" s="65"/>
      <c r="F784" s="46"/>
      <c r="G784" s="46"/>
      <c r="H784" s="163"/>
      <c r="I784" s="43"/>
      <c r="J784" s="29"/>
      <c r="K784" s="70"/>
      <c r="L784" s="69"/>
      <c r="M784" s="47"/>
      <c r="N784" s="238" t="str">
        <f ca="1">IF(Tabla1[[#This Row],[Fecha de nac]]="","",IF(Tabla1[[#This Row],[Fecha Finalización]] &gt;=TODAY(), DATEDIF(Tabla1[[#This Row],[Fecha de nac]],TODAY(),"y"), ROUNDDOWN((Tabla1[[#This Row],[Fecha Finalización]] -Tabla1[[#This Row],[Fecha de nac]])/365,0)))</f>
        <v/>
      </c>
      <c r="O784" s="169"/>
      <c r="P784" s="35"/>
      <c r="Q784" s="68"/>
      <c r="R784" s="68"/>
      <c r="S784" s="68"/>
      <c r="T784" s="68"/>
      <c r="U784" s="243" t="str">
        <f>IF(F784="","",Tabla1[[#This Row],[Fecha Inicio grupo]]+3*7-7)</f>
        <v/>
      </c>
      <c r="V784" s="244" t="str">
        <f>IF(F784="","",EDATE(Tabla1[[#This Row],[Fecha Inicio grupo]],3))</f>
        <v/>
      </c>
      <c r="W784" s="30"/>
      <c r="X784" s="30"/>
      <c r="Y784" s="76"/>
      <c r="Z784" s="76"/>
      <c r="AA784" s="76"/>
      <c r="AB784" s="76"/>
      <c r="AC784" s="76"/>
      <c r="AD784" s="76"/>
      <c r="AE784" s="76"/>
      <c r="AF784" s="76"/>
      <c r="AG784" s="76"/>
      <c r="AH784" s="76"/>
      <c r="AI784" s="76"/>
      <c r="AJ784" s="76"/>
      <c r="AK784" s="76"/>
      <c r="AL784" s="76"/>
      <c r="AM784" s="76"/>
      <c r="AN784" s="76"/>
      <c r="AO784" s="144"/>
      <c r="AP784" s="246" t="str">
        <f>IF(F784="","",IFERROR(VLOOKUP(SUBSTITUTE(SUBSTITUTE(Tabla1[[#This Row],[Uso Sistemas]],"T","P"),"N","F"),Parámetros!$M$2:$N$17,2,0),"Completar hasta 3ra sem. para evaluar a Probacionista"))</f>
        <v/>
      </c>
      <c r="AQ784" s="40"/>
      <c r="AR784" s="40"/>
      <c r="AS784" s="40"/>
      <c r="AT784" s="29"/>
      <c r="AU784" s="56"/>
      <c r="AV784" s="56"/>
      <c r="AW784" s="56"/>
      <c r="AX784" s="248" t="str">
        <f>IF(V784="","",EOMONTH(EDATE(Tabla1[[#This Row],[Fecha Finalización]],2),0))</f>
        <v/>
      </c>
      <c r="AY784" s="40"/>
      <c r="AZ784" s="249" t="str">
        <f>IF(V784="","",EOMONTH(EDATE(Tabla1[[#This Row],[Fecha Finalización]],3),0))</f>
        <v/>
      </c>
      <c r="BA784" s="40"/>
      <c r="BB784" s="40"/>
      <c r="BC784" s="235"/>
      <c r="BD784" s="233" t="str">
        <f>IF(F784="","",Tabla1[[#This Row],[sem 01]]&amp;Tabla1[[#This Row],[sem 02]]&amp;Tabla1[[#This Row],[sem 03]])</f>
        <v/>
      </c>
      <c r="BE784" s="234" t="str">
        <f>IF(TRIM(F784)="","",$B$1&amp;"-"&amp;SUBSTITUTE(Tabla1[[#This Row],[Mes Inscrito]]," ","")&amp;"-"&amp;SUBSTITUTE(Tabla1[[#This Row],[Dia de clases Inscrito]]," ","")&amp;"-"&amp;SUBSTITUTE(Tabla1[[#This Row],[Horario Inscrito]]," ","")&amp;"-"&amp;Tabla1[[#This Row],[Fecha Inicio grupo]])</f>
        <v/>
      </c>
      <c r="BF784" s="251" t="str">
        <f>IF(F784="","",Tabla1[[#This Row],[Curso]])</f>
        <v/>
      </c>
      <c r="BG784" s="252" t="str">
        <f>+IF(TRIM(F784)="","",$B$1&amp;"-"&amp;TRIM(Tabla1[[#This Row],[Mes Inscrito]])&amp;"-"&amp;TRIM(Tabla1[[#This Row],[Dia de clases Inscrito]])&amp;"-"&amp;TRIM(Tabla1[[#This Row],[Horario Inscrito]])&amp;"-"&amp;TRIM(Tabla1[[#This Row],[Fecha Inicio grupo]])&amp;"-"&amp;TRIM(Tabla1[[#This Row],[Tipo Incrito]]))</f>
        <v/>
      </c>
      <c r="BH784" s="308" t="str">
        <f>IF(F784="","",OR(IFERROR(SEARCH("CG",Tabla1[[#This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4" s="309" t="str">
        <f>IF(F784&lt;&gt;"",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4" s="309" t="str">
        <f>IF(F784&lt;&gt;"",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4" s="309" t="str">
        <f>IF(Tabla1[[#This Row],[Fecha Inicio grupo]]="","",IFERROR(VLOOKUP(Tabla1[[#This Row],[Mes de Alta como miembro]],Parámetros!$AM$2:$AN$16,2,0),"01/01/1900"))</f>
        <v/>
      </c>
    </row>
    <row r="785" spans="1:63" ht="14.45" hidden="1">
      <c r="A785" s="69">
        <v>782</v>
      </c>
      <c r="B785" s="30"/>
      <c r="C785" s="35"/>
      <c r="D785" s="43"/>
      <c r="E785" s="65"/>
      <c r="F785" s="46"/>
      <c r="G785" s="46"/>
      <c r="H785" s="163"/>
      <c r="I785" s="43"/>
      <c r="J785" s="29"/>
      <c r="K785" s="70"/>
      <c r="L785" s="69"/>
      <c r="M785" s="47"/>
      <c r="N785" s="238" t="str">
        <f ca="1">IF(Tabla1[[#This Row],[Fecha de nac]]="","",IF(Tabla1[[#This Row],[Fecha Finalización]] &gt;=TODAY(), DATEDIF(Tabla1[[#This Row],[Fecha de nac]],TODAY(),"y"), ROUNDDOWN((Tabla1[[#This Row],[Fecha Finalización]] -Tabla1[[#This Row],[Fecha de nac]])/365,0)))</f>
        <v/>
      </c>
      <c r="O785" s="169"/>
      <c r="P785" s="35"/>
      <c r="Q785" s="68"/>
      <c r="R785" s="68"/>
      <c r="S785" s="68"/>
      <c r="T785" s="68"/>
      <c r="U785" s="243" t="str">
        <f>IF(F785="","",Tabla1[[#This Row],[Fecha Inicio grupo]]+3*7-7)</f>
        <v/>
      </c>
      <c r="V785" s="244" t="str">
        <f>IF(F785="","",EDATE(Tabla1[[#This Row],[Fecha Inicio grupo]],3))</f>
        <v/>
      </c>
      <c r="W785" s="30"/>
      <c r="X785" s="30"/>
      <c r="Y785" s="76"/>
      <c r="Z785" s="76"/>
      <c r="AA785" s="76"/>
      <c r="AB785" s="76"/>
      <c r="AC785" s="76"/>
      <c r="AD785" s="76"/>
      <c r="AE785" s="76"/>
      <c r="AF785" s="76"/>
      <c r="AG785" s="76"/>
      <c r="AH785" s="76"/>
      <c r="AI785" s="76"/>
      <c r="AJ785" s="76"/>
      <c r="AK785" s="76"/>
      <c r="AL785" s="76"/>
      <c r="AM785" s="76"/>
      <c r="AN785" s="76"/>
      <c r="AO785" s="144"/>
      <c r="AP785" s="246" t="str">
        <f>IF(F785="","",IFERROR(VLOOKUP(SUBSTITUTE(SUBSTITUTE(Tabla1[[#This Row],[Uso Sistemas]],"T","P"),"N","F"),Parámetros!$M$2:$N$17,2,0),"Completar hasta 3ra sem. para evaluar a Probacionista"))</f>
        <v/>
      </c>
      <c r="AQ785" s="40"/>
      <c r="AR785" s="40"/>
      <c r="AS785" s="40"/>
      <c r="AT785" s="29"/>
      <c r="AU785" s="56"/>
      <c r="AV785" s="56"/>
      <c r="AW785" s="56"/>
      <c r="AX785" s="248" t="str">
        <f>IF(V785="","",EOMONTH(EDATE(Tabla1[[#This Row],[Fecha Finalización]],2),0))</f>
        <v/>
      </c>
      <c r="AY785" s="40"/>
      <c r="AZ785" s="249" t="str">
        <f>IF(V785="","",EOMONTH(EDATE(Tabla1[[#This Row],[Fecha Finalización]],3),0))</f>
        <v/>
      </c>
      <c r="BA785" s="40"/>
      <c r="BB785" s="40"/>
      <c r="BC785" s="235"/>
      <c r="BD785" s="233" t="str">
        <f>IF(F785="","",Tabla1[[#This Row],[sem 01]]&amp;Tabla1[[#This Row],[sem 02]]&amp;Tabla1[[#This Row],[sem 03]])</f>
        <v/>
      </c>
      <c r="BE785" s="234" t="str">
        <f>IF(TRIM(F785)="","",$B$1&amp;"-"&amp;SUBSTITUTE(Tabla1[[#This Row],[Mes Inscrito]]," ","")&amp;"-"&amp;SUBSTITUTE(Tabla1[[#This Row],[Dia de clases Inscrito]]," ","")&amp;"-"&amp;SUBSTITUTE(Tabla1[[#This Row],[Horario Inscrito]]," ","")&amp;"-"&amp;Tabla1[[#This Row],[Fecha Inicio grupo]])</f>
        <v/>
      </c>
      <c r="BF785" s="251" t="str">
        <f>IF(F785="","",Tabla1[[#This Row],[Curso]])</f>
        <v/>
      </c>
      <c r="BG785" s="252" t="str">
        <f>+IF(TRIM(F785)="","",$B$1&amp;"-"&amp;TRIM(Tabla1[[#This Row],[Mes Inscrito]])&amp;"-"&amp;TRIM(Tabla1[[#This Row],[Dia de clases Inscrito]])&amp;"-"&amp;TRIM(Tabla1[[#This Row],[Horario Inscrito]])&amp;"-"&amp;TRIM(Tabla1[[#This Row],[Fecha Inicio grupo]])&amp;"-"&amp;TRIM(Tabla1[[#This Row],[Tipo Incrito]]))</f>
        <v/>
      </c>
      <c r="BH785" s="308" t="str">
        <f>IF(F785="","",OR(IFERROR(SEARCH("CG",Tabla1[[#This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5" s="309" t="str">
        <f>IF(F785&lt;&gt;"",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5" s="309" t="str">
        <f>IF(F785&lt;&gt;"",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5" s="309" t="str">
        <f>IF(Tabla1[[#This Row],[Fecha Inicio grupo]]="","",IFERROR(VLOOKUP(Tabla1[[#This Row],[Mes de Alta como miembro]],Parámetros!$AM$2:$AN$16,2,0),"01/01/1900"))</f>
        <v/>
      </c>
    </row>
    <row r="786" spans="1:63" ht="14.45" hidden="1">
      <c r="A786" s="69">
        <v>783</v>
      </c>
      <c r="B786" s="30"/>
      <c r="C786" s="35"/>
      <c r="D786" s="43"/>
      <c r="E786" s="65"/>
      <c r="F786" s="46"/>
      <c r="G786" s="46"/>
      <c r="H786" s="163"/>
      <c r="I786" s="43"/>
      <c r="J786" s="29"/>
      <c r="K786" s="70"/>
      <c r="L786" s="69"/>
      <c r="M786" s="47"/>
      <c r="N786" s="238" t="str">
        <f ca="1">IF(Tabla1[[#This Row],[Fecha de nac]]="","",IF(Tabla1[[#This Row],[Fecha Finalización]] &gt;=TODAY(), DATEDIF(Tabla1[[#This Row],[Fecha de nac]],TODAY(),"y"), ROUNDDOWN((Tabla1[[#This Row],[Fecha Finalización]] -Tabla1[[#This Row],[Fecha de nac]])/365,0)))</f>
        <v/>
      </c>
      <c r="O786" s="169"/>
      <c r="P786" s="35"/>
      <c r="Q786" s="68"/>
      <c r="R786" s="68"/>
      <c r="S786" s="68"/>
      <c r="T786" s="68"/>
      <c r="U786" s="243" t="str">
        <f>IF(F786="","",Tabla1[[#This Row],[Fecha Inicio grupo]]+3*7-7)</f>
        <v/>
      </c>
      <c r="V786" s="244" t="str">
        <f>IF(F786="","",EDATE(Tabla1[[#This Row],[Fecha Inicio grupo]],3))</f>
        <v/>
      </c>
      <c r="W786" s="30"/>
      <c r="X786" s="30"/>
      <c r="Y786" s="76"/>
      <c r="Z786" s="76"/>
      <c r="AA786" s="76"/>
      <c r="AB786" s="76"/>
      <c r="AC786" s="76"/>
      <c r="AD786" s="76"/>
      <c r="AE786" s="76"/>
      <c r="AF786" s="76"/>
      <c r="AG786" s="76"/>
      <c r="AH786" s="76"/>
      <c r="AI786" s="76"/>
      <c r="AJ786" s="76"/>
      <c r="AK786" s="76"/>
      <c r="AL786" s="76"/>
      <c r="AM786" s="76"/>
      <c r="AN786" s="76"/>
      <c r="AO786" s="144"/>
      <c r="AP786" s="246" t="str">
        <f>IF(F786="","",IFERROR(VLOOKUP(SUBSTITUTE(SUBSTITUTE(Tabla1[[#This Row],[Uso Sistemas]],"T","P"),"N","F"),Parámetros!$M$2:$N$17,2,0),"Completar hasta 3ra sem. para evaluar a Probacionista"))</f>
        <v/>
      </c>
      <c r="AQ786" s="40"/>
      <c r="AR786" s="40"/>
      <c r="AS786" s="40"/>
      <c r="AT786" s="29"/>
      <c r="AU786" s="56"/>
      <c r="AV786" s="56"/>
      <c r="AW786" s="56"/>
      <c r="AX786" s="248" t="str">
        <f>IF(V786="","",EOMONTH(EDATE(Tabla1[[#This Row],[Fecha Finalización]],2),0))</f>
        <v/>
      </c>
      <c r="AY786" s="40"/>
      <c r="AZ786" s="249" t="str">
        <f>IF(V786="","",EOMONTH(EDATE(Tabla1[[#This Row],[Fecha Finalización]],3),0))</f>
        <v/>
      </c>
      <c r="BA786" s="40"/>
      <c r="BB786" s="40"/>
      <c r="BC786" s="235"/>
      <c r="BD786" s="233" t="str">
        <f>IF(F786="","",Tabla1[[#This Row],[sem 01]]&amp;Tabla1[[#This Row],[sem 02]]&amp;Tabla1[[#This Row],[sem 03]])</f>
        <v/>
      </c>
      <c r="BE786" s="234" t="str">
        <f>IF(TRIM(F786)="","",$B$1&amp;"-"&amp;SUBSTITUTE(Tabla1[[#This Row],[Mes Inscrito]]," ","")&amp;"-"&amp;SUBSTITUTE(Tabla1[[#This Row],[Dia de clases Inscrito]]," ","")&amp;"-"&amp;SUBSTITUTE(Tabla1[[#This Row],[Horario Inscrito]]," ","")&amp;"-"&amp;Tabla1[[#This Row],[Fecha Inicio grupo]])</f>
        <v/>
      </c>
      <c r="BF786" s="251" t="str">
        <f>IF(F786="","",Tabla1[[#This Row],[Curso]])</f>
        <v/>
      </c>
      <c r="BG786" s="252" t="str">
        <f>+IF(TRIM(F786)="","",$B$1&amp;"-"&amp;TRIM(Tabla1[[#This Row],[Mes Inscrito]])&amp;"-"&amp;TRIM(Tabla1[[#This Row],[Dia de clases Inscrito]])&amp;"-"&amp;TRIM(Tabla1[[#This Row],[Horario Inscrito]])&amp;"-"&amp;TRIM(Tabla1[[#This Row],[Fecha Inicio grupo]])&amp;"-"&amp;TRIM(Tabla1[[#This Row],[Tipo Incrito]]))</f>
        <v/>
      </c>
      <c r="BH786" s="308" t="str">
        <f>IF(F786="","",OR(IFERROR(SEARCH("CG",Tabla1[[#This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6" s="309" t="str">
        <f>IF(F786&lt;&gt;"",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6" s="309" t="str">
        <f>IF(F786&lt;&gt;"",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6" s="309" t="str">
        <f>IF(Tabla1[[#This Row],[Fecha Inicio grupo]]="","",IFERROR(VLOOKUP(Tabla1[[#This Row],[Mes de Alta como miembro]],Parámetros!$AM$2:$AN$16,2,0),"01/01/1900"))</f>
        <v/>
      </c>
    </row>
    <row r="787" spans="1:63" ht="14.45" hidden="1">
      <c r="A787" s="69">
        <v>784</v>
      </c>
      <c r="B787" s="30"/>
      <c r="C787" s="35"/>
      <c r="D787" s="43"/>
      <c r="E787" s="65"/>
      <c r="F787" s="46"/>
      <c r="G787" s="46"/>
      <c r="H787" s="163"/>
      <c r="I787" s="43"/>
      <c r="J787" s="29"/>
      <c r="K787" s="70"/>
      <c r="L787" s="69"/>
      <c r="M787" s="47"/>
      <c r="N787" s="238" t="str">
        <f ca="1">IF(Tabla1[[#This Row],[Fecha de nac]]="","",IF(Tabla1[[#This Row],[Fecha Finalización]] &gt;=TODAY(), DATEDIF(Tabla1[[#This Row],[Fecha de nac]],TODAY(),"y"), ROUNDDOWN((Tabla1[[#This Row],[Fecha Finalización]] -Tabla1[[#This Row],[Fecha de nac]])/365,0)))</f>
        <v/>
      </c>
      <c r="O787" s="169"/>
      <c r="P787" s="35"/>
      <c r="Q787" s="68"/>
      <c r="R787" s="68"/>
      <c r="S787" s="68"/>
      <c r="T787" s="68"/>
      <c r="U787" s="243" t="str">
        <f>IF(F787="","",Tabla1[[#This Row],[Fecha Inicio grupo]]+3*7-7)</f>
        <v/>
      </c>
      <c r="V787" s="244" t="str">
        <f>IF(F787="","",EDATE(Tabla1[[#This Row],[Fecha Inicio grupo]],3))</f>
        <v/>
      </c>
      <c r="W787" s="30"/>
      <c r="X787" s="30"/>
      <c r="Y787" s="76"/>
      <c r="Z787" s="76"/>
      <c r="AA787" s="76"/>
      <c r="AB787" s="76"/>
      <c r="AC787" s="76"/>
      <c r="AD787" s="76"/>
      <c r="AE787" s="76"/>
      <c r="AF787" s="76"/>
      <c r="AG787" s="76"/>
      <c r="AH787" s="76"/>
      <c r="AI787" s="76"/>
      <c r="AJ787" s="76"/>
      <c r="AK787" s="76"/>
      <c r="AL787" s="76"/>
      <c r="AM787" s="76"/>
      <c r="AN787" s="76"/>
      <c r="AO787" s="144"/>
      <c r="AP787" s="246" t="str">
        <f>IF(F787="","",IFERROR(VLOOKUP(SUBSTITUTE(SUBSTITUTE(Tabla1[[#This Row],[Uso Sistemas]],"T","P"),"N","F"),Parámetros!$M$2:$N$17,2,0),"Completar hasta 3ra sem. para evaluar a Probacionista"))</f>
        <v/>
      </c>
      <c r="AQ787" s="40"/>
      <c r="AR787" s="40"/>
      <c r="AS787" s="40"/>
      <c r="AT787" s="29"/>
      <c r="AU787" s="56"/>
      <c r="AV787" s="56"/>
      <c r="AW787" s="56"/>
      <c r="AX787" s="248" t="str">
        <f>IF(V787="","",EOMONTH(EDATE(Tabla1[[#This Row],[Fecha Finalización]],2),0))</f>
        <v/>
      </c>
      <c r="AY787" s="40"/>
      <c r="AZ787" s="249" t="str">
        <f>IF(V787="","",EOMONTH(EDATE(Tabla1[[#This Row],[Fecha Finalización]],3),0))</f>
        <v/>
      </c>
      <c r="BA787" s="40"/>
      <c r="BB787" s="40"/>
      <c r="BC787" s="235"/>
      <c r="BD787" s="233" t="str">
        <f>IF(F787="","",Tabla1[[#This Row],[sem 01]]&amp;Tabla1[[#This Row],[sem 02]]&amp;Tabla1[[#This Row],[sem 03]])</f>
        <v/>
      </c>
      <c r="BE787" s="234" t="str">
        <f>IF(TRIM(F787)="","",$B$1&amp;"-"&amp;SUBSTITUTE(Tabla1[[#This Row],[Mes Inscrito]]," ","")&amp;"-"&amp;SUBSTITUTE(Tabla1[[#This Row],[Dia de clases Inscrito]]," ","")&amp;"-"&amp;SUBSTITUTE(Tabla1[[#This Row],[Horario Inscrito]]," ","")&amp;"-"&amp;Tabla1[[#This Row],[Fecha Inicio grupo]])</f>
        <v/>
      </c>
      <c r="BF787" s="251" t="str">
        <f>IF(F787="","",Tabla1[[#This Row],[Curso]])</f>
        <v/>
      </c>
      <c r="BG787" s="252" t="str">
        <f>+IF(TRIM(F787)="","",$B$1&amp;"-"&amp;TRIM(Tabla1[[#This Row],[Mes Inscrito]])&amp;"-"&amp;TRIM(Tabla1[[#This Row],[Dia de clases Inscrito]])&amp;"-"&amp;TRIM(Tabla1[[#This Row],[Horario Inscrito]])&amp;"-"&amp;TRIM(Tabla1[[#This Row],[Fecha Inicio grupo]])&amp;"-"&amp;TRIM(Tabla1[[#This Row],[Tipo Incrito]]))</f>
        <v/>
      </c>
      <c r="BH787" s="308" t="str">
        <f>IF(F787="","",OR(IFERROR(SEARCH("CG",Tabla1[[#This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7" s="309" t="str">
        <f>IF(F787&lt;&gt;"",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7" s="309" t="str">
        <f>IF(F787&lt;&gt;"",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7" s="309" t="str">
        <f>IF(Tabla1[[#This Row],[Fecha Inicio grupo]]="","",IFERROR(VLOOKUP(Tabla1[[#This Row],[Mes de Alta como miembro]],Parámetros!$AM$2:$AN$16,2,0),"01/01/1900"))</f>
        <v/>
      </c>
    </row>
    <row r="788" spans="1:63" ht="14.45" hidden="1">
      <c r="A788" s="69">
        <v>785</v>
      </c>
      <c r="B788" s="30"/>
      <c r="C788" s="35"/>
      <c r="D788" s="43"/>
      <c r="E788" s="65"/>
      <c r="F788" s="46"/>
      <c r="G788" s="46"/>
      <c r="H788" s="163"/>
      <c r="I788" s="43"/>
      <c r="J788" s="29"/>
      <c r="K788" s="70"/>
      <c r="L788" s="69"/>
      <c r="M788" s="47"/>
      <c r="N788" s="238" t="str">
        <f ca="1">IF(Tabla1[[#This Row],[Fecha de nac]]="","",IF(Tabla1[[#This Row],[Fecha Finalización]] &gt;=TODAY(), DATEDIF(Tabla1[[#This Row],[Fecha de nac]],TODAY(),"y"), ROUNDDOWN((Tabla1[[#This Row],[Fecha Finalización]] -Tabla1[[#This Row],[Fecha de nac]])/365,0)))</f>
        <v/>
      </c>
      <c r="O788" s="169"/>
      <c r="P788" s="35"/>
      <c r="Q788" s="68"/>
      <c r="R788" s="68"/>
      <c r="S788" s="68"/>
      <c r="T788" s="68"/>
      <c r="U788" s="243" t="str">
        <f>IF(F788="","",Tabla1[[#This Row],[Fecha Inicio grupo]]+3*7-7)</f>
        <v/>
      </c>
      <c r="V788" s="244" t="str">
        <f>IF(F788="","",EDATE(Tabla1[[#This Row],[Fecha Inicio grupo]],3))</f>
        <v/>
      </c>
      <c r="W788" s="30"/>
      <c r="X788" s="30"/>
      <c r="Y788" s="76"/>
      <c r="Z788" s="76"/>
      <c r="AA788" s="76"/>
      <c r="AB788" s="76"/>
      <c r="AC788" s="76"/>
      <c r="AD788" s="76"/>
      <c r="AE788" s="76"/>
      <c r="AF788" s="76"/>
      <c r="AG788" s="76"/>
      <c r="AH788" s="76"/>
      <c r="AI788" s="76"/>
      <c r="AJ788" s="76"/>
      <c r="AK788" s="76"/>
      <c r="AL788" s="76"/>
      <c r="AM788" s="76"/>
      <c r="AN788" s="76"/>
      <c r="AO788" s="144"/>
      <c r="AP788" s="246" t="str">
        <f>IF(F788="","",IFERROR(VLOOKUP(SUBSTITUTE(SUBSTITUTE(Tabla1[[#This Row],[Uso Sistemas]],"T","P"),"N","F"),Parámetros!$M$2:$N$17,2,0),"Completar hasta 3ra sem. para evaluar a Probacionista"))</f>
        <v/>
      </c>
      <c r="AQ788" s="40"/>
      <c r="AR788" s="40"/>
      <c r="AS788" s="40"/>
      <c r="AT788" s="29"/>
      <c r="AU788" s="56"/>
      <c r="AV788" s="56"/>
      <c r="AW788" s="56"/>
      <c r="AX788" s="248" t="str">
        <f>IF(V788="","",EOMONTH(EDATE(Tabla1[[#This Row],[Fecha Finalización]],2),0))</f>
        <v/>
      </c>
      <c r="AY788" s="40"/>
      <c r="AZ788" s="249" t="str">
        <f>IF(V788="","",EOMONTH(EDATE(Tabla1[[#This Row],[Fecha Finalización]],3),0))</f>
        <v/>
      </c>
      <c r="BA788" s="40"/>
      <c r="BB788" s="40"/>
      <c r="BC788" s="235"/>
      <c r="BD788" s="233" t="str">
        <f>IF(F788="","",Tabla1[[#This Row],[sem 01]]&amp;Tabla1[[#This Row],[sem 02]]&amp;Tabla1[[#This Row],[sem 03]])</f>
        <v/>
      </c>
      <c r="BE788" s="234" t="str">
        <f>IF(TRIM(F788)="","",$B$1&amp;"-"&amp;SUBSTITUTE(Tabla1[[#This Row],[Mes Inscrito]]," ","")&amp;"-"&amp;SUBSTITUTE(Tabla1[[#This Row],[Dia de clases Inscrito]]," ","")&amp;"-"&amp;SUBSTITUTE(Tabla1[[#This Row],[Horario Inscrito]]," ","")&amp;"-"&amp;Tabla1[[#This Row],[Fecha Inicio grupo]])</f>
        <v/>
      </c>
      <c r="BF788" s="251" t="str">
        <f>IF(F788="","",Tabla1[[#This Row],[Curso]])</f>
        <v/>
      </c>
      <c r="BG788" s="252" t="str">
        <f>+IF(TRIM(F788)="","",$B$1&amp;"-"&amp;TRIM(Tabla1[[#This Row],[Mes Inscrito]])&amp;"-"&amp;TRIM(Tabla1[[#This Row],[Dia de clases Inscrito]])&amp;"-"&amp;TRIM(Tabla1[[#This Row],[Horario Inscrito]])&amp;"-"&amp;TRIM(Tabla1[[#This Row],[Fecha Inicio grupo]])&amp;"-"&amp;TRIM(Tabla1[[#This Row],[Tipo Incrito]]))</f>
        <v/>
      </c>
      <c r="BH788" s="308" t="str">
        <f>IF(F788="","",OR(IFERROR(SEARCH("CG",Tabla1[[#This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8" s="309" t="str">
        <f>IF(F788&lt;&gt;"",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8" s="309" t="str">
        <f>IF(F788&lt;&gt;"",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8" s="309" t="str">
        <f>IF(Tabla1[[#This Row],[Fecha Inicio grupo]]="","",IFERROR(VLOOKUP(Tabla1[[#This Row],[Mes de Alta como miembro]],Parámetros!$AM$2:$AN$16,2,0),"01/01/1900"))</f>
        <v/>
      </c>
    </row>
    <row r="789" spans="1:63" ht="14.45" hidden="1">
      <c r="A789" s="69">
        <v>786</v>
      </c>
      <c r="B789" s="30"/>
      <c r="C789" s="35"/>
      <c r="D789" s="43"/>
      <c r="E789" s="65"/>
      <c r="F789" s="46"/>
      <c r="G789" s="46"/>
      <c r="H789" s="163"/>
      <c r="I789" s="43"/>
      <c r="J789" s="29"/>
      <c r="K789" s="70"/>
      <c r="L789" s="69"/>
      <c r="M789" s="47"/>
      <c r="N789" s="238" t="str">
        <f ca="1">IF(Tabla1[[#This Row],[Fecha de nac]]="","",IF(Tabla1[[#This Row],[Fecha Finalización]] &gt;=TODAY(), DATEDIF(Tabla1[[#This Row],[Fecha de nac]],TODAY(),"y"), ROUNDDOWN((Tabla1[[#This Row],[Fecha Finalización]] -Tabla1[[#This Row],[Fecha de nac]])/365,0)))</f>
        <v/>
      </c>
      <c r="O789" s="169"/>
      <c r="P789" s="35"/>
      <c r="Q789" s="68"/>
      <c r="R789" s="68"/>
      <c r="S789" s="68"/>
      <c r="T789" s="68"/>
      <c r="U789" s="243" t="str">
        <f>IF(F789="","",Tabla1[[#This Row],[Fecha Inicio grupo]]+3*7-7)</f>
        <v/>
      </c>
      <c r="V789" s="244" t="str">
        <f>IF(F789="","",EDATE(Tabla1[[#This Row],[Fecha Inicio grupo]],3))</f>
        <v/>
      </c>
      <c r="W789" s="30"/>
      <c r="X789" s="30"/>
      <c r="Y789" s="76"/>
      <c r="Z789" s="76"/>
      <c r="AA789" s="76"/>
      <c r="AB789" s="76"/>
      <c r="AC789" s="76"/>
      <c r="AD789" s="76"/>
      <c r="AE789" s="76"/>
      <c r="AF789" s="76"/>
      <c r="AG789" s="76"/>
      <c r="AH789" s="76"/>
      <c r="AI789" s="76"/>
      <c r="AJ789" s="76"/>
      <c r="AK789" s="76"/>
      <c r="AL789" s="76"/>
      <c r="AM789" s="76"/>
      <c r="AN789" s="76"/>
      <c r="AO789" s="144"/>
      <c r="AP789" s="246" t="str">
        <f>IF(F789="","",IFERROR(VLOOKUP(SUBSTITUTE(SUBSTITUTE(Tabla1[[#This Row],[Uso Sistemas]],"T","P"),"N","F"),Parámetros!$M$2:$N$17,2,0),"Completar hasta 3ra sem. para evaluar a Probacionista"))</f>
        <v/>
      </c>
      <c r="AQ789" s="40"/>
      <c r="AR789" s="40"/>
      <c r="AS789" s="40"/>
      <c r="AT789" s="29"/>
      <c r="AU789" s="56"/>
      <c r="AV789" s="56"/>
      <c r="AW789" s="56"/>
      <c r="AX789" s="248" t="str">
        <f>IF(V789="","",EOMONTH(EDATE(Tabla1[[#This Row],[Fecha Finalización]],2),0))</f>
        <v/>
      </c>
      <c r="AY789" s="40"/>
      <c r="AZ789" s="249" t="str">
        <f>IF(V789="","",EOMONTH(EDATE(Tabla1[[#This Row],[Fecha Finalización]],3),0))</f>
        <v/>
      </c>
      <c r="BA789" s="40"/>
      <c r="BB789" s="40"/>
      <c r="BC789" s="235"/>
      <c r="BD789" s="233" t="str">
        <f>IF(F789="","",Tabla1[[#This Row],[sem 01]]&amp;Tabla1[[#This Row],[sem 02]]&amp;Tabla1[[#This Row],[sem 03]])</f>
        <v/>
      </c>
      <c r="BE789" s="234" t="str">
        <f>IF(TRIM(F789)="","",$B$1&amp;"-"&amp;SUBSTITUTE(Tabla1[[#This Row],[Mes Inscrito]]," ","")&amp;"-"&amp;SUBSTITUTE(Tabla1[[#This Row],[Dia de clases Inscrito]]," ","")&amp;"-"&amp;SUBSTITUTE(Tabla1[[#This Row],[Horario Inscrito]]," ","")&amp;"-"&amp;Tabla1[[#This Row],[Fecha Inicio grupo]])</f>
        <v/>
      </c>
      <c r="BF789" s="251" t="str">
        <f>IF(F789="","",Tabla1[[#This Row],[Curso]])</f>
        <v/>
      </c>
      <c r="BG789" s="252" t="str">
        <f>+IF(TRIM(F789)="","",$B$1&amp;"-"&amp;TRIM(Tabla1[[#This Row],[Mes Inscrito]])&amp;"-"&amp;TRIM(Tabla1[[#This Row],[Dia de clases Inscrito]])&amp;"-"&amp;TRIM(Tabla1[[#This Row],[Horario Inscrito]])&amp;"-"&amp;TRIM(Tabla1[[#This Row],[Fecha Inicio grupo]])&amp;"-"&amp;TRIM(Tabla1[[#This Row],[Tipo Incrito]]))</f>
        <v/>
      </c>
      <c r="BH789" s="308" t="str">
        <f>IF(F789="","",OR(IFERROR(SEARCH("CG",Tabla1[[#This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9" s="309" t="str">
        <f>IF(F789&lt;&gt;"",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9" s="309" t="str">
        <f>IF(F789&lt;&gt;"",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9" s="309" t="str">
        <f>IF(Tabla1[[#This Row],[Fecha Inicio grupo]]="","",IFERROR(VLOOKUP(Tabla1[[#This Row],[Mes de Alta como miembro]],Parámetros!$AM$2:$AN$16,2,0),"01/01/1900"))</f>
        <v/>
      </c>
    </row>
    <row r="790" spans="1:63" ht="14.45" hidden="1">
      <c r="A790" s="69">
        <v>787</v>
      </c>
      <c r="B790" s="30"/>
      <c r="C790" s="35"/>
      <c r="D790" s="43"/>
      <c r="E790" s="65"/>
      <c r="F790" s="46"/>
      <c r="G790" s="46"/>
      <c r="H790" s="163"/>
      <c r="I790" s="43"/>
      <c r="J790" s="29"/>
      <c r="K790" s="70"/>
      <c r="L790" s="69"/>
      <c r="M790" s="47"/>
      <c r="N790" s="238" t="str">
        <f ca="1">IF(Tabla1[[#This Row],[Fecha de nac]]="","",IF(Tabla1[[#This Row],[Fecha Finalización]] &gt;=TODAY(), DATEDIF(Tabla1[[#This Row],[Fecha de nac]],TODAY(),"y"), ROUNDDOWN((Tabla1[[#This Row],[Fecha Finalización]] -Tabla1[[#This Row],[Fecha de nac]])/365,0)))</f>
        <v/>
      </c>
      <c r="O790" s="169"/>
      <c r="P790" s="35"/>
      <c r="Q790" s="68"/>
      <c r="R790" s="68"/>
      <c r="S790" s="68"/>
      <c r="T790" s="68"/>
      <c r="U790" s="243" t="str">
        <f>IF(F790="","",Tabla1[[#This Row],[Fecha Inicio grupo]]+3*7-7)</f>
        <v/>
      </c>
      <c r="V790" s="244" t="str">
        <f>IF(F790="","",EDATE(Tabla1[[#This Row],[Fecha Inicio grupo]],3))</f>
        <v/>
      </c>
      <c r="W790" s="30"/>
      <c r="X790" s="30"/>
      <c r="Y790" s="76"/>
      <c r="Z790" s="76"/>
      <c r="AA790" s="76"/>
      <c r="AB790" s="76"/>
      <c r="AC790" s="76"/>
      <c r="AD790" s="76"/>
      <c r="AE790" s="76"/>
      <c r="AF790" s="76"/>
      <c r="AG790" s="76"/>
      <c r="AH790" s="76"/>
      <c r="AI790" s="76"/>
      <c r="AJ790" s="76"/>
      <c r="AK790" s="76"/>
      <c r="AL790" s="76"/>
      <c r="AM790" s="76"/>
      <c r="AN790" s="76"/>
      <c r="AO790" s="144"/>
      <c r="AP790" s="246" t="str">
        <f>IF(F790="","",IFERROR(VLOOKUP(SUBSTITUTE(SUBSTITUTE(Tabla1[[#This Row],[Uso Sistemas]],"T","P"),"N","F"),Parámetros!$M$2:$N$17,2,0),"Completar hasta 3ra sem. para evaluar a Probacionista"))</f>
        <v/>
      </c>
      <c r="AQ790" s="40"/>
      <c r="AR790" s="40"/>
      <c r="AS790" s="40"/>
      <c r="AT790" s="29"/>
      <c r="AU790" s="56"/>
      <c r="AV790" s="56"/>
      <c r="AW790" s="56"/>
      <c r="AX790" s="248" t="str">
        <f>IF(V790="","",EOMONTH(EDATE(Tabla1[[#This Row],[Fecha Finalización]],2),0))</f>
        <v/>
      </c>
      <c r="AY790" s="40"/>
      <c r="AZ790" s="249" t="str">
        <f>IF(V790="","",EOMONTH(EDATE(Tabla1[[#This Row],[Fecha Finalización]],3),0))</f>
        <v/>
      </c>
      <c r="BA790" s="40"/>
      <c r="BB790" s="40"/>
      <c r="BC790" s="235"/>
      <c r="BD790" s="233" t="str">
        <f>IF(F790="","",Tabla1[[#This Row],[sem 01]]&amp;Tabla1[[#This Row],[sem 02]]&amp;Tabla1[[#This Row],[sem 03]])</f>
        <v/>
      </c>
      <c r="BE790" s="234" t="str">
        <f>IF(TRIM(F790)="","",$B$1&amp;"-"&amp;SUBSTITUTE(Tabla1[[#This Row],[Mes Inscrito]]," ","")&amp;"-"&amp;SUBSTITUTE(Tabla1[[#This Row],[Dia de clases Inscrito]]," ","")&amp;"-"&amp;SUBSTITUTE(Tabla1[[#This Row],[Horario Inscrito]]," ","")&amp;"-"&amp;Tabla1[[#This Row],[Fecha Inicio grupo]])</f>
        <v/>
      </c>
      <c r="BF790" s="251" t="str">
        <f>IF(F790="","",Tabla1[[#This Row],[Curso]])</f>
        <v/>
      </c>
      <c r="BG790" s="252" t="str">
        <f>+IF(TRIM(F790)="","",$B$1&amp;"-"&amp;TRIM(Tabla1[[#This Row],[Mes Inscrito]])&amp;"-"&amp;TRIM(Tabla1[[#This Row],[Dia de clases Inscrito]])&amp;"-"&amp;TRIM(Tabla1[[#This Row],[Horario Inscrito]])&amp;"-"&amp;TRIM(Tabla1[[#This Row],[Fecha Inicio grupo]])&amp;"-"&amp;TRIM(Tabla1[[#This Row],[Tipo Incrito]]))</f>
        <v/>
      </c>
      <c r="BH790" s="308" t="str">
        <f>IF(F790="","",OR(IFERROR(SEARCH("CG",Tabla1[[#This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0" s="309" t="str">
        <f>IF(F790&lt;&gt;"",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0" s="309" t="str">
        <f>IF(F790&lt;&gt;"",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0" s="309" t="str">
        <f>IF(Tabla1[[#This Row],[Fecha Inicio grupo]]="","",IFERROR(VLOOKUP(Tabla1[[#This Row],[Mes de Alta como miembro]],Parámetros!$AM$2:$AN$16,2,0),"01/01/1900"))</f>
        <v/>
      </c>
    </row>
    <row r="791" spans="1:63" ht="14.45" hidden="1">
      <c r="A791" s="69">
        <v>788</v>
      </c>
      <c r="B791" s="30"/>
      <c r="C791" s="35"/>
      <c r="D791" s="43"/>
      <c r="E791" s="65"/>
      <c r="F791" s="46"/>
      <c r="G791" s="46"/>
      <c r="H791" s="163"/>
      <c r="I791" s="43"/>
      <c r="J791" s="29"/>
      <c r="K791" s="70"/>
      <c r="L791" s="69"/>
      <c r="M791" s="47"/>
      <c r="N791" s="238" t="str">
        <f ca="1">IF(Tabla1[[#This Row],[Fecha de nac]]="","",IF(Tabla1[[#This Row],[Fecha Finalización]] &gt;=TODAY(), DATEDIF(Tabla1[[#This Row],[Fecha de nac]],TODAY(),"y"), ROUNDDOWN((Tabla1[[#This Row],[Fecha Finalización]] -Tabla1[[#This Row],[Fecha de nac]])/365,0)))</f>
        <v/>
      </c>
      <c r="O791" s="169"/>
      <c r="P791" s="35"/>
      <c r="Q791" s="68"/>
      <c r="R791" s="68"/>
      <c r="S791" s="68"/>
      <c r="T791" s="68"/>
      <c r="U791" s="243" t="str">
        <f>IF(F791="","",Tabla1[[#This Row],[Fecha Inicio grupo]]+3*7-7)</f>
        <v/>
      </c>
      <c r="V791" s="244" t="str">
        <f>IF(F791="","",EDATE(Tabla1[[#This Row],[Fecha Inicio grupo]],3))</f>
        <v/>
      </c>
      <c r="W791" s="30"/>
      <c r="X791" s="30"/>
      <c r="Y791" s="76"/>
      <c r="Z791" s="76"/>
      <c r="AA791" s="76"/>
      <c r="AB791" s="76"/>
      <c r="AC791" s="76"/>
      <c r="AD791" s="76"/>
      <c r="AE791" s="76"/>
      <c r="AF791" s="76"/>
      <c r="AG791" s="76"/>
      <c r="AH791" s="76"/>
      <c r="AI791" s="76"/>
      <c r="AJ791" s="76"/>
      <c r="AK791" s="76"/>
      <c r="AL791" s="76"/>
      <c r="AM791" s="76"/>
      <c r="AN791" s="76"/>
      <c r="AO791" s="144"/>
      <c r="AP791" s="246" t="str">
        <f>IF(F791="","",IFERROR(VLOOKUP(SUBSTITUTE(SUBSTITUTE(Tabla1[[#This Row],[Uso Sistemas]],"T","P"),"N","F"),Parámetros!$M$2:$N$17,2,0),"Completar hasta 3ra sem. para evaluar a Probacionista"))</f>
        <v/>
      </c>
      <c r="AQ791" s="40"/>
      <c r="AR791" s="40"/>
      <c r="AS791" s="40"/>
      <c r="AT791" s="29"/>
      <c r="AU791" s="56"/>
      <c r="AV791" s="56"/>
      <c r="AW791" s="56"/>
      <c r="AX791" s="248" t="str">
        <f>IF(V791="","",EOMONTH(EDATE(Tabla1[[#This Row],[Fecha Finalización]],2),0))</f>
        <v/>
      </c>
      <c r="AY791" s="40"/>
      <c r="AZ791" s="249" t="str">
        <f>IF(V791="","",EOMONTH(EDATE(Tabla1[[#This Row],[Fecha Finalización]],3),0))</f>
        <v/>
      </c>
      <c r="BA791" s="40"/>
      <c r="BB791" s="40"/>
      <c r="BC791" s="235"/>
      <c r="BD791" s="233" t="str">
        <f>IF(F791="","",Tabla1[[#This Row],[sem 01]]&amp;Tabla1[[#This Row],[sem 02]]&amp;Tabla1[[#This Row],[sem 03]])</f>
        <v/>
      </c>
      <c r="BE791" s="234" t="str">
        <f>IF(TRIM(F791)="","",$B$1&amp;"-"&amp;SUBSTITUTE(Tabla1[[#This Row],[Mes Inscrito]]," ","")&amp;"-"&amp;SUBSTITUTE(Tabla1[[#This Row],[Dia de clases Inscrito]]," ","")&amp;"-"&amp;SUBSTITUTE(Tabla1[[#This Row],[Horario Inscrito]]," ","")&amp;"-"&amp;Tabla1[[#This Row],[Fecha Inicio grupo]])</f>
        <v/>
      </c>
      <c r="BF791" s="251" t="str">
        <f>IF(F791="","",Tabla1[[#This Row],[Curso]])</f>
        <v/>
      </c>
      <c r="BG791" s="252" t="str">
        <f>+IF(TRIM(F791)="","",$B$1&amp;"-"&amp;TRIM(Tabla1[[#This Row],[Mes Inscrito]])&amp;"-"&amp;TRIM(Tabla1[[#This Row],[Dia de clases Inscrito]])&amp;"-"&amp;TRIM(Tabla1[[#This Row],[Horario Inscrito]])&amp;"-"&amp;TRIM(Tabla1[[#This Row],[Fecha Inicio grupo]])&amp;"-"&amp;TRIM(Tabla1[[#This Row],[Tipo Incrito]]))</f>
        <v/>
      </c>
      <c r="BH791" s="308" t="str">
        <f>IF(F791="","",OR(IFERROR(SEARCH("CG",Tabla1[[#This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1" s="309" t="str">
        <f>IF(F791&lt;&gt;"",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1" s="309" t="str">
        <f>IF(F791&lt;&gt;"",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1" s="309" t="str">
        <f>IF(Tabla1[[#This Row],[Fecha Inicio grupo]]="","",IFERROR(VLOOKUP(Tabla1[[#This Row],[Mes de Alta como miembro]],Parámetros!$AM$2:$AN$16,2,0),"01/01/1900"))</f>
        <v/>
      </c>
    </row>
    <row r="792" spans="1:63" ht="14.45" hidden="1">
      <c r="A792" s="69">
        <v>789</v>
      </c>
      <c r="B792" s="30"/>
      <c r="C792" s="35"/>
      <c r="D792" s="43"/>
      <c r="E792" s="65"/>
      <c r="F792" s="46"/>
      <c r="G792" s="46"/>
      <c r="H792" s="163"/>
      <c r="I792" s="43"/>
      <c r="J792" s="29"/>
      <c r="K792" s="70"/>
      <c r="L792" s="69"/>
      <c r="M792" s="47"/>
      <c r="N792" s="238" t="str">
        <f ca="1">IF(Tabla1[[#This Row],[Fecha de nac]]="","",IF(Tabla1[[#This Row],[Fecha Finalización]] &gt;=TODAY(), DATEDIF(Tabla1[[#This Row],[Fecha de nac]],TODAY(),"y"), ROUNDDOWN((Tabla1[[#This Row],[Fecha Finalización]] -Tabla1[[#This Row],[Fecha de nac]])/365,0)))</f>
        <v/>
      </c>
      <c r="O792" s="169"/>
      <c r="P792" s="35"/>
      <c r="Q792" s="68"/>
      <c r="R792" s="68"/>
      <c r="S792" s="68"/>
      <c r="T792" s="68"/>
      <c r="U792" s="243" t="str">
        <f>IF(F792="","",Tabla1[[#This Row],[Fecha Inicio grupo]]+3*7-7)</f>
        <v/>
      </c>
      <c r="V792" s="244" t="str">
        <f>IF(F792="","",EDATE(Tabla1[[#This Row],[Fecha Inicio grupo]],3))</f>
        <v/>
      </c>
      <c r="W792" s="30"/>
      <c r="X792" s="30"/>
      <c r="Y792" s="76"/>
      <c r="Z792" s="76"/>
      <c r="AA792" s="76"/>
      <c r="AB792" s="76"/>
      <c r="AC792" s="76"/>
      <c r="AD792" s="76"/>
      <c r="AE792" s="76"/>
      <c r="AF792" s="76"/>
      <c r="AG792" s="76"/>
      <c r="AH792" s="76"/>
      <c r="AI792" s="76"/>
      <c r="AJ792" s="76"/>
      <c r="AK792" s="76"/>
      <c r="AL792" s="76"/>
      <c r="AM792" s="76"/>
      <c r="AN792" s="76"/>
      <c r="AO792" s="144"/>
      <c r="AP792" s="246" t="str">
        <f>IF(F792="","",IFERROR(VLOOKUP(SUBSTITUTE(SUBSTITUTE(Tabla1[[#This Row],[Uso Sistemas]],"T","P"),"N","F"),Parámetros!$M$2:$N$17,2,0),"Completar hasta 3ra sem. para evaluar a Probacionista"))</f>
        <v/>
      </c>
      <c r="AQ792" s="40"/>
      <c r="AR792" s="40"/>
      <c r="AS792" s="40"/>
      <c r="AT792" s="29"/>
      <c r="AU792" s="56"/>
      <c r="AV792" s="56"/>
      <c r="AW792" s="56"/>
      <c r="AX792" s="248" t="str">
        <f>IF(V792="","",EOMONTH(EDATE(Tabla1[[#This Row],[Fecha Finalización]],2),0))</f>
        <v/>
      </c>
      <c r="AY792" s="40"/>
      <c r="AZ792" s="249" t="str">
        <f>IF(V792="","",EOMONTH(EDATE(Tabla1[[#This Row],[Fecha Finalización]],3),0))</f>
        <v/>
      </c>
      <c r="BA792" s="40"/>
      <c r="BB792" s="40"/>
      <c r="BC792" s="235"/>
      <c r="BD792" s="233" t="str">
        <f>IF(F792="","",Tabla1[[#This Row],[sem 01]]&amp;Tabla1[[#This Row],[sem 02]]&amp;Tabla1[[#This Row],[sem 03]])</f>
        <v/>
      </c>
      <c r="BE792" s="234" t="str">
        <f>IF(TRIM(F792)="","",$B$1&amp;"-"&amp;SUBSTITUTE(Tabla1[[#This Row],[Mes Inscrito]]," ","")&amp;"-"&amp;SUBSTITUTE(Tabla1[[#This Row],[Dia de clases Inscrito]]," ","")&amp;"-"&amp;SUBSTITUTE(Tabla1[[#This Row],[Horario Inscrito]]," ","")&amp;"-"&amp;Tabla1[[#This Row],[Fecha Inicio grupo]])</f>
        <v/>
      </c>
      <c r="BF792" s="251" t="str">
        <f>IF(F792="","",Tabla1[[#This Row],[Curso]])</f>
        <v/>
      </c>
      <c r="BG792" s="252" t="str">
        <f>+IF(TRIM(F792)="","",$B$1&amp;"-"&amp;TRIM(Tabla1[[#This Row],[Mes Inscrito]])&amp;"-"&amp;TRIM(Tabla1[[#This Row],[Dia de clases Inscrito]])&amp;"-"&amp;TRIM(Tabla1[[#This Row],[Horario Inscrito]])&amp;"-"&amp;TRIM(Tabla1[[#This Row],[Fecha Inicio grupo]])&amp;"-"&amp;TRIM(Tabla1[[#This Row],[Tipo Incrito]]))</f>
        <v/>
      </c>
      <c r="BH792" s="308" t="str">
        <f>IF(F792="","",OR(IFERROR(SEARCH("CG",Tabla1[[#This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2" s="309" t="str">
        <f>IF(F792&lt;&gt;"",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2" s="309" t="str">
        <f>IF(F792&lt;&gt;"",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2" s="309" t="str">
        <f>IF(Tabla1[[#This Row],[Fecha Inicio grupo]]="","",IFERROR(VLOOKUP(Tabla1[[#This Row],[Mes de Alta como miembro]],Parámetros!$AM$2:$AN$16,2,0),"01/01/1900"))</f>
        <v/>
      </c>
    </row>
    <row r="793" spans="1:63" ht="14.45" hidden="1">
      <c r="A793" s="69">
        <v>790</v>
      </c>
      <c r="B793" s="30"/>
      <c r="C793" s="35"/>
      <c r="D793" s="43"/>
      <c r="E793" s="65"/>
      <c r="F793" s="46"/>
      <c r="G793" s="46"/>
      <c r="H793" s="163"/>
      <c r="I793" s="43"/>
      <c r="J793" s="29"/>
      <c r="K793" s="70"/>
      <c r="L793" s="69"/>
      <c r="M793" s="47"/>
      <c r="N793" s="238" t="str">
        <f ca="1">IF(Tabla1[[#This Row],[Fecha de nac]]="","",IF(Tabla1[[#This Row],[Fecha Finalización]] &gt;=TODAY(), DATEDIF(Tabla1[[#This Row],[Fecha de nac]],TODAY(),"y"), ROUNDDOWN((Tabla1[[#This Row],[Fecha Finalización]] -Tabla1[[#This Row],[Fecha de nac]])/365,0)))</f>
        <v/>
      </c>
      <c r="O793" s="169"/>
      <c r="P793" s="35"/>
      <c r="Q793" s="68"/>
      <c r="R793" s="68"/>
      <c r="S793" s="68"/>
      <c r="T793" s="68"/>
      <c r="U793" s="243" t="str">
        <f>IF(F793="","",Tabla1[[#This Row],[Fecha Inicio grupo]]+3*7-7)</f>
        <v/>
      </c>
      <c r="V793" s="244" t="str">
        <f>IF(F793="","",EDATE(Tabla1[[#This Row],[Fecha Inicio grupo]],3))</f>
        <v/>
      </c>
      <c r="W793" s="30"/>
      <c r="X793" s="30"/>
      <c r="Y793" s="76"/>
      <c r="Z793" s="76"/>
      <c r="AA793" s="76"/>
      <c r="AB793" s="76"/>
      <c r="AC793" s="76"/>
      <c r="AD793" s="76"/>
      <c r="AE793" s="76"/>
      <c r="AF793" s="76"/>
      <c r="AG793" s="76"/>
      <c r="AH793" s="76"/>
      <c r="AI793" s="76"/>
      <c r="AJ793" s="76"/>
      <c r="AK793" s="76"/>
      <c r="AL793" s="76"/>
      <c r="AM793" s="76"/>
      <c r="AN793" s="76"/>
      <c r="AO793" s="144"/>
      <c r="AP793" s="246" t="str">
        <f>IF(F793="","",IFERROR(VLOOKUP(SUBSTITUTE(SUBSTITUTE(Tabla1[[#This Row],[Uso Sistemas]],"T","P"),"N","F"),Parámetros!$M$2:$N$17,2,0),"Completar hasta 3ra sem. para evaluar a Probacionista"))</f>
        <v/>
      </c>
      <c r="AQ793" s="40"/>
      <c r="AR793" s="40"/>
      <c r="AS793" s="40"/>
      <c r="AT793" s="29"/>
      <c r="AU793" s="56"/>
      <c r="AV793" s="56"/>
      <c r="AW793" s="56"/>
      <c r="AX793" s="248" t="str">
        <f>IF(V793="","",EOMONTH(EDATE(Tabla1[[#This Row],[Fecha Finalización]],2),0))</f>
        <v/>
      </c>
      <c r="AY793" s="40"/>
      <c r="AZ793" s="249" t="str">
        <f>IF(V793="","",EOMONTH(EDATE(Tabla1[[#This Row],[Fecha Finalización]],3),0))</f>
        <v/>
      </c>
      <c r="BA793" s="40"/>
      <c r="BB793" s="40"/>
      <c r="BC793" s="235"/>
      <c r="BD793" s="233" t="str">
        <f>IF(F793="","",Tabla1[[#This Row],[sem 01]]&amp;Tabla1[[#This Row],[sem 02]]&amp;Tabla1[[#This Row],[sem 03]])</f>
        <v/>
      </c>
      <c r="BE793" s="234" t="str">
        <f>IF(TRIM(F793)="","",$B$1&amp;"-"&amp;SUBSTITUTE(Tabla1[[#This Row],[Mes Inscrito]]," ","")&amp;"-"&amp;SUBSTITUTE(Tabla1[[#This Row],[Dia de clases Inscrito]]," ","")&amp;"-"&amp;SUBSTITUTE(Tabla1[[#This Row],[Horario Inscrito]]," ","")&amp;"-"&amp;Tabla1[[#This Row],[Fecha Inicio grupo]])</f>
        <v/>
      </c>
      <c r="BF793" s="251" t="str">
        <f>IF(F793="","",Tabla1[[#This Row],[Curso]])</f>
        <v/>
      </c>
      <c r="BG793" s="252" t="str">
        <f>+IF(TRIM(F793)="","",$B$1&amp;"-"&amp;TRIM(Tabla1[[#This Row],[Mes Inscrito]])&amp;"-"&amp;TRIM(Tabla1[[#This Row],[Dia de clases Inscrito]])&amp;"-"&amp;TRIM(Tabla1[[#This Row],[Horario Inscrito]])&amp;"-"&amp;TRIM(Tabla1[[#This Row],[Fecha Inicio grupo]])&amp;"-"&amp;TRIM(Tabla1[[#This Row],[Tipo Incrito]]))</f>
        <v/>
      </c>
      <c r="BH793" s="308" t="str">
        <f>IF(F793="","",OR(IFERROR(SEARCH("CG",Tabla1[[#This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3" s="309" t="str">
        <f>IF(F793&lt;&gt;"",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3" s="309" t="str">
        <f>IF(F793&lt;&gt;"",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3" s="309" t="str">
        <f>IF(Tabla1[[#This Row],[Fecha Inicio grupo]]="","",IFERROR(VLOOKUP(Tabla1[[#This Row],[Mes de Alta como miembro]],Parámetros!$AM$2:$AN$16,2,0),"01/01/1900"))</f>
        <v/>
      </c>
    </row>
    <row r="794" spans="1:63" ht="14.45" hidden="1">
      <c r="A794" s="69">
        <v>791</v>
      </c>
      <c r="B794" s="30"/>
      <c r="C794" s="35"/>
      <c r="D794" s="43"/>
      <c r="E794" s="65"/>
      <c r="F794" s="46"/>
      <c r="G794" s="46"/>
      <c r="H794" s="163"/>
      <c r="I794" s="43"/>
      <c r="J794" s="29"/>
      <c r="K794" s="70"/>
      <c r="L794" s="69"/>
      <c r="M794" s="47"/>
      <c r="N794" s="238" t="str">
        <f ca="1">IF(Tabla1[[#This Row],[Fecha de nac]]="","",IF(Tabla1[[#This Row],[Fecha Finalización]] &gt;=TODAY(), DATEDIF(Tabla1[[#This Row],[Fecha de nac]],TODAY(),"y"), ROUNDDOWN((Tabla1[[#This Row],[Fecha Finalización]] -Tabla1[[#This Row],[Fecha de nac]])/365,0)))</f>
        <v/>
      </c>
      <c r="O794" s="169"/>
      <c r="P794" s="35"/>
      <c r="Q794" s="68"/>
      <c r="R794" s="68"/>
      <c r="S794" s="68"/>
      <c r="T794" s="68"/>
      <c r="U794" s="243" t="str">
        <f>IF(F794="","",Tabla1[[#This Row],[Fecha Inicio grupo]]+3*7-7)</f>
        <v/>
      </c>
      <c r="V794" s="244" t="str">
        <f>IF(F794="","",EDATE(Tabla1[[#This Row],[Fecha Inicio grupo]],3))</f>
        <v/>
      </c>
      <c r="W794" s="30"/>
      <c r="X794" s="30"/>
      <c r="Y794" s="76"/>
      <c r="Z794" s="76"/>
      <c r="AA794" s="76"/>
      <c r="AB794" s="76"/>
      <c r="AC794" s="76"/>
      <c r="AD794" s="76"/>
      <c r="AE794" s="76"/>
      <c r="AF794" s="76"/>
      <c r="AG794" s="76"/>
      <c r="AH794" s="76"/>
      <c r="AI794" s="76"/>
      <c r="AJ794" s="76"/>
      <c r="AK794" s="76"/>
      <c r="AL794" s="76"/>
      <c r="AM794" s="76"/>
      <c r="AN794" s="76"/>
      <c r="AO794" s="144"/>
      <c r="AP794" s="246" t="str">
        <f>IF(F794="","",IFERROR(VLOOKUP(SUBSTITUTE(SUBSTITUTE(Tabla1[[#This Row],[Uso Sistemas]],"T","P"),"N","F"),Parámetros!$M$2:$N$17,2,0),"Completar hasta 3ra sem. para evaluar a Probacionista"))</f>
        <v/>
      </c>
      <c r="AQ794" s="40"/>
      <c r="AR794" s="40"/>
      <c r="AS794" s="40"/>
      <c r="AT794" s="29"/>
      <c r="AU794" s="56"/>
      <c r="AV794" s="56"/>
      <c r="AW794" s="56"/>
      <c r="AX794" s="248" t="str">
        <f>IF(V794="","",EOMONTH(EDATE(Tabla1[[#This Row],[Fecha Finalización]],2),0))</f>
        <v/>
      </c>
      <c r="AY794" s="40"/>
      <c r="AZ794" s="249" t="str">
        <f>IF(V794="","",EOMONTH(EDATE(Tabla1[[#This Row],[Fecha Finalización]],3),0))</f>
        <v/>
      </c>
      <c r="BA794" s="40"/>
      <c r="BB794" s="40"/>
      <c r="BC794" s="235"/>
      <c r="BD794" s="233" t="str">
        <f>IF(F794="","",Tabla1[[#This Row],[sem 01]]&amp;Tabla1[[#This Row],[sem 02]]&amp;Tabla1[[#This Row],[sem 03]])</f>
        <v/>
      </c>
      <c r="BE794" s="234" t="str">
        <f>IF(TRIM(F794)="","",$B$1&amp;"-"&amp;SUBSTITUTE(Tabla1[[#This Row],[Mes Inscrito]]," ","")&amp;"-"&amp;SUBSTITUTE(Tabla1[[#This Row],[Dia de clases Inscrito]]," ","")&amp;"-"&amp;SUBSTITUTE(Tabla1[[#This Row],[Horario Inscrito]]," ","")&amp;"-"&amp;Tabla1[[#This Row],[Fecha Inicio grupo]])</f>
        <v/>
      </c>
      <c r="BF794" s="251" t="str">
        <f>IF(F794="","",Tabla1[[#This Row],[Curso]])</f>
        <v/>
      </c>
      <c r="BG794" s="252" t="str">
        <f>+IF(TRIM(F794)="","",$B$1&amp;"-"&amp;TRIM(Tabla1[[#This Row],[Mes Inscrito]])&amp;"-"&amp;TRIM(Tabla1[[#This Row],[Dia de clases Inscrito]])&amp;"-"&amp;TRIM(Tabla1[[#This Row],[Horario Inscrito]])&amp;"-"&amp;TRIM(Tabla1[[#This Row],[Fecha Inicio grupo]])&amp;"-"&amp;TRIM(Tabla1[[#This Row],[Tipo Incrito]]))</f>
        <v/>
      </c>
      <c r="BH794" s="308" t="str">
        <f>IF(F794="","",OR(IFERROR(SEARCH("CG",Tabla1[[#This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4" s="309" t="str">
        <f>IF(F794&lt;&gt;"",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4" s="309" t="str">
        <f>IF(F794&lt;&gt;"",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4" s="309" t="str">
        <f>IF(Tabla1[[#This Row],[Fecha Inicio grupo]]="","",IFERROR(VLOOKUP(Tabla1[[#This Row],[Mes de Alta como miembro]],Parámetros!$AM$2:$AN$16,2,0),"01/01/1900"))</f>
        <v/>
      </c>
    </row>
    <row r="795" spans="1:63" ht="14.45" hidden="1">
      <c r="A795" s="69">
        <v>792</v>
      </c>
      <c r="B795" s="30"/>
      <c r="C795" s="35"/>
      <c r="D795" s="43"/>
      <c r="E795" s="65"/>
      <c r="F795" s="46"/>
      <c r="G795" s="46"/>
      <c r="H795" s="163"/>
      <c r="I795" s="43"/>
      <c r="J795" s="29"/>
      <c r="K795" s="70"/>
      <c r="L795" s="69"/>
      <c r="M795" s="47"/>
      <c r="N795" s="238" t="str">
        <f ca="1">IF(Tabla1[[#This Row],[Fecha de nac]]="","",IF(Tabla1[[#This Row],[Fecha Finalización]] &gt;=TODAY(), DATEDIF(Tabla1[[#This Row],[Fecha de nac]],TODAY(),"y"), ROUNDDOWN((Tabla1[[#This Row],[Fecha Finalización]] -Tabla1[[#This Row],[Fecha de nac]])/365,0)))</f>
        <v/>
      </c>
      <c r="O795" s="169"/>
      <c r="P795" s="35"/>
      <c r="Q795" s="68"/>
      <c r="R795" s="68"/>
      <c r="S795" s="68"/>
      <c r="T795" s="68"/>
      <c r="U795" s="243" t="str">
        <f>IF(F795="","",Tabla1[[#This Row],[Fecha Inicio grupo]]+3*7-7)</f>
        <v/>
      </c>
      <c r="V795" s="244" t="str">
        <f>IF(F795="","",EDATE(Tabla1[[#This Row],[Fecha Inicio grupo]],3))</f>
        <v/>
      </c>
      <c r="W795" s="30"/>
      <c r="X795" s="30"/>
      <c r="Y795" s="76"/>
      <c r="Z795" s="76"/>
      <c r="AA795" s="76"/>
      <c r="AB795" s="76"/>
      <c r="AC795" s="76"/>
      <c r="AD795" s="76"/>
      <c r="AE795" s="76"/>
      <c r="AF795" s="76"/>
      <c r="AG795" s="76"/>
      <c r="AH795" s="76"/>
      <c r="AI795" s="76"/>
      <c r="AJ795" s="76"/>
      <c r="AK795" s="76"/>
      <c r="AL795" s="76"/>
      <c r="AM795" s="76"/>
      <c r="AN795" s="76"/>
      <c r="AO795" s="144"/>
      <c r="AP795" s="246" t="str">
        <f>IF(F795="","",IFERROR(VLOOKUP(SUBSTITUTE(SUBSTITUTE(Tabla1[[#This Row],[Uso Sistemas]],"T","P"),"N","F"),Parámetros!$M$2:$N$17,2,0),"Completar hasta 3ra sem. para evaluar a Probacionista"))</f>
        <v/>
      </c>
      <c r="AQ795" s="40"/>
      <c r="AR795" s="40"/>
      <c r="AS795" s="40"/>
      <c r="AT795" s="29"/>
      <c r="AU795" s="56"/>
      <c r="AV795" s="56"/>
      <c r="AW795" s="56"/>
      <c r="AX795" s="248" t="str">
        <f>IF(V795="","",EOMONTH(EDATE(Tabla1[[#This Row],[Fecha Finalización]],2),0))</f>
        <v/>
      </c>
      <c r="AY795" s="40"/>
      <c r="AZ795" s="249" t="str">
        <f>IF(V795="","",EOMONTH(EDATE(Tabla1[[#This Row],[Fecha Finalización]],3),0))</f>
        <v/>
      </c>
      <c r="BA795" s="40"/>
      <c r="BB795" s="40"/>
      <c r="BC795" s="235"/>
      <c r="BD795" s="233" t="str">
        <f>IF(F795="","",Tabla1[[#This Row],[sem 01]]&amp;Tabla1[[#This Row],[sem 02]]&amp;Tabla1[[#This Row],[sem 03]])</f>
        <v/>
      </c>
      <c r="BE795" s="234" t="str">
        <f>IF(TRIM(F795)="","",$B$1&amp;"-"&amp;SUBSTITUTE(Tabla1[[#This Row],[Mes Inscrito]]," ","")&amp;"-"&amp;SUBSTITUTE(Tabla1[[#This Row],[Dia de clases Inscrito]]," ","")&amp;"-"&amp;SUBSTITUTE(Tabla1[[#This Row],[Horario Inscrito]]," ","")&amp;"-"&amp;Tabla1[[#This Row],[Fecha Inicio grupo]])</f>
        <v/>
      </c>
      <c r="BF795" s="251" t="str">
        <f>IF(F795="","",Tabla1[[#This Row],[Curso]])</f>
        <v/>
      </c>
      <c r="BG795" s="252" t="str">
        <f>+IF(TRIM(F795)="","",$B$1&amp;"-"&amp;TRIM(Tabla1[[#This Row],[Mes Inscrito]])&amp;"-"&amp;TRIM(Tabla1[[#This Row],[Dia de clases Inscrito]])&amp;"-"&amp;TRIM(Tabla1[[#This Row],[Horario Inscrito]])&amp;"-"&amp;TRIM(Tabla1[[#This Row],[Fecha Inicio grupo]])&amp;"-"&amp;TRIM(Tabla1[[#This Row],[Tipo Incrito]]))</f>
        <v/>
      </c>
      <c r="BH795" s="308" t="str">
        <f>IF(F795="","",OR(IFERROR(SEARCH("CG",Tabla1[[#This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5" s="309" t="str">
        <f>IF(F795&lt;&gt;"",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5" s="309" t="str">
        <f>IF(F795&lt;&gt;"",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5" s="309" t="str">
        <f>IF(Tabla1[[#This Row],[Fecha Inicio grupo]]="","",IFERROR(VLOOKUP(Tabla1[[#This Row],[Mes de Alta como miembro]],Parámetros!$AM$2:$AN$16,2,0),"01/01/1900"))</f>
        <v/>
      </c>
    </row>
    <row r="796" spans="1:63" ht="14.45" hidden="1">
      <c r="A796" s="69">
        <v>793</v>
      </c>
      <c r="B796" s="30"/>
      <c r="C796" s="35"/>
      <c r="D796" s="43"/>
      <c r="E796" s="65"/>
      <c r="F796" s="46"/>
      <c r="G796" s="46"/>
      <c r="H796" s="163"/>
      <c r="I796" s="43"/>
      <c r="J796" s="29"/>
      <c r="K796" s="70"/>
      <c r="L796" s="69"/>
      <c r="M796" s="47"/>
      <c r="N796" s="238" t="str">
        <f ca="1">IF(Tabla1[[#This Row],[Fecha de nac]]="","",IF(Tabla1[[#This Row],[Fecha Finalización]] &gt;=TODAY(), DATEDIF(Tabla1[[#This Row],[Fecha de nac]],TODAY(),"y"), ROUNDDOWN((Tabla1[[#This Row],[Fecha Finalización]] -Tabla1[[#This Row],[Fecha de nac]])/365,0)))</f>
        <v/>
      </c>
      <c r="O796" s="169"/>
      <c r="P796" s="35"/>
      <c r="Q796" s="68"/>
      <c r="R796" s="68"/>
      <c r="S796" s="68"/>
      <c r="T796" s="68"/>
      <c r="U796" s="243" t="str">
        <f>IF(F796="","",Tabla1[[#This Row],[Fecha Inicio grupo]]+3*7-7)</f>
        <v/>
      </c>
      <c r="V796" s="244" t="str">
        <f>IF(F796="","",EDATE(Tabla1[[#This Row],[Fecha Inicio grupo]],3))</f>
        <v/>
      </c>
      <c r="W796" s="30"/>
      <c r="X796" s="30"/>
      <c r="Y796" s="76"/>
      <c r="Z796" s="76"/>
      <c r="AA796" s="76"/>
      <c r="AB796" s="76"/>
      <c r="AC796" s="76"/>
      <c r="AD796" s="76"/>
      <c r="AE796" s="76"/>
      <c r="AF796" s="76"/>
      <c r="AG796" s="76"/>
      <c r="AH796" s="76"/>
      <c r="AI796" s="76"/>
      <c r="AJ796" s="76"/>
      <c r="AK796" s="76"/>
      <c r="AL796" s="76"/>
      <c r="AM796" s="76"/>
      <c r="AN796" s="76"/>
      <c r="AO796" s="144"/>
      <c r="AP796" s="246" t="str">
        <f>IF(F796="","",IFERROR(VLOOKUP(SUBSTITUTE(SUBSTITUTE(Tabla1[[#This Row],[Uso Sistemas]],"T","P"),"N","F"),Parámetros!$M$2:$N$17,2,0),"Completar hasta 3ra sem. para evaluar a Probacionista"))</f>
        <v/>
      </c>
      <c r="AQ796" s="40"/>
      <c r="AR796" s="40"/>
      <c r="AS796" s="40"/>
      <c r="AT796" s="29"/>
      <c r="AU796" s="56"/>
      <c r="AV796" s="56"/>
      <c r="AW796" s="56"/>
      <c r="AX796" s="248" t="str">
        <f>IF(V796="","",EOMONTH(EDATE(Tabla1[[#This Row],[Fecha Finalización]],2),0))</f>
        <v/>
      </c>
      <c r="AY796" s="40"/>
      <c r="AZ796" s="249" t="str">
        <f>IF(V796="","",EOMONTH(EDATE(Tabla1[[#This Row],[Fecha Finalización]],3),0))</f>
        <v/>
      </c>
      <c r="BA796" s="40"/>
      <c r="BB796" s="40"/>
      <c r="BC796" s="235"/>
      <c r="BD796" s="233" t="str">
        <f>IF(F796="","",Tabla1[[#This Row],[sem 01]]&amp;Tabla1[[#This Row],[sem 02]]&amp;Tabla1[[#This Row],[sem 03]])</f>
        <v/>
      </c>
      <c r="BE796" s="234" t="str">
        <f>IF(TRIM(F796)="","",$B$1&amp;"-"&amp;SUBSTITUTE(Tabla1[[#This Row],[Mes Inscrito]]," ","")&amp;"-"&amp;SUBSTITUTE(Tabla1[[#This Row],[Dia de clases Inscrito]]," ","")&amp;"-"&amp;SUBSTITUTE(Tabla1[[#This Row],[Horario Inscrito]]," ","")&amp;"-"&amp;Tabla1[[#This Row],[Fecha Inicio grupo]])</f>
        <v/>
      </c>
      <c r="BF796" s="251" t="str">
        <f>IF(F796="","",Tabla1[[#This Row],[Curso]])</f>
        <v/>
      </c>
      <c r="BG796" s="252" t="str">
        <f>+IF(TRIM(F796)="","",$B$1&amp;"-"&amp;TRIM(Tabla1[[#This Row],[Mes Inscrito]])&amp;"-"&amp;TRIM(Tabla1[[#This Row],[Dia de clases Inscrito]])&amp;"-"&amp;TRIM(Tabla1[[#This Row],[Horario Inscrito]])&amp;"-"&amp;TRIM(Tabla1[[#This Row],[Fecha Inicio grupo]])&amp;"-"&amp;TRIM(Tabla1[[#This Row],[Tipo Incrito]]))</f>
        <v/>
      </c>
      <c r="BH796" s="308" t="str">
        <f>IF(F796="","",OR(IFERROR(SEARCH("CG",Tabla1[[#This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6" s="309" t="str">
        <f>IF(F796&lt;&gt;"",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6" s="309" t="str">
        <f>IF(F796&lt;&gt;"",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6" s="309" t="str">
        <f>IF(Tabla1[[#This Row],[Fecha Inicio grupo]]="","",IFERROR(VLOOKUP(Tabla1[[#This Row],[Mes de Alta como miembro]],Parámetros!$AM$2:$AN$16,2,0),"01/01/1900"))</f>
        <v/>
      </c>
    </row>
    <row r="797" spans="1:63" ht="14.45" hidden="1">
      <c r="A797" s="69">
        <v>794</v>
      </c>
      <c r="B797" s="30"/>
      <c r="C797" s="35"/>
      <c r="D797" s="43"/>
      <c r="E797" s="65"/>
      <c r="F797" s="46"/>
      <c r="G797" s="46"/>
      <c r="H797" s="163"/>
      <c r="I797" s="43"/>
      <c r="J797" s="29"/>
      <c r="K797" s="70"/>
      <c r="L797" s="69"/>
      <c r="M797" s="47"/>
      <c r="N797" s="238" t="str">
        <f ca="1">IF(Tabla1[[#This Row],[Fecha de nac]]="","",IF(Tabla1[[#This Row],[Fecha Finalización]] &gt;=TODAY(), DATEDIF(Tabla1[[#This Row],[Fecha de nac]],TODAY(),"y"), ROUNDDOWN((Tabla1[[#This Row],[Fecha Finalización]] -Tabla1[[#This Row],[Fecha de nac]])/365,0)))</f>
        <v/>
      </c>
      <c r="O797" s="169"/>
      <c r="P797" s="35"/>
      <c r="Q797" s="68"/>
      <c r="R797" s="68"/>
      <c r="S797" s="68"/>
      <c r="T797" s="68"/>
      <c r="U797" s="243" t="str">
        <f>IF(F797="","",Tabla1[[#This Row],[Fecha Inicio grupo]]+3*7-7)</f>
        <v/>
      </c>
      <c r="V797" s="244" t="str">
        <f>IF(F797="","",EDATE(Tabla1[[#This Row],[Fecha Inicio grupo]],3))</f>
        <v/>
      </c>
      <c r="W797" s="30"/>
      <c r="X797" s="30"/>
      <c r="Y797" s="76"/>
      <c r="Z797" s="76"/>
      <c r="AA797" s="76"/>
      <c r="AB797" s="76"/>
      <c r="AC797" s="76"/>
      <c r="AD797" s="76"/>
      <c r="AE797" s="76"/>
      <c r="AF797" s="76"/>
      <c r="AG797" s="76"/>
      <c r="AH797" s="76"/>
      <c r="AI797" s="76"/>
      <c r="AJ797" s="76"/>
      <c r="AK797" s="76"/>
      <c r="AL797" s="76"/>
      <c r="AM797" s="76"/>
      <c r="AN797" s="76"/>
      <c r="AO797" s="144"/>
      <c r="AP797" s="246" t="str">
        <f>IF(F797="","",IFERROR(VLOOKUP(SUBSTITUTE(SUBSTITUTE(Tabla1[[#This Row],[Uso Sistemas]],"T","P"),"N","F"),Parámetros!$M$2:$N$17,2,0),"Completar hasta 3ra sem. para evaluar a Probacionista"))</f>
        <v/>
      </c>
      <c r="AQ797" s="40"/>
      <c r="AR797" s="40"/>
      <c r="AS797" s="40"/>
      <c r="AT797" s="29"/>
      <c r="AU797" s="56"/>
      <c r="AV797" s="56"/>
      <c r="AW797" s="56"/>
      <c r="AX797" s="248" t="str">
        <f>IF(V797="","",EOMONTH(EDATE(Tabla1[[#This Row],[Fecha Finalización]],2),0))</f>
        <v/>
      </c>
      <c r="AY797" s="40"/>
      <c r="AZ797" s="249" t="str">
        <f>IF(V797="","",EOMONTH(EDATE(Tabla1[[#This Row],[Fecha Finalización]],3),0))</f>
        <v/>
      </c>
      <c r="BA797" s="40"/>
      <c r="BB797" s="40"/>
      <c r="BC797" s="235"/>
      <c r="BD797" s="233" t="str">
        <f>IF(F797="","",Tabla1[[#This Row],[sem 01]]&amp;Tabla1[[#This Row],[sem 02]]&amp;Tabla1[[#This Row],[sem 03]])</f>
        <v/>
      </c>
      <c r="BE797" s="234" t="str">
        <f>IF(TRIM(F797)="","",$B$1&amp;"-"&amp;SUBSTITUTE(Tabla1[[#This Row],[Mes Inscrito]]," ","")&amp;"-"&amp;SUBSTITUTE(Tabla1[[#This Row],[Dia de clases Inscrito]]," ","")&amp;"-"&amp;SUBSTITUTE(Tabla1[[#This Row],[Horario Inscrito]]," ","")&amp;"-"&amp;Tabla1[[#This Row],[Fecha Inicio grupo]])</f>
        <v/>
      </c>
      <c r="BF797" s="251" t="str">
        <f>IF(F797="","",Tabla1[[#This Row],[Curso]])</f>
        <v/>
      </c>
      <c r="BG797" s="252" t="str">
        <f>+IF(TRIM(F797)="","",$B$1&amp;"-"&amp;TRIM(Tabla1[[#This Row],[Mes Inscrito]])&amp;"-"&amp;TRIM(Tabla1[[#This Row],[Dia de clases Inscrito]])&amp;"-"&amp;TRIM(Tabla1[[#This Row],[Horario Inscrito]])&amp;"-"&amp;TRIM(Tabla1[[#This Row],[Fecha Inicio grupo]])&amp;"-"&amp;TRIM(Tabla1[[#This Row],[Tipo Incrito]]))</f>
        <v/>
      </c>
      <c r="BH797" s="308" t="str">
        <f>IF(F797="","",OR(IFERROR(SEARCH("CG",Tabla1[[#This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7" s="309" t="str">
        <f>IF(F797&lt;&gt;"",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7" s="309" t="str">
        <f>IF(F797&lt;&gt;"",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7" s="309" t="str">
        <f>IF(Tabla1[[#This Row],[Fecha Inicio grupo]]="","",IFERROR(VLOOKUP(Tabla1[[#This Row],[Mes de Alta como miembro]],Parámetros!$AM$2:$AN$16,2,0),"01/01/1900"))</f>
        <v/>
      </c>
    </row>
    <row r="798" spans="1:63" ht="14.45" hidden="1">
      <c r="A798" s="69">
        <v>795</v>
      </c>
      <c r="B798" s="30"/>
      <c r="C798" s="35"/>
      <c r="D798" s="43"/>
      <c r="E798" s="65"/>
      <c r="F798" s="46"/>
      <c r="G798" s="46"/>
      <c r="H798" s="163"/>
      <c r="I798" s="43"/>
      <c r="J798" s="29"/>
      <c r="K798" s="70"/>
      <c r="L798" s="69"/>
      <c r="M798" s="47"/>
      <c r="N798" s="238" t="str">
        <f ca="1">IF(Tabla1[[#This Row],[Fecha de nac]]="","",IF(Tabla1[[#This Row],[Fecha Finalización]] &gt;=TODAY(), DATEDIF(Tabla1[[#This Row],[Fecha de nac]],TODAY(),"y"), ROUNDDOWN((Tabla1[[#This Row],[Fecha Finalización]] -Tabla1[[#This Row],[Fecha de nac]])/365,0)))</f>
        <v/>
      </c>
      <c r="O798" s="169"/>
      <c r="P798" s="35"/>
      <c r="Q798" s="68"/>
      <c r="R798" s="68"/>
      <c r="S798" s="68"/>
      <c r="T798" s="68"/>
      <c r="U798" s="243" t="str">
        <f>IF(F798="","",Tabla1[[#This Row],[Fecha Inicio grupo]]+3*7-7)</f>
        <v/>
      </c>
      <c r="V798" s="244" t="str">
        <f>IF(F798="","",EDATE(Tabla1[[#This Row],[Fecha Inicio grupo]],3))</f>
        <v/>
      </c>
      <c r="W798" s="30"/>
      <c r="X798" s="30"/>
      <c r="Y798" s="76"/>
      <c r="Z798" s="76"/>
      <c r="AA798" s="76"/>
      <c r="AB798" s="76"/>
      <c r="AC798" s="76"/>
      <c r="AD798" s="76"/>
      <c r="AE798" s="76"/>
      <c r="AF798" s="76"/>
      <c r="AG798" s="76"/>
      <c r="AH798" s="76"/>
      <c r="AI798" s="76"/>
      <c r="AJ798" s="76"/>
      <c r="AK798" s="76"/>
      <c r="AL798" s="76"/>
      <c r="AM798" s="76"/>
      <c r="AN798" s="76"/>
      <c r="AO798" s="144"/>
      <c r="AP798" s="246" t="str">
        <f>IF(F798="","",IFERROR(VLOOKUP(SUBSTITUTE(SUBSTITUTE(Tabla1[[#This Row],[Uso Sistemas]],"T","P"),"N","F"),Parámetros!$M$2:$N$17,2,0),"Completar hasta 3ra sem. para evaluar a Probacionista"))</f>
        <v/>
      </c>
      <c r="AQ798" s="40"/>
      <c r="AR798" s="40"/>
      <c r="AS798" s="40"/>
      <c r="AT798" s="29"/>
      <c r="AU798" s="56"/>
      <c r="AV798" s="56"/>
      <c r="AW798" s="56"/>
      <c r="AX798" s="248" t="str">
        <f>IF(V798="","",EOMONTH(EDATE(Tabla1[[#This Row],[Fecha Finalización]],2),0))</f>
        <v/>
      </c>
      <c r="AY798" s="40"/>
      <c r="AZ798" s="249" t="str">
        <f>IF(V798="","",EOMONTH(EDATE(Tabla1[[#This Row],[Fecha Finalización]],3),0))</f>
        <v/>
      </c>
      <c r="BA798" s="40"/>
      <c r="BB798" s="40"/>
      <c r="BC798" s="235"/>
      <c r="BD798" s="233" t="str">
        <f>IF(F798="","",Tabla1[[#This Row],[sem 01]]&amp;Tabla1[[#This Row],[sem 02]]&amp;Tabla1[[#This Row],[sem 03]])</f>
        <v/>
      </c>
      <c r="BE798" s="234" t="str">
        <f>IF(TRIM(F798)="","",$B$1&amp;"-"&amp;SUBSTITUTE(Tabla1[[#This Row],[Mes Inscrito]]," ","")&amp;"-"&amp;SUBSTITUTE(Tabla1[[#This Row],[Dia de clases Inscrito]]," ","")&amp;"-"&amp;SUBSTITUTE(Tabla1[[#This Row],[Horario Inscrito]]," ","")&amp;"-"&amp;Tabla1[[#This Row],[Fecha Inicio grupo]])</f>
        <v/>
      </c>
      <c r="BF798" s="251" t="str">
        <f>IF(F798="","",Tabla1[[#This Row],[Curso]])</f>
        <v/>
      </c>
      <c r="BG798" s="252" t="str">
        <f>+IF(TRIM(F798)="","",$B$1&amp;"-"&amp;TRIM(Tabla1[[#This Row],[Mes Inscrito]])&amp;"-"&amp;TRIM(Tabla1[[#This Row],[Dia de clases Inscrito]])&amp;"-"&amp;TRIM(Tabla1[[#This Row],[Horario Inscrito]])&amp;"-"&amp;TRIM(Tabla1[[#This Row],[Fecha Inicio grupo]])&amp;"-"&amp;TRIM(Tabla1[[#This Row],[Tipo Incrito]]))</f>
        <v/>
      </c>
      <c r="BH798" s="308" t="str">
        <f>IF(F798="","",OR(IFERROR(SEARCH("CG",Tabla1[[#This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8" s="309" t="str">
        <f>IF(F798&lt;&gt;"",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8" s="309" t="str">
        <f>IF(F798&lt;&gt;"",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8" s="309" t="str">
        <f>IF(Tabla1[[#This Row],[Fecha Inicio grupo]]="","",IFERROR(VLOOKUP(Tabla1[[#This Row],[Mes de Alta como miembro]],Parámetros!$AM$2:$AN$16,2,0),"01/01/1900"))</f>
        <v/>
      </c>
    </row>
    <row r="799" spans="1:63" ht="14.45" hidden="1">
      <c r="A799" s="69">
        <v>796</v>
      </c>
      <c r="B799" s="30"/>
      <c r="C799" s="35"/>
      <c r="D799" s="43"/>
      <c r="E799" s="65"/>
      <c r="F799" s="46"/>
      <c r="G799" s="46"/>
      <c r="H799" s="163"/>
      <c r="I799" s="43"/>
      <c r="J799" s="29"/>
      <c r="K799" s="70"/>
      <c r="L799" s="69"/>
      <c r="M799" s="47"/>
      <c r="N799" s="238" t="str">
        <f ca="1">IF(Tabla1[[#This Row],[Fecha de nac]]="","",IF(Tabla1[[#This Row],[Fecha Finalización]] &gt;=TODAY(), DATEDIF(Tabla1[[#This Row],[Fecha de nac]],TODAY(),"y"), ROUNDDOWN((Tabla1[[#This Row],[Fecha Finalización]] -Tabla1[[#This Row],[Fecha de nac]])/365,0)))</f>
        <v/>
      </c>
      <c r="O799" s="169"/>
      <c r="P799" s="35"/>
      <c r="Q799" s="68"/>
      <c r="R799" s="68"/>
      <c r="S799" s="68"/>
      <c r="T799" s="68"/>
      <c r="U799" s="243" t="str">
        <f>IF(F799="","",Tabla1[[#This Row],[Fecha Inicio grupo]]+3*7-7)</f>
        <v/>
      </c>
      <c r="V799" s="244" t="str">
        <f>IF(F799="","",EDATE(Tabla1[[#This Row],[Fecha Inicio grupo]],3))</f>
        <v/>
      </c>
      <c r="W799" s="30"/>
      <c r="X799" s="30"/>
      <c r="Y799" s="76"/>
      <c r="Z799" s="76"/>
      <c r="AA799" s="76"/>
      <c r="AB799" s="76"/>
      <c r="AC799" s="76"/>
      <c r="AD799" s="76"/>
      <c r="AE799" s="76"/>
      <c r="AF799" s="76"/>
      <c r="AG799" s="76"/>
      <c r="AH799" s="76"/>
      <c r="AI799" s="76"/>
      <c r="AJ799" s="76"/>
      <c r="AK799" s="76"/>
      <c r="AL799" s="76"/>
      <c r="AM799" s="76"/>
      <c r="AN799" s="76"/>
      <c r="AO799" s="144"/>
      <c r="AP799" s="246" t="str">
        <f>IF(F799="","",IFERROR(VLOOKUP(SUBSTITUTE(SUBSTITUTE(Tabla1[[#This Row],[Uso Sistemas]],"T","P"),"N","F"),Parámetros!$M$2:$N$17,2,0),"Completar hasta 3ra sem. para evaluar a Probacionista"))</f>
        <v/>
      </c>
      <c r="AQ799" s="40"/>
      <c r="AR799" s="40"/>
      <c r="AS799" s="40"/>
      <c r="AT799" s="29"/>
      <c r="AU799" s="56"/>
      <c r="AV799" s="56"/>
      <c r="AW799" s="56"/>
      <c r="AX799" s="248" t="str">
        <f>IF(V799="","",EOMONTH(EDATE(Tabla1[[#This Row],[Fecha Finalización]],2),0))</f>
        <v/>
      </c>
      <c r="AY799" s="40"/>
      <c r="AZ799" s="249" t="str">
        <f>IF(V799="","",EOMONTH(EDATE(Tabla1[[#This Row],[Fecha Finalización]],3),0))</f>
        <v/>
      </c>
      <c r="BA799" s="40"/>
      <c r="BB799" s="40"/>
      <c r="BC799" s="235"/>
      <c r="BD799" s="233" t="str">
        <f>IF(F799="","",Tabla1[[#This Row],[sem 01]]&amp;Tabla1[[#This Row],[sem 02]]&amp;Tabla1[[#This Row],[sem 03]])</f>
        <v/>
      </c>
      <c r="BE799" s="234" t="str">
        <f>IF(TRIM(F799)="","",$B$1&amp;"-"&amp;SUBSTITUTE(Tabla1[[#This Row],[Mes Inscrito]]," ","")&amp;"-"&amp;SUBSTITUTE(Tabla1[[#This Row],[Dia de clases Inscrito]]," ","")&amp;"-"&amp;SUBSTITUTE(Tabla1[[#This Row],[Horario Inscrito]]," ","")&amp;"-"&amp;Tabla1[[#This Row],[Fecha Inicio grupo]])</f>
        <v/>
      </c>
      <c r="BF799" s="251" t="str">
        <f>IF(F799="","",Tabla1[[#This Row],[Curso]])</f>
        <v/>
      </c>
      <c r="BG799" s="252" t="str">
        <f>+IF(TRIM(F799)="","",$B$1&amp;"-"&amp;TRIM(Tabla1[[#This Row],[Mes Inscrito]])&amp;"-"&amp;TRIM(Tabla1[[#This Row],[Dia de clases Inscrito]])&amp;"-"&amp;TRIM(Tabla1[[#This Row],[Horario Inscrito]])&amp;"-"&amp;TRIM(Tabla1[[#This Row],[Fecha Inicio grupo]])&amp;"-"&amp;TRIM(Tabla1[[#This Row],[Tipo Incrito]]))</f>
        <v/>
      </c>
      <c r="BH799" s="308" t="str">
        <f>IF(F799="","",OR(IFERROR(SEARCH("CG",Tabla1[[#This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9" s="309" t="str">
        <f>IF(F799&lt;&gt;"",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9" s="309" t="str">
        <f>IF(F799&lt;&gt;"",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9" s="309" t="str">
        <f>IF(Tabla1[[#This Row],[Fecha Inicio grupo]]="","",IFERROR(VLOOKUP(Tabla1[[#This Row],[Mes de Alta como miembro]],Parámetros!$AM$2:$AN$16,2,0),"01/01/1900"))</f>
        <v/>
      </c>
    </row>
    <row r="800" spans="1:63" ht="14.45" hidden="1">
      <c r="A800" s="69">
        <v>797</v>
      </c>
      <c r="B800" s="30"/>
      <c r="C800" s="35"/>
      <c r="D800" s="43"/>
      <c r="E800" s="65"/>
      <c r="F800" s="46"/>
      <c r="G800" s="46"/>
      <c r="H800" s="163"/>
      <c r="I800" s="43"/>
      <c r="J800" s="29"/>
      <c r="K800" s="70"/>
      <c r="L800" s="69"/>
      <c r="M800" s="47"/>
      <c r="N800" s="238" t="str">
        <f ca="1">IF(Tabla1[[#This Row],[Fecha de nac]]="","",IF(Tabla1[[#This Row],[Fecha Finalización]] &gt;=TODAY(), DATEDIF(Tabla1[[#This Row],[Fecha de nac]],TODAY(),"y"), ROUNDDOWN((Tabla1[[#This Row],[Fecha Finalización]] -Tabla1[[#This Row],[Fecha de nac]])/365,0)))</f>
        <v/>
      </c>
      <c r="O800" s="169"/>
      <c r="P800" s="35"/>
      <c r="Q800" s="68"/>
      <c r="R800" s="68"/>
      <c r="S800" s="68"/>
      <c r="T800" s="68"/>
      <c r="U800" s="243" t="str">
        <f>IF(F800="","",Tabla1[[#This Row],[Fecha Inicio grupo]]+3*7-7)</f>
        <v/>
      </c>
      <c r="V800" s="244" t="str">
        <f>IF(F800="","",EDATE(Tabla1[[#This Row],[Fecha Inicio grupo]],3))</f>
        <v/>
      </c>
      <c r="W800" s="30"/>
      <c r="X800" s="30"/>
      <c r="Y800" s="76"/>
      <c r="Z800" s="76"/>
      <c r="AA800" s="76"/>
      <c r="AB800" s="76"/>
      <c r="AC800" s="76"/>
      <c r="AD800" s="76"/>
      <c r="AE800" s="76"/>
      <c r="AF800" s="76"/>
      <c r="AG800" s="76"/>
      <c r="AH800" s="76"/>
      <c r="AI800" s="76"/>
      <c r="AJ800" s="76"/>
      <c r="AK800" s="76"/>
      <c r="AL800" s="76"/>
      <c r="AM800" s="76"/>
      <c r="AN800" s="76"/>
      <c r="AO800" s="144"/>
      <c r="AP800" s="246" t="str">
        <f>IF(F800="","",IFERROR(VLOOKUP(SUBSTITUTE(SUBSTITUTE(Tabla1[[#This Row],[Uso Sistemas]],"T","P"),"N","F"),Parámetros!$M$2:$N$17,2,0),"Completar hasta 3ra sem. para evaluar a Probacionista"))</f>
        <v/>
      </c>
      <c r="AQ800" s="40"/>
      <c r="AR800" s="40"/>
      <c r="AS800" s="40"/>
      <c r="AT800" s="29"/>
      <c r="AU800" s="56"/>
      <c r="AV800" s="56"/>
      <c r="AW800" s="56"/>
      <c r="AX800" s="248" t="str">
        <f>IF(V800="","",EOMONTH(EDATE(Tabla1[[#This Row],[Fecha Finalización]],2),0))</f>
        <v/>
      </c>
      <c r="AY800" s="40"/>
      <c r="AZ800" s="249" t="str">
        <f>IF(V800="","",EOMONTH(EDATE(Tabla1[[#This Row],[Fecha Finalización]],3),0))</f>
        <v/>
      </c>
      <c r="BA800" s="40"/>
      <c r="BB800" s="40"/>
      <c r="BC800" s="235"/>
      <c r="BD800" s="233" t="str">
        <f>IF(F800="","",Tabla1[[#This Row],[sem 01]]&amp;Tabla1[[#This Row],[sem 02]]&amp;Tabla1[[#This Row],[sem 03]])</f>
        <v/>
      </c>
      <c r="BE800" s="234" t="str">
        <f>IF(TRIM(F800)="","",$B$1&amp;"-"&amp;SUBSTITUTE(Tabla1[[#This Row],[Mes Inscrito]]," ","")&amp;"-"&amp;SUBSTITUTE(Tabla1[[#This Row],[Dia de clases Inscrito]]," ","")&amp;"-"&amp;SUBSTITUTE(Tabla1[[#This Row],[Horario Inscrito]]," ","")&amp;"-"&amp;Tabla1[[#This Row],[Fecha Inicio grupo]])</f>
        <v/>
      </c>
      <c r="BF800" s="251" t="str">
        <f>IF(F800="","",Tabla1[[#This Row],[Curso]])</f>
        <v/>
      </c>
      <c r="BG800" s="252" t="str">
        <f>+IF(TRIM(F800)="","",$B$1&amp;"-"&amp;TRIM(Tabla1[[#This Row],[Mes Inscrito]])&amp;"-"&amp;TRIM(Tabla1[[#This Row],[Dia de clases Inscrito]])&amp;"-"&amp;TRIM(Tabla1[[#This Row],[Horario Inscrito]])&amp;"-"&amp;TRIM(Tabla1[[#This Row],[Fecha Inicio grupo]])&amp;"-"&amp;TRIM(Tabla1[[#This Row],[Tipo Incrito]]))</f>
        <v/>
      </c>
      <c r="BH800" s="308" t="str">
        <f>IF(F800="","",OR(IFERROR(SEARCH("CG",Tabla1[[#This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0" s="309" t="str">
        <f>IF(F800&lt;&gt;"",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0" s="309" t="str">
        <f>IF(F800&lt;&gt;"",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0" s="309" t="str">
        <f>IF(Tabla1[[#This Row],[Fecha Inicio grupo]]="","",IFERROR(VLOOKUP(Tabla1[[#This Row],[Mes de Alta como miembro]],Parámetros!$AM$2:$AN$16,2,0),"01/01/1900"))</f>
        <v/>
      </c>
    </row>
    <row r="801" spans="1:63" ht="14.45" hidden="1">
      <c r="A801" s="69">
        <v>798</v>
      </c>
      <c r="B801" s="30"/>
      <c r="C801" s="35"/>
      <c r="D801" s="43"/>
      <c r="E801" s="65"/>
      <c r="F801" s="46"/>
      <c r="G801" s="46"/>
      <c r="H801" s="163"/>
      <c r="I801" s="43"/>
      <c r="J801" s="29"/>
      <c r="K801" s="70"/>
      <c r="L801" s="69"/>
      <c r="M801" s="47"/>
      <c r="N801" s="238" t="str">
        <f ca="1">IF(Tabla1[[#This Row],[Fecha de nac]]="","",IF(Tabla1[[#This Row],[Fecha Finalización]] &gt;=TODAY(), DATEDIF(Tabla1[[#This Row],[Fecha de nac]],TODAY(),"y"), ROUNDDOWN((Tabla1[[#This Row],[Fecha Finalización]] -Tabla1[[#This Row],[Fecha de nac]])/365,0)))</f>
        <v/>
      </c>
      <c r="O801" s="169"/>
      <c r="P801" s="35"/>
      <c r="Q801" s="68"/>
      <c r="R801" s="68"/>
      <c r="S801" s="68"/>
      <c r="T801" s="68"/>
      <c r="U801" s="243" t="str">
        <f>IF(F801="","",Tabla1[[#This Row],[Fecha Inicio grupo]]+3*7-7)</f>
        <v/>
      </c>
      <c r="V801" s="244" t="str">
        <f>IF(F801="","",EDATE(Tabla1[[#This Row],[Fecha Inicio grupo]],3))</f>
        <v/>
      </c>
      <c r="W801" s="30"/>
      <c r="X801" s="30"/>
      <c r="Y801" s="76"/>
      <c r="Z801" s="76"/>
      <c r="AA801" s="76"/>
      <c r="AB801" s="76"/>
      <c r="AC801" s="76"/>
      <c r="AD801" s="76"/>
      <c r="AE801" s="76"/>
      <c r="AF801" s="76"/>
      <c r="AG801" s="76"/>
      <c r="AH801" s="76"/>
      <c r="AI801" s="76"/>
      <c r="AJ801" s="76"/>
      <c r="AK801" s="76"/>
      <c r="AL801" s="76"/>
      <c r="AM801" s="76"/>
      <c r="AN801" s="76"/>
      <c r="AO801" s="144"/>
      <c r="AP801" s="246" t="str">
        <f>IF(F801="","",IFERROR(VLOOKUP(SUBSTITUTE(SUBSTITUTE(Tabla1[[#This Row],[Uso Sistemas]],"T","P"),"N","F"),Parámetros!$M$2:$N$17,2,0),"Completar hasta 3ra sem. para evaluar a Probacionista"))</f>
        <v/>
      </c>
      <c r="AQ801" s="40"/>
      <c r="AR801" s="40"/>
      <c r="AS801" s="40"/>
      <c r="AT801" s="29"/>
      <c r="AU801" s="56"/>
      <c r="AV801" s="56"/>
      <c r="AW801" s="56"/>
      <c r="AX801" s="248" t="str">
        <f>IF(V801="","",EOMONTH(EDATE(Tabla1[[#This Row],[Fecha Finalización]],2),0))</f>
        <v/>
      </c>
      <c r="AY801" s="40"/>
      <c r="AZ801" s="249" t="str">
        <f>IF(V801="","",EOMONTH(EDATE(Tabla1[[#This Row],[Fecha Finalización]],3),0))</f>
        <v/>
      </c>
      <c r="BA801" s="40"/>
      <c r="BB801" s="40"/>
      <c r="BC801" s="235"/>
      <c r="BD801" s="233" t="str">
        <f>IF(F801="","",Tabla1[[#This Row],[sem 01]]&amp;Tabla1[[#This Row],[sem 02]]&amp;Tabla1[[#This Row],[sem 03]])</f>
        <v/>
      </c>
      <c r="BE801" s="234" t="str">
        <f>IF(TRIM(F801)="","",$B$1&amp;"-"&amp;SUBSTITUTE(Tabla1[[#This Row],[Mes Inscrito]]," ","")&amp;"-"&amp;SUBSTITUTE(Tabla1[[#This Row],[Dia de clases Inscrito]]," ","")&amp;"-"&amp;SUBSTITUTE(Tabla1[[#This Row],[Horario Inscrito]]," ","")&amp;"-"&amp;Tabla1[[#This Row],[Fecha Inicio grupo]])</f>
        <v/>
      </c>
      <c r="BF801" s="251" t="str">
        <f>IF(F801="","",Tabla1[[#This Row],[Curso]])</f>
        <v/>
      </c>
      <c r="BG801" s="252" t="str">
        <f>+IF(TRIM(F801)="","",$B$1&amp;"-"&amp;TRIM(Tabla1[[#This Row],[Mes Inscrito]])&amp;"-"&amp;TRIM(Tabla1[[#This Row],[Dia de clases Inscrito]])&amp;"-"&amp;TRIM(Tabla1[[#This Row],[Horario Inscrito]])&amp;"-"&amp;TRIM(Tabla1[[#This Row],[Fecha Inicio grupo]])&amp;"-"&amp;TRIM(Tabla1[[#This Row],[Tipo Incrito]]))</f>
        <v/>
      </c>
      <c r="BH801" s="308" t="str">
        <f>IF(F801="","",OR(IFERROR(SEARCH("CG",Tabla1[[#This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1" s="309" t="str">
        <f>IF(F801&lt;&gt;"",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1" s="309" t="str">
        <f>IF(F801&lt;&gt;"",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1" s="309" t="str">
        <f>IF(Tabla1[[#This Row],[Fecha Inicio grupo]]="","",IFERROR(VLOOKUP(Tabla1[[#This Row],[Mes de Alta como miembro]],Parámetros!$AM$2:$AN$16,2,0),"01/01/1900"))</f>
        <v/>
      </c>
    </row>
    <row r="802" spans="1:63" ht="14.45" hidden="1">
      <c r="A802" s="69">
        <v>799</v>
      </c>
      <c r="B802" s="30"/>
      <c r="C802" s="35"/>
      <c r="D802" s="43"/>
      <c r="E802" s="65"/>
      <c r="F802" s="46"/>
      <c r="G802" s="46"/>
      <c r="H802" s="163"/>
      <c r="I802" s="43"/>
      <c r="J802" s="29"/>
      <c r="K802" s="70"/>
      <c r="L802" s="69"/>
      <c r="M802" s="47"/>
      <c r="N802" s="238" t="str">
        <f ca="1">IF(Tabla1[[#This Row],[Fecha de nac]]="","",IF(Tabla1[[#This Row],[Fecha Finalización]] &gt;=TODAY(), DATEDIF(Tabla1[[#This Row],[Fecha de nac]],TODAY(),"y"), ROUNDDOWN((Tabla1[[#This Row],[Fecha Finalización]] -Tabla1[[#This Row],[Fecha de nac]])/365,0)))</f>
        <v/>
      </c>
      <c r="O802" s="169"/>
      <c r="P802" s="35"/>
      <c r="Q802" s="68"/>
      <c r="R802" s="68"/>
      <c r="S802" s="68"/>
      <c r="T802" s="68"/>
      <c r="U802" s="243" t="str">
        <f>IF(F802="","",Tabla1[[#This Row],[Fecha Inicio grupo]]+3*7-7)</f>
        <v/>
      </c>
      <c r="V802" s="244" t="str">
        <f>IF(F802="","",EDATE(Tabla1[[#This Row],[Fecha Inicio grupo]],3))</f>
        <v/>
      </c>
      <c r="W802" s="30"/>
      <c r="X802" s="30"/>
      <c r="Y802" s="76"/>
      <c r="Z802" s="76"/>
      <c r="AA802" s="76"/>
      <c r="AB802" s="76"/>
      <c r="AC802" s="76"/>
      <c r="AD802" s="76"/>
      <c r="AE802" s="76"/>
      <c r="AF802" s="76"/>
      <c r="AG802" s="76"/>
      <c r="AH802" s="76"/>
      <c r="AI802" s="76"/>
      <c r="AJ802" s="76"/>
      <c r="AK802" s="76"/>
      <c r="AL802" s="76"/>
      <c r="AM802" s="76"/>
      <c r="AN802" s="76"/>
      <c r="AO802" s="144"/>
      <c r="AP802" s="246" t="str">
        <f>IF(F802="","",IFERROR(VLOOKUP(SUBSTITUTE(SUBSTITUTE(Tabla1[[#This Row],[Uso Sistemas]],"T","P"),"N","F"),Parámetros!$M$2:$N$17,2,0),"Completar hasta 3ra sem. para evaluar a Probacionista"))</f>
        <v/>
      </c>
      <c r="AQ802" s="40"/>
      <c r="AR802" s="40"/>
      <c r="AS802" s="40"/>
      <c r="AT802" s="29"/>
      <c r="AU802" s="56"/>
      <c r="AV802" s="56"/>
      <c r="AW802" s="56"/>
      <c r="AX802" s="248" t="str">
        <f>IF(V802="","",EOMONTH(EDATE(Tabla1[[#This Row],[Fecha Finalización]],2),0))</f>
        <v/>
      </c>
      <c r="AY802" s="40"/>
      <c r="AZ802" s="249" t="str">
        <f>IF(V802="","",EOMONTH(EDATE(Tabla1[[#This Row],[Fecha Finalización]],3),0))</f>
        <v/>
      </c>
      <c r="BA802" s="40"/>
      <c r="BB802" s="40"/>
      <c r="BC802" s="235"/>
      <c r="BD802" s="233" t="str">
        <f>IF(F802="","",Tabla1[[#This Row],[sem 01]]&amp;Tabla1[[#This Row],[sem 02]]&amp;Tabla1[[#This Row],[sem 03]])</f>
        <v/>
      </c>
      <c r="BE802" s="234" t="str">
        <f>IF(TRIM(F802)="","",$B$1&amp;"-"&amp;SUBSTITUTE(Tabla1[[#This Row],[Mes Inscrito]]," ","")&amp;"-"&amp;SUBSTITUTE(Tabla1[[#This Row],[Dia de clases Inscrito]]," ","")&amp;"-"&amp;SUBSTITUTE(Tabla1[[#This Row],[Horario Inscrito]]," ","")&amp;"-"&amp;Tabla1[[#This Row],[Fecha Inicio grupo]])</f>
        <v/>
      </c>
      <c r="BF802" s="251" t="str">
        <f>IF(F802="","",Tabla1[[#This Row],[Curso]])</f>
        <v/>
      </c>
      <c r="BG802" s="252" t="str">
        <f>+IF(TRIM(F802)="","",$B$1&amp;"-"&amp;TRIM(Tabla1[[#This Row],[Mes Inscrito]])&amp;"-"&amp;TRIM(Tabla1[[#This Row],[Dia de clases Inscrito]])&amp;"-"&amp;TRIM(Tabla1[[#This Row],[Horario Inscrito]])&amp;"-"&amp;TRIM(Tabla1[[#This Row],[Fecha Inicio grupo]])&amp;"-"&amp;TRIM(Tabla1[[#This Row],[Tipo Incrito]]))</f>
        <v/>
      </c>
      <c r="BH802" s="308" t="str">
        <f>IF(F802="","",OR(IFERROR(SEARCH("CG",Tabla1[[#This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2" s="309" t="str">
        <f>IF(F802&lt;&gt;"",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2" s="309" t="str">
        <f>IF(F802&lt;&gt;"",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2" s="309" t="str">
        <f>IF(Tabla1[[#This Row],[Fecha Inicio grupo]]="","",IFERROR(VLOOKUP(Tabla1[[#This Row],[Mes de Alta como miembro]],Parámetros!$AM$2:$AN$16,2,0),"01/01/1900"))</f>
        <v/>
      </c>
    </row>
    <row r="803" spans="1:63" ht="14.45" hidden="1">
      <c r="A803" s="69">
        <v>800</v>
      </c>
      <c r="B803" s="30"/>
      <c r="C803" s="35"/>
      <c r="D803" s="43"/>
      <c r="E803" s="65"/>
      <c r="F803" s="46"/>
      <c r="G803" s="46"/>
      <c r="H803" s="163"/>
      <c r="I803" s="43"/>
      <c r="J803" s="29"/>
      <c r="K803" s="70"/>
      <c r="L803" s="69"/>
      <c r="M803" s="47"/>
      <c r="N803" s="238" t="str">
        <f ca="1">IF(Tabla1[[#This Row],[Fecha de nac]]="","",IF(Tabla1[[#This Row],[Fecha Finalización]] &gt;=TODAY(), DATEDIF(Tabla1[[#This Row],[Fecha de nac]],TODAY(),"y"), ROUNDDOWN((Tabla1[[#This Row],[Fecha Finalización]] -Tabla1[[#This Row],[Fecha de nac]])/365,0)))</f>
        <v/>
      </c>
      <c r="O803" s="169"/>
      <c r="P803" s="35"/>
      <c r="Q803" s="68"/>
      <c r="R803" s="68"/>
      <c r="S803" s="68"/>
      <c r="T803" s="68"/>
      <c r="U803" s="243" t="str">
        <f>IF(F803="","",Tabla1[[#This Row],[Fecha Inicio grupo]]+3*7-7)</f>
        <v/>
      </c>
      <c r="V803" s="244" t="str">
        <f>IF(F803="","",EDATE(Tabla1[[#This Row],[Fecha Inicio grupo]],3))</f>
        <v/>
      </c>
      <c r="W803" s="30"/>
      <c r="X803" s="30"/>
      <c r="Y803" s="76"/>
      <c r="Z803" s="76"/>
      <c r="AA803" s="76"/>
      <c r="AB803" s="76"/>
      <c r="AC803" s="76"/>
      <c r="AD803" s="76"/>
      <c r="AE803" s="76"/>
      <c r="AF803" s="76"/>
      <c r="AG803" s="76"/>
      <c r="AH803" s="76"/>
      <c r="AI803" s="76"/>
      <c r="AJ803" s="76"/>
      <c r="AK803" s="76"/>
      <c r="AL803" s="76"/>
      <c r="AM803" s="76"/>
      <c r="AN803" s="76"/>
      <c r="AO803" s="144"/>
      <c r="AP803" s="246" t="str">
        <f>IF(F803="","",IFERROR(VLOOKUP(SUBSTITUTE(SUBSTITUTE(Tabla1[[#This Row],[Uso Sistemas]],"T","P"),"N","F"),Parámetros!$M$2:$N$17,2,0),"Completar hasta 3ra sem. para evaluar a Probacionista"))</f>
        <v/>
      </c>
      <c r="AQ803" s="40"/>
      <c r="AR803" s="40"/>
      <c r="AS803" s="40"/>
      <c r="AT803" s="29"/>
      <c r="AU803" s="56"/>
      <c r="AV803" s="56"/>
      <c r="AW803" s="56"/>
      <c r="AX803" s="248" t="str">
        <f>IF(V803="","",EOMONTH(EDATE(Tabla1[[#This Row],[Fecha Finalización]],2),0))</f>
        <v/>
      </c>
      <c r="AY803" s="40"/>
      <c r="AZ803" s="249" t="str">
        <f>IF(V803="","",EOMONTH(EDATE(Tabla1[[#This Row],[Fecha Finalización]],3),0))</f>
        <v/>
      </c>
      <c r="BA803" s="40"/>
      <c r="BB803" s="40"/>
      <c r="BC803" s="235"/>
      <c r="BD803" s="233" t="str">
        <f>IF(F803="","",Tabla1[[#This Row],[sem 01]]&amp;Tabla1[[#This Row],[sem 02]]&amp;Tabla1[[#This Row],[sem 03]])</f>
        <v/>
      </c>
      <c r="BE803" s="234" t="str">
        <f>IF(TRIM(F803)="","",$B$1&amp;"-"&amp;SUBSTITUTE(Tabla1[[#This Row],[Mes Inscrito]]," ","")&amp;"-"&amp;SUBSTITUTE(Tabla1[[#This Row],[Dia de clases Inscrito]]," ","")&amp;"-"&amp;SUBSTITUTE(Tabla1[[#This Row],[Horario Inscrito]]," ","")&amp;"-"&amp;Tabla1[[#This Row],[Fecha Inicio grupo]])</f>
        <v/>
      </c>
      <c r="BF803" s="251" t="str">
        <f>IF(F803="","",Tabla1[[#This Row],[Curso]])</f>
        <v/>
      </c>
      <c r="BG803" s="252" t="str">
        <f>+IF(TRIM(F803)="","",$B$1&amp;"-"&amp;TRIM(Tabla1[[#This Row],[Mes Inscrito]])&amp;"-"&amp;TRIM(Tabla1[[#This Row],[Dia de clases Inscrito]])&amp;"-"&amp;TRIM(Tabla1[[#This Row],[Horario Inscrito]])&amp;"-"&amp;TRIM(Tabla1[[#This Row],[Fecha Inicio grupo]])&amp;"-"&amp;TRIM(Tabla1[[#This Row],[Tipo Incrito]]))</f>
        <v/>
      </c>
      <c r="BH803" s="308" t="str">
        <f>IF(F803="","",OR(IFERROR(SEARCH("CG",Tabla1[[#This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3" s="309" t="str">
        <f>IF(F803&lt;&gt;"",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3" s="309" t="str">
        <f>IF(F803&lt;&gt;"",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3" s="309" t="str">
        <f>IF(Tabla1[[#This Row],[Fecha Inicio grupo]]="","",IFERROR(VLOOKUP(Tabla1[[#This Row],[Mes de Alta como miembro]],Parámetros!$AM$2:$AN$16,2,0),"01/01/1900"))</f>
        <v/>
      </c>
    </row>
    <row r="804" spans="1:63" ht="14.45" hidden="1">
      <c r="A804" s="69">
        <v>801</v>
      </c>
      <c r="B804" s="30"/>
      <c r="C804" s="35"/>
      <c r="D804" s="43"/>
      <c r="E804" s="65"/>
      <c r="F804" s="46"/>
      <c r="G804" s="46"/>
      <c r="H804" s="163"/>
      <c r="I804" s="43"/>
      <c r="J804" s="29"/>
      <c r="K804" s="70"/>
      <c r="L804" s="69"/>
      <c r="M804" s="47"/>
      <c r="N804" s="238" t="str">
        <f ca="1">IF(Tabla1[[#This Row],[Fecha de nac]]="","",IF(Tabla1[[#This Row],[Fecha Finalización]] &gt;=TODAY(), DATEDIF(Tabla1[[#This Row],[Fecha de nac]],TODAY(),"y"), ROUNDDOWN((Tabla1[[#This Row],[Fecha Finalización]] -Tabla1[[#This Row],[Fecha de nac]])/365,0)))</f>
        <v/>
      </c>
      <c r="O804" s="169"/>
      <c r="P804" s="35"/>
      <c r="Q804" s="68"/>
      <c r="R804" s="68"/>
      <c r="S804" s="68"/>
      <c r="T804" s="68"/>
      <c r="U804" s="243" t="str">
        <f>IF(F804="","",Tabla1[[#This Row],[Fecha Inicio grupo]]+3*7-7)</f>
        <v/>
      </c>
      <c r="V804" s="244" t="str">
        <f>IF(F804="","",EDATE(Tabla1[[#This Row],[Fecha Inicio grupo]],3))</f>
        <v/>
      </c>
      <c r="W804" s="30"/>
      <c r="X804" s="30"/>
      <c r="Y804" s="76"/>
      <c r="Z804" s="76"/>
      <c r="AA804" s="76"/>
      <c r="AB804" s="76"/>
      <c r="AC804" s="76"/>
      <c r="AD804" s="76"/>
      <c r="AE804" s="76"/>
      <c r="AF804" s="76"/>
      <c r="AG804" s="76"/>
      <c r="AH804" s="76"/>
      <c r="AI804" s="76"/>
      <c r="AJ804" s="76"/>
      <c r="AK804" s="76"/>
      <c r="AL804" s="76"/>
      <c r="AM804" s="76"/>
      <c r="AN804" s="76"/>
      <c r="AO804" s="144"/>
      <c r="AP804" s="246" t="str">
        <f>IF(F804="","",IFERROR(VLOOKUP(SUBSTITUTE(SUBSTITUTE(Tabla1[[#This Row],[Uso Sistemas]],"T","P"),"N","F"),Parámetros!$M$2:$N$17,2,0),"Completar hasta 3ra sem. para evaluar a Probacionista"))</f>
        <v/>
      </c>
      <c r="AQ804" s="40"/>
      <c r="AR804" s="40"/>
      <c r="AS804" s="40"/>
      <c r="AT804" s="29"/>
      <c r="AU804" s="56"/>
      <c r="AV804" s="56"/>
      <c r="AW804" s="56"/>
      <c r="AX804" s="248" t="str">
        <f>IF(V804="","",EOMONTH(EDATE(Tabla1[[#This Row],[Fecha Finalización]],2),0))</f>
        <v/>
      </c>
      <c r="AY804" s="40"/>
      <c r="AZ804" s="249" t="str">
        <f>IF(V804="","",EOMONTH(EDATE(Tabla1[[#This Row],[Fecha Finalización]],3),0))</f>
        <v/>
      </c>
      <c r="BA804" s="40"/>
      <c r="BB804" s="40"/>
      <c r="BC804" s="235"/>
      <c r="BD804" s="233" t="str">
        <f>IF(F804="","",Tabla1[[#This Row],[sem 01]]&amp;Tabla1[[#This Row],[sem 02]]&amp;Tabla1[[#This Row],[sem 03]])</f>
        <v/>
      </c>
      <c r="BE804" s="234" t="str">
        <f>IF(TRIM(F804)="","",$B$1&amp;"-"&amp;SUBSTITUTE(Tabla1[[#This Row],[Mes Inscrito]]," ","")&amp;"-"&amp;SUBSTITUTE(Tabla1[[#This Row],[Dia de clases Inscrito]]," ","")&amp;"-"&amp;SUBSTITUTE(Tabla1[[#This Row],[Horario Inscrito]]," ","")&amp;"-"&amp;Tabla1[[#This Row],[Fecha Inicio grupo]])</f>
        <v/>
      </c>
      <c r="BF804" s="251" t="str">
        <f>IF(F804="","",Tabla1[[#This Row],[Curso]])</f>
        <v/>
      </c>
      <c r="BG804" s="252" t="str">
        <f>+IF(TRIM(F804)="","",$B$1&amp;"-"&amp;TRIM(Tabla1[[#This Row],[Mes Inscrito]])&amp;"-"&amp;TRIM(Tabla1[[#This Row],[Dia de clases Inscrito]])&amp;"-"&amp;TRIM(Tabla1[[#This Row],[Horario Inscrito]])&amp;"-"&amp;TRIM(Tabla1[[#This Row],[Fecha Inicio grupo]])&amp;"-"&amp;TRIM(Tabla1[[#This Row],[Tipo Incrito]]))</f>
        <v/>
      </c>
      <c r="BH804" s="308" t="str">
        <f>IF(F804="","",OR(IFERROR(SEARCH("CG",Tabla1[[#This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4" s="309" t="str">
        <f>IF(F804&lt;&gt;"",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4" s="309" t="str">
        <f>IF(F804&lt;&gt;"",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4" s="309" t="str">
        <f>IF(Tabla1[[#This Row],[Fecha Inicio grupo]]="","",IFERROR(VLOOKUP(Tabla1[[#This Row],[Mes de Alta como miembro]],Parámetros!$AM$2:$AN$16,2,0),"01/01/1900"))</f>
        <v/>
      </c>
    </row>
    <row r="805" spans="1:63" ht="14.45" hidden="1">
      <c r="A805" s="69">
        <v>802</v>
      </c>
      <c r="B805" s="30"/>
      <c r="C805" s="35"/>
      <c r="D805" s="43"/>
      <c r="E805" s="65"/>
      <c r="F805" s="46"/>
      <c r="G805" s="46"/>
      <c r="H805" s="163"/>
      <c r="I805" s="43"/>
      <c r="J805" s="29"/>
      <c r="K805" s="70"/>
      <c r="L805" s="69"/>
      <c r="M805" s="47"/>
      <c r="N805" s="238" t="str">
        <f ca="1">IF(Tabla1[[#This Row],[Fecha de nac]]="","",IF(Tabla1[[#This Row],[Fecha Finalización]] &gt;=TODAY(), DATEDIF(Tabla1[[#This Row],[Fecha de nac]],TODAY(),"y"), ROUNDDOWN((Tabla1[[#This Row],[Fecha Finalización]] -Tabla1[[#This Row],[Fecha de nac]])/365,0)))</f>
        <v/>
      </c>
      <c r="O805" s="169"/>
      <c r="P805" s="35"/>
      <c r="Q805" s="68"/>
      <c r="R805" s="68"/>
      <c r="S805" s="68"/>
      <c r="T805" s="68"/>
      <c r="U805" s="243" t="str">
        <f>IF(F805="","",Tabla1[[#This Row],[Fecha Inicio grupo]]+3*7-7)</f>
        <v/>
      </c>
      <c r="V805" s="244" t="str">
        <f>IF(F805="","",EDATE(Tabla1[[#This Row],[Fecha Inicio grupo]],3))</f>
        <v/>
      </c>
      <c r="W805" s="30"/>
      <c r="X805" s="30"/>
      <c r="Y805" s="76"/>
      <c r="Z805" s="76"/>
      <c r="AA805" s="76"/>
      <c r="AB805" s="76"/>
      <c r="AC805" s="76"/>
      <c r="AD805" s="76"/>
      <c r="AE805" s="76"/>
      <c r="AF805" s="76"/>
      <c r="AG805" s="76"/>
      <c r="AH805" s="76"/>
      <c r="AI805" s="76"/>
      <c r="AJ805" s="76"/>
      <c r="AK805" s="76"/>
      <c r="AL805" s="76"/>
      <c r="AM805" s="76"/>
      <c r="AN805" s="76"/>
      <c r="AO805" s="144"/>
      <c r="AP805" s="246" t="str">
        <f>IF(F805="","",IFERROR(VLOOKUP(SUBSTITUTE(SUBSTITUTE(Tabla1[[#This Row],[Uso Sistemas]],"T","P"),"N","F"),Parámetros!$M$2:$N$17,2,0),"Completar hasta 3ra sem. para evaluar a Probacionista"))</f>
        <v/>
      </c>
      <c r="AQ805" s="40"/>
      <c r="AR805" s="40"/>
      <c r="AS805" s="40"/>
      <c r="AT805" s="29"/>
      <c r="AU805" s="56"/>
      <c r="AV805" s="56"/>
      <c r="AW805" s="56"/>
      <c r="AX805" s="248" t="str">
        <f>IF(V805="","",EOMONTH(EDATE(Tabla1[[#This Row],[Fecha Finalización]],2),0))</f>
        <v/>
      </c>
      <c r="AY805" s="40"/>
      <c r="AZ805" s="249" t="str">
        <f>IF(V805="","",EOMONTH(EDATE(Tabla1[[#This Row],[Fecha Finalización]],3),0))</f>
        <v/>
      </c>
      <c r="BA805" s="40"/>
      <c r="BB805" s="40"/>
      <c r="BC805" s="235"/>
      <c r="BD805" s="233" t="str">
        <f>IF(F805="","",Tabla1[[#This Row],[sem 01]]&amp;Tabla1[[#This Row],[sem 02]]&amp;Tabla1[[#This Row],[sem 03]])</f>
        <v/>
      </c>
      <c r="BE805" s="234" t="str">
        <f>IF(TRIM(F805)="","",$B$1&amp;"-"&amp;SUBSTITUTE(Tabla1[[#This Row],[Mes Inscrito]]," ","")&amp;"-"&amp;SUBSTITUTE(Tabla1[[#This Row],[Dia de clases Inscrito]]," ","")&amp;"-"&amp;SUBSTITUTE(Tabla1[[#This Row],[Horario Inscrito]]," ","")&amp;"-"&amp;Tabla1[[#This Row],[Fecha Inicio grupo]])</f>
        <v/>
      </c>
      <c r="BF805" s="251" t="str">
        <f>IF(F805="","",Tabla1[[#This Row],[Curso]])</f>
        <v/>
      </c>
      <c r="BG805" s="252" t="str">
        <f>+IF(TRIM(F805)="","",$B$1&amp;"-"&amp;TRIM(Tabla1[[#This Row],[Mes Inscrito]])&amp;"-"&amp;TRIM(Tabla1[[#This Row],[Dia de clases Inscrito]])&amp;"-"&amp;TRIM(Tabla1[[#This Row],[Horario Inscrito]])&amp;"-"&amp;TRIM(Tabla1[[#This Row],[Fecha Inicio grupo]])&amp;"-"&amp;TRIM(Tabla1[[#This Row],[Tipo Incrito]]))</f>
        <v/>
      </c>
      <c r="BH805" s="308" t="str">
        <f>IF(F805="","",OR(IFERROR(SEARCH("CG",Tabla1[[#This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5" s="309" t="str">
        <f>IF(F805&lt;&gt;"",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5" s="309" t="str">
        <f>IF(F805&lt;&gt;"",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5" s="309" t="str">
        <f>IF(Tabla1[[#This Row],[Fecha Inicio grupo]]="","",IFERROR(VLOOKUP(Tabla1[[#This Row],[Mes de Alta como miembro]],Parámetros!$AM$2:$AN$16,2,0),"01/01/1900"))</f>
        <v/>
      </c>
    </row>
    <row r="806" spans="1:63" ht="14.45" hidden="1">
      <c r="A806" s="69">
        <v>803</v>
      </c>
      <c r="B806" s="30"/>
      <c r="C806" s="35"/>
      <c r="D806" s="43"/>
      <c r="E806" s="65"/>
      <c r="F806" s="46"/>
      <c r="G806" s="46"/>
      <c r="H806" s="163"/>
      <c r="I806" s="43"/>
      <c r="J806" s="29"/>
      <c r="K806" s="70"/>
      <c r="L806" s="69"/>
      <c r="M806" s="47"/>
      <c r="N806" s="238" t="str">
        <f ca="1">IF(Tabla1[[#This Row],[Fecha de nac]]="","",IF(Tabla1[[#This Row],[Fecha Finalización]] &gt;=TODAY(), DATEDIF(Tabla1[[#This Row],[Fecha de nac]],TODAY(),"y"), ROUNDDOWN((Tabla1[[#This Row],[Fecha Finalización]] -Tabla1[[#This Row],[Fecha de nac]])/365,0)))</f>
        <v/>
      </c>
      <c r="O806" s="169"/>
      <c r="P806" s="35"/>
      <c r="Q806" s="68"/>
      <c r="R806" s="68"/>
      <c r="S806" s="68"/>
      <c r="T806" s="68"/>
      <c r="U806" s="243" t="str">
        <f>IF(F806="","",Tabla1[[#This Row],[Fecha Inicio grupo]]+3*7-7)</f>
        <v/>
      </c>
      <c r="V806" s="244" t="str">
        <f>IF(F806="","",EDATE(Tabla1[[#This Row],[Fecha Inicio grupo]],3))</f>
        <v/>
      </c>
      <c r="W806" s="30"/>
      <c r="X806" s="30"/>
      <c r="Y806" s="76"/>
      <c r="Z806" s="76"/>
      <c r="AA806" s="76"/>
      <c r="AB806" s="76"/>
      <c r="AC806" s="76"/>
      <c r="AD806" s="76"/>
      <c r="AE806" s="76"/>
      <c r="AF806" s="76"/>
      <c r="AG806" s="76"/>
      <c r="AH806" s="76"/>
      <c r="AI806" s="76"/>
      <c r="AJ806" s="76"/>
      <c r="AK806" s="76"/>
      <c r="AL806" s="76"/>
      <c r="AM806" s="76"/>
      <c r="AN806" s="76"/>
      <c r="AO806" s="144"/>
      <c r="AP806" s="246" t="str">
        <f>IF(F806="","",IFERROR(VLOOKUP(SUBSTITUTE(SUBSTITUTE(Tabla1[[#This Row],[Uso Sistemas]],"T","P"),"N","F"),Parámetros!$M$2:$N$17,2,0),"Completar hasta 3ra sem. para evaluar a Probacionista"))</f>
        <v/>
      </c>
      <c r="AQ806" s="40"/>
      <c r="AR806" s="40"/>
      <c r="AS806" s="40"/>
      <c r="AT806" s="29"/>
      <c r="AU806" s="56"/>
      <c r="AV806" s="56"/>
      <c r="AW806" s="56"/>
      <c r="AX806" s="248" t="str">
        <f>IF(V806="","",EOMONTH(EDATE(Tabla1[[#This Row],[Fecha Finalización]],2),0))</f>
        <v/>
      </c>
      <c r="AY806" s="40"/>
      <c r="AZ806" s="249" t="str">
        <f>IF(V806="","",EOMONTH(EDATE(Tabla1[[#This Row],[Fecha Finalización]],3),0))</f>
        <v/>
      </c>
      <c r="BA806" s="40"/>
      <c r="BB806" s="40"/>
      <c r="BC806" s="235"/>
      <c r="BD806" s="233" t="str">
        <f>IF(F806="","",Tabla1[[#This Row],[sem 01]]&amp;Tabla1[[#This Row],[sem 02]]&amp;Tabla1[[#This Row],[sem 03]])</f>
        <v/>
      </c>
      <c r="BE806" s="234" t="str">
        <f>IF(TRIM(F806)="","",$B$1&amp;"-"&amp;SUBSTITUTE(Tabla1[[#This Row],[Mes Inscrito]]," ","")&amp;"-"&amp;SUBSTITUTE(Tabla1[[#This Row],[Dia de clases Inscrito]]," ","")&amp;"-"&amp;SUBSTITUTE(Tabla1[[#This Row],[Horario Inscrito]]," ","")&amp;"-"&amp;Tabla1[[#This Row],[Fecha Inicio grupo]])</f>
        <v/>
      </c>
      <c r="BF806" s="251" t="str">
        <f>IF(F806="","",Tabla1[[#This Row],[Curso]])</f>
        <v/>
      </c>
      <c r="BG806" s="252" t="str">
        <f>+IF(TRIM(F806)="","",$B$1&amp;"-"&amp;TRIM(Tabla1[[#This Row],[Mes Inscrito]])&amp;"-"&amp;TRIM(Tabla1[[#This Row],[Dia de clases Inscrito]])&amp;"-"&amp;TRIM(Tabla1[[#This Row],[Horario Inscrito]])&amp;"-"&amp;TRIM(Tabla1[[#This Row],[Fecha Inicio grupo]])&amp;"-"&amp;TRIM(Tabla1[[#This Row],[Tipo Incrito]]))</f>
        <v/>
      </c>
      <c r="BH806" s="308" t="str">
        <f>IF(F806="","",OR(IFERROR(SEARCH("CG",Tabla1[[#This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6" s="309" t="str">
        <f>IF(F806&lt;&gt;"",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6" s="309" t="str">
        <f>IF(F806&lt;&gt;"",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6" s="309" t="str">
        <f>IF(Tabla1[[#This Row],[Fecha Inicio grupo]]="","",IFERROR(VLOOKUP(Tabla1[[#This Row],[Mes de Alta como miembro]],Parámetros!$AM$2:$AN$16,2,0),"01/01/1900"))</f>
        <v/>
      </c>
    </row>
    <row r="807" spans="1:63" ht="14.45" hidden="1">
      <c r="A807" s="69">
        <v>804</v>
      </c>
      <c r="B807" s="30"/>
      <c r="C807" s="35"/>
      <c r="D807" s="43"/>
      <c r="E807" s="65"/>
      <c r="F807" s="46"/>
      <c r="G807" s="46"/>
      <c r="H807" s="163"/>
      <c r="I807" s="43"/>
      <c r="J807" s="29"/>
      <c r="K807" s="70"/>
      <c r="L807" s="69"/>
      <c r="M807" s="47"/>
      <c r="N807" s="238" t="str">
        <f ca="1">IF(Tabla1[[#This Row],[Fecha de nac]]="","",IF(Tabla1[[#This Row],[Fecha Finalización]] &gt;=TODAY(), DATEDIF(Tabla1[[#This Row],[Fecha de nac]],TODAY(),"y"), ROUNDDOWN((Tabla1[[#This Row],[Fecha Finalización]] -Tabla1[[#This Row],[Fecha de nac]])/365,0)))</f>
        <v/>
      </c>
      <c r="O807" s="169"/>
      <c r="P807" s="35"/>
      <c r="Q807" s="68"/>
      <c r="R807" s="68"/>
      <c r="S807" s="68"/>
      <c r="T807" s="68"/>
      <c r="U807" s="243" t="str">
        <f>IF(F807="","",Tabla1[[#This Row],[Fecha Inicio grupo]]+3*7-7)</f>
        <v/>
      </c>
      <c r="V807" s="244" t="str">
        <f>IF(F807="","",EDATE(Tabla1[[#This Row],[Fecha Inicio grupo]],3))</f>
        <v/>
      </c>
      <c r="W807" s="30"/>
      <c r="X807" s="30"/>
      <c r="Y807" s="76"/>
      <c r="Z807" s="76"/>
      <c r="AA807" s="76"/>
      <c r="AB807" s="76"/>
      <c r="AC807" s="76"/>
      <c r="AD807" s="76"/>
      <c r="AE807" s="76"/>
      <c r="AF807" s="76"/>
      <c r="AG807" s="76"/>
      <c r="AH807" s="76"/>
      <c r="AI807" s="76"/>
      <c r="AJ807" s="76"/>
      <c r="AK807" s="76"/>
      <c r="AL807" s="76"/>
      <c r="AM807" s="76"/>
      <c r="AN807" s="76"/>
      <c r="AO807" s="144"/>
      <c r="AP807" s="246" t="str">
        <f>IF(F807="","",IFERROR(VLOOKUP(SUBSTITUTE(SUBSTITUTE(Tabla1[[#This Row],[Uso Sistemas]],"T","P"),"N","F"),Parámetros!$M$2:$N$17,2,0),"Completar hasta 3ra sem. para evaluar a Probacionista"))</f>
        <v/>
      </c>
      <c r="AQ807" s="40"/>
      <c r="AR807" s="40"/>
      <c r="AS807" s="40"/>
      <c r="AT807" s="29"/>
      <c r="AU807" s="56"/>
      <c r="AV807" s="56"/>
      <c r="AW807" s="56"/>
      <c r="AX807" s="248" t="str">
        <f>IF(V807="","",EOMONTH(EDATE(Tabla1[[#This Row],[Fecha Finalización]],2),0))</f>
        <v/>
      </c>
      <c r="AY807" s="40"/>
      <c r="AZ807" s="249" t="str">
        <f>IF(V807="","",EOMONTH(EDATE(Tabla1[[#This Row],[Fecha Finalización]],3),0))</f>
        <v/>
      </c>
      <c r="BA807" s="40"/>
      <c r="BB807" s="40"/>
      <c r="BC807" s="235"/>
      <c r="BD807" s="233" t="str">
        <f>IF(F807="","",Tabla1[[#This Row],[sem 01]]&amp;Tabla1[[#This Row],[sem 02]]&amp;Tabla1[[#This Row],[sem 03]])</f>
        <v/>
      </c>
      <c r="BE807" s="234" t="str">
        <f>IF(TRIM(F807)="","",$B$1&amp;"-"&amp;SUBSTITUTE(Tabla1[[#This Row],[Mes Inscrito]]," ","")&amp;"-"&amp;SUBSTITUTE(Tabla1[[#This Row],[Dia de clases Inscrito]]," ","")&amp;"-"&amp;SUBSTITUTE(Tabla1[[#This Row],[Horario Inscrito]]," ","")&amp;"-"&amp;Tabla1[[#This Row],[Fecha Inicio grupo]])</f>
        <v/>
      </c>
      <c r="BF807" s="251" t="str">
        <f>IF(F807="","",Tabla1[[#This Row],[Curso]])</f>
        <v/>
      </c>
      <c r="BG807" s="252" t="str">
        <f>+IF(TRIM(F807)="","",$B$1&amp;"-"&amp;TRIM(Tabla1[[#This Row],[Mes Inscrito]])&amp;"-"&amp;TRIM(Tabla1[[#This Row],[Dia de clases Inscrito]])&amp;"-"&amp;TRIM(Tabla1[[#This Row],[Horario Inscrito]])&amp;"-"&amp;TRIM(Tabla1[[#This Row],[Fecha Inicio grupo]])&amp;"-"&amp;TRIM(Tabla1[[#This Row],[Tipo Incrito]]))</f>
        <v/>
      </c>
      <c r="BH807" s="308" t="str">
        <f>IF(F807="","",OR(IFERROR(SEARCH("CG",Tabla1[[#This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7" s="309" t="str">
        <f>IF(F807&lt;&gt;"",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7" s="309" t="str">
        <f>IF(F807&lt;&gt;"",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7" s="309" t="str">
        <f>IF(Tabla1[[#This Row],[Fecha Inicio grupo]]="","",IFERROR(VLOOKUP(Tabla1[[#This Row],[Mes de Alta como miembro]],Parámetros!$AM$2:$AN$16,2,0),"01/01/1900"))</f>
        <v/>
      </c>
    </row>
    <row r="808" spans="1:63" ht="14.45" hidden="1">
      <c r="A808" s="69">
        <v>805</v>
      </c>
      <c r="B808" s="30"/>
      <c r="C808" s="35"/>
      <c r="D808" s="43"/>
      <c r="E808" s="65"/>
      <c r="F808" s="46"/>
      <c r="G808" s="46"/>
      <c r="H808" s="163"/>
      <c r="I808" s="43"/>
      <c r="J808" s="29"/>
      <c r="K808" s="70"/>
      <c r="L808" s="69"/>
      <c r="M808" s="47"/>
      <c r="N808" s="238" t="str">
        <f ca="1">IF(Tabla1[[#This Row],[Fecha de nac]]="","",IF(Tabla1[[#This Row],[Fecha Finalización]] &gt;=TODAY(), DATEDIF(Tabla1[[#This Row],[Fecha de nac]],TODAY(),"y"), ROUNDDOWN((Tabla1[[#This Row],[Fecha Finalización]] -Tabla1[[#This Row],[Fecha de nac]])/365,0)))</f>
        <v/>
      </c>
      <c r="O808" s="169"/>
      <c r="P808" s="35"/>
      <c r="Q808" s="68"/>
      <c r="R808" s="68"/>
      <c r="S808" s="68"/>
      <c r="T808" s="68"/>
      <c r="U808" s="243" t="str">
        <f>IF(F808="","",Tabla1[[#This Row],[Fecha Inicio grupo]]+3*7-7)</f>
        <v/>
      </c>
      <c r="V808" s="244" t="str">
        <f>IF(F808="","",EDATE(Tabla1[[#This Row],[Fecha Inicio grupo]],3))</f>
        <v/>
      </c>
      <c r="W808" s="30"/>
      <c r="X808" s="30"/>
      <c r="Y808" s="76"/>
      <c r="Z808" s="76"/>
      <c r="AA808" s="76"/>
      <c r="AB808" s="76"/>
      <c r="AC808" s="76"/>
      <c r="AD808" s="76"/>
      <c r="AE808" s="76"/>
      <c r="AF808" s="76"/>
      <c r="AG808" s="76"/>
      <c r="AH808" s="76"/>
      <c r="AI808" s="76"/>
      <c r="AJ808" s="76"/>
      <c r="AK808" s="76"/>
      <c r="AL808" s="76"/>
      <c r="AM808" s="76"/>
      <c r="AN808" s="76"/>
      <c r="AO808" s="144"/>
      <c r="AP808" s="246" t="str">
        <f>IF(F808="","",IFERROR(VLOOKUP(SUBSTITUTE(SUBSTITUTE(Tabla1[[#This Row],[Uso Sistemas]],"T","P"),"N","F"),Parámetros!$M$2:$N$17,2,0),"Completar hasta 3ra sem. para evaluar a Probacionista"))</f>
        <v/>
      </c>
      <c r="AQ808" s="40"/>
      <c r="AR808" s="40"/>
      <c r="AS808" s="40"/>
      <c r="AT808" s="29"/>
      <c r="AU808" s="56"/>
      <c r="AV808" s="56"/>
      <c r="AW808" s="56"/>
      <c r="AX808" s="248" t="str">
        <f>IF(V808="","",EOMONTH(EDATE(Tabla1[[#This Row],[Fecha Finalización]],2),0))</f>
        <v/>
      </c>
      <c r="AY808" s="40"/>
      <c r="AZ808" s="249" t="str">
        <f>IF(V808="","",EOMONTH(EDATE(Tabla1[[#This Row],[Fecha Finalización]],3),0))</f>
        <v/>
      </c>
      <c r="BA808" s="40"/>
      <c r="BB808" s="40"/>
      <c r="BC808" s="235"/>
      <c r="BD808" s="233" t="str">
        <f>IF(F808="","",Tabla1[[#This Row],[sem 01]]&amp;Tabla1[[#This Row],[sem 02]]&amp;Tabla1[[#This Row],[sem 03]])</f>
        <v/>
      </c>
      <c r="BE808" s="234" t="str">
        <f>IF(TRIM(F808)="","",$B$1&amp;"-"&amp;SUBSTITUTE(Tabla1[[#This Row],[Mes Inscrito]]," ","")&amp;"-"&amp;SUBSTITUTE(Tabla1[[#This Row],[Dia de clases Inscrito]]," ","")&amp;"-"&amp;SUBSTITUTE(Tabla1[[#This Row],[Horario Inscrito]]," ","")&amp;"-"&amp;Tabla1[[#This Row],[Fecha Inicio grupo]])</f>
        <v/>
      </c>
      <c r="BF808" s="251" t="str">
        <f>IF(F808="","",Tabla1[[#This Row],[Curso]])</f>
        <v/>
      </c>
      <c r="BG808" s="252" t="str">
        <f>+IF(TRIM(F808)="","",$B$1&amp;"-"&amp;TRIM(Tabla1[[#This Row],[Mes Inscrito]])&amp;"-"&amp;TRIM(Tabla1[[#This Row],[Dia de clases Inscrito]])&amp;"-"&amp;TRIM(Tabla1[[#This Row],[Horario Inscrito]])&amp;"-"&amp;TRIM(Tabla1[[#This Row],[Fecha Inicio grupo]])&amp;"-"&amp;TRIM(Tabla1[[#This Row],[Tipo Incrito]]))</f>
        <v/>
      </c>
      <c r="BH808" s="308" t="str">
        <f>IF(F808="","",OR(IFERROR(SEARCH("CG",Tabla1[[#This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8" s="309" t="str">
        <f>IF(F808&lt;&gt;"",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8" s="309" t="str">
        <f>IF(F808&lt;&gt;"",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8" s="309" t="str">
        <f>IF(Tabla1[[#This Row],[Fecha Inicio grupo]]="","",IFERROR(VLOOKUP(Tabla1[[#This Row],[Mes de Alta como miembro]],Parámetros!$AM$2:$AN$16,2,0),"01/01/1900"))</f>
        <v/>
      </c>
    </row>
    <row r="809" spans="1:63" ht="14.45" hidden="1">
      <c r="A809" s="69">
        <v>806</v>
      </c>
      <c r="B809" s="30"/>
      <c r="C809" s="35"/>
      <c r="D809" s="43"/>
      <c r="E809" s="65"/>
      <c r="F809" s="46"/>
      <c r="G809" s="46"/>
      <c r="H809" s="163"/>
      <c r="I809" s="43"/>
      <c r="J809" s="29"/>
      <c r="K809" s="70"/>
      <c r="L809" s="69"/>
      <c r="M809" s="47"/>
      <c r="N809" s="238" t="str">
        <f ca="1">IF(Tabla1[[#This Row],[Fecha de nac]]="","",IF(Tabla1[[#This Row],[Fecha Finalización]] &gt;=TODAY(), DATEDIF(Tabla1[[#This Row],[Fecha de nac]],TODAY(),"y"), ROUNDDOWN((Tabla1[[#This Row],[Fecha Finalización]] -Tabla1[[#This Row],[Fecha de nac]])/365,0)))</f>
        <v/>
      </c>
      <c r="O809" s="169"/>
      <c r="P809" s="35"/>
      <c r="Q809" s="68"/>
      <c r="R809" s="68"/>
      <c r="S809" s="68"/>
      <c r="T809" s="68"/>
      <c r="U809" s="243" t="str">
        <f>IF(F809="","",Tabla1[[#This Row],[Fecha Inicio grupo]]+3*7-7)</f>
        <v/>
      </c>
      <c r="V809" s="244" t="str">
        <f>IF(F809="","",EDATE(Tabla1[[#This Row],[Fecha Inicio grupo]],3))</f>
        <v/>
      </c>
      <c r="W809" s="30"/>
      <c r="X809" s="30"/>
      <c r="Y809" s="76"/>
      <c r="Z809" s="76"/>
      <c r="AA809" s="76"/>
      <c r="AB809" s="76"/>
      <c r="AC809" s="76"/>
      <c r="AD809" s="76"/>
      <c r="AE809" s="76"/>
      <c r="AF809" s="76"/>
      <c r="AG809" s="76"/>
      <c r="AH809" s="76"/>
      <c r="AI809" s="76"/>
      <c r="AJ809" s="76"/>
      <c r="AK809" s="76"/>
      <c r="AL809" s="76"/>
      <c r="AM809" s="76"/>
      <c r="AN809" s="76"/>
      <c r="AO809" s="144"/>
      <c r="AP809" s="246" t="str">
        <f>IF(F809="","",IFERROR(VLOOKUP(SUBSTITUTE(SUBSTITUTE(Tabla1[[#This Row],[Uso Sistemas]],"T","P"),"N","F"),Parámetros!$M$2:$N$17,2,0),"Completar hasta 3ra sem. para evaluar a Probacionista"))</f>
        <v/>
      </c>
      <c r="AQ809" s="40"/>
      <c r="AR809" s="40"/>
      <c r="AS809" s="40"/>
      <c r="AT809" s="29"/>
      <c r="AU809" s="56"/>
      <c r="AV809" s="56"/>
      <c r="AW809" s="56"/>
      <c r="AX809" s="248" t="str">
        <f>IF(V809="","",EOMONTH(EDATE(Tabla1[[#This Row],[Fecha Finalización]],2),0))</f>
        <v/>
      </c>
      <c r="AY809" s="40"/>
      <c r="AZ809" s="249" t="str">
        <f>IF(V809="","",EOMONTH(EDATE(Tabla1[[#This Row],[Fecha Finalización]],3),0))</f>
        <v/>
      </c>
      <c r="BA809" s="40"/>
      <c r="BB809" s="40"/>
      <c r="BC809" s="235"/>
      <c r="BD809" s="233" t="str">
        <f>IF(F809="","",Tabla1[[#This Row],[sem 01]]&amp;Tabla1[[#This Row],[sem 02]]&amp;Tabla1[[#This Row],[sem 03]])</f>
        <v/>
      </c>
      <c r="BE809" s="234" t="str">
        <f>IF(TRIM(F809)="","",$B$1&amp;"-"&amp;SUBSTITUTE(Tabla1[[#This Row],[Mes Inscrito]]," ","")&amp;"-"&amp;SUBSTITUTE(Tabla1[[#This Row],[Dia de clases Inscrito]]," ","")&amp;"-"&amp;SUBSTITUTE(Tabla1[[#This Row],[Horario Inscrito]]," ","")&amp;"-"&amp;Tabla1[[#This Row],[Fecha Inicio grupo]])</f>
        <v/>
      </c>
      <c r="BF809" s="251" t="str">
        <f>IF(F809="","",Tabla1[[#This Row],[Curso]])</f>
        <v/>
      </c>
      <c r="BG809" s="252" t="str">
        <f>+IF(TRIM(F809)="","",$B$1&amp;"-"&amp;TRIM(Tabla1[[#This Row],[Mes Inscrito]])&amp;"-"&amp;TRIM(Tabla1[[#This Row],[Dia de clases Inscrito]])&amp;"-"&amp;TRIM(Tabla1[[#This Row],[Horario Inscrito]])&amp;"-"&amp;TRIM(Tabla1[[#This Row],[Fecha Inicio grupo]])&amp;"-"&amp;TRIM(Tabla1[[#This Row],[Tipo Incrito]]))</f>
        <v/>
      </c>
      <c r="BH809" s="308" t="str">
        <f>IF(F809="","",OR(IFERROR(SEARCH("CG",Tabla1[[#This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9" s="309" t="str">
        <f>IF(F809&lt;&gt;"",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9" s="309" t="str">
        <f>IF(F809&lt;&gt;"",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9" s="309" t="str">
        <f>IF(Tabla1[[#This Row],[Fecha Inicio grupo]]="","",IFERROR(VLOOKUP(Tabla1[[#This Row],[Mes de Alta como miembro]],Parámetros!$AM$2:$AN$16,2,0),"01/01/1900"))</f>
        <v/>
      </c>
    </row>
    <row r="810" spans="1:63" ht="14.45" hidden="1">
      <c r="A810" s="69">
        <v>807</v>
      </c>
      <c r="B810" s="30"/>
      <c r="C810" s="35"/>
      <c r="D810" s="43"/>
      <c r="E810" s="65"/>
      <c r="F810" s="46"/>
      <c r="G810" s="46"/>
      <c r="H810" s="163"/>
      <c r="I810" s="43"/>
      <c r="J810" s="29"/>
      <c r="K810" s="70"/>
      <c r="L810" s="69"/>
      <c r="M810" s="47"/>
      <c r="N810" s="238" t="str">
        <f ca="1">IF(Tabla1[[#This Row],[Fecha de nac]]="","",IF(Tabla1[[#This Row],[Fecha Finalización]] &gt;=TODAY(), DATEDIF(Tabla1[[#This Row],[Fecha de nac]],TODAY(),"y"), ROUNDDOWN((Tabla1[[#This Row],[Fecha Finalización]] -Tabla1[[#This Row],[Fecha de nac]])/365,0)))</f>
        <v/>
      </c>
      <c r="O810" s="169"/>
      <c r="P810" s="35"/>
      <c r="Q810" s="68"/>
      <c r="R810" s="68"/>
      <c r="S810" s="68"/>
      <c r="T810" s="68"/>
      <c r="U810" s="243" t="str">
        <f>IF(F810="","",Tabla1[[#This Row],[Fecha Inicio grupo]]+3*7-7)</f>
        <v/>
      </c>
      <c r="V810" s="244" t="str">
        <f>IF(F810="","",EDATE(Tabla1[[#This Row],[Fecha Inicio grupo]],3))</f>
        <v/>
      </c>
      <c r="W810" s="30"/>
      <c r="X810" s="30"/>
      <c r="Y810" s="76"/>
      <c r="Z810" s="76"/>
      <c r="AA810" s="76"/>
      <c r="AB810" s="76"/>
      <c r="AC810" s="76"/>
      <c r="AD810" s="76"/>
      <c r="AE810" s="76"/>
      <c r="AF810" s="76"/>
      <c r="AG810" s="76"/>
      <c r="AH810" s="76"/>
      <c r="AI810" s="76"/>
      <c r="AJ810" s="76"/>
      <c r="AK810" s="76"/>
      <c r="AL810" s="76"/>
      <c r="AM810" s="76"/>
      <c r="AN810" s="76"/>
      <c r="AO810" s="144"/>
      <c r="AP810" s="246" t="str">
        <f>IF(F810="","",IFERROR(VLOOKUP(SUBSTITUTE(SUBSTITUTE(Tabla1[[#This Row],[Uso Sistemas]],"T","P"),"N","F"),Parámetros!$M$2:$N$17,2,0),"Completar hasta 3ra sem. para evaluar a Probacionista"))</f>
        <v/>
      </c>
      <c r="AQ810" s="40"/>
      <c r="AR810" s="40"/>
      <c r="AS810" s="40"/>
      <c r="AT810" s="29"/>
      <c r="AU810" s="56"/>
      <c r="AV810" s="56"/>
      <c r="AW810" s="56"/>
      <c r="AX810" s="248" t="str">
        <f>IF(V810="","",EOMONTH(EDATE(Tabla1[[#This Row],[Fecha Finalización]],2),0))</f>
        <v/>
      </c>
      <c r="AY810" s="40"/>
      <c r="AZ810" s="249" t="str">
        <f>IF(V810="","",EOMONTH(EDATE(Tabla1[[#This Row],[Fecha Finalización]],3),0))</f>
        <v/>
      </c>
      <c r="BA810" s="40"/>
      <c r="BB810" s="40"/>
      <c r="BC810" s="235"/>
      <c r="BD810" s="233" t="str">
        <f>IF(F810="","",Tabla1[[#This Row],[sem 01]]&amp;Tabla1[[#This Row],[sem 02]]&amp;Tabla1[[#This Row],[sem 03]])</f>
        <v/>
      </c>
      <c r="BE810" s="234" t="str">
        <f>IF(TRIM(F810)="","",$B$1&amp;"-"&amp;SUBSTITUTE(Tabla1[[#This Row],[Mes Inscrito]]," ","")&amp;"-"&amp;SUBSTITUTE(Tabla1[[#This Row],[Dia de clases Inscrito]]," ","")&amp;"-"&amp;SUBSTITUTE(Tabla1[[#This Row],[Horario Inscrito]]," ","")&amp;"-"&amp;Tabla1[[#This Row],[Fecha Inicio grupo]])</f>
        <v/>
      </c>
      <c r="BF810" s="251" t="str">
        <f>IF(F810="","",Tabla1[[#This Row],[Curso]])</f>
        <v/>
      </c>
      <c r="BG810" s="252" t="str">
        <f>+IF(TRIM(F810)="","",$B$1&amp;"-"&amp;TRIM(Tabla1[[#This Row],[Mes Inscrito]])&amp;"-"&amp;TRIM(Tabla1[[#This Row],[Dia de clases Inscrito]])&amp;"-"&amp;TRIM(Tabla1[[#This Row],[Horario Inscrito]])&amp;"-"&amp;TRIM(Tabla1[[#This Row],[Fecha Inicio grupo]])&amp;"-"&amp;TRIM(Tabla1[[#This Row],[Tipo Incrito]]))</f>
        <v/>
      </c>
      <c r="BH810" s="308" t="str">
        <f>IF(F810="","",OR(IFERROR(SEARCH("CG",Tabla1[[#This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0" s="309" t="str">
        <f>IF(F810&lt;&gt;"",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0" s="309" t="str">
        <f>IF(F810&lt;&gt;"",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0" s="309" t="str">
        <f>IF(Tabla1[[#This Row],[Fecha Inicio grupo]]="","",IFERROR(VLOOKUP(Tabla1[[#This Row],[Mes de Alta como miembro]],Parámetros!$AM$2:$AN$16,2,0),"01/01/1900"))</f>
        <v/>
      </c>
    </row>
    <row r="811" spans="1:63" ht="14.45" hidden="1">
      <c r="A811" s="69">
        <v>808</v>
      </c>
      <c r="B811" s="30"/>
      <c r="C811" s="35"/>
      <c r="D811" s="43"/>
      <c r="E811" s="65"/>
      <c r="F811" s="46"/>
      <c r="G811" s="46"/>
      <c r="H811" s="163"/>
      <c r="I811" s="43"/>
      <c r="J811" s="29"/>
      <c r="K811" s="70"/>
      <c r="L811" s="69"/>
      <c r="M811" s="47"/>
      <c r="N811" s="238" t="str">
        <f ca="1">IF(Tabla1[[#This Row],[Fecha de nac]]="","",IF(Tabla1[[#This Row],[Fecha Finalización]] &gt;=TODAY(), DATEDIF(Tabla1[[#This Row],[Fecha de nac]],TODAY(),"y"), ROUNDDOWN((Tabla1[[#This Row],[Fecha Finalización]] -Tabla1[[#This Row],[Fecha de nac]])/365,0)))</f>
        <v/>
      </c>
      <c r="O811" s="169"/>
      <c r="P811" s="35"/>
      <c r="Q811" s="68"/>
      <c r="R811" s="68"/>
      <c r="S811" s="68"/>
      <c r="T811" s="68"/>
      <c r="U811" s="243" t="str">
        <f>IF(F811="","",Tabla1[[#This Row],[Fecha Inicio grupo]]+3*7-7)</f>
        <v/>
      </c>
      <c r="V811" s="244" t="str">
        <f>IF(F811="","",EDATE(Tabla1[[#This Row],[Fecha Inicio grupo]],3))</f>
        <v/>
      </c>
      <c r="W811" s="30"/>
      <c r="X811" s="30"/>
      <c r="Y811" s="76"/>
      <c r="Z811" s="76"/>
      <c r="AA811" s="76"/>
      <c r="AB811" s="76"/>
      <c r="AC811" s="76"/>
      <c r="AD811" s="76"/>
      <c r="AE811" s="76"/>
      <c r="AF811" s="76"/>
      <c r="AG811" s="76"/>
      <c r="AH811" s="76"/>
      <c r="AI811" s="76"/>
      <c r="AJ811" s="76"/>
      <c r="AK811" s="76"/>
      <c r="AL811" s="76"/>
      <c r="AM811" s="76"/>
      <c r="AN811" s="76"/>
      <c r="AO811" s="144"/>
      <c r="AP811" s="246" t="str">
        <f>IF(F811="","",IFERROR(VLOOKUP(SUBSTITUTE(SUBSTITUTE(Tabla1[[#This Row],[Uso Sistemas]],"T","P"),"N","F"),Parámetros!$M$2:$N$17,2,0),"Completar hasta 3ra sem. para evaluar a Probacionista"))</f>
        <v/>
      </c>
      <c r="AQ811" s="40"/>
      <c r="AR811" s="40"/>
      <c r="AS811" s="40"/>
      <c r="AT811" s="29"/>
      <c r="AU811" s="56"/>
      <c r="AV811" s="56"/>
      <c r="AW811" s="56"/>
      <c r="AX811" s="248" t="str">
        <f>IF(V811="","",EOMONTH(EDATE(Tabla1[[#This Row],[Fecha Finalización]],2),0))</f>
        <v/>
      </c>
      <c r="AY811" s="40"/>
      <c r="AZ811" s="249" t="str">
        <f>IF(V811="","",EOMONTH(EDATE(Tabla1[[#This Row],[Fecha Finalización]],3),0))</f>
        <v/>
      </c>
      <c r="BA811" s="40"/>
      <c r="BB811" s="40"/>
      <c r="BC811" s="235"/>
      <c r="BD811" s="233" t="str">
        <f>IF(F811="","",Tabla1[[#This Row],[sem 01]]&amp;Tabla1[[#This Row],[sem 02]]&amp;Tabla1[[#This Row],[sem 03]])</f>
        <v/>
      </c>
      <c r="BE811" s="234" t="str">
        <f>IF(TRIM(F811)="","",$B$1&amp;"-"&amp;SUBSTITUTE(Tabla1[[#This Row],[Mes Inscrito]]," ","")&amp;"-"&amp;SUBSTITUTE(Tabla1[[#This Row],[Dia de clases Inscrito]]," ","")&amp;"-"&amp;SUBSTITUTE(Tabla1[[#This Row],[Horario Inscrito]]," ","")&amp;"-"&amp;Tabla1[[#This Row],[Fecha Inicio grupo]])</f>
        <v/>
      </c>
      <c r="BF811" s="251" t="str">
        <f>IF(F811="","",Tabla1[[#This Row],[Curso]])</f>
        <v/>
      </c>
      <c r="BG811" s="252" t="str">
        <f>+IF(TRIM(F811)="","",$B$1&amp;"-"&amp;TRIM(Tabla1[[#This Row],[Mes Inscrito]])&amp;"-"&amp;TRIM(Tabla1[[#This Row],[Dia de clases Inscrito]])&amp;"-"&amp;TRIM(Tabla1[[#This Row],[Horario Inscrito]])&amp;"-"&amp;TRIM(Tabla1[[#This Row],[Fecha Inicio grupo]])&amp;"-"&amp;TRIM(Tabla1[[#This Row],[Tipo Incrito]]))</f>
        <v/>
      </c>
      <c r="BH811" s="308" t="str">
        <f>IF(F811="","",OR(IFERROR(SEARCH("CG",Tabla1[[#This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1" s="309" t="str">
        <f>IF(F811&lt;&gt;"",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1" s="309" t="str">
        <f>IF(F811&lt;&gt;"",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1" s="309" t="str">
        <f>IF(Tabla1[[#This Row],[Fecha Inicio grupo]]="","",IFERROR(VLOOKUP(Tabla1[[#This Row],[Mes de Alta como miembro]],Parámetros!$AM$2:$AN$16,2,0),"01/01/1900"))</f>
        <v/>
      </c>
    </row>
    <row r="812" spans="1:63" ht="14.45" hidden="1">
      <c r="A812" s="69">
        <v>809</v>
      </c>
      <c r="B812" s="30"/>
      <c r="C812" s="35"/>
      <c r="D812" s="43"/>
      <c r="E812" s="65"/>
      <c r="F812" s="46"/>
      <c r="G812" s="46"/>
      <c r="H812" s="163"/>
      <c r="I812" s="43"/>
      <c r="J812" s="29"/>
      <c r="K812" s="70"/>
      <c r="L812" s="69"/>
      <c r="M812" s="47"/>
      <c r="N812" s="238" t="str">
        <f ca="1">IF(Tabla1[[#This Row],[Fecha de nac]]="","",IF(Tabla1[[#This Row],[Fecha Finalización]] &gt;=TODAY(), DATEDIF(Tabla1[[#This Row],[Fecha de nac]],TODAY(),"y"), ROUNDDOWN((Tabla1[[#This Row],[Fecha Finalización]] -Tabla1[[#This Row],[Fecha de nac]])/365,0)))</f>
        <v/>
      </c>
      <c r="O812" s="169"/>
      <c r="P812" s="35"/>
      <c r="Q812" s="68"/>
      <c r="R812" s="68"/>
      <c r="S812" s="68"/>
      <c r="T812" s="68"/>
      <c r="U812" s="243" t="str">
        <f>IF(F812="","",Tabla1[[#This Row],[Fecha Inicio grupo]]+3*7-7)</f>
        <v/>
      </c>
      <c r="V812" s="244" t="str">
        <f>IF(F812="","",EDATE(Tabla1[[#This Row],[Fecha Inicio grupo]],3))</f>
        <v/>
      </c>
      <c r="W812" s="30"/>
      <c r="X812" s="30"/>
      <c r="Y812" s="76"/>
      <c r="Z812" s="76"/>
      <c r="AA812" s="76"/>
      <c r="AB812" s="76"/>
      <c r="AC812" s="76"/>
      <c r="AD812" s="76"/>
      <c r="AE812" s="76"/>
      <c r="AF812" s="76"/>
      <c r="AG812" s="76"/>
      <c r="AH812" s="76"/>
      <c r="AI812" s="76"/>
      <c r="AJ812" s="76"/>
      <c r="AK812" s="76"/>
      <c r="AL812" s="76"/>
      <c r="AM812" s="76"/>
      <c r="AN812" s="76"/>
      <c r="AO812" s="144"/>
      <c r="AP812" s="246" t="str">
        <f>IF(F812="","",IFERROR(VLOOKUP(SUBSTITUTE(SUBSTITUTE(Tabla1[[#This Row],[Uso Sistemas]],"T","P"),"N","F"),Parámetros!$M$2:$N$17,2,0),"Completar hasta 3ra sem. para evaluar a Probacionista"))</f>
        <v/>
      </c>
      <c r="AQ812" s="40"/>
      <c r="AR812" s="40"/>
      <c r="AS812" s="40"/>
      <c r="AT812" s="29"/>
      <c r="AU812" s="56"/>
      <c r="AV812" s="56"/>
      <c r="AW812" s="56"/>
      <c r="AX812" s="248" t="str">
        <f>IF(V812="","",EOMONTH(EDATE(Tabla1[[#This Row],[Fecha Finalización]],2),0))</f>
        <v/>
      </c>
      <c r="AY812" s="40"/>
      <c r="AZ812" s="249" t="str">
        <f>IF(V812="","",EOMONTH(EDATE(Tabla1[[#This Row],[Fecha Finalización]],3),0))</f>
        <v/>
      </c>
      <c r="BA812" s="40"/>
      <c r="BB812" s="40"/>
      <c r="BC812" s="235"/>
      <c r="BD812" s="233" t="str">
        <f>IF(F812="","",Tabla1[[#This Row],[sem 01]]&amp;Tabla1[[#This Row],[sem 02]]&amp;Tabla1[[#This Row],[sem 03]])</f>
        <v/>
      </c>
      <c r="BE812" s="234" t="str">
        <f>IF(TRIM(F812)="","",$B$1&amp;"-"&amp;SUBSTITUTE(Tabla1[[#This Row],[Mes Inscrito]]," ","")&amp;"-"&amp;SUBSTITUTE(Tabla1[[#This Row],[Dia de clases Inscrito]]," ","")&amp;"-"&amp;SUBSTITUTE(Tabla1[[#This Row],[Horario Inscrito]]," ","")&amp;"-"&amp;Tabla1[[#This Row],[Fecha Inicio grupo]])</f>
        <v/>
      </c>
      <c r="BF812" s="251" t="str">
        <f>IF(F812="","",Tabla1[[#This Row],[Curso]])</f>
        <v/>
      </c>
      <c r="BG812" s="252" t="str">
        <f>+IF(TRIM(F812)="","",$B$1&amp;"-"&amp;TRIM(Tabla1[[#This Row],[Mes Inscrito]])&amp;"-"&amp;TRIM(Tabla1[[#This Row],[Dia de clases Inscrito]])&amp;"-"&amp;TRIM(Tabla1[[#This Row],[Horario Inscrito]])&amp;"-"&amp;TRIM(Tabla1[[#This Row],[Fecha Inicio grupo]])&amp;"-"&amp;TRIM(Tabla1[[#This Row],[Tipo Incrito]]))</f>
        <v/>
      </c>
      <c r="BH812" s="308" t="str">
        <f>IF(F812="","",OR(IFERROR(SEARCH("CG",Tabla1[[#This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2" s="309" t="str">
        <f>IF(F812&lt;&gt;"",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2" s="309" t="str">
        <f>IF(F812&lt;&gt;"",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2" s="309" t="str">
        <f>IF(Tabla1[[#This Row],[Fecha Inicio grupo]]="","",IFERROR(VLOOKUP(Tabla1[[#This Row],[Mes de Alta como miembro]],Parámetros!$AM$2:$AN$16,2,0),"01/01/1900"))</f>
        <v/>
      </c>
    </row>
    <row r="813" spans="1:63" ht="14.45" hidden="1">
      <c r="A813" s="69">
        <v>810</v>
      </c>
      <c r="B813" s="30"/>
      <c r="C813" s="35"/>
      <c r="D813" s="43"/>
      <c r="E813" s="65"/>
      <c r="F813" s="46"/>
      <c r="G813" s="46"/>
      <c r="H813" s="163"/>
      <c r="I813" s="43"/>
      <c r="J813" s="29"/>
      <c r="K813" s="70"/>
      <c r="L813" s="69"/>
      <c r="M813" s="47"/>
      <c r="N813" s="238" t="str">
        <f ca="1">IF(Tabla1[[#This Row],[Fecha de nac]]="","",IF(Tabla1[[#This Row],[Fecha Finalización]] &gt;=TODAY(), DATEDIF(Tabla1[[#This Row],[Fecha de nac]],TODAY(),"y"), ROUNDDOWN((Tabla1[[#This Row],[Fecha Finalización]] -Tabla1[[#This Row],[Fecha de nac]])/365,0)))</f>
        <v/>
      </c>
      <c r="O813" s="169"/>
      <c r="P813" s="35"/>
      <c r="Q813" s="68"/>
      <c r="R813" s="68"/>
      <c r="S813" s="68"/>
      <c r="T813" s="68"/>
      <c r="U813" s="243" t="str">
        <f>IF(F813="","",Tabla1[[#This Row],[Fecha Inicio grupo]]+3*7-7)</f>
        <v/>
      </c>
      <c r="V813" s="244" t="str">
        <f>IF(F813="","",EDATE(Tabla1[[#This Row],[Fecha Inicio grupo]],3))</f>
        <v/>
      </c>
      <c r="W813" s="30"/>
      <c r="X813" s="30"/>
      <c r="Y813" s="76"/>
      <c r="Z813" s="76"/>
      <c r="AA813" s="76"/>
      <c r="AB813" s="76"/>
      <c r="AC813" s="76"/>
      <c r="AD813" s="76"/>
      <c r="AE813" s="76"/>
      <c r="AF813" s="76"/>
      <c r="AG813" s="76"/>
      <c r="AH813" s="76"/>
      <c r="AI813" s="76"/>
      <c r="AJ813" s="76"/>
      <c r="AK813" s="76"/>
      <c r="AL813" s="76"/>
      <c r="AM813" s="76"/>
      <c r="AN813" s="76"/>
      <c r="AO813" s="144"/>
      <c r="AP813" s="246" t="str">
        <f>IF(F813="","",IFERROR(VLOOKUP(SUBSTITUTE(SUBSTITUTE(Tabla1[[#This Row],[Uso Sistemas]],"T","P"),"N","F"),Parámetros!$M$2:$N$17,2,0),"Completar hasta 3ra sem. para evaluar a Probacionista"))</f>
        <v/>
      </c>
      <c r="AQ813" s="40"/>
      <c r="AR813" s="40"/>
      <c r="AS813" s="40"/>
      <c r="AT813" s="29"/>
      <c r="AU813" s="56"/>
      <c r="AV813" s="56"/>
      <c r="AW813" s="56"/>
      <c r="AX813" s="248" t="str">
        <f>IF(V813="","",EOMONTH(EDATE(Tabla1[[#This Row],[Fecha Finalización]],2),0))</f>
        <v/>
      </c>
      <c r="AY813" s="40"/>
      <c r="AZ813" s="249" t="str">
        <f>IF(V813="","",EOMONTH(EDATE(Tabla1[[#This Row],[Fecha Finalización]],3),0))</f>
        <v/>
      </c>
      <c r="BA813" s="40"/>
      <c r="BB813" s="40"/>
      <c r="BC813" s="235"/>
      <c r="BD813" s="233" t="str">
        <f>IF(F813="","",Tabla1[[#This Row],[sem 01]]&amp;Tabla1[[#This Row],[sem 02]]&amp;Tabla1[[#This Row],[sem 03]])</f>
        <v/>
      </c>
      <c r="BE813" s="234" t="str">
        <f>IF(TRIM(F813)="","",$B$1&amp;"-"&amp;SUBSTITUTE(Tabla1[[#This Row],[Mes Inscrito]]," ","")&amp;"-"&amp;SUBSTITUTE(Tabla1[[#This Row],[Dia de clases Inscrito]]," ","")&amp;"-"&amp;SUBSTITUTE(Tabla1[[#This Row],[Horario Inscrito]]," ","")&amp;"-"&amp;Tabla1[[#This Row],[Fecha Inicio grupo]])</f>
        <v/>
      </c>
      <c r="BF813" s="251" t="str">
        <f>IF(F813="","",Tabla1[[#This Row],[Curso]])</f>
        <v/>
      </c>
      <c r="BG813" s="252" t="str">
        <f>+IF(TRIM(F813)="","",$B$1&amp;"-"&amp;TRIM(Tabla1[[#This Row],[Mes Inscrito]])&amp;"-"&amp;TRIM(Tabla1[[#This Row],[Dia de clases Inscrito]])&amp;"-"&amp;TRIM(Tabla1[[#This Row],[Horario Inscrito]])&amp;"-"&amp;TRIM(Tabla1[[#This Row],[Fecha Inicio grupo]])&amp;"-"&amp;TRIM(Tabla1[[#This Row],[Tipo Incrito]]))</f>
        <v/>
      </c>
      <c r="BH813" s="308" t="str">
        <f>IF(F813="","",OR(IFERROR(SEARCH("CG",Tabla1[[#This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3" s="309" t="str">
        <f>IF(F813&lt;&gt;"",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3" s="309" t="str">
        <f>IF(F813&lt;&gt;"",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3" s="309" t="str">
        <f>IF(Tabla1[[#This Row],[Fecha Inicio grupo]]="","",IFERROR(VLOOKUP(Tabla1[[#This Row],[Mes de Alta como miembro]],Parámetros!$AM$2:$AN$16,2,0),"01/01/1900"))</f>
        <v/>
      </c>
    </row>
    <row r="814" spans="1:63" ht="14.45" hidden="1">
      <c r="A814" s="69">
        <v>811</v>
      </c>
      <c r="B814" s="30"/>
      <c r="C814" s="35"/>
      <c r="D814" s="43"/>
      <c r="E814" s="65"/>
      <c r="F814" s="46"/>
      <c r="G814" s="46"/>
      <c r="H814" s="163"/>
      <c r="I814" s="43"/>
      <c r="J814" s="29"/>
      <c r="K814" s="70"/>
      <c r="L814" s="69"/>
      <c r="M814" s="47"/>
      <c r="N814" s="238" t="str">
        <f ca="1">IF(Tabla1[[#This Row],[Fecha de nac]]="","",IF(Tabla1[[#This Row],[Fecha Finalización]] &gt;=TODAY(), DATEDIF(Tabla1[[#This Row],[Fecha de nac]],TODAY(),"y"), ROUNDDOWN((Tabla1[[#This Row],[Fecha Finalización]] -Tabla1[[#This Row],[Fecha de nac]])/365,0)))</f>
        <v/>
      </c>
      <c r="O814" s="169"/>
      <c r="P814" s="35"/>
      <c r="Q814" s="68"/>
      <c r="R814" s="68"/>
      <c r="S814" s="68"/>
      <c r="T814" s="68"/>
      <c r="U814" s="243" t="str">
        <f>IF(F814="","",Tabla1[[#This Row],[Fecha Inicio grupo]]+3*7-7)</f>
        <v/>
      </c>
      <c r="V814" s="244" t="str">
        <f>IF(F814="","",EDATE(Tabla1[[#This Row],[Fecha Inicio grupo]],3))</f>
        <v/>
      </c>
      <c r="W814" s="30"/>
      <c r="X814" s="30"/>
      <c r="Y814" s="76"/>
      <c r="Z814" s="76"/>
      <c r="AA814" s="76"/>
      <c r="AB814" s="76"/>
      <c r="AC814" s="76"/>
      <c r="AD814" s="76"/>
      <c r="AE814" s="76"/>
      <c r="AF814" s="76"/>
      <c r="AG814" s="76"/>
      <c r="AH814" s="76"/>
      <c r="AI814" s="76"/>
      <c r="AJ814" s="76"/>
      <c r="AK814" s="76"/>
      <c r="AL814" s="76"/>
      <c r="AM814" s="76"/>
      <c r="AN814" s="76"/>
      <c r="AO814" s="144"/>
      <c r="AP814" s="246" t="str">
        <f>IF(F814="","",IFERROR(VLOOKUP(SUBSTITUTE(SUBSTITUTE(Tabla1[[#This Row],[Uso Sistemas]],"T","P"),"N","F"),Parámetros!$M$2:$N$17,2,0),"Completar hasta 3ra sem. para evaluar a Probacionista"))</f>
        <v/>
      </c>
      <c r="AQ814" s="40"/>
      <c r="AR814" s="40"/>
      <c r="AS814" s="40"/>
      <c r="AT814" s="29"/>
      <c r="AU814" s="56"/>
      <c r="AV814" s="56"/>
      <c r="AW814" s="56"/>
      <c r="AX814" s="248" t="str">
        <f>IF(V814="","",EOMONTH(EDATE(Tabla1[[#This Row],[Fecha Finalización]],2),0))</f>
        <v/>
      </c>
      <c r="AY814" s="40"/>
      <c r="AZ814" s="249" t="str">
        <f>IF(V814="","",EOMONTH(EDATE(Tabla1[[#This Row],[Fecha Finalización]],3),0))</f>
        <v/>
      </c>
      <c r="BA814" s="40"/>
      <c r="BB814" s="40"/>
      <c r="BC814" s="235"/>
      <c r="BD814" s="233" t="str">
        <f>IF(F814="","",Tabla1[[#This Row],[sem 01]]&amp;Tabla1[[#This Row],[sem 02]]&amp;Tabla1[[#This Row],[sem 03]])</f>
        <v/>
      </c>
      <c r="BE814" s="234" t="str">
        <f>IF(TRIM(F814)="","",$B$1&amp;"-"&amp;SUBSTITUTE(Tabla1[[#This Row],[Mes Inscrito]]," ","")&amp;"-"&amp;SUBSTITUTE(Tabla1[[#This Row],[Dia de clases Inscrito]]," ","")&amp;"-"&amp;SUBSTITUTE(Tabla1[[#This Row],[Horario Inscrito]]," ","")&amp;"-"&amp;Tabla1[[#This Row],[Fecha Inicio grupo]])</f>
        <v/>
      </c>
      <c r="BF814" s="251" t="str">
        <f>IF(F814="","",Tabla1[[#This Row],[Curso]])</f>
        <v/>
      </c>
      <c r="BG814" s="252" t="str">
        <f>+IF(TRIM(F814)="","",$B$1&amp;"-"&amp;TRIM(Tabla1[[#This Row],[Mes Inscrito]])&amp;"-"&amp;TRIM(Tabla1[[#This Row],[Dia de clases Inscrito]])&amp;"-"&amp;TRIM(Tabla1[[#This Row],[Horario Inscrito]])&amp;"-"&amp;TRIM(Tabla1[[#This Row],[Fecha Inicio grupo]])&amp;"-"&amp;TRIM(Tabla1[[#This Row],[Tipo Incrito]]))</f>
        <v/>
      </c>
      <c r="BH814" s="308" t="str">
        <f>IF(F814="","",OR(IFERROR(SEARCH("CG",Tabla1[[#This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4" s="309" t="str">
        <f>IF(F814&lt;&gt;"",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4" s="309" t="str">
        <f>IF(F814&lt;&gt;"",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4" s="309" t="str">
        <f>IF(Tabla1[[#This Row],[Fecha Inicio grupo]]="","",IFERROR(VLOOKUP(Tabla1[[#This Row],[Mes de Alta como miembro]],Parámetros!$AM$2:$AN$16,2,0),"01/01/1900"))</f>
        <v/>
      </c>
    </row>
    <row r="815" spans="1:63" ht="14.45" hidden="1">
      <c r="A815" s="69">
        <v>812</v>
      </c>
      <c r="B815" s="30"/>
      <c r="C815" s="35"/>
      <c r="D815" s="43"/>
      <c r="E815" s="65"/>
      <c r="F815" s="46"/>
      <c r="G815" s="46"/>
      <c r="H815" s="163"/>
      <c r="I815" s="43"/>
      <c r="J815" s="29"/>
      <c r="K815" s="70"/>
      <c r="L815" s="69"/>
      <c r="M815" s="47"/>
      <c r="N815" s="238" t="str">
        <f ca="1">IF(Tabla1[[#This Row],[Fecha de nac]]="","",IF(Tabla1[[#This Row],[Fecha Finalización]] &gt;=TODAY(), DATEDIF(Tabla1[[#This Row],[Fecha de nac]],TODAY(),"y"), ROUNDDOWN((Tabla1[[#This Row],[Fecha Finalización]] -Tabla1[[#This Row],[Fecha de nac]])/365,0)))</f>
        <v/>
      </c>
      <c r="O815" s="169"/>
      <c r="P815" s="35"/>
      <c r="Q815" s="68"/>
      <c r="R815" s="68"/>
      <c r="S815" s="68"/>
      <c r="T815" s="68"/>
      <c r="U815" s="243" t="str">
        <f>IF(F815="","",Tabla1[[#This Row],[Fecha Inicio grupo]]+3*7-7)</f>
        <v/>
      </c>
      <c r="V815" s="244" t="str">
        <f>IF(F815="","",EDATE(Tabla1[[#This Row],[Fecha Inicio grupo]],3))</f>
        <v/>
      </c>
      <c r="W815" s="30"/>
      <c r="X815" s="30"/>
      <c r="Y815" s="76"/>
      <c r="Z815" s="76"/>
      <c r="AA815" s="76"/>
      <c r="AB815" s="76"/>
      <c r="AC815" s="76"/>
      <c r="AD815" s="76"/>
      <c r="AE815" s="76"/>
      <c r="AF815" s="76"/>
      <c r="AG815" s="76"/>
      <c r="AH815" s="76"/>
      <c r="AI815" s="76"/>
      <c r="AJ815" s="76"/>
      <c r="AK815" s="76"/>
      <c r="AL815" s="76"/>
      <c r="AM815" s="76"/>
      <c r="AN815" s="76"/>
      <c r="AO815" s="144"/>
      <c r="AP815" s="246" t="str">
        <f>IF(F815="","",IFERROR(VLOOKUP(SUBSTITUTE(SUBSTITUTE(Tabla1[[#This Row],[Uso Sistemas]],"T","P"),"N","F"),Parámetros!$M$2:$N$17,2,0),"Completar hasta 3ra sem. para evaluar a Probacionista"))</f>
        <v/>
      </c>
      <c r="AQ815" s="40"/>
      <c r="AR815" s="40"/>
      <c r="AS815" s="40"/>
      <c r="AT815" s="29"/>
      <c r="AU815" s="56"/>
      <c r="AV815" s="56"/>
      <c r="AW815" s="56"/>
      <c r="AX815" s="248" t="str">
        <f>IF(V815="","",EOMONTH(EDATE(Tabla1[[#This Row],[Fecha Finalización]],2),0))</f>
        <v/>
      </c>
      <c r="AY815" s="40"/>
      <c r="AZ815" s="249" t="str">
        <f>IF(V815="","",EOMONTH(EDATE(Tabla1[[#This Row],[Fecha Finalización]],3),0))</f>
        <v/>
      </c>
      <c r="BA815" s="40"/>
      <c r="BB815" s="40"/>
      <c r="BC815" s="235"/>
      <c r="BD815" s="233" t="str">
        <f>IF(F815="","",Tabla1[[#This Row],[sem 01]]&amp;Tabla1[[#This Row],[sem 02]]&amp;Tabla1[[#This Row],[sem 03]])</f>
        <v/>
      </c>
      <c r="BE815" s="234" t="str">
        <f>IF(TRIM(F815)="","",$B$1&amp;"-"&amp;SUBSTITUTE(Tabla1[[#This Row],[Mes Inscrito]]," ","")&amp;"-"&amp;SUBSTITUTE(Tabla1[[#This Row],[Dia de clases Inscrito]]," ","")&amp;"-"&amp;SUBSTITUTE(Tabla1[[#This Row],[Horario Inscrito]]," ","")&amp;"-"&amp;Tabla1[[#This Row],[Fecha Inicio grupo]])</f>
        <v/>
      </c>
      <c r="BF815" s="251" t="str">
        <f>IF(F815="","",Tabla1[[#This Row],[Curso]])</f>
        <v/>
      </c>
      <c r="BG815" s="252" t="str">
        <f>+IF(TRIM(F815)="","",$B$1&amp;"-"&amp;TRIM(Tabla1[[#This Row],[Mes Inscrito]])&amp;"-"&amp;TRIM(Tabla1[[#This Row],[Dia de clases Inscrito]])&amp;"-"&amp;TRIM(Tabla1[[#This Row],[Horario Inscrito]])&amp;"-"&amp;TRIM(Tabla1[[#This Row],[Fecha Inicio grupo]])&amp;"-"&amp;TRIM(Tabla1[[#This Row],[Tipo Incrito]]))</f>
        <v/>
      </c>
      <c r="BH815" s="308" t="str">
        <f>IF(F815="","",OR(IFERROR(SEARCH("CG",Tabla1[[#This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5" s="309" t="str">
        <f>IF(F815&lt;&gt;"",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5" s="309" t="str">
        <f>IF(F815&lt;&gt;"",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5" s="309" t="str">
        <f>IF(Tabla1[[#This Row],[Fecha Inicio grupo]]="","",IFERROR(VLOOKUP(Tabla1[[#This Row],[Mes de Alta como miembro]],Parámetros!$AM$2:$AN$16,2,0),"01/01/1900"))</f>
        <v/>
      </c>
    </row>
    <row r="816" spans="1:63" ht="14.45" hidden="1">
      <c r="A816" s="69">
        <v>813</v>
      </c>
      <c r="B816" s="30"/>
      <c r="C816" s="35"/>
      <c r="D816" s="43"/>
      <c r="E816" s="65"/>
      <c r="F816" s="46"/>
      <c r="G816" s="46"/>
      <c r="H816" s="163"/>
      <c r="I816" s="43"/>
      <c r="J816" s="29"/>
      <c r="K816" s="70"/>
      <c r="L816" s="69"/>
      <c r="M816" s="47"/>
      <c r="N816" s="238" t="str">
        <f ca="1">IF(Tabla1[[#This Row],[Fecha de nac]]="","",IF(Tabla1[[#This Row],[Fecha Finalización]] &gt;=TODAY(), DATEDIF(Tabla1[[#This Row],[Fecha de nac]],TODAY(),"y"), ROUNDDOWN((Tabla1[[#This Row],[Fecha Finalización]] -Tabla1[[#This Row],[Fecha de nac]])/365,0)))</f>
        <v/>
      </c>
      <c r="O816" s="169"/>
      <c r="P816" s="35"/>
      <c r="Q816" s="68"/>
      <c r="R816" s="68"/>
      <c r="S816" s="68"/>
      <c r="T816" s="68"/>
      <c r="U816" s="243" t="str">
        <f>IF(F816="","",Tabla1[[#This Row],[Fecha Inicio grupo]]+3*7-7)</f>
        <v/>
      </c>
      <c r="V816" s="244" t="str">
        <f>IF(F816="","",EDATE(Tabla1[[#This Row],[Fecha Inicio grupo]],3))</f>
        <v/>
      </c>
      <c r="W816" s="30"/>
      <c r="X816" s="30"/>
      <c r="Y816" s="76"/>
      <c r="Z816" s="76"/>
      <c r="AA816" s="76"/>
      <c r="AB816" s="76"/>
      <c r="AC816" s="76"/>
      <c r="AD816" s="76"/>
      <c r="AE816" s="76"/>
      <c r="AF816" s="76"/>
      <c r="AG816" s="76"/>
      <c r="AH816" s="76"/>
      <c r="AI816" s="76"/>
      <c r="AJ816" s="76"/>
      <c r="AK816" s="76"/>
      <c r="AL816" s="76"/>
      <c r="AM816" s="76"/>
      <c r="AN816" s="76"/>
      <c r="AO816" s="144"/>
      <c r="AP816" s="246" t="str">
        <f>IF(F816="","",IFERROR(VLOOKUP(SUBSTITUTE(SUBSTITUTE(Tabla1[[#This Row],[Uso Sistemas]],"T","P"),"N","F"),Parámetros!$M$2:$N$17,2,0),"Completar hasta 3ra sem. para evaluar a Probacionista"))</f>
        <v/>
      </c>
      <c r="AQ816" s="40"/>
      <c r="AR816" s="40"/>
      <c r="AS816" s="40"/>
      <c r="AT816" s="29"/>
      <c r="AU816" s="56"/>
      <c r="AV816" s="56"/>
      <c r="AW816" s="56"/>
      <c r="AX816" s="248" t="str">
        <f>IF(V816="","",EOMONTH(EDATE(Tabla1[[#This Row],[Fecha Finalización]],2),0))</f>
        <v/>
      </c>
      <c r="AY816" s="40"/>
      <c r="AZ816" s="249" t="str">
        <f>IF(V816="","",EOMONTH(EDATE(Tabla1[[#This Row],[Fecha Finalización]],3),0))</f>
        <v/>
      </c>
      <c r="BA816" s="40"/>
      <c r="BB816" s="40"/>
      <c r="BC816" s="235"/>
      <c r="BD816" s="233" t="str">
        <f>IF(F816="","",Tabla1[[#This Row],[sem 01]]&amp;Tabla1[[#This Row],[sem 02]]&amp;Tabla1[[#This Row],[sem 03]])</f>
        <v/>
      </c>
      <c r="BE816" s="234" t="str">
        <f>IF(TRIM(F816)="","",$B$1&amp;"-"&amp;SUBSTITUTE(Tabla1[[#This Row],[Mes Inscrito]]," ","")&amp;"-"&amp;SUBSTITUTE(Tabla1[[#This Row],[Dia de clases Inscrito]]," ","")&amp;"-"&amp;SUBSTITUTE(Tabla1[[#This Row],[Horario Inscrito]]," ","")&amp;"-"&amp;Tabla1[[#This Row],[Fecha Inicio grupo]])</f>
        <v/>
      </c>
      <c r="BF816" s="251" t="str">
        <f>IF(F816="","",Tabla1[[#This Row],[Curso]])</f>
        <v/>
      </c>
      <c r="BG816" s="252" t="str">
        <f>+IF(TRIM(F816)="","",$B$1&amp;"-"&amp;TRIM(Tabla1[[#This Row],[Mes Inscrito]])&amp;"-"&amp;TRIM(Tabla1[[#This Row],[Dia de clases Inscrito]])&amp;"-"&amp;TRIM(Tabla1[[#This Row],[Horario Inscrito]])&amp;"-"&amp;TRIM(Tabla1[[#This Row],[Fecha Inicio grupo]])&amp;"-"&amp;TRIM(Tabla1[[#This Row],[Tipo Incrito]]))</f>
        <v/>
      </c>
      <c r="BH816" s="308" t="str">
        <f>IF(F816="","",OR(IFERROR(SEARCH("CG",Tabla1[[#This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6" s="309" t="str">
        <f>IF(F816&lt;&gt;"",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6" s="309" t="str">
        <f>IF(F816&lt;&gt;"",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6" s="309" t="str">
        <f>IF(Tabla1[[#This Row],[Fecha Inicio grupo]]="","",IFERROR(VLOOKUP(Tabla1[[#This Row],[Mes de Alta como miembro]],Parámetros!$AM$2:$AN$16,2,0),"01/01/1900"))</f>
        <v/>
      </c>
    </row>
    <row r="817" spans="1:63" ht="14.45" hidden="1">
      <c r="A817" s="69">
        <v>814</v>
      </c>
      <c r="B817" s="30"/>
      <c r="C817" s="35"/>
      <c r="D817" s="43"/>
      <c r="E817" s="65"/>
      <c r="F817" s="46"/>
      <c r="G817" s="46"/>
      <c r="H817" s="163"/>
      <c r="I817" s="43"/>
      <c r="J817" s="29"/>
      <c r="K817" s="70"/>
      <c r="L817" s="69"/>
      <c r="M817" s="47"/>
      <c r="N817" s="238" t="str">
        <f ca="1">IF(Tabla1[[#This Row],[Fecha de nac]]="","",IF(Tabla1[[#This Row],[Fecha Finalización]] &gt;=TODAY(), DATEDIF(Tabla1[[#This Row],[Fecha de nac]],TODAY(),"y"), ROUNDDOWN((Tabla1[[#This Row],[Fecha Finalización]] -Tabla1[[#This Row],[Fecha de nac]])/365,0)))</f>
        <v/>
      </c>
      <c r="O817" s="169"/>
      <c r="P817" s="35"/>
      <c r="Q817" s="68"/>
      <c r="R817" s="68"/>
      <c r="S817" s="68"/>
      <c r="T817" s="68"/>
      <c r="U817" s="243" t="str">
        <f>IF(F817="","",Tabla1[[#This Row],[Fecha Inicio grupo]]+3*7-7)</f>
        <v/>
      </c>
      <c r="V817" s="244" t="str">
        <f>IF(F817="","",EDATE(Tabla1[[#This Row],[Fecha Inicio grupo]],3))</f>
        <v/>
      </c>
      <c r="W817" s="30"/>
      <c r="X817" s="30"/>
      <c r="Y817" s="76"/>
      <c r="Z817" s="76"/>
      <c r="AA817" s="76"/>
      <c r="AB817" s="76"/>
      <c r="AC817" s="76"/>
      <c r="AD817" s="76"/>
      <c r="AE817" s="76"/>
      <c r="AF817" s="76"/>
      <c r="AG817" s="76"/>
      <c r="AH817" s="76"/>
      <c r="AI817" s="76"/>
      <c r="AJ817" s="76"/>
      <c r="AK817" s="76"/>
      <c r="AL817" s="76"/>
      <c r="AM817" s="76"/>
      <c r="AN817" s="76"/>
      <c r="AO817" s="144"/>
      <c r="AP817" s="246" t="str">
        <f>IF(F817="","",IFERROR(VLOOKUP(SUBSTITUTE(SUBSTITUTE(Tabla1[[#This Row],[Uso Sistemas]],"T","P"),"N","F"),Parámetros!$M$2:$N$17,2,0),"Completar hasta 3ra sem. para evaluar a Probacionista"))</f>
        <v/>
      </c>
      <c r="AQ817" s="40"/>
      <c r="AR817" s="40"/>
      <c r="AS817" s="40"/>
      <c r="AT817" s="29"/>
      <c r="AU817" s="56"/>
      <c r="AV817" s="56"/>
      <c r="AW817" s="56"/>
      <c r="AX817" s="248" t="str">
        <f>IF(V817="","",EOMONTH(EDATE(Tabla1[[#This Row],[Fecha Finalización]],2),0))</f>
        <v/>
      </c>
      <c r="AY817" s="40"/>
      <c r="AZ817" s="249" t="str">
        <f>IF(V817="","",EOMONTH(EDATE(Tabla1[[#This Row],[Fecha Finalización]],3),0))</f>
        <v/>
      </c>
      <c r="BA817" s="40"/>
      <c r="BB817" s="40"/>
      <c r="BC817" s="235"/>
      <c r="BD817" s="233" t="str">
        <f>IF(F817="","",Tabla1[[#This Row],[sem 01]]&amp;Tabla1[[#This Row],[sem 02]]&amp;Tabla1[[#This Row],[sem 03]])</f>
        <v/>
      </c>
      <c r="BE817" s="234" t="str">
        <f>IF(TRIM(F817)="","",$B$1&amp;"-"&amp;SUBSTITUTE(Tabla1[[#This Row],[Mes Inscrito]]," ","")&amp;"-"&amp;SUBSTITUTE(Tabla1[[#This Row],[Dia de clases Inscrito]]," ","")&amp;"-"&amp;SUBSTITUTE(Tabla1[[#This Row],[Horario Inscrito]]," ","")&amp;"-"&amp;Tabla1[[#This Row],[Fecha Inicio grupo]])</f>
        <v/>
      </c>
      <c r="BF817" s="251" t="str">
        <f>IF(F817="","",Tabla1[[#This Row],[Curso]])</f>
        <v/>
      </c>
      <c r="BG817" s="252" t="str">
        <f>+IF(TRIM(F817)="","",$B$1&amp;"-"&amp;TRIM(Tabla1[[#This Row],[Mes Inscrito]])&amp;"-"&amp;TRIM(Tabla1[[#This Row],[Dia de clases Inscrito]])&amp;"-"&amp;TRIM(Tabla1[[#This Row],[Horario Inscrito]])&amp;"-"&amp;TRIM(Tabla1[[#This Row],[Fecha Inicio grupo]])&amp;"-"&amp;TRIM(Tabla1[[#This Row],[Tipo Incrito]]))</f>
        <v/>
      </c>
      <c r="BH817" s="308" t="str">
        <f>IF(F817="","",OR(IFERROR(SEARCH("CG",Tabla1[[#This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7" s="309" t="str">
        <f>IF(F817&lt;&gt;"",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7" s="309" t="str">
        <f>IF(F817&lt;&gt;"",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7" s="309" t="str">
        <f>IF(Tabla1[[#This Row],[Fecha Inicio grupo]]="","",IFERROR(VLOOKUP(Tabla1[[#This Row],[Mes de Alta como miembro]],Parámetros!$AM$2:$AN$16,2,0),"01/01/1900"))</f>
        <v/>
      </c>
    </row>
    <row r="818" spans="1:63" ht="14.45" hidden="1">
      <c r="A818" s="69">
        <v>815</v>
      </c>
      <c r="B818" s="30"/>
      <c r="C818" s="35"/>
      <c r="D818" s="43"/>
      <c r="E818" s="65"/>
      <c r="F818" s="46"/>
      <c r="G818" s="46"/>
      <c r="H818" s="163"/>
      <c r="I818" s="43"/>
      <c r="J818" s="29"/>
      <c r="K818" s="70"/>
      <c r="L818" s="69"/>
      <c r="M818" s="47"/>
      <c r="N818" s="238" t="str">
        <f ca="1">IF(Tabla1[[#This Row],[Fecha de nac]]="","",IF(Tabla1[[#This Row],[Fecha Finalización]] &gt;=TODAY(), DATEDIF(Tabla1[[#This Row],[Fecha de nac]],TODAY(),"y"), ROUNDDOWN((Tabla1[[#This Row],[Fecha Finalización]] -Tabla1[[#This Row],[Fecha de nac]])/365,0)))</f>
        <v/>
      </c>
      <c r="O818" s="169"/>
      <c r="P818" s="35"/>
      <c r="Q818" s="68"/>
      <c r="R818" s="68"/>
      <c r="S818" s="68"/>
      <c r="T818" s="68"/>
      <c r="U818" s="243" t="str">
        <f>IF(F818="","",Tabla1[[#This Row],[Fecha Inicio grupo]]+3*7-7)</f>
        <v/>
      </c>
      <c r="V818" s="244" t="str">
        <f>IF(F818="","",EDATE(Tabla1[[#This Row],[Fecha Inicio grupo]],3))</f>
        <v/>
      </c>
      <c r="W818" s="30"/>
      <c r="X818" s="30"/>
      <c r="Y818" s="76"/>
      <c r="Z818" s="76"/>
      <c r="AA818" s="76"/>
      <c r="AB818" s="76"/>
      <c r="AC818" s="76"/>
      <c r="AD818" s="76"/>
      <c r="AE818" s="76"/>
      <c r="AF818" s="76"/>
      <c r="AG818" s="76"/>
      <c r="AH818" s="76"/>
      <c r="AI818" s="76"/>
      <c r="AJ818" s="76"/>
      <c r="AK818" s="76"/>
      <c r="AL818" s="76"/>
      <c r="AM818" s="76"/>
      <c r="AN818" s="76"/>
      <c r="AO818" s="144"/>
      <c r="AP818" s="246" t="str">
        <f>IF(F818="","",IFERROR(VLOOKUP(SUBSTITUTE(SUBSTITUTE(Tabla1[[#This Row],[Uso Sistemas]],"T","P"),"N","F"),Parámetros!$M$2:$N$17,2,0),"Completar hasta 3ra sem. para evaluar a Probacionista"))</f>
        <v/>
      </c>
      <c r="AQ818" s="40"/>
      <c r="AR818" s="40"/>
      <c r="AS818" s="40"/>
      <c r="AT818" s="29"/>
      <c r="AU818" s="56"/>
      <c r="AV818" s="56"/>
      <c r="AW818" s="56"/>
      <c r="AX818" s="248" t="str">
        <f>IF(V818="","",EOMONTH(EDATE(Tabla1[[#This Row],[Fecha Finalización]],2),0))</f>
        <v/>
      </c>
      <c r="AY818" s="40"/>
      <c r="AZ818" s="249" t="str">
        <f>IF(V818="","",EOMONTH(EDATE(Tabla1[[#This Row],[Fecha Finalización]],3),0))</f>
        <v/>
      </c>
      <c r="BA818" s="40"/>
      <c r="BB818" s="40"/>
      <c r="BC818" s="235"/>
      <c r="BD818" s="233" t="str">
        <f>IF(F818="","",Tabla1[[#This Row],[sem 01]]&amp;Tabla1[[#This Row],[sem 02]]&amp;Tabla1[[#This Row],[sem 03]])</f>
        <v/>
      </c>
      <c r="BE818" s="234" t="str">
        <f>IF(TRIM(F818)="","",$B$1&amp;"-"&amp;SUBSTITUTE(Tabla1[[#This Row],[Mes Inscrito]]," ","")&amp;"-"&amp;SUBSTITUTE(Tabla1[[#This Row],[Dia de clases Inscrito]]," ","")&amp;"-"&amp;SUBSTITUTE(Tabla1[[#This Row],[Horario Inscrito]]," ","")&amp;"-"&amp;Tabla1[[#This Row],[Fecha Inicio grupo]])</f>
        <v/>
      </c>
      <c r="BF818" s="251" t="str">
        <f>IF(F818="","",Tabla1[[#This Row],[Curso]])</f>
        <v/>
      </c>
      <c r="BG818" s="252" t="str">
        <f>+IF(TRIM(F818)="","",$B$1&amp;"-"&amp;TRIM(Tabla1[[#This Row],[Mes Inscrito]])&amp;"-"&amp;TRIM(Tabla1[[#This Row],[Dia de clases Inscrito]])&amp;"-"&amp;TRIM(Tabla1[[#This Row],[Horario Inscrito]])&amp;"-"&amp;TRIM(Tabla1[[#This Row],[Fecha Inicio grupo]])&amp;"-"&amp;TRIM(Tabla1[[#This Row],[Tipo Incrito]]))</f>
        <v/>
      </c>
      <c r="BH818" s="308" t="str">
        <f>IF(F818="","",OR(IFERROR(SEARCH("CG",Tabla1[[#This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8" s="309" t="str">
        <f>IF(F818&lt;&gt;"",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8" s="309" t="str">
        <f>IF(F818&lt;&gt;"",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8" s="309" t="str">
        <f>IF(Tabla1[[#This Row],[Fecha Inicio grupo]]="","",IFERROR(VLOOKUP(Tabla1[[#This Row],[Mes de Alta como miembro]],Parámetros!$AM$2:$AN$16,2,0),"01/01/1900"))</f>
        <v/>
      </c>
    </row>
    <row r="819" spans="1:63" ht="14.45" hidden="1">
      <c r="A819" s="69">
        <v>816</v>
      </c>
      <c r="B819" s="30"/>
      <c r="C819" s="35"/>
      <c r="D819" s="43"/>
      <c r="E819" s="65"/>
      <c r="F819" s="46"/>
      <c r="G819" s="46"/>
      <c r="H819" s="163"/>
      <c r="I819" s="43"/>
      <c r="J819" s="29"/>
      <c r="K819" s="70"/>
      <c r="L819" s="69"/>
      <c r="M819" s="47"/>
      <c r="N819" s="238" t="str">
        <f ca="1">IF(Tabla1[[#This Row],[Fecha de nac]]="","",IF(Tabla1[[#This Row],[Fecha Finalización]] &gt;=TODAY(), DATEDIF(Tabla1[[#This Row],[Fecha de nac]],TODAY(),"y"), ROUNDDOWN((Tabla1[[#This Row],[Fecha Finalización]] -Tabla1[[#This Row],[Fecha de nac]])/365,0)))</f>
        <v/>
      </c>
      <c r="O819" s="169"/>
      <c r="P819" s="35"/>
      <c r="Q819" s="68"/>
      <c r="R819" s="68"/>
      <c r="S819" s="68"/>
      <c r="T819" s="68"/>
      <c r="U819" s="243" t="str">
        <f>IF(F819="","",Tabla1[[#This Row],[Fecha Inicio grupo]]+3*7-7)</f>
        <v/>
      </c>
      <c r="V819" s="244" t="str">
        <f>IF(F819="","",EDATE(Tabla1[[#This Row],[Fecha Inicio grupo]],3))</f>
        <v/>
      </c>
      <c r="W819" s="30"/>
      <c r="X819" s="30"/>
      <c r="Y819" s="76"/>
      <c r="Z819" s="76"/>
      <c r="AA819" s="76"/>
      <c r="AB819" s="76"/>
      <c r="AC819" s="76"/>
      <c r="AD819" s="76"/>
      <c r="AE819" s="76"/>
      <c r="AF819" s="76"/>
      <c r="AG819" s="76"/>
      <c r="AH819" s="76"/>
      <c r="AI819" s="76"/>
      <c r="AJ819" s="76"/>
      <c r="AK819" s="76"/>
      <c r="AL819" s="76"/>
      <c r="AM819" s="76"/>
      <c r="AN819" s="76"/>
      <c r="AO819" s="144"/>
      <c r="AP819" s="246" t="str">
        <f>IF(F819="","",IFERROR(VLOOKUP(SUBSTITUTE(SUBSTITUTE(Tabla1[[#This Row],[Uso Sistemas]],"T","P"),"N","F"),Parámetros!$M$2:$N$17,2,0),"Completar hasta 3ra sem. para evaluar a Probacionista"))</f>
        <v/>
      </c>
      <c r="AQ819" s="40"/>
      <c r="AR819" s="40"/>
      <c r="AS819" s="40"/>
      <c r="AT819" s="29"/>
      <c r="AU819" s="56"/>
      <c r="AV819" s="56"/>
      <c r="AW819" s="56"/>
      <c r="AX819" s="248" t="str">
        <f>IF(V819="","",EOMONTH(EDATE(Tabla1[[#This Row],[Fecha Finalización]],2),0))</f>
        <v/>
      </c>
      <c r="AY819" s="40"/>
      <c r="AZ819" s="249" t="str">
        <f>IF(V819="","",EOMONTH(EDATE(Tabla1[[#This Row],[Fecha Finalización]],3),0))</f>
        <v/>
      </c>
      <c r="BA819" s="40"/>
      <c r="BB819" s="40"/>
      <c r="BC819" s="235"/>
      <c r="BD819" s="233" t="str">
        <f>IF(F819="","",Tabla1[[#This Row],[sem 01]]&amp;Tabla1[[#This Row],[sem 02]]&amp;Tabla1[[#This Row],[sem 03]])</f>
        <v/>
      </c>
      <c r="BE819" s="234" t="str">
        <f>IF(TRIM(F819)="","",$B$1&amp;"-"&amp;SUBSTITUTE(Tabla1[[#This Row],[Mes Inscrito]]," ","")&amp;"-"&amp;SUBSTITUTE(Tabla1[[#This Row],[Dia de clases Inscrito]]," ","")&amp;"-"&amp;SUBSTITUTE(Tabla1[[#This Row],[Horario Inscrito]]," ","")&amp;"-"&amp;Tabla1[[#This Row],[Fecha Inicio grupo]])</f>
        <v/>
      </c>
      <c r="BF819" s="251" t="str">
        <f>IF(F819="","",Tabla1[[#This Row],[Curso]])</f>
        <v/>
      </c>
      <c r="BG819" s="252" t="str">
        <f>+IF(TRIM(F819)="","",$B$1&amp;"-"&amp;TRIM(Tabla1[[#This Row],[Mes Inscrito]])&amp;"-"&amp;TRIM(Tabla1[[#This Row],[Dia de clases Inscrito]])&amp;"-"&amp;TRIM(Tabla1[[#This Row],[Horario Inscrito]])&amp;"-"&amp;TRIM(Tabla1[[#This Row],[Fecha Inicio grupo]])&amp;"-"&amp;TRIM(Tabla1[[#This Row],[Tipo Incrito]]))</f>
        <v/>
      </c>
      <c r="BH819" s="308" t="str">
        <f>IF(F819="","",OR(IFERROR(SEARCH("CG",Tabla1[[#This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9" s="309" t="str">
        <f>IF(F819&lt;&gt;"",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9" s="309" t="str">
        <f>IF(F819&lt;&gt;"",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9" s="309" t="str">
        <f>IF(Tabla1[[#This Row],[Fecha Inicio grupo]]="","",IFERROR(VLOOKUP(Tabla1[[#This Row],[Mes de Alta como miembro]],Parámetros!$AM$2:$AN$16,2,0),"01/01/1900"))</f>
        <v/>
      </c>
    </row>
    <row r="820" spans="1:63" ht="14.45" hidden="1">
      <c r="A820" s="69">
        <v>817</v>
      </c>
      <c r="B820" s="30"/>
      <c r="C820" s="35"/>
      <c r="D820" s="43"/>
      <c r="E820" s="65"/>
      <c r="F820" s="46"/>
      <c r="G820" s="46"/>
      <c r="H820" s="163"/>
      <c r="I820" s="43"/>
      <c r="J820" s="29"/>
      <c r="K820" s="70"/>
      <c r="L820" s="69"/>
      <c r="M820" s="47"/>
      <c r="N820" s="238" t="str">
        <f ca="1">IF(Tabla1[[#This Row],[Fecha de nac]]="","",IF(Tabla1[[#This Row],[Fecha Finalización]] &gt;=TODAY(), DATEDIF(Tabla1[[#This Row],[Fecha de nac]],TODAY(),"y"), ROUNDDOWN((Tabla1[[#This Row],[Fecha Finalización]] -Tabla1[[#This Row],[Fecha de nac]])/365,0)))</f>
        <v/>
      </c>
      <c r="O820" s="169"/>
      <c r="P820" s="35"/>
      <c r="Q820" s="68"/>
      <c r="R820" s="68"/>
      <c r="S820" s="68"/>
      <c r="T820" s="68"/>
      <c r="U820" s="243" t="str">
        <f>IF(F820="","",Tabla1[[#This Row],[Fecha Inicio grupo]]+3*7-7)</f>
        <v/>
      </c>
      <c r="V820" s="244" t="str">
        <f>IF(F820="","",EDATE(Tabla1[[#This Row],[Fecha Inicio grupo]],3))</f>
        <v/>
      </c>
      <c r="W820" s="30"/>
      <c r="X820" s="30"/>
      <c r="Y820" s="76"/>
      <c r="Z820" s="76"/>
      <c r="AA820" s="76"/>
      <c r="AB820" s="76"/>
      <c r="AC820" s="76"/>
      <c r="AD820" s="76"/>
      <c r="AE820" s="76"/>
      <c r="AF820" s="76"/>
      <c r="AG820" s="76"/>
      <c r="AH820" s="76"/>
      <c r="AI820" s="76"/>
      <c r="AJ820" s="76"/>
      <c r="AK820" s="76"/>
      <c r="AL820" s="76"/>
      <c r="AM820" s="76"/>
      <c r="AN820" s="76"/>
      <c r="AO820" s="144"/>
      <c r="AP820" s="246" t="str">
        <f>IF(F820="","",IFERROR(VLOOKUP(SUBSTITUTE(SUBSTITUTE(Tabla1[[#This Row],[Uso Sistemas]],"T","P"),"N","F"),Parámetros!$M$2:$N$17,2,0),"Completar hasta 3ra sem. para evaluar a Probacionista"))</f>
        <v/>
      </c>
      <c r="AQ820" s="40"/>
      <c r="AR820" s="40"/>
      <c r="AS820" s="40"/>
      <c r="AT820" s="29"/>
      <c r="AU820" s="56"/>
      <c r="AV820" s="56"/>
      <c r="AW820" s="56"/>
      <c r="AX820" s="248" t="str">
        <f>IF(V820="","",EOMONTH(EDATE(Tabla1[[#This Row],[Fecha Finalización]],2),0))</f>
        <v/>
      </c>
      <c r="AY820" s="40"/>
      <c r="AZ820" s="249" t="str">
        <f>IF(V820="","",EOMONTH(EDATE(Tabla1[[#This Row],[Fecha Finalización]],3),0))</f>
        <v/>
      </c>
      <c r="BA820" s="40"/>
      <c r="BB820" s="40"/>
      <c r="BC820" s="235"/>
      <c r="BD820" s="233" t="str">
        <f>IF(F820="","",Tabla1[[#This Row],[sem 01]]&amp;Tabla1[[#This Row],[sem 02]]&amp;Tabla1[[#This Row],[sem 03]])</f>
        <v/>
      </c>
      <c r="BE820" s="234" t="str">
        <f>IF(TRIM(F820)="","",$B$1&amp;"-"&amp;SUBSTITUTE(Tabla1[[#This Row],[Mes Inscrito]]," ","")&amp;"-"&amp;SUBSTITUTE(Tabla1[[#This Row],[Dia de clases Inscrito]]," ","")&amp;"-"&amp;SUBSTITUTE(Tabla1[[#This Row],[Horario Inscrito]]," ","")&amp;"-"&amp;Tabla1[[#This Row],[Fecha Inicio grupo]])</f>
        <v/>
      </c>
      <c r="BF820" s="251" t="str">
        <f>IF(F820="","",Tabla1[[#This Row],[Curso]])</f>
        <v/>
      </c>
      <c r="BG820" s="252" t="str">
        <f>+IF(TRIM(F820)="","",$B$1&amp;"-"&amp;TRIM(Tabla1[[#This Row],[Mes Inscrito]])&amp;"-"&amp;TRIM(Tabla1[[#This Row],[Dia de clases Inscrito]])&amp;"-"&amp;TRIM(Tabla1[[#This Row],[Horario Inscrito]])&amp;"-"&amp;TRIM(Tabla1[[#This Row],[Fecha Inicio grupo]])&amp;"-"&amp;TRIM(Tabla1[[#This Row],[Tipo Incrito]]))</f>
        <v/>
      </c>
      <c r="BH820" s="308" t="str">
        <f>IF(F820="","",OR(IFERROR(SEARCH("CG",Tabla1[[#This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0" s="309" t="str">
        <f>IF(F820&lt;&gt;"",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0" s="309" t="str">
        <f>IF(F820&lt;&gt;"",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0" s="309" t="str">
        <f>IF(Tabla1[[#This Row],[Fecha Inicio grupo]]="","",IFERROR(VLOOKUP(Tabla1[[#This Row],[Mes de Alta como miembro]],Parámetros!$AM$2:$AN$16,2,0),"01/01/1900"))</f>
        <v/>
      </c>
    </row>
    <row r="821" spans="1:63" ht="14.45" hidden="1">
      <c r="A821" s="69">
        <v>818</v>
      </c>
      <c r="B821" s="30"/>
      <c r="C821" s="35"/>
      <c r="D821" s="43"/>
      <c r="E821" s="65"/>
      <c r="F821" s="46"/>
      <c r="G821" s="46"/>
      <c r="H821" s="163"/>
      <c r="I821" s="43"/>
      <c r="J821" s="29"/>
      <c r="K821" s="70"/>
      <c r="L821" s="69"/>
      <c r="M821" s="47"/>
      <c r="N821" s="238" t="str">
        <f ca="1">IF(Tabla1[[#This Row],[Fecha de nac]]="","",IF(Tabla1[[#This Row],[Fecha Finalización]] &gt;=TODAY(), DATEDIF(Tabla1[[#This Row],[Fecha de nac]],TODAY(),"y"), ROUNDDOWN((Tabla1[[#This Row],[Fecha Finalización]] -Tabla1[[#This Row],[Fecha de nac]])/365,0)))</f>
        <v/>
      </c>
      <c r="O821" s="169"/>
      <c r="P821" s="35"/>
      <c r="Q821" s="68"/>
      <c r="R821" s="68"/>
      <c r="S821" s="68"/>
      <c r="T821" s="68"/>
      <c r="U821" s="243" t="str">
        <f>IF(F821="","",Tabla1[[#This Row],[Fecha Inicio grupo]]+3*7-7)</f>
        <v/>
      </c>
      <c r="V821" s="244" t="str">
        <f>IF(F821="","",EDATE(Tabla1[[#This Row],[Fecha Inicio grupo]],3))</f>
        <v/>
      </c>
      <c r="W821" s="30"/>
      <c r="X821" s="30"/>
      <c r="Y821" s="76"/>
      <c r="Z821" s="76"/>
      <c r="AA821" s="76"/>
      <c r="AB821" s="76"/>
      <c r="AC821" s="76"/>
      <c r="AD821" s="76"/>
      <c r="AE821" s="76"/>
      <c r="AF821" s="76"/>
      <c r="AG821" s="76"/>
      <c r="AH821" s="76"/>
      <c r="AI821" s="76"/>
      <c r="AJ821" s="76"/>
      <c r="AK821" s="76"/>
      <c r="AL821" s="76"/>
      <c r="AM821" s="76"/>
      <c r="AN821" s="76"/>
      <c r="AO821" s="144"/>
      <c r="AP821" s="246" t="str">
        <f>IF(F821="","",IFERROR(VLOOKUP(SUBSTITUTE(SUBSTITUTE(Tabla1[[#This Row],[Uso Sistemas]],"T","P"),"N","F"),Parámetros!$M$2:$N$17,2,0),"Completar hasta 3ra sem. para evaluar a Probacionista"))</f>
        <v/>
      </c>
      <c r="AQ821" s="40"/>
      <c r="AR821" s="40"/>
      <c r="AS821" s="40"/>
      <c r="AT821" s="29"/>
      <c r="AU821" s="56"/>
      <c r="AV821" s="56"/>
      <c r="AW821" s="56"/>
      <c r="AX821" s="248" t="str">
        <f>IF(V821="","",EOMONTH(EDATE(Tabla1[[#This Row],[Fecha Finalización]],2),0))</f>
        <v/>
      </c>
      <c r="AY821" s="40"/>
      <c r="AZ821" s="249" t="str">
        <f>IF(V821="","",EOMONTH(EDATE(Tabla1[[#This Row],[Fecha Finalización]],3),0))</f>
        <v/>
      </c>
      <c r="BA821" s="40"/>
      <c r="BB821" s="40"/>
      <c r="BC821" s="235"/>
      <c r="BD821" s="233" t="str">
        <f>IF(F821="","",Tabla1[[#This Row],[sem 01]]&amp;Tabla1[[#This Row],[sem 02]]&amp;Tabla1[[#This Row],[sem 03]])</f>
        <v/>
      </c>
      <c r="BE821" s="234" t="str">
        <f>IF(TRIM(F821)="","",$B$1&amp;"-"&amp;SUBSTITUTE(Tabla1[[#This Row],[Mes Inscrito]]," ","")&amp;"-"&amp;SUBSTITUTE(Tabla1[[#This Row],[Dia de clases Inscrito]]," ","")&amp;"-"&amp;SUBSTITUTE(Tabla1[[#This Row],[Horario Inscrito]]," ","")&amp;"-"&amp;Tabla1[[#This Row],[Fecha Inicio grupo]])</f>
        <v/>
      </c>
      <c r="BF821" s="251" t="str">
        <f>IF(F821="","",Tabla1[[#This Row],[Curso]])</f>
        <v/>
      </c>
      <c r="BG821" s="252" t="str">
        <f>+IF(TRIM(F821)="","",$B$1&amp;"-"&amp;TRIM(Tabla1[[#This Row],[Mes Inscrito]])&amp;"-"&amp;TRIM(Tabla1[[#This Row],[Dia de clases Inscrito]])&amp;"-"&amp;TRIM(Tabla1[[#This Row],[Horario Inscrito]])&amp;"-"&amp;TRIM(Tabla1[[#This Row],[Fecha Inicio grupo]])&amp;"-"&amp;TRIM(Tabla1[[#This Row],[Tipo Incrito]]))</f>
        <v/>
      </c>
      <c r="BH821" s="308" t="str">
        <f>IF(F821="","",OR(IFERROR(SEARCH("CG",Tabla1[[#This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1" s="309" t="str">
        <f>IF(F821&lt;&gt;"",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1" s="309" t="str">
        <f>IF(F821&lt;&gt;"",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1" s="309" t="str">
        <f>IF(Tabla1[[#This Row],[Fecha Inicio grupo]]="","",IFERROR(VLOOKUP(Tabla1[[#This Row],[Mes de Alta como miembro]],Parámetros!$AM$2:$AN$16,2,0),"01/01/1900"))</f>
        <v/>
      </c>
    </row>
    <row r="822" spans="1:63" ht="14.45" hidden="1">
      <c r="A822" s="69">
        <v>819</v>
      </c>
      <c r="B822" s="30"/>
      <c r="C822" s="35"/>
      <c r="D822" s="43"/>
      <c r="E822" s="65"/>
      <c r="F822" s="46"/>
      <c r="G822" s="46"/>
      <c r="H822" s="163"/>
      <c r="I822" s="43"/>
      <c r="J822" s="29"/>
      <c r="K822" s="70"/>
      <c r="L822" s="69"/>
      <c r="M822" s="47"/>
      <c r="N822" s="238" t="str">
        <f ca="1">IF(Tabla1[[#This Row],[Fecha de nac]]="","",IF(Tabla1[[#This Row],[Fecha Finalización]] &gt;=TODAY(), DATEDIF(Tabla1[[#This Row],[Fecha de nac]],TODAY(),"y"), ROUNDDOWN((Tabla1[[#This Row],[Fecha Finalización]] -Tabla1[[#This Row],[Fecha de nac]])/365,0)))</f>
        <v/>
      </c>
      <c r="O822" s="169"/>
      <c r="P822" s="35"/>
      <c r="Q822" s="68"/>
      <c r="R822" s="68"/>
      <c r="S822" s="68"/>
      <c r="T822" s="68"/>
      <c r="U822" s="243" t="str">
        <f>IF(F822="","",Tabla1[[#This Row],[Fecha Inicio grupo]]+3*7-7)</f>
        <v/>
      </c>
      <c r="V822" s="244" t="str">
        <f>IF(F822="","",EDATE(Tabla1[[#This Row],[Fecha Inicio grupo]],3))</f>
        <v/>
      </c>
      <c r="W822" s="30"/>
      <c r="X822" s="30"/>
      <c r="Y822" s="76"/>
      <c r="Z822" s="76"/>
      <c r="AA822" s="76"/>
      <c r="AB822" s="76"/>
      <c r="AC822" s="76"/>
      <c r="AD822" s="76"/>
      <c r="AE822" s="76"/>
      <c r="AF822" s="76"/>
      <c r="AG822" s="76"/>
      <c r="AH822" s="76"/>
      <c r="AI822" s="76"/>
      <c r="AJ822" s="76"/>
      <c r="AK822" s="76"/>
      <c r="AL822" s="76"/>
      <c r="AM822" s="76"/>
      <c r="AN822" s="76"/>
      <c r="AO822" s="144"/>
      <c r="AP822" s="246" t="str">
        <f>IF(F822="","",IFERROR(VLOOKUP(SUBSTITUTE(SUBSTITUTE(Tabla1[[#This Row],[Uso Sistemas]],"T","P"),"N","F"),Parámetros!$M$2:$N$17,2,0),"Completar hasta 3ra sem. para evaluar a Probacionista"))</f>
        <v/>
      </c>
      <c r="AQ822" s="40"/>
      <c r="AR822" s="40"/>
      <c r="AS822" s="40"/>
      <c r="AT822" s="29"/>
      <c r="AU822" s="56"/>
      <c r="AV822" s="56"/>
      <c r="AW822" s="56"/>
      <c r="AX822" s="248" t="str">
        <f>IF(V822="","",EOMONTH(EDATE(Tabla1[[#This Row],[Fecha Finalización]],2),0))</f>
        <v/>
      </c>
      <c r="AY822" s="40"/>
      <c r="AZ822" s="249" t="str">
        <f>IF(V822="","",EOMONTH(EDATE(Tabla1[[#This Row],[Fecha Finalización]],3),0))</f>
        <v/>
      </c>
      <c r="BA822" s="40"/>
      <c r="BB822" s="40"/>
      <c r="BC822" s="235"/>
      <c r="BD822" s="233" t="str">
        <f>IF(F822="","",Tabla1[[#This Row],[sem 01]]&amp;Tabla1[[#This Row],[sem 02]]&amp;Tabla1[[#This Row],[sem 03]])</f>
        <v/>
      </c>
      <c r="BE822" s="234" t="str">
        <f>IF(TRIM(F822)="","",$B$1&amp;"-"&amp;SUBSTITUTE(Tabla1[[#This Row],[Mes Inscrito]]," ","")&amp;"-"&amp;SUBSTITUTE(Tabla1[[#This Row],[Dia de clases Inscrito]]," ","")&amp;"-"&amp;SUBSTITUTE(Tabla1[[#This Row],[Horario Inscrito]]," ","")&amp;"-"&amp;Tabla1[[#This Row],[Fecha Inicio grupo]])</f>
        <v/>
      </c>
      <c r="BF822" s="251" t="str">
        <f>IF(F822="","",Tabla1[[#This Row],[Curso]])</f>
        <v/>
      </c>
      <c r="BG822" s="252" t="str">
        <f>+IF(TRIM(F822)="","",$B$1&amp;"-"&amp;TRIM(Tabla1[[#This Row],[Mes Inscrito]])&amp;"-"&amp;TRIM(Tabla1[[#This Row],[Dia de clases Inscrito]])&amp;"-"&amp;TRIM(Tabla1[[#This Row],[Horario Inscrito]])&amp;"-"&amp;TRIM(Tabla1[[#This Row],[Fecha Inicio grupo]])&amp;"-"&amp;TRIM(Tabla1[[#This Row],[Tipo Incrito]]))</f>
        <v/>
      </c>
      <c r="BH822" s="308" t="str">
        <f>IF(F822="","",OR(IFERROR(SEARCH("CG",Tabla1[[#This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2" s="309" t="str">
        <f>IF(F822&lt;&gt;"",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2" s="309" t="str">
        <f>IF(F822&lt;&gt;"",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2" s="309" t="str">
        <f>IF(Tabla1[[#This Row],[Fecha Inicio grupo]]="","",IFERROR(VLOOKUP(Tabla1[[#This Row],[Mes de Alta como miembro]],Parámetros!$AM$2:$AN$16,2,0),"01/01/1900"))</f>
        <v/>
      </c>
    </row>
    <row r="823" spans="1:63" ht="14.45" hidden="1">
      <c r="A823" s="69">
        <v>820</v>
      </c>
      <c r="B823" s="30"/>
      <c r="C823" s="35"/>
      <c r="D823" s="43"/>
      <c r="E823" s="65"/>
      <c r="F823" s="46"/>
      <c r="G823" s="46"/>
      <c r="H823" s="163"/>
      <c r="I823" s="43"/>
      <c r="J823" s="29"/>
      <c r="K823" s="70"/>
      <c r="L823" s="69"/>
      <c r="M823" s="47"/>
      <c r="N823" s="238" t="str">
        <f ca="1">IF(Tabla1[[#This Row],[Fecha de nac]]="","",IF(Tabla1[[#This Row],[Fecha Finalización]] &gt;=TODAY(), DATEDIF(Tabla1[[#This Row],[Fecha de nac]],TODAY(),"y"), ROUNDDOWN((Tabla1[[#This Row],[Fecha Finalización]] -Tabla1[[#This Row],[Fecha de nac]])/365,0)))</f>
        <v/>
      </c>
      <c r="O823" s="169"/>
      <c r="P823" s="35"/>
      <c r="Q823" s="68"/>
      <c r="R823" s="68"/>
      <c r="S823" s="68"/>
      <c r="T823" s="68"/>
      <c r="U823" s="243" t="str">
        <f>IF(F823="","",Tabla1[[#This Row],[Fecha Inicio grupo]]+3*7-7)</f>
        <v/>
      </c>
      <c r="V823" s="244" t="str">
        <f>IF(F823="","",EDATE(Tabla1[[#This Row],[Fecha Inicio grupo]],3))</f>
        <v/>
      </c>
      <c r="W823" s="30"/>
      <c r="X823" s="30"/>
      <c r="Y823" s="76"/>
      <c r="Z823" s="76"/>
      <c r="AA823" s="76"/>
      <c r="AB823" s="76"/>
      <c r="AC823" s="76"/>
      <c r="AD823" s="76"/>
      <c r="AE823" s="76"/>
      <c r="AF823" s="76"/>
      <c r="AG823" s="76"/>
      <c r="AH823" s="76"/>
      <c r="AI823" s="76"/>
      <c r="AJ823" s="76"/>
      <c r="AK823" s="76"/>
      <c r="AL823" s="76"/>
      <c r="AM823" s="76"/>
      <c r="AN823" s="76"/>
      <c r="AO823" s="144"/>
      <c r="AP823" s="246" t="str">
        <f>IF(F823="","",IFERROR(VLOOKUP(SUBSTITUTE(SUBSTITUTE(Tabla1[[#This Row],[Uso Sistemas]],"T","P"),"N","F"),Parámetros!$M$2:$N$17,2,0),"Completar hasta 3ra sem. para evaluar a Probacionista"))</f>
        <v/>
      </c>
      <c r="AQ823" s="40"/>
      <c r="AR823" s="40"/>
      <c r="AS823" s="40"/>
      <c r="AT823" s="29"/>
      <c r="AU823" s="56"/>
      <c r="AV823" s="56"/>
      <c r="AW823" s="56"/>
      <c r="AX823" s="248" t="str">
        <f>IF(V823="","",EOMONTH(EDATE(Tabla1[[#This Row],[Fecha Finalización]],2),0))</f>
        <v/>
      </c>
      <c r="AY823" s="40"/>
      <c r="AZ823" s="249" t="str">
        <f>IF(V823="","",EOMONTH(EDATE(Tabla1[[#This Row],[Fecha Finalización]],3),0))</f>
        <v/>
      </c>
      <c r="BA823" s="40"/>
      <c r="BB823" s="40"/>
      <c r="BC823" s="235"/>
      <c r="BD823" s="233" t="str">
        <f>IF(F823="","",Tabla1[[#This Row],[sem 01]]&amp;Tabla1[[#This Row],[sem 02]]&amp;Tabla1[[#This Row],[sem 03]])</f>
        <v/>
      </c>
      <c r="BE823" s="234" t="str">
        <f>IF(TRIM(F823)="","",$B$1&amp;"-"&amp;SUBSTITUTE(Tabla1[[#This Row],[Mes Inscrito]]," ","")&amp;"-"&amp;SUBSTITUTE(Tabla1[[#This Row],[Dia de clases Inscrito]]," ","")&amp;"-"&amp;SUBSTITUTE(Tabla1[[#This Row],[Horario Inscrito]]," ","")&amp;"-"&amp;Tabla1[[#This Row],[Fecha Inicio grupo]])</f>
        <v/>
      </c>
      <c r="BF823" s="251" t="str">
        <f>IF(F823="","",Tabla1[[#This Row],[Curso]])</f>
        <v/>
      </c>
      <c r="BG823" s="252" t="str">
        <f>+IF(TRIM(F823)="","",$B$1&amp;"-"&amp;TRIM(Tabla1[[#This Row],[Mes Inscrito]])&amp;"-"&amp;TRIM(Tabla1[[#This Row],[Dia de clases Inscrito]])&amp;"-"&amp;TRIM(Tabla1[[#This Row],[Horario Inscrito]])&amp;"-"&amp;TRIM(Tabla1[[#This Row],[Fecha Inicio grupo]])&amp;"-"&amp;TRIM(Tabla1[[#This Row],[Tipo Incrito]]))</f>
        <v/>
      </c>
      <c r="BH823" s="308" t="str">
        <f>IF(F823="","",OR(IFERROR(SEARCH("CG",Tabla1[[#This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3" s="309" t="str">
        <f>IF(F823&lt;&gt;"",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3" s="309" t="str">
        <f>IF(F823&lt;&gt;"",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3" s="309" t="str">
        <f>IF(Tabla1[[#This Row],[Fecha Inicio grupo]]="","",IFERROR(VLOOKUP(Tabla1[[#This Row],[Mes de Alta como miembro]],Parámetros!$AM$2:$AN$16,2,0),"01/01/1900"))</f>
        <v/>
      </c>
    </row>
    <row r="824" spans="1:63" ht="14.45" hidden="1">
      <c r="A824" s="69">
        <v>821</v>
      </c>
      <c r="B824" s="30"/>
      <c r="C824" s="35"/>
      <c r="D824" s="43"/>
      <c r="E824" s="65"/>
      <c r="F824" s="46"/>
      <c r="G824" s="46"/>
      <c r="H824" s="163"/>
      <c r="I824" s="43"/>
      <c r="J824" s="29"/>
      <c r="K824" s="70"/>
      <c r="L824" s="69"/>
      <c r="M824" s="47"/>
      <c r="N824" s="238" t="str">
        <f ca="1">IF(Tabla1[[#This Row],[Fecha de nac]]="","",IF(Tabla1[[#This Row],[Fecha Finalización]] &gt;=TODAY(), DATEDIF(Tabla1[[#This Row],[Fecha de nac]],TODAY(),"y"), ROUNDDOWN((Tabla1[[#This Row],[Fecha Finalización]] -Tabla1[[#This Row],[Fecha de nac]])/365,0)))</f>
        <v/>
      </c>
      <c r="O824" s="169"/>
      <c r="P824" s="35"/>
      <c r="Q824" s="68"/>
      <c r="R824" s="68"/>
      <c r="S824" s="68"/>
      <c r="T824" s="68"/>
      <c r="U824" s="243" t="str">
        <f>IF(F824="","",Tabla1[[#This Row],[Fecha Inicio grupo]]+3*7-7)</f>
        <v/>
      </c>
      <c r="V824" s="244" t="str">
        <f>IF(F824="","",EDATE(Tabla1[[#This Row],[Fecha Inicio grupo]],3))</f>
        <v/>
      </c>
      <c r="W824" s="30"/>
      <c r="X824" s="30"/>
      <c r="Y824" s="76"/>
      <c r="Z824" s="76"/>
      <c r="AA824" s="76"/>
      <c r="AB824" s="76"/>
      <c r="AC824" s="76"/>
      <c r="AD824" s="76"/>
      <c r="AE824" s="76"/>
      <c r="AF824" s="76"/>
      <c r="AG824" s="76"/>
      <c r="AH824" s="76"/>
      <c r="AI824" s="76"/>
      <c r="AJ824" s="76"/>
      <c r="AK824" s="76"/>
      <c r="AL824" s="76"/>
      <c r="AM824" s="76"/>
      <c r="AN824" s="76"/>
      <c r="AO824" s="144"/>
      <c r="AP824" s="246" t="str">
        <f>IF(F824="","",IFERROR(VLOOKUP(SUBSTITUTE(SUBSTITUTE(Tabla1[[#This Row],[Uso Sistemas]],"T","P"),"N","F"),Parámetros!$M$2:$N$17,2,0),"Completar hasta 3ra sem. para evaluar a Probacionista"))</f>
        <v/>
      </c>
      <c r="AQ824" s="40"/>
      <c r="AR824" s="40"/>
      <c r="AS824" s="40"/>
      <c r="AT824" s="29"/>
      <c r="AU824" s="56"/>
      <c r="AV824" s="56"/>
      <c r="AW824" s="56"/>
      <c r="AX824" s="248" t="str">
        <f>IF(V824="","",EOMONTH(EDATE(Tabla1[[#This Row],[Fecha Finalización]],2),0))</f>
        <v/>
      </c>
      <c r="AY824" s="40"/>
      <c r="AZ824" s="249" t="str">
        <f>IF(V824="","",EOMONTH(EDATE(Tabla1[[#This Row],[Fecha Finalización]],3),0))</f>
        <v/>
      </c>
      <c r="BA824" s="40"/>
      <c r="BB824" s="40"/>
      <c r="BC824" s="235"/>
      <c r="BD824" s="233" t="str">
        <f>IF(F824="","",Tabla1[[#This Row],[sem 01]]&amp;Tabla1[[#This Row],[sem 02]]&amp;Tabla1[[#This Row],[sem 03]])</f>
        <v/>
      </c>
      <c r="BE824" s="234" t="str">
        <f>IF(TRIM(F824)="","",$B$1&amp;"-"&amp;SUBSTITUTE(Tabla1[[#This Row],[Mes Inscrito]]," ","")&amp;"-"&amp;SUBSTITUTE(Tabla1[[#This Row],[Dia de clases Inscrito]]," ","")&amp;"-"&amp;SUBSTITUTE(Tabla1[[#This Row],[Horario Inscrito]]," ","")&amp;"-"&amp;Tabla1[[#This Row],[Fecha Inicio grupo]])</f>
        <v/>
      </c>
      <c r="BF824" s="251" t="str">
        <f>IF(F824="","",Tabla1[[#This Row],[Curso]])</f>
        <v/>
      </c>
      <c r="BG824" s="252" t="str">
        <f>+IF(TRIM(F824)="","",$B$1&amp;"-"&amp;TRIM(Tabla1[[#This Row],[Mes Inscrito]])&amp;"-"&amp;TRIM(Tabla1[[#This Row],[Dia de clases Inscrito]])&amp;"-"&amp;TRIM(Tabla1[[#This Row],[Horario Inscrito]])&amp;"-"&amp;TRIM(Tabla1[[#This Row],[Fecha Inicio grupo]])&amp;"-"&amp;TRIM(Tabla1[[#This Row],[Tipo Incrito]]))</f>
        <v/>
      </c>
      <c r="BH824" s="308" t="str">
        <f>IF(F824="","",OR(IFERROR(SEARCH("CG",Tabla1[[#This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4" s="309" t="str">
        <f>IF(F824&lt;&gt;"",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4" s="309" t="str">
        <f>IF(F824&lt;&gt;"",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4" s="309" t="str">
        <f>IF(Tabla1[[#This Row],[Fecha Inicio grupo]]="","",IFERROR(VLOOKUP(Tabla1[[#This Row],[Mes de Alta como miembro]],Parámetros!$AM$2:$AN$16,2,0),"01/01/1900"))</f>
        <v/>
      </c>
    </row>
    <row r="825" spans="1:63" ht="14.45" hidden="1">
      <c r="A825" s="69">
        <v>822</v>
      </c>
      <c r="B825" s="30"/>
      <c r="C825" s="35"/>
      <c r="D825" s="43"/>
      <c r="E825" s="65"/>
      <c r="F825" s="46"/>
      <c r="G825" s="46"/>
      <c r="H825" s="163"/>
      <c r="I825" s="43"/>
      <c r="J825" s="29"/>
      <c r="K825" s="70"/>
      <c r="L825" s="69"/>
      <c r="M825" s="47"/>
      <c r="N825" s="238" t="str">
        <f ca="1">IF(Tabla1[[#This Row],[Fecha de nac]]="","",IF(Tabla1[[#This Row],[Fecha Finalización]] &gt;=TODAY(), DATEDIF(Tabla1[[#This Row],[Fecha de nac]],TODAY(),"y"), ROUNDDOWN((Tabla1[[#This Row],[Fecha Finalización]] -Tabla1[[#This Row],[Fecha de nac]])/365,0)))</f>
        <v/>
      </c>
      <c r="O825" s="169"/>
      <c r="P825" s="35"/>
      <c r="Q825" s="68"/>
      <c r="R825" s="68"/>
      <c r="S825" s="68"/>
      <c r="T825" s="68"/>
      <c r="U825" s="243" t="str">
        <f>IF(F825="","",Tabla1[[#This Row],[Fecha Inicio grupo]]+3*7-7)</f>
        <v/>
      </c>
      <c r="V825" s="244" t="str">
        <f>IF(F825="","",EDATE(Tabla1[[#This Row],[Fecha Inicio grupo]],3))</f>
        <v/>
      </c>
      <c r="W825" s="30"/>
      <c r="X825" s="30"/>
      <c r="Y825" s="76"/>
      <c r="Z825" s="76"/>
      <c r="AA825" s="76"/>
      <c r="AB825" s="76"/>
      <c r="AC825" s="76"/>
      <c r="AD825" s="76"/>
      <c r="AE825" s="76"/>
      <c r="AF825" s="76"/>
      <c r="AG825" s="76"/>
      <c r="AH825" s="76"/>
      <c r="AI825" s="76"/>
      <c r="AJ825" s="76"/>
      <c r="AK825" s="76"/>
      <c r="AL825" s="76"/>
      <c r="AM825" s="76"/>
      <c r="AN825" s="76"/>
      <c r="AO825" s="144"/>
      <c r="AP825" s="246" t="str">
        <f>IF(F825="","",IFERROR(VLOOKUP(SUBSTITUTE(SUBSTITUTE(Tabla1[[#This Row],[Uso Sistemas]],"T","P"),"N","F"),Parámetros!$M$2:$N$17,2,0),"Completar hasta 3ra sem. para evaluar a Probacionista"))</f>
        <v/>
      </c>
      <c r="AQ825" s="40"/>
      <c r="AR825" s="40"/>
      <c r="AS825" s="40"/>
      <c r="AT825" s="29"/>
      <c r="AU825" s="56"/>
      <c r="AV825" s="56"/>
      <c r="AW825" s="56"/>
      <c r="AX825" s="248" t="str">
        <f>IF(V825="","",EOMONTH(EDATE(Tabla1[[#This Row],[Fecha Finalización]],2),0))</f>
        <v/>
      </c>
      <c r="AY825" s="40"/>
      <c r="AZ825" s="249" t="str">
        <f>IF(V825="","",EOMONTH(EDATE(Tabla1[[#This Row],[Fecha Finalización]],3),0))</f>
        <v/>
      </c>
      <c r="BA825" s="40"/>
      <c r="BB825" s="40"/>
      <c r="BC825" s="235"/>
      <c r="BD825" s="233" t="str">
        <f>IF(F825="","",Tabla1[[#This Row],[sem 01]]&amp;Tabla1[[#This Row],[sem 02]]&amp;Tabla1[[#This Row],[sem 03]])</f>
        <v/>
      </c>
      <c r="BE825" s="234" t="str">
        <f>IF(TRIM(F825)="","",$B$1&amp;"-"&amp;SUBSTITUTE(Tabla1[[#This Row],[Mes Inscrito]]," ","")&amp;"-"&amp;SUBSTITUTE(Tabla1[[#This Row],[Dia de clases Inscrito]]," ","")&amp;"-"&amp;SUBSTITUTE(Tabla1[[#This Row],[Horario Inscrito]]," ","")&amp;"-"&amp;Tabla1[[#This Row],[Fecha Inicio grupo]])</f>
        <v/>
      </c>
      <c r="BF825" s="251" t="str">
        <f>IF(F825="","",Tabla1[[#This Row],[Curso]])</f>
        <v/>
      </c>
      <c r="BG825" s="252" t="str">
        <f>+IF(TRIM(F825)="","",$B$1&amp;"-"&amp;TRIM(Tabla1[[#This Row],[Mes Inscrito]])&amp;"-"&amp;TRIM(Tabla1[[#This Row],[Dia de clases Inscrito]])&amp;"-"&amp;TRIM(Tabla1[[#This Row],[Horario Inscrito]])&amp;"-"&amp;TRIM(Tabla1[[#This Row],[Fecha Inicio grupo]])&amp;"-"&amp;TRIM(Tabla1[[#This Row],[Tipo Incrito]]))</f>
        <v/>
      </c>
      <c r="BH825" s="308" t="str">
        <f>IF(F825="","",OR(IFERROR(SEARCH("CG",Tabla1[[#This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5" s="309" t="str">
        <f>IF(F825&lt;&gt;"",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5" s="309" t="str">
        <f>IF(F825&lt;&gt;"",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5" s="309" t="str">
        <f>IF(Tabla1[[#This Row],[Fecha Inicio grupo]]="","",IFERROR(VLOOKUP(Tabla1[[#This Row],[Mes de Alta como miembro]],Parámetros!$AM$2:$AN$16,2,0),"01/01/1900"))</f>
        <v/>
      </c>
    </row>
    <row r="826" spans="1:63" ht="14.45" hidden="1">
      <c r="A826" s="69">
        <v>823</v>
      </c>
      <c r="B826" s="30"/>
      <c r="C826" s="35"/>
      <c r="D826" s="43"/>
      <c r="E826" s="65"/>
      <c r="F826" s="46"/>
      <c r="G826" s="46"/>
      <c r="H826" s="163"/>
      <c r="I826" s="43"/>
      <c r="J826" s="29"/>
      <c r="K826" s="70"/>
      <c r="L826" s="69"/>
      <c r="M826" s="47"/>
      <c r="N826" s="238" t="str">
        <f ca="1">IF(Tabla1[[#This Row],[Fecha de nac]]="","",IF(Tabla1[[#This Row],[Fecha Finalización]] &gt;=TODAY(), DATEDIF(Tabla1[[#This Row],[Fecha de nac]],TODAY(),"y"), ROUNDDOWN((Tabla1[[#This Row],[Fecha Finalización]] -Tabla1[[#This Row],[Fecha de nac]])/365,0)))</f>
        <v/>
      </c>
      <c r="O826" s="169"/>
      <c r="P826" s="35"/>
      <c r="Q826" s="68"/>
      <c r="R826" s="68"/>
      <c r="S826" s="68"/>
      <c r="T826" s="68"/>
      <c r="U826" s="243" t="str">
        <f>IF(F826="","",Tabla1[[#This Row],[Fecha Inicio grupo]]+3*7-7)</f>
        <v/>
      </c>
      <c r="V826" s="244" t="str">
        <f>IF(F826="","",EDATE(Tabla1[[#This Row],[Fecha Inicio grupo]],3))</f>
        <v/>
      </c>
      <c r="W826" s="30"/>
      <c r="X826" s="30"/>
      <c r="Y826" s="76"/>
      <c r="Z826" s="76"/>
      <c r="AA826" s="76"/>
      <c r="AB826" s="76"/>
      <c r="AC826" s="76"/>
      <c r="AD826" s="76"/>
      <c r="AE826" s="76"/>
      <c r="AF826" s="76"/>
      <c r="AG826" s="76"/>
      <c r="AH826" s="76"/>
      <c r="AI826" s="76"/>
      <c r="AJ826" s="76"/>
      <c r="AK826" s="76"/>
      <c r="AL826" s="76"/>
      <c r="AM826" s="76"/>
      <c r="AN826" s="76"/>
      <c r="AO826" s="144"/>
      <c r="AP826" s="246" t="str">
        <f>IF(F826="","",IFERROR(VLOOKUP(SUBSTITUTE(SUBSTITUTE(Tabla1[[#This Row],[Uso Sistemas]],"T","P"),"N","F"),Parámetros!$M$2:$N$17,2,0),"Completar hasta 3ra sem. para evaluar a Probacionista"))</f>
        <v/>
      </c>
      <c r="AQ826" s="40"/>
      <c r="AR826" s="40"/>
      <c r="AS826" s="40"/>
      <c r="AT826" s="29"/>
      <c r="AU826" s="56"/>
      <c r="AV826" s="56"/>
      <c r="AW826" s="56"/>
      <c r="AX826" s="248" t="str">
        <f>IF(V826="","",EOMONTH(EDATE(Tabla1[[#This Row],[Fecha Finalización]],2),0))</f>
        <v/>
      </c>
      <c r="AY826" s="40"/>
      <c r="AZ826" s="249" t="str">
        <f>IF(V826="","",EOMONTH(EDATE(Tabla1[[#This Row],[Fecha Finalización]],3),0))</f>
        <v/>
      </c>
      <c r="BA826" s="40"/>
      <c r="BB826" s="40"/>
      <c r="BC826" s="235"/>
      <c r="BD826" s="233" t="str">
        <f>IF(F826="","",Tabla1[[#This Row],[sem 01]]&amp;Tabla1[[#This Row],[sem 02]]&amp;Tabla1[[#This Row],[sem 03]])</f>
        <v/>
      </c>
      <c r="BE826" s="234" t="str">
        <f>IF(TRIM(F826)="","",$B$1&amp;"-"&amp;SUBSTITUTE(Tabla1[[#This Row],[Mes Inscrito]]," ","")&amp;"-"&amp;SUBSTITUTE(Tabla1[[#This Row],[Dia de clases Inscrito]]," ","")&amp;"-"&amp;SUBSTITUTE(Tabla1[[#This Row],[Horario Inscrito]]," ","")&amp;"-"&amp;Tabla1[[#This Row],[Fecha Inicio grupo]])</f>
        <v/>
      </c>
      <c r="BF826" s="251" t="str">
        <f>IF(F826="","",Tabla1[[#This Row],[Curso]])</f>
        <v/>
      </c>
      <c r="BG826" s="252" t="str">
        <f>+IF(TRIM(F826)="","",$B$1&amp;"-"&amp;TRIM(Tabla1[[#This Row],[Mes Inscrito]])&amp;"-"&amp;TRIM(Tabla1[[#This Row],[Dia de clases Inscrito]])&amp;"-"&amp;TRIM(Tabla1[[#This Row],[Horario Inscrito]])&amp;"-"&amp;TRIM(Tabla1[[#This Row],[Fecha Inicio grupo]])&amp;"-"&amp;TRIM(Tabla1[[#This Row],[Tipo Incrito]]))</f>
        <v/>
      </c>
      <c r="BH826" s="308" t="str">
        <f>IF(F826="","",OR(IFERROR(SEARCH("CG",Tabla1[[#This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6" s="309" t="str">
        <f>IF(F826&lt;&gt;"",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6" s="309" t="str">
        <f>IF(F826&lt;&gt;"",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6" s="309" t="str">
        <f>IF(Tabla1[[#This Row],[Fecha Inicio grupo]]="","",IFERROR(VLOOKUP(Tabla1[[#This Row],[Mes de Alta como miembro]],Parámetros!$AM$2:$AN$16,2,0),"01/01/1900"))</f>
        <v/>
      </c>
    </row>
    <row r="827" spans="1:63" ht="14.45" hidden="1">
      <c r="A827" s="69">
        <v>824</v>
      </c>
      <c r="B827" s="30"/>
      <c r="C827" s="35"/>
      <c r="D827" s="43"/>
      <c r="E827" s="65"/>
      <c r="F827" s="46"/>
      <c r="G827" s="46"/>
      <c r="H827" s="163"/>
      <c r="I827" s="43"/>
      <c r="J827" s="29"/>
      <c r="K827" s="70"/>
      <c r="L827" s="69"/>
      <c r="M827" s="47"/>
      <c r="N827" s="238" t="str">
        <f ca="1">IF(Tabla1[[#This Row],[Fecha de nac]]="","",IF(Tabla1[[#This Row],[Fecha Finalización]] &gt;=TODAY(), DATEDIF(Tabla1[[#This Row],[Fecha de nac]],TODAY(),"y"), ROUNDDOWN((Tabla1[[#This Row],[Fecha Finalización]] -Tabla1[[#This Row],[Fecha de nac]])/365,0)))</f>
        <v/>
      </c>
      <c r="O827" s="169"/>
      <c r="P827" s="35"/>
      <c r="Q827" s="68"/>
      <c r="R827" s="68"/>
      <c r="S827" s="68"/>
      <c r="T827" s="68"/>
      <c r="U827" s="243" t="str">
        <f>IF(F827="","",Tabla1[[#This Row],[Fecha Inicio grupo]]+3*7-7)</f>
        <v/>
      </c>
      <c r="V827" s="244" t="str">
        <f>IF(F827="","",EDATE(Tabla1[[#This Row],[Fecha Inicio grupo]],3))</f>
        <v/>
      </c>
      <c r="W827" s="30"/>
      <c r="X827" s="30"/>
      <c r="Y827" s="76"/>
      <c r="Z827" s="76"/>
      <c r="AA827" s="76"/>
      <c r="AB827" s="76"/>
      <c r="AC827" s="76"/>
      <c r="AD827" s="76"/>
      <c r="AE827" s="76"/>
      <c r="AF827" s="76"/>
      <c r="AG827" s="76"/>
      <c r="AH827" s="76"/>
      <c r="AI827" s="76"/>
      <c r="AJ827" s="76"/>
      <c r="AK827" s="76"/>
      <c r="AL827" s="76"/>
      <c r="AM827" s="76"/>
      <c r="AN827" s="76"/>
      <c r="AO827" s="144"/>
      <c r="AP827" s="246" t="str">
        <f>IF(F827="","",IFERROR(VLOOKUP(SUBSTITUTE(SUBSTITUTE(Tabla1[[#This Row],[Uso Sistemas]],"T","P"),"N","F"),Parámetros!$M$2:$N$17,2,0),"Completar hasta 3ra sem. para evaluar a Probacionista"))</f>
        <v/>
      </c>
      <c r="AQ827" s="40"/>
      <c r="AR827" s="40"/>
      <c r="AS827" s="40"/>
      <c r="AT827" s="29"/>
      <c r="AU827" s="56"/>
      <c r="AV827" s="56"/>
      <c r="AW827" s="56"/>
      <c r="AX827" s="248" t="str">
        <f>IF(V827="","",EOMONTH(EDATE(Tabla1[[#This Row],[Fecha Finalización]],2),0))</f>
        <v/>
      </c>
      <c r="AY827" s="40"/>
      <c r="AZ827" s="249" t="str">
        <f>IF(V827="","",EOMONTH(EDATE(Tabla1[[#This Row],[Fecha Finalización]],3),0))</f>
        <v/>
      </c>
      <c r="BA827" s="40"/>
      <c r="BB827" s="40"/>
      <c r="BC827" s="235"/>
      <c r="BD827" s="233" t="str">
        <f>IF(F827="","",Tabla1[[#This Row],[sem 01]]&amp;Tabla1[[#This Row],[sem 02]]&amp;Tabla1[[#This Row],[sem 03]])</f>
        <v/>
      </c>
      <c r="BE827" s="234" t="str">
        <f>IF(TRIM(F827)="","",$B$1&amp;"-"&amp;SUBSTITUTE(Tabla1[[#This Row],[Mes Inscrito]]," ","")&amp;"-"&amp;SUBSTITUTE(Tabla1[[#This Row],[Dia de clases Inscrito]]," ","")&amp;"-"&amp;SUBSTITUTE(Tabla1[[#This Row],[Horario Inscrito]]," ","")&amp;"-"&amp;Tabla1[[#This Row],[Fecha Inicio grupo]])</f>
        <v/>
      </c>
      <c r="BF827" s="251" t="str">
        <f>IF(F827="","",Tabla1[[#This Row],[Curso]])</f>
        <v/>
      </c>
      <c r="BG827" s="252" t="str">
        <f>+IF(TRIM(F827)="","",$B$1&amp;"-"&amp;TRIM(Tabla1[[#This Row],[Mes Inscrito]])&amp;"-"&amp;TRIM(Tabla1[[#This Row],[Dia de clases Inscrito]])&amp;"-"&amp;TRIM(Tabla1[[#This Row],[Horario Inscrito]])&amp;"-"&amp;TRIM(Tabla1[[#This Row],[Fecha Inicio grupo]])&amp;"-"&amp;TRIM(Tabla1[[#This Row],[Tipo Incrito]]))</f>
        <v/>
      </c>
      <c r="BH827" s="308" t="str">
        <f>IF(F827="","",OR(IFERROR(SEARCH("CG",Tabla1[[#This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7" s="309" t="str">
        <f>IF(F827&lt;&gt;"",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7" s="309" t="str">
        <f>IF(F827&lt;&gt;"",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7" s="309" t="str">
        <f>IF(Tabla1[[#This Row],[Fecha Inicio grupo]]="","",IFERROR(VLOOKUP(Tabla1[[#This Row],[Mes de Alta como miembro]],Parámetros!$AM$2:$AN$16,2,0),"01/01/1900"))</f>
        <v/>
      </c>
    </row>
    <row r="828" spans="1:63" ht="14.45" hidden="1">
      <c r="A828" s="69">
        <v>825</v>
      </c>
      <c r="B828" s="30"/>
      <c r="C828" s="35"/>
      <c r="D828" s="43"/>
      <c r="E828" s="65"/>
      <c r="F828" s="46"/>
      <c r="G828" s="46"/>
      <c r="H828" s="163"/>
      <c r="I828" s="43"/>
      <c r="J828" s="29"/>
      <c r="K828" s="70"/>
      <c r="L828" s="69"/>
      <c r="M828" s="47"/>
      <c r="N828" s="238" t="str">
        <f ca="1">IF(Tabla1[[#This Row],[Fecha de nac]]="","",IF(Tabla1[[#This Row],[Fecha Finalización]] &gt;=TODAY(), DATEDIF(Tabla1[[#This Row],[Fecha de nac]],TODAY(),"y"), ROUNDDOWN((Tabla1[[#This Row],[Fecha Finalización]] -Tabla1[[#This Row],[Fecha de nac]])/365,0)))</f>
        <v/>
      </c>
      <c r="O828" s="169"/>
      <c r="P828" s="35"/>
      <c r="Q828" s="68"/>
      <c r="R828" s="68"/>
      <c r="S828" s="68"/>
      <c r="T828" s="68"/>
      <c r="U828" s="243" t="str">
        <f>IF(F828="","",Tabla1[[#This Row],[Fecha Inicio grupo]]+3*7-7)</f>
        <v/>
      </c>
      <c r="V828" s="244" t="str">
        <f>IF(F828="","",EDATE(Tabla1[[#This Row],[Fecha Inicio grupo]],3))</f>
        <v/>
      </c>
      <c r="W828" s="30"/>
      <c r="X828" s="30"/>
      <c r="Y828" s="76"/>
      <c r="Z828" s="76"/>
      <c r="AA828" s="76"/>
      <c r="AB828" s="76"/>
      <c r="AC828" s="76"/>
      <c r="AD828" s="76"/>
      <c r="AE828" s="76"/>
      <c r="AF828" s="76"/>
      <c r="AG828" s="76"/>
      <c r="AH828" s="76"/>
      <c r="AI828" s="76"/>
      <c r="AJ828" s="76"/>
      <c r="AK828" s="76"/>
      <c r="AL828" s="76"/>
      <c r="AM828" s="76"/>
      <c r="AN828" s="76"/>
      <c r="AO828" s="144"/>
      <c r="AP828" s="246" t="str">
        <f>IF(F828="","",IFERROR(VLOOKUP(SUBSTITUTE(SUBSTITUTE(Tabla1[[#This Row],[Uso Sistemas]],"T","P"),"N","F"),Parámetros!$M$2:$N$17,2,0),"Completar hasta 3ra sem. para evaluar a Probacionista"))</f>
        <v/>
      </c>
      <c r="AQ828" s="40"/>
      <c r="AR828" s="40"/>
      <c r="AS828" s="40"/>
      <c r="AT828" s="29"/>
      <c r="AU828" s="56"/>
      <c r="AV828" s="56"/>
      <c r="AW828" s="56"/>
      <c r="AX828" s="248" t="str">
        <f>IF(V828="","",EOMONTH(EDATE(Tabla1[[#This Row],[Fecha Finalización]],2),0))</f>
        <v/>
      </c>
      <c r="AY828" s="40"/>
      <c r="AZ828" s="249" t="str">
        <f>IF(V828="","",EOMONTH(EDATE(Tabla1[[#This Row],[Fecha Finalización]],3),0))</f>
        <v/>
      </c>
      <c r="BA828" s="40"/>
      <c r="BB828" s="40"/>
      <c r="BC828" s="235"/>
      <c r="BD828" s="233" t="str">
        <f>IF(F828="","",Tabla1[[#This Row],[sem 01]]&amp;Tabla1[[#This Row],[sem 02]]&amp;Tabla1[[#This Row],[sem 03]])</f>
        <v/>
      </c>
      <c r="BE828" s="234" t="str">
        <f>IF(TRIM(F828)="","",$B$1&amp;"-"&amp;SUBSTITUTE(Tabla1[[#This Row],[Mes Inscrito]]," ","")&amp;"-"&amp;SUBSTITUTE(Tabla1[[#This Row],[Dia de clases Inscrito]]," ","")&amp;"-"&amp;SUBSTITUTE(Tabla1[[#This Row],[Horario Inscrito]]," ","")&amp;"-"&amp;Tabla1[[#This Row],[Fecha Inicio grupo]])</f>
        <v/>
      </c>
      <c r="BF828" s="251" t="str">
        <f>IF(F828="","",Tabla1[[#This Row],[Curso]])</f>
        <v/>
      </c>
      <c r="BG828" s="252" t="str">
        <f>+IF(TRIM(F828)="","",$B$1&amp;"-"&amp;TRIM(Tabla1[[#This Row],[Mes Inscrito]])&amp;"-"&amp;TRIM(Tabla1[[#This Row],[Dia de clases Inscrito]])&amp;"-"&amp;TRIM(Tabla1[[#This Row],[Horario Inscrito]])&amp;"-"&amp;TRIM(Tabla1[[#This Row],[Fecha Inicio grupo]])&amp;"-"&amp;TRIM(Tabla1[[#This Row],[Tipo Incrito]]))</f>
        <v/>
      </c>
      <c r="BH828" s="308" t="str">
        <f>IF(F828="","",OR(IFERROR(SEARCH("CG",Tabla1[[#This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8" s="309" t="str">
        <f>IF(F828&lt;&gt;"",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8" s="309" t="str">
        <f>IF(F828&lt;&gt;"",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8" s="309" t="str">
        <f>IF(Tabla1[[#This Row],[Fecha Inicio grupo]]="","",IFERROR(VLOOKUP(Tabla1[[#This Row],[Mes de Alta como miembro]],Parámetros!$AM$2:$AN$16,2,0),"01/01/1900"))</f>
        <v/>
      </c>
    </row>
    <row r="829" spans="1:63" ht="14.45" hidden="1">
      <c r="A829" s="69">
        <v>826</v>
      </c>
      <c r="B829" s="30"/>
      <c r="C829" s="35"/>
      <c r="D829" s="43"/>
      <c r="E829" s="65"/>
      <c r="F829" s="46"/>
      <c r="G829" s="46"/>
      <c r="H829" s="163"/>
      <c r="I829" s="43"/>
      <c r="J829" s="29"/>
      <c r="K829" s="70"/>
      <c r="L829" s="69"/>
      <c r="M829" s="47"/>
      <c r="N829" s="238" t="str">
        <f ca="1">IF(Tabla1[[#This Row],[Fecha de nac]]="","",IF(Tabla1[[#This Row],[Fecha Finalización]] &gt;=TODAY(), DATEDIF(Tabla1[[#This Row],[Fecha de nac]],TODAY(),"y"), ROUNDDOWN((Tabla1[[#This Row],[Fecha Finalización]] -Tabla1[[#This Row],[Fecha de nac]])/365,0)))</f>
        <v/>
      </c>
      <c r="O829" s="169"/>
      <c r="P829" s="35"/>
      <c r="Q829" s="68"/>
      <c r="R829" s="68"/>
      <c r="S829" s="68"/>
      <c r="T829" s="68"/>
      <c r="U829" s="243" t="str">
        <f>IF(F829="","",Tabla1[[#This Row],[Fecha Inicio grupo]]+3*7-7)</f>
        <v/>
      </c>
      <c r="V829" s="244" t="str">
        <f>IF(F829="","",EDATE(Tabla1[[#This Row],[Fecha Inicio grupo]],3))</f>
        <v/>
      </c>
      <c r="W829" s="30"/>
      <c r="X829" s="30"/>
      <c r="Y829" s="76"/>
      <c r="Z829" s="76"/>
      <c r="AA829" s="76"/>
      <c r="AB829" s="76"/>
      <c r="AC829" s="76"/>
      <c r="AD829" s="76"/>
      <c r="AE829" s="76"/>
      <c r="AF829" s="76"/>
      <c r="AG829" s="76"/>
      <c r="AH829" s="76"/>
      <c r="AI829" s="76"/>
      <c r="AJ829" s="76"/>
      <c r="AK829" s="76"/>
      <c r="AL829" s="76"/>
      <c r="AM829" s="76"/>
      <c r="AN829" s="76"/>
      <c r="AO829" s="144"/>
      <c r="AP829" s="246" t="str">
        <f>IF(F829="","",IFERROR(VLOOKUP(SUBSTITUTE(SUBSTITUTE(Tabla1[[#This Row],[Uso Sistemas]],"T","P"),"N","F"),Parámetros!$M$2:$N$17,2,0),"Completar hasta 3ra sem. para evaluar a Probacionista"))</f>
        <v/>
      </c>
      <c r="AQ829" s="40"/>
      <c r="AR829" s="40"/>
      <c r="AS829" s="40"/>
      <c r="AT829" s="29"/>
      <c r="AU829" s="56"/>
      <c r="AV829" s="56"/>
      <c r="AW829" s="56"/>
      <c r="AX829" s="248" t="str">
        <f>IF(V829="","",EOMONTH(EDATE(Tabla1[[#This Row],[Fecha Finalización]],2),0))</f>
        <v/>
      </c>
      <c r="AY829" s="40"/>
      <c r="AZ829" s="249" t="str">
        <f>IF(V829="","",EOMONTH(EDATE(Tabla1[[#This Row],[Fecha Finalización]],3),0))</f>
        <v/>
      </c>
      <c r="BA829" s="40"/>
      <c r="BB829" s="40"/>
      <c r="BC829" s="235"/>
      <c r="BD829" s="233" t="str">
        <f>IF(F829="","",Tabla1[[#This Row],[sem 01]]&amp;Tabla1[[#This Row],[sem 02]]&amp;Tabla1[[#This Row],[sem 03]])</f>
        <v/>
      </c>
      <c r="BE829" s="234" t="str">
        <f>IF(TRIM(F829)="","",$B$1&amp;"-"&amp;SUBSTITUTE(Tabla1[[#This Row],[Mes Inscrito]]," ","")&amp;"-"&amp;SUBSTITUTE(Tabla1[[#This Row],[Dia de clases Inscrito]]," ","")&amp;"-"&amp;SUBSTITUTE(Tabla1[[#This Row],[Horario Inscrito]]," ","")&amp;"-"&amp;Tabla1[[#This Row],[Fecha Inicio grupo]])</f>
        <v/>
      </c>
      <c r="BF829" s="251" t="str">
        <f>IF(F829="","",Tabla1[[#This Row],[Curso]])</f>
        <v/>
      </c>
      <c r="BG829" s="252" t="str">
        <f>+IF(TRIM(F829)="","",$B$1&amp;"-"&amp;TRIM(Tabla1[[#This Row],[Mes Inscrito]])&amp;"-"&amp;TRIM(Tabla1[[#This Row],[Dia de clases Inscrito]])&amp;"-"&amp;TRIM(Tabla1[[#This Row],[Horario Inscrito]])&amp;"-"&amp;TRIM(Tabla1[[#This Row],[Fecha Inicio grupo]])&amp;"-"&amp;TRIM(Tabla1[[#This Row],[Tipo Incrito]]))</f>
        <v/>
      </c>
      <c r="BH829" s="308" t="str">
        <f>IF(F829="","",OR(IFERROR(SEARCH("CG",Tabla1[[#This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9" s="309" t="str">
        <f>IF(F829&lt;&gt;"",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9" s="309" t="str">
        <f>IF(F829&lt;&gt;"",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9" s="309" t="str">
        <f>IF(Tabla1[[#This Row],[Fecha Inicio grupo]]="","",IFERROR(VLOOKUP(Tabla1[[#This Row],[Mes de Alta como miembro]],Parámetros!$AM$2:$AN$16,2,0),"01/01/1900"))</f>
        <v/>
      </c>
    </row>
    <row r="830" spans="1:63" ht="14.45" hidden="1">
      <c r="A830" s="69">
        <v>827</v>
      </c>
      <c r="B830" s="30"/>
      <c r="C830" s="35"/>
      <c r="D830" s="43"/>
      <c r="E830" s="65"/>
      <c r="F830" s="46"/>
      <c r="G830" s="46"/>
      <c r="H830" s="163"/>
      <c r="I830" s="43"/>
      <c r="J830" s="29"/>
      <c r="K830" s="70"/>
      <c r="L830" s="69"/>
      <c r="M830" s="47"/>
      <c r="N830" s="238" t="str">
        <f ca="1">IF(Tabla1[[#This Row],[Fecha de nac]]="","",IF(Tabla1[[#This Row],[Fecha Finalización]] &gt;=TODAY(), DATEDIF(Tabla1[[#This Row],[Fecha de nac]],TODAY(),"y"), ROUNDDOWN((Tabla1[[#This Row],[Fecha Finalización]] -Tabla1[[#This Row],[Fecha de nac]])/365,0)))</f>
        <v/>
      </c>
      <c r="O830" s="169"/>
      <c r="P830" s="35"/>
      <c r="Q830" s="68"/>
      <c r="R830" s="68"/>
      <c r="S830" s="68"/>
      <c r="T830" s="68"/>
      <c r="U830" s="243" t="str">
        <f>IF(F830="","",Tabla1[[#This Row],[Fecha Inicio grupo]]+3*7-7)</f>
        <v/>
      </c>
      <c r="V830" s="244" t="str">
        <f>IF(F830="","",EDATE(Tabla1[[#This Row],[Fecha Inicio grupo]],3))</f>
        <v/>
      </c>
      <c r="W830" s="30"/>
      <c r="X830" s="30"/>
      <c r="Y830" s="76"/>
      <c r="Z830" s="76"/>
      <c r="AA830" s="76"/>
      <c r="AB830" s="76"/>
      <c r="AC830" s="76"/>
      <c r="AD830" s="76"/>
      <c r="AE830" s="76"/>
      <c r="AF830" s="76"/>
      <c r="AG830" s="76"/>
      <c r="AH830" s="76"/>
      <c r="AI830" s="76"/>
      <c r="AJ830" s="76"/>
      <c r="AK830" s="76"/>
      <c r="AL830" s="76"/>
      <c r="AM830" s="76"/>
      <c r="AN830" s="76"/>
      <c r="AO830" s="144"/>
      <c r="AP830" s="246" t="str">
        <f>IF(F830="","",IFERROR(VLOOKUP(SUBSTITUTE(SUBSTITUTE(Tabla1[[#This Row],[Uso Sistemas]],"T","P"),"N","F"),Parámetros!$M$2:$N$17,2,0),"Completar hasta 3ra sem. para evaluar a Probacionista"))</f>
        <v/>
      </c>
      <c r="AQ830" s="40"/>
      <c r="AR830" s="40"/>
      <c r="AS830" s="40"/>
      <c r="AT830" s="29"/>
      <c r="AU830" s="56"/>
      <c r="AV830" s="56"/>
      <c r="AW830" s="56"/>
      <c r="AX830" s="248" t="str">
        <f>IF(V830="","",EOMONTH(EDATE(Tabla1[[#This Row],[Fecha Finalización]],2),0))</f>
        <v/>
      </c>
      <c r="AY830" s="40"/>
      <c r="AZ830" s="249" t="str">
        <f>IF(V830="","",EOMONTH(EDATE(Tabla1[[#This Row],[Fecha Finalización]],3),0))</f>
        <v/>
      </c>
      <c r="BA830" s="40"/>
      <c r="BB830" s="40"/>
      <c r="BC830" s="235"/>
      <c r="BD830" s="233" t="str">
        <f>IF(F830="","",Tabla1[[#This Row],[sem 01]]&amp;Tabla1[[#This Row],[sem 02]]&amp;Tabla1[[#This Row],[sem 03]])</f>
        <v/>
      </c>
      <c r="BE830" s="234" t="str">
        <f>IF(TRIM(F830)="","",$B$1&amp;"-"&amp;SUBSTITUTE(Tabla1[[#This Row],[Mes Inscrito]]," ","")&amp;"-"&amp;SUBSTITUTE(Tabla1[[#This Row],[Dia de clases Inscrito]]," ","")&amp;"-"&amp;SUBSTITUTE(Tabla1[[#This Row],[Horario Inscrito]]," ","")&amp;"-"&amp;Tabla1[[#This Row],[Fecha Inicio grupo]])</f>
        <v/>
      </c>
      <c r="BF830" s="251" t="str">
        <f>IF(F830="","",Tabla1[[#This Row],[Curso]])</f>
        <v/>
      </c>
      <c r="BG830" s="252" t="str">
        <f>+IF(TRIM(F830)="","",$B$1&amp;"-"&amp;TRIM(Tabla1[[#This Row],[Mes Inscrito]])&amp;"-"&amp;TRIM(Tabla1[[#This Row],[Dia de clases Inscrito]])&amp;"-"&amp;TRIM(Tabla1[[#This Row],[Horario Inscrito]])&amp;"-"&amp;TRIM(Tabla1[[#This Row],[Fecha Inicio grupo]])&amp;"-"&amp;TRIM(Tabla1[[#This Row],[Tipo Incrito]]))</f>
        <v/>
      </c>
      <c r="BH830" s="308" t="str">
        <f>IF(F830="","",OR(IFERROR(SEARCH("CG",Tabla1[[#This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0" s="309" t="str">
        <f>IF(F830&lt;&gt;"",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0" s="309" t="str">
        <f>IF(F830&lt;&gt;"",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0" s="309" t="str">
        <f>IF(Tabla1[[#This Row],[Fecha Inicio grupo]]="","",IFERROR(VLOOKUP(Tabla1[[#This Row],[Mes de Alta como miembro]],Parámetros!$AM$2:$AN$16,2,0),"01/01/1900"))</f>
        <v/>
      </c>
    </row>
    <row r="831" spans="1:63" ht="14.45" hidden="1">
      <c r="A831" s="69">
        <v>828</v>
      </c>
      <c r="B831" s="30"/>
      <c r="C831" s="35"/>
      <c r="D831" s="43"/>
      <c r="E831" s="65"/>
      <c r="F831" s="46"/>
      <c r="G831" s="46"/>
      <c r="H831" s="163"/>
      <c r="I831" s="43"/>
      <c r="J831" s="29"/>
      <c r="K831" s="70"/>
      <c r="L831" s="69"/>
      <c r="M831" s="47"/>
      <c r="N831" s="238" t="str">
        <f ca="1">IF(Tabla1[[#This Row],[Fecha de nac]]="","",IF(Tabla1[[#This Row],[Fecha Finalización]] &gt;=TODAY(), DATEDIF(Tabla1[[#This Row],[Fecha de nac]],TODAY(),"y"), ROUNDDOWN((Tabla1[[#This Row],[Fecha Finalización]] -Tabla1[[#This Row],[Fecha de nac]])/365,0)))</f>
        <v/>
      </c>
      <c r="O831" s="169"/>
      <c r="P831" s="35"/>
      <c r="Q831" s="68"/>
      <c r="R831" s="68"/>
      <c r="S831" s="68"/>
      <c r="T831" s="68"/>
      <c r="U831" s="243" t="str">
        <f>IF(F831="","",Tabla1[[#This Row],[Fecha Inicio grupo]]+3*7-7)</f>
        <v/>
      </c>
      <c r="V831" s="244" t="str">
        <f>IF(F831="","",EDATE(Tabla1[[#This Row],[Fecha Inicio grupo]],3))</f>
        <v/>
      </c>
      <c r="W831" s="30"/>
      <c r="X831" s="30"/>
      <c r="Y831" s="76"/>
      <c r="Z831" s="76"/>
      <c r="AA831" s="76"/>
      <c r="AB831" s="76"/>
      <c r="AC831" s="76"/>
      <c r="AD831" s="76"/>
      <c r="AE831" s="76"/>
      <c r="AF831" s="76"/>
      <c r="AG831" s="76"/>
      <c r="AH831" s="76"/>
      <c r="AI831" s="76"/>
      <c r="AJ831" s="76"/>
      <c r="AK831" s="76"/>
      <c r="AL831" s="76"/>
      <c r="AM831" s="76"/>
      <c r="AN831" s="76"/>
      <c r="AO831" s="144"/>
      <c r="AP831" s="246" t="str">
        <f>IF(F831="","",IFERROR(VLOOKUP(SUBSTITUTE(SUBSTITUTE(Tabla1[[#This Row],[Uso Sistemas]],"T","P"),"N","F"),Parámetros!$M$2:$N$17,2,0),"Completar hasta 3ra sem. para evaluar a Probacionista"))</f>
        <v/>
      </c>
      <c r="AQ831" s="40"/>
      <c r="AR831" s="40"/>
      <c r="AS831" s="40"/>
      <c r="AT831" s="29"/>
      <c r="AU831" s="56"/>
      <c r="AV831" s="56"/>
      <c r="AW831" s="56"/>
      <c r="AX831" s="248" t="str">
        <f>IF(V831="","",EOMONTH(EDATE(Tabla1[[#This Row],[Fecha Finalización]],2),0))</f>
        <v/>
      </c>
      <c r="AY831" s="40"/>
      <c r="AZ831" s="249" t="str">
        <f>IF(V831="","",EOMONTH(EDATE(Tabla1[[#This Row],[Fecha Finalización]],3),0))</f>
        <v/>
      </c>
      <c r="BA831" s="40"/>
      <c r="BB831" s="40"/>
      <c r="BC831" s="235"/>
      <c r="BD831" s="233" t="str">
        <f>IF(F831="","",Tabla1[[#This Row],[sem 01]]&amp;Tabla1[[#This Row],[sem 02]]&amp;Tabla1[[#This Row],[sem 03]])</f>
        <v/>
      </c>
      <c r="BE831" s="234" t="str">
        <f>IF(TRIM(F831)="","",$B$1&amp;"-"&amp;SUBSTITUTE(Tabla1[[#This Row],[Mes Inscrito]]," ","")&amp;"-"&amp;SUBSTITUTE(Tabla1[[#This Row],[Dia de clases Inscrito]]," ","")&amp;"-"&amp;SUBSTITUTE(Tabla1[[#This Row],[Horario Inscrito]]," ","")&amp;"-"&amp;Tabla1[[#This Row],[Fecha Inicio grupo]])</f>
        <v/>
      </c>
      <c r="BF831" s="251" t="str">
        <f>IF(F831="","",Tabla1[[#This Row],[Curso]])</f>
        <v/>
      </c>
      <c r="BG831" s="252" t="str">
        <f>+IF(TRIM(F831)="","",$B$1&amp;"-"&amp;TRIM(Tabla1[[#This Row],[Mes Inscrito]])&amp;"-"&amp;TRIM(Tabla1[[#This Row],[Dia de clases Inscrito]])&amp;"-"&amp;TRIM(Tabla1[[#This Row],[Horario Inscrito]])&amp;"-"&amp;TRIM(Tabla1[[#This Row],[Fecha Inicio grupo]])&amp;"-"&amp;TRIM(Tabla1[[#This Row],[Tipo Incrito]]))</f>
        <v/>
      </c>
      <c r="BH831" s="308" t="str">
        <f>IF(F831="","",OR(IFERROR(SEARCH("CG",Tabla1[[#This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1" s="309" t="str">
        <f>IF(F831&lt;&gt;"",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1" s="309" t="str">
        <f>IF(F831&lt;&gt;"",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1" s="309" t="str">
        <f>IF(Tabla1[[#This Row],[Fecha Inicio grupo]]="","",IFERROR(VLOOKUP(Tabla1[[#This Row],[Mes de Alta como miembro]],Parámetros!$AM$2:$AN$16,2,0),"01/01/1900"))</f>
        <v/>
      </c>
    </row>
    <row r="832" spans="1:63" ht="14.45" hidden="1">
      <c r="A832" s="69">
        <v>829</v>
      </c>
      <c r="B832" s="30"/>
      <c r="C832" s="35"/>
      <c r="D832" s="43"/>
      <c r="E832" s="65"/>
      <c r="F832" s="46"/>
      <c r="G832" s="46"/>
      <c r="H832" s="163"/>
      <c r="I832" s="43"/>
      <c r="J832" s="29"/>
      <c r="K832" s="70"/>
      <c r="L832" s="69"/>
      <c r="M832" s="47"/>
      <c r="N832" s="238" t="str">
        <f ca="1">IF(Tabla1[[#This Row],[Fecha de nac]]="","",IF(Tabla1[[#This Row],[Fecha Finalización]] &gt;=TODAY(), DATEDIF(Tabla1[[#This Row],[Fecha de nac]],TODAY(),"y"), ROUNDDOWN((Tabla1[[#This Row],[Fecha Finalización]] -Tabla1[[#This Row],[Fecha de nac]])/365,0)))</f>
        <v/>
      </c>
      <c r="O832" s="169"/>
      <c r="P832" s="35"/>
      <c r="Q832" s="68"/>
      <c r="R832" s="68"/>
      <c r="S832" s="68"/>
      <c r="T832" s="68"/>
      <c r="U832" s="243" t="str">
        <f>IF(F832="","",Tabla1[[#This Row],[Fecha Inicio grupo]]+3*7-7)</f>
        <v/>
      </c>
      <c r="V832" s="244" t="str">
        <f>IF(F832="","",EDATE(Tabla1[[#This Row],[Fecha Inicio grupo]],3))</f>
        <v/>
      </c>
      <c r="W832" s="30"/>
      <c r="X832" s="30"/>
      <c r="Y832" s="76"/>
      <c r="Z832" s="76"/>
      <c r="AA832" s="76"/>
      <c r="AB832" s="76"/>
      <c r="AC832" s="76"/>
      <c r="AD832" s="76"/>
      <c r="AE832" s="76"/>
      <c r="AF832" s="76"/>
      <c r="AG832" s="76"/>
      <c r="AH832" s="76"/>
      <c r="AI832" s="76"/>
      <c r="AJ832" s="76"/>
      <c r="AK832" s="76"/>
      <c r="AL832" s="76"/>
      <c r="AM832" s="76"/>
      <c r="AN832" s="76"/>
      <c r="AO832" s="144"/>
      <c r="AP832" s="246" t="str">
        <f>IF(F832="","",IFERROR(VLOOKUP(SUBSTITUTE(SUBSTITUTE(Tabla1[[#This Row],[Uso Sistemas]],"T","P"),"N","F"),Parámetros!$M$2:$N$17,2,0),"Completar hasta 3ra sem. para evaluar a Probacionista"))</f>
        <v/>
      </c>
      <c r="AQ832" s="40"/>
      <c r="AR832" s="40"/>
      <c r="AS832" s="40"/>
      <c r="AT832" s="29"/>
      <c r="AU832" s="56"/>
      <c r="AV832" s="56"/>
      <c r="AW832" s="56"/>
      <c r="AX832" s="248" t="str">
        <f>IF(V832="","",EOMONTH(EDATE(Tabla1[[#This Row],[Fecha Finalización]],2),0))</f>
        <v/>
      </c>
      <c r="AY832" s="40"/>
      <c r="AZ832" s="249" t="str">
        <f>IF(V832="","",EOMONTH(EDATE(Tabla1[[#This Row],[Fecha Finalización]],3),0))</f>
        <v/>
      </c>
      <c r="BA832" s="40"/>
      <c r="BB832" s="40"/>
      <c r="BC832" s="235"/>
      <c r="BD832" s="233" t="str">
        <f>IF(F832="","",Tabla1[[#This Row],[sem 01]]&amp;Tabla1[[#This Row],[sem 02]]&amp;Tabla1[[#This Row],[sem 03]])</f>
        <v/>
      </c>
      <c r="BE832" s="234" t="str">
        <f>IF(TRIM(F832)="","",$B$1&amp;"-"&amp;SUBSTITUTE(Tabla1[[#This Row],[Mes Inscrito]]," ","")&amp;"-"&amp;SUBSTITUTE(Tabla1[[#This Row],[Dia de clases Inscrito]]," ","")&amp;"-"&amp;SUBSTITUTE(Tabla1[[#This Row],[Horario Inscrito]]," ","")&amp;"-"&amp;Tabla1[[#This Row],[Fecha Inicio grupo]])</f>
        <v/>
      </c>
      <c r="BF832" s="251" t="str">
        <f>IF(F832="","",Tabla1[[#This Row],[Curso]])</f>
        <v/>
      </c>
      <c r="BG832" s="252" t="str">
        <f>+IF(TRIM(F832)="","",$B$1&amp;"-"&amp;TRIM(Tabla1[[#This Row],[Mes Inscrito]])&amp;"-"&amp;TRIM(Tabla1[[#This Row],[Dia de clases Inscrito]])&amp;"-"&amp;TRIM(Tabla1[[#This Row],[Horario Inscrito]])&amp;"-"&amp;TRIM(Tabla1[[#This Row],[Fecha Inicio grupo]])&amp;"-"&amp;TRIM(Tabla1[[#This Row],[Tipo Incrito]]))</f>
        <v/>
      </c>
      <c r="BH832" s="308" t="str">
        <f>IF(F832="","",OR(IFERROR(SEARCH("CG",Tabla1[[#This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2" s="309" t="str">
        <f>IF(F832&lt;&gt;"",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2" s="309" t="str">
        <f>IF(F832&lt;&gt;"",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2" s="309" t="str">
        <f>IF(Tabla1[[#This Row],[Fecha Inicio grupo]]="","",IFERROR(VLOOKUP(Tabla1[[#This Row],[Mes de Alta como miembro]],Parámetros!$AM$2:$AN$16,2,0),"01/01/1900"))</f>
        <v/>
      </c>
    </row>
    <row r="833" spans="1:63" ht="14.45" hidden="1">
      <c r="A833" s="69">
        <v>830</v>
      </c>
      <c r="B833" s="30"/>
      <c r="C833" s="35"/>
      <c r="D833" s="43"/>
      <c r="E833" s="65"/>
      <c r="F833" s="46"/>
      <c r="G833" s="46"/>
      <c r="H833" s="163"/>
      <c r="I833" s="43"/>
      <c r="J833" s="29"/>
      <c r="K833" s="70"/>
      <c r="L833" s="69"/>
      <c r="M833" s="47"/>
      <c r="N833" s="238" t="str">
        <f ca="1">IF(Tabla1[[#This Row],[Fecha de nac]]="","",IF(Tabla1[[#This Row],[Fecha Finalización]] &gt;=TODAY(), DATEDIF(Tabla1[[#This Row],[Fecha de nac]],TODAY(),"y"), ROUNDDOWN((Tabla1[[#This Row],[Fecha Finalización]] -Tabla1[[#This Row],[Fecha de nac]])/365,0)))</f>
        <v/>
      </c>
      <c r="O833" s="169"/>
      <c r="P833" s="35"/>
      <c r="Q833" s="68"/>
      <c r="R833" s="68"/>
      <c r="S833" s="68"/>
      <c r="T833" s="68"/>
      <c r="U833" s="243" t="str">
        <f>IF(F833="","",Tabla1[[#This Row],[Fecha Inicio grupo]]+3*7-7)</f>
        <v/>
      </c>
      <c r="V833" s="244" t="str">
        <f>IF(F833="","",EDATE(Tabla1[[#This Row],[Fecha Inicio grupo]],3))</f>
        <v/>
      </c>
      <c r="W833" s="30"/>
      <c r="X833" s="30"/>
      <c r="Y833" s="76"/>
      <c r="Z833" s="76"/>
      <c r="AA833" s="76"/>
      <c r="AB833" s="76"/>
      <c r="AC833" s="76"/>
      <c r="AD833" s="76"/>
      <c r="AE833" s="76"/>
      <c r="AF833" s="76"/>
      <c r="AG833" s="76"/>
      <c r="AH833" s="76"/>
      <c r="AI833" s="76"/>
      <c r="AJ833" s="76"/>
      <c r="AK833" s="76"/>
      <c r="AL833" s="76"/>
      <c r="AM833" s="76"/>
      <c r="AN833" s="76"/>
      <c r="AO833" s="144"/>
      <c r="AP833" s="246" t="str">
        <f>IF(F833="","",IFERROR(VLOOKUP(SUBSTITUTE(SUBSTITUTE(Tabla1[[#This Row],[Uso Sistemas]],"T","P"),"N","F"),Parámetros!$M$2:$N$17,2,0),"Completar hasta 3ra sem. para evaluar a Probacionista"))</f>
        <v/>
      </c>
      <c r="AQ833" s="40"/>
      <c r="AR833" s="40"/>
      <c r="AS833" s="40"/>
      <c r="AT833" s="29"/>
      <c r="AU833" s="56"/>
      <c r="AV833" s="56"/>
      <c r="AW833" s="56"/>
      <c r="AX833" s="248" t="str">
        <f>IF(V833="","",EOMONTH(EDATE(Tabla1[[#This Row],[Fecha Finalización]],2),0))</f>
        <v/>
      </c>
      <c r="AY833" s="40"/>
      <c r="AZ833" s="249" t="str">
        <f>IF(V833="","",EOMONTH(EDATE(Tabla1[[#This Row],[Fecha Finalización]],3),0))</f>
        <v/>
      </c>
      <c r="BA833" s="40"/>
      <c r="BB833" s="40"/>
      <c r="BC833" s="235"/>
      <c r="BD833" s="233" t="str">
        <f>IF(F833="","",Tabla1[[#This Row],[sem 01]]&amp;Tabla1[[#This Row],[sem 02]]&amp;Tabla1[[#This Row],[sem 03]])</f>
        <v/>
      </c>
      <c r="BE833" s="234" t="str">
        <f>IF(TRIM(F833)="","",$B$1&amp;"-"&amp;SUBSTITUTE(Tabla1[[#This Row],[Mes Inscrito]]," ","")&amp;"-"&amp;SUBSTITUTE(Tabla1[[#This Row],[Dia de clases Inscrito]]," ","")&amp;"-"&amp;SUBSTITUTE(Tabla1[[#This Row],[Horario Inscrito]]," ","")&amp;"-"&amp;Tabla1[[#This Row],[Fecha Inicio grupo]])</f>
        <v/>
      </c>
      <c r="BF833" s="251" t="str">
        <f>IF(F833="","",Tabla1[[#This Row],[Curso]])</f>
        <v/>
      </c>
      <c r="BG833" s="252" t="str">
        <f>+IF(TRIM(F833)="","",$B$1&amp;"-"&amp;TRIM(Tabla1[[#This Row],[Mes Inscrito]])&amp;"-"&amp;TRIM(Tabla1[[#This Row],[Dia de clases Inscrito]])&amp;"-"&amp;TRIM(Tabla1[[#This Row],[Horario Inscrito]])&amp;"-"&amp;TRIM(Tabla1[[#This Row],[Fecha Inicio grupo]])&amp;"-"&amp;TRIM(Tabla1[[#This Row],[Tipo Incrito]]))</f>
        <v/>
      </c>
      <c r="BH833" s="308" t="str">
        <f>IF(F833="","",OR(IFERROR(SEARCH("CG",Tabla1[[#This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3" s="309" t="str">
        <f>IF(F833&lt;&gt;"",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3" s="309" t="str">
        <f>IF(F833&lt;&gt;"",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3" s="309" t="str">
        <f>IF(Tabla1[[#This Row],[Fecha Inicio grupo]]="","",IFERROR(VLOOKUP(Tabla1[[#This Row],[Mes de Alta como miembro]],Parámetros!$AM$2:$AN$16,2,0),"01/01/1900"))</f>
        <v/>
      </c>
    </row>
    <row r="834" spans="1:63" ht="14.45" hidden="1">
      <c r="A834" s="69">
        <v>831</v>
      </c>
      <c r="B834" s="30"/>
      <c r="C834" s="35"/>
      <c r="D834" s="43"/>
      <c r="E834" s="65"/>
      <c r="F834" s="46"/>
      <c r="G834" s="46"/>
      <c r="H834" s="163"/>
      <c r="I834" s="43"/>
      <c r="J834" s="29"/>
      <c r="K834" s="70"/>
      <c r="L834" s="69"/>
      <c r="M834" s="47"/>
      <c r="N834" s="238" t="str">
        <f ca="1">IF(Tabla1[[#This Row],[Fecha de nac]]="","",IF(Tabla1[[#This Row],[Fecha Finalización]] &gt;=TODAY(), DATEDIF(Tabla1[[#This Row],[Fecha de nac]],TODAY(),"y"), ROUNDDOWN((Tabla1[[#This Row],[Fecha Finalización]] -Tabla1[[#This Row],[Fecha de nac]])/365,0)))</f>
        <v/>
      </c>
      <c r="O834" s="169"/>
      <c r="P834" s="35"/>
      <c r="Q834" s="68"/>
      <c r="R834" s="68"/>
      <c r="S834" s="68"/>
      <c r="T834" s="68"/>
      <c r="U834" s="243" t="str">
        <f>IF(F834="","",Tabla1[[#This Row],[Fecha Inicio grupo]]+3*7-7)</f>
        <v/>
      </c>
      <c r="V834" s="244" t="str">
        <f>IF(F834="","",EDATE(Tabla1[[#This Row],[Fecha Inicio grupo]],3))</f>
        <v/>
      </c>
      <c r="W834" s="30"/>
      <c r="X834" s="30"/>
      <c r="Y834" s="76"/>
      <c r="Z834" s="76"/>
      <c r="AA834" s="76"/>
      <c r="AB834" s="76"/>
      <c r="AC834" s="76"/>
      <c r="AD834" s="76"/>
      <c r="AE834" s="76"/>
      <c r="AF834" s="76"/>
      <c r="AG834" s="76"/>
      <c r="AH834" s="76"/>
      <c r="AI834" s="76"/>
      <c r="AJ834" s="76"/>
      <c r="AK834" s="76"/>
      <c r="AL834" s="76"/>
      <c r="AM834" s="76"/>
      <c r="AN834" s="76"/>
      <c r="AO834" s="144"/>
      <c r="AP834" s="246" t="str">
        <f>IF(F834="","",IFERROR(VLOOKUP(SUBSTITUTE(SUBSTITUTE(Tabla1[[#This Row],[Uso Sistemas]],"T","P"),"N","F"),Parámetros!$M$2:$N$17,2,0),"Completar hasta 3ra sem. para evaluar a Probacionista"))</f>
        <v/>
      </c>
      <c r="AQ834" s="40"/>
      <c r="AR834" s="40"/>
      <c r="AS834" s="40"/>
      <c r="AT834" s="29"/>
      <c r="AU834" s="56"/>
      <c r="AV834" s="56"/>
      <c r="AW834" s="56"/>
      <c r="AX834" s="248" t="str">
        <f>IF(V834="","",EOMONTH(EDATE(Tabla1[[#This Row],[Fecha Finalización]],2),0))</f>
        <v/>
      </c>
      <c r="AY834" s="40"/>
      <c r="AZ834" s="249" t="str">
        <f>IF(V834="","",EOMONTH(EDATE(Tabla1[[#This Row],[Fecha Finalización]],3),0))</f>
        <v/>
      </c>
      <c r="BA834" s="40"/>
      <c r="BB834" s="40"/>
      <c r="BC834" s="235"/>
      <c r="BD834" s="233" t="str">
        <f>IF(F834="","",Tabla1[[#This Row],[sem 01]]&amp;Tabla1[[#This Row],[sem 02]]&amp;Tabla1[[#This Row],[sem 03]])</f>
        <v/>
      </c>
      <c r="BE834" s="234" t="str">
        <f>IF(TRIM(F834)="","",$B$1&amp;"-"&amp;SUBSTITUTE(Tabla1[[#This Row],[Mes Inscrito]]," ","")&amp;"-"&amp;SUBSTITUTE(Tabla1[[#This Row],[Dia de clases Inscrito]]," ","")&amp;"-"&amp;SUBSTITUTE(Tabla1[[#This Row],[Horario Inscrito]]," ","")&amp;"-"&amp;Tabla1[[#This Row],[Fecha Inicio grupo]])</f>
        <v/>
      </c>
      <c r="BF834" s="251" t="str">
        <f>IF(F834="","",Tabla1[[#This Row],[Curso]])</f>
        <v/>
      </c>
      <c r="BG834" s="252" t="str">
        <f>+IF(TRIM(F834)="","",$B$1&amp;"-"&amp;TRIM(Tabla1[[#This Row],[Mes Inscrito]])&amp;"-"&amp;TRIM(Tabla1[[#This Row],[Dia de clases Inscrito]])&amp;"-"&amp;TRIM(Tabla1[[#This Row],[Horario Inscrito]])&amp;"-"&amp;TRIM(Tabla1[[#This Row],[Fecha Inicio grupo]])&amp;"-"&amp;TRIM(Tabla1[[#This Row],[Tipo Incrito]]))</f>
        <v/>
      </c>
      <c r="BH834" s="308" t="str">
        <f>IF(F834="","",OR(IFERROR(SEARCH("CG",Tabla1[[#This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4" s="309" t="str">
        <f>IF(F834&lt;&gt;"",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4" s="309" t="str">
        <f>IF(F834&lt;&gt;"",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4" s="309" t="str">
        <f>IF(Tabla1[[#This Row],[Fecha Inicio grupo]]="","",IFERROR(VLOOKUP(Tabla1[[#This Row],[Mes de Alta como miembro]],Parámetros!$AM$2:$AN$16,2,0),"01/01/1900"))</f>
        <v/>
      </c>
    </row>
    <row r="835" spans="1:63" ht="14.45" hidden="1">
      <c r="A835" s="69">
        <v>832</v>
      </c>
      <c r="B835" s="30"/>
      <c r="C835" s="35"/>
      <c r="D835" s="43"/>
      <c r="E835" s="65"/>
      <c r="F835" s="46"/>
      <c r="G835" s="46"/>
      <c r="H835" s="163"/>
      <c r="I835" s="43"/>
      <c r="J835" s="29"/>
      <c r="K835" s="70"/>
      <c r="L835" s="69"/>
      <c r="M835" s="47"/>
      <c r="N835" s="238" t="str">
        <f ca="1">IF(Tabla1[[#This Row],[Fecha de nac]]="","",IF(Tabla1[[#This Row],[Fecha Finalización]] &gt;=TODAY(), DATEDIF(Tabla1[[#This Row],[Fecha de nac]],TODAY(),"y"), ROUNDDOWN((Tabla1[[#This Row],[Fecha Finalización]] -Tabla1[[#This Row],[Fecha de nac]])/365,0)))</f>
        <v/>
      </c>
      <c r="O835" s="169"/>
      <c r="P835" s="35"/>
      <c r="Q835" s="68"/>
      <c r="R835" s="68"/>
      <c r="S835" s="68"/>
      <c r="T835" s="68"/>
      <c r="U835" s="243" t="str">
        <f>IF(F835="","",Tabla1[[#This Row],[Fecha Inicio grupo]]+3*7-7)</f>
        <v/>
      </c>
      <c r="V835" s="244" t="str">
        <f>IF(F835="","",EDATE(Tabla1[[#This Row],[Fecha Inicio grupo]],3))</f>
        <v/>
      </c>
      <c r="W835" s="30"/>
      <c r="X835" s="30"/>
      <c r="Y835" s="76"/>
      <c r="Z835" s="76"/>
      <c r="AA835" s="76"/>
      <c r="AB835" s="76"/>
      <c r="AC835" s="76"/>
      <c r="AD835" s="76"/>
      <c r="AE835" s="76"/>
      <c r="AF835" s="76"/>
      <c r="AG835" s="76"/>
      <c r="AH835" s="76"/>
      <c r="AI835" s="76"/>
      <c r="AJ835" s="76"/>
      <c r="AK835" s="76"/>
      <c r="AL835" s="76"/>
      <c r="AM835" s="76"/>
      <c r="AN835" s="76"/>
      <c r="AO835" s="144"/>
      <c r="AP835" s="246" t="str">
        <f>IF(F835="","",IFERROR(VLOOKUP(SUBSTITUTE(SUBSTITUTE(Tabla1[[#This Row],[Uso Sistemas]],"T","P"),"N","F"),Parámetros!$M$2:$N$17,2,0),"Completar hasta 3ra sem. para evaluar a Probacionista"))</f>
        <v/>
      </c>
      <c r="AQ835" s="40"/>
      <c r="AR835" s="40"/>
      <c r="AS835" s="40"/>
      <c r="AT835" s="29"/>
      <c r="AU835" s="56"/>
      <c r="AV835" s="56"/>
      <c r="AW835" s="56"/>
      <c r="AX835" s="248" t="str">
        <f>IF(V835="","",EOMONTH(EDATE(Tabla1[[#This Row],[Fecha Finalización]],2),0))</f>
        <v/>
      </c>
      <c r="AY835" s="40"/>
      <c r="AZ835" s="249" t="str">
        <f>IF(V835="","",EOMONTH(EDATE(Tabla1[[#This Row],[Fecha Finalización]],3),0))</f>
        <v/>
      </c>
      <c r="BA835" s="40"/>
      <c r="BB835" s="40"/>
      <c r="BC835" s="235"/>
      <c r="BD835" s="233" t="str">
        <f>IF(F835="","",Tabla1[[#This Row],[sem 01]]&amp;Tabla1[[#This Row],[sem 02]]&amp;Tabla1[[#This Row],[sem 03]])</f>
        <v/>
      </c>
      <c r="BE835" s="234" t="str">
        <f>IF(TRIM(F835)="","",$B$1&amp;"-"&amp;SUBSTITUTE(Tabla1[[#This Row],[Mes Inscrito]]," ","")&amp;"-"&amp;SUBSTITUTE(Tabla1[[#This Row],[Dia de clases Inscrito]]," ","")&amp;"-"&amp;SUBSTITUTE(Tabla1[[#This Row],[Horario Inscrito]]," ","")&amp;"-"&amp;Tabla1[[#This Row],[Fecha Inicio grupo]])</f>
        <v/>
      </c>
      <c r="BF835" s="251" t="str">
        <f>IF(F835="","",Tabla1[[#This Row],[Curso]])</f>
        <v/>
      </c>
      <c r="BG835" s="252" t="str">
        <f>+IF(TRIM(F835)="","",$B$1&amp;"-"&amp;TRIM(Tabla1[[#This Row],[Mes Inscrito]])&amp;"-"&amp;TRIM(Tabla1[[#This Row],[Dia de clases Inscrito]])&amp;"-"&amp;TRIM(Tabla1[[#This Row],[Horario Inscrito]])&amp;"-"&amp;TRIM(Tabla1[[#This Row],[Fecha Inicio grupo]])&amp;"-"&amp;TRIM(Tabla1[[#This Row],[Tipo Incrito]]))</f>
        <v/>
      </c>
      <c r="BH835" s="308" t="str">
        <f>IF(F835="","",OR(IFERROR(SEARCH("CG",Tabla1[[#This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5" s="309" t="str">
        <f>IF(F835&lt;&gt;"",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5" s="309" t="str">
        <f>IF(F835&lt;&gt;"",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5" s="309" t="str">
        <f>IF(Tabla1[[#This Row],[Fecha Inicio grupo]]="","",IFERROR(VLOOKUP(Tabla1[[#This Row],[Mes de Alta como miembro]],Parámetros!$AM$2:$AN$16,2,0),"01/01/1900"))</f>
        <v/>
      </c>
    </row>
    <row r="836" spans="1:63" ht="14.45" hidden="1">
      <c r="A836" s="69">
        <v>833</v>
      </c>
      <c r="B836" s="30"/>
      <c r="C836" s="35"/>
      <c r="D836" s="43"/>
      <c r="E836" s="65"/>
      <c r="F836" s="46"/>
      <c r="G836" s="46"/>
      <c r="H836" s="163"/>
      <c r="I836" s="43"/>
      <c r="J836" s="29"/>
      <c r="K836" s="70"/>
      <c r="L836" s="69"/>
      <c r="M836" s="47"/>
      <c r="N836" s="238" t="str">
        <f ca="1">IF(Tabla1[[#This Row],[Fecha de nac]]="","",IF(Tabla1[[#This Row],[Fecha Finalización]] &gt;=TODAY(), DATEDIF(Tabla1[[#This Row],[Fecha de nac]],TODAY(),"y"), ROUNDDOWN((Tabla1[[#This Row],[Fecha Finalización]] -Tabla1[[#This Row],[Fecha de nac]])/365,0)))</f>
        <v/>
      </c>
      <c r="O836" s="169"/>
      <c r="P836" s="35"/>
      <c r="Q836" s="68"/>
      <c r="R836" s="68"/>
      <c r="S836" s="68"/>
      <c r="T836" s="68"/>
      <c r="U836" s="243" t="str">
        <f>IF(F836="","",Tabla1[[#This Row],[Fecha Inicio grupo]]+3*7-7)</f>
        <v/>
      </c>
      <c r="V836" s="244" t="str">
        <f>IF(F836="","",EDATE(Tabla1[[#This Row],[Fecha Inicio grupo]],3))</f>
        <v/>
      </c>
      <c r="W836" s="30"/>
      <c r="X836" s="30"/>
      <c r="Y836" s="76"/>
      <c r="Z836" s="76"/>
      <c r="AA836" s="76"/>
      <c r="AB836" s="76"/>
      <c r="AC836" s="76"/>
      <c r="AD836" s="76"/>
      <c r="AE836" s="76"/>
      <c r="AF836" s="76"/>
      <c r="AG836" s="76"/>
      <c r="AH836" s="76"/>
      <c r="AI836" s="76"/>
      <c r="AJ836" s="76"/>
      <c r="AK836" s="76"/>
      <c r="AL836" s="76"/>
      <c r="AM836" s="76"/>
      <c r="AN836" s="76"/>
      <c r="AO836" s="144"/>
      <c r="AP836" s="246" t="str">
        <f>IF(F836="","",IFERROR(VLOOKUP(SUBSTITUTE(SUBSTITUTE(Tabla1[[#This Row],[Uso Sistemas]],"T","P"),"N","F"),Parámetros!$M$2:$N$17,2,0),"Completar hasta 3ra sem. para evaluar a Probacionista"))</f>
        <v/>
      </c>
      <c r="AQ836" s="40"/>
      <c r="AR836" s="40"/>
      <c r="AS836" s="40"/>
      <c r="AT836" s="29"/>
      <c r="AU836" s="56"/>
      <c r="AV836" s="56"/>
      <c r="AW836" s="56"/>
      <c r="AX836" s="248" t="str">
        <f>IF(V836="","",EOMONTH(EDATE(Tabla1[[#This Row],[Fecha Finalización]],2),0))</f>
        <v/>
      </c>
      <c r="AY836" s="40"/>
      <c r="AZ836" s="249" t="str">
        <f>IF(V836="","",EOMONTH(EDATE(Tabla1[[#This Row],[Fecha Finalización]],3),0))</f>
        <v/>
      </c>
      <c r="BA836" s="40"/>
      <c r="BB836" s="40"/>
      <c r="BC836" s="235"/>
      <c r="BD836" s="233" t="str">
        <f>IF(F836="","",Tabla1[[#This Row],[sem 01]]&amp;Tabla1[[#This Row],[sem 02]]&amp;Tabla1[[#This Row],[sem 03]])</f>
        <v/>
      </c>
      <c r="BE836" s="234" t="str">
        <f>IF(TRIM(F836)="","",$B$1&amp;"-"&amp;SUBSTITUTE(Tabla1[[#This Row],[Mes Inscrito]]," ","")&amp;"-"&amp;SUBSTITUTE(Tabla1[[#This Row],[Dia de clases Inscrito]]," ","")&amp;"-"&amp;SUBSTITUTE(Tabla1[[#This Row],[Horario Inscrito]]," ","")&amp;"-"&amp;Tabla1[[#This Row],[Fecha Inicio grupo]])</f>
        <v/>
      </c>
      <c r="BF836" s="251" t="str">
        <f>IF(F836="","",Tabla1[[#This Row],[Curso]])</f>
        <v/>
      </c>
      <c r="BG836" s="252" t="str">
        <f>+IF(TRIM(F836)="","",$B$1&amp;"-"&amp;TRIM(Tabla1[[#This Row],[Mes Inscrito]])&amp;"-"&amp;TRIM(Tabla1[[#This Row],[Dia de clases Inscrito]])&amp;"-"&amp;TRIM(Tabla1[[#This Row],[Horario Inscrito]])&amp;"-"&amp;TRIM(Tabla1[[#This Row],[Fecha Inicio grupo]])&amp;"-"&amp;TRIM(Tabla1[[#This Row],[Tipo Incrito]]))</f>
        <v/>
      </c>
      <c r="BH836" s="308" t="str">
        <f>IF(F836="","",OR(IFERROR(SEARCH("CG",Tabla1[[#This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6" s="309" t="str">
        <f>IF(F836&lt;&gt;"",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6" s="309" t="str">
        <f>IF(F836&lt;&gt;"",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6" s="309" t="str">
        <f>IF(Tabla1[[#This Row],[Fecha Inicio grupo]]="","",IFERROR(VLOOKUP(Tabla1[[#This Row],[Mes de Alta como miembro]],Parámetros!$AM$2:$AN$16,2,0),"01/01/1900"))</f>
        <v/>
      </c>
    </row>
    <row r="837" spans="1:63" ht="14.45" hidden="1">
      <c r="A837" s="69">
        <v>834</v>
      </c>
      <c r="B837" s="30"/>
      <c r="C837" s="35"/>
      <c r="D837" s="43"/>
      <c r="E837" s="65"/>
      <c r="F837" s="46"/>
      <c r="G837" s="46"/>
      <c r="H837" s="163"/>
      <c r="I837" s="43"/>
      <c r="J837" s="29"/>
      <c r="K837" s="70"/>
      <c r="L837" s="69"/>
      <c r="M837" s="47"/>
      <c r="N837" s="238" t="str">
        <f ca="1">IF(Tabla1[[#This Row],[Fecha de nac]]="","",IF(Tabla1[[#This Row],[Fecha Finalización]] &gt;=TODAY(), DATEDIF(Tabla1[[#This Row],[Fecha de nac]],TODAY(),"y"), ROUNDDOWN((Tabla1[[#This Row],[Fecha Finalización]] -Tabla1[[#This Row],[Fecha de nac]])/365,0)))</f>
        <v/>
      </c>
      <c r="O837" s="169"/>
      <c r="P837" s="35"/>
      <c r="Q837" s="68"/>
      <c r="R837" s="68"/>
      <c r="S837" s="68"/>
      <c r="T837" s="68"/>
      <c r="U837" s="243" t="str">
        <f>IF(F837="","",Tabla1[[#This Row],[Fecha Inicio grupo]]+3*7-7)</f>
        <v/>
      </c>
      <c r="V837" s="244" t="str">
        <f>IF(F837="","",EDATE(Tabla1[[#This Row],[Fecha Inicio grupo]],3))</f>
        <v/>
      </c>
      <c r="W837" s="30"/>
      <c r="X837" s="30"/>
      <c r="Y837" s="76"/>
      <c r="Z837" s="76"/>
      <c r="AA837" s="76"/>
      <c r="AB837" s="76"/>
      <c r="AC837" s="76"/>
      <c r="AD837" s="76"/>
      <c r="AE837" s="76"/>
      <c r="AF837" s="76"/>
      <c r="AG837" s="76"/>
      <c r="AH837" s="76"/>
      <c r="AI837" s="76"/>
      <c r="AJ837" s="76"/>
      <c r="AK837" s="76"/>
      <c r="AL837" s="76"/>
      <c r="AM837" s="76"/>
      <c r="AN837" s="76"/>
      <c r="AO837" s="144"/>
      <c r="AP837" s="246" t="str">
        <f>IF(F837="","",IFERROR(VLOOKUP(SUBSTITUTE(SUBSTITUTE(Tabla1[[#This Row],[Uso Sistemas]],"T","P"),"N","F"),Parámetros!$M$2:$N$17,2,0),"Completar hasta 3ra sem. para evaluar a Probacionista"))</f>
        <v/>
      </c>
      <c r="AQ837" s="40"/>
      <c r="AR837" s="40"/>
      <c r="AS837" s="40"/>
      <c r="AT837" s="29"/>
      <c r="AU837" s="56"/>
      <c r="AV837" s="56"/>
      <c r="AW837" s="56"/>
      <c r="AX837" s="248" t="str">
        <f>IF(V837="","",EOMONTH(EDATE(Tabla1[[#This Row],[Fecha Finalización]],2),0))</f>
        <v/>
      </c>
      <c r="AY837" s="40"/>
      <c r="AZ837" s="249" t="str">
        <f>IF(V837="","",EOMONTH(EDATE(Tabla1[[#This Row],[Fecha Finalización]],3),0))</f>
        <v/>
      </c>
      <c r="BA837" s="40"/>
      <c r="BB837" s="40"/>
      <c r="BC837" s="235"/>
      <c r="BD837" s="233" t="str">
        <f>IF(F837="","",Tabla1[[#This Row],[sem 01]]&amp;Tabla1[[#This Row],[sem 02]]&amp;Tabla1[[#This Row],[sem 03]])</f>
        <v/>
      </c>
      <c r="BE837" s="234" t="str">
        <f>IF(TRIM(F837)="","",$B$1&amp;"-"&amp;SUBSTITUTE(Tabla1[[#This Row],[Mes Inscrito]]," ","")&amp;"-"&amp;SUBSTITUTE(Tabla1[[#This Row],[Dia de clases Inscrito]]," ","")&amp;"-"&amp;SUBSTITUTE(Tabla1[[#This Row],[Horario Inscrito]]," ","")&amp;"-"&amp;Tabla1[[#This Row],[Fecha Inicio grupo]])</f>
        <v/>
      </c>
      <c r="BF837" s="251" t="str">
        <f>IF(F837="","",Tabla1[[#This Row],[Curso]])</f>
        <v/>
      </c>
      <c r="BG837" s="252" t="str">
        <f>+IF(TRIM(F837)="","",$B$1&amp;"-"&amp;TRIM(Tabla1[[#This Row],[Mes Inscrito]])&amp;"-"&amp;TRIM(Tabla1[[#This Row],[Dia de clases Inscrito]])&amp;"-"&amp;TRIM(Tabla1[[#This Row],[Horario Inscrito]])&amp;"-"&amp;TRIM(Tabla1[[#This Row],[Fecha Inicio grupo]])&amp;"-"&amp;TRIM(Tabla1[[#This Row],[Tipo Incrito]]))</f>
        <v/>
      </c>
      <c r="BH837" s="308" t="str">
        <f>IF(F837="","",OR(IFERROR(SEARCH("CG",Tabla1[[#This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7" s="309" t="str">
        <f>IF(F837&lt;&gt;"",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7" s="309" t="str">
        <f>IF(F837&lt;&gt;"",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7" s="309" t="str">
        <f>IF(Tabla1[[#This Row],[Fecha Inicio grupo]]="","",IFERROR(VLOOKUP(Tabla1[[#This Row],[Mes de Alta como miembro]],Parámetros!$AM$2:$AN$16,2,0),"01/01/1900"))</f>
        <v/>
      </c>
    </row>
    <row r="838" spans="1:63" ht="14.45" hidden="1">
      <c r="A838" s="69">
        <v>835</v>
      </c>
      <c r="B838" s="30"/>
      <c r="C838" s="35"/>
      <c r="D838" s="43"/>
      <c r="E838" s="65"/>
      <c r="F838" s="46"/>
      <c r="G838" s="46"/>
      <c r="H838" s="163"/>
      <c r="I838" s="43"/>
      <c r="J838" s="29"/>
      <c r="K838" s="70"/>
      <c r="L838" s="69"/>
      <c r="M838" s="47"/>
      <c r="N838" s="238" t="str">
        <f ca="1">IF(Tabla1[[#This Row],[Fecha de nac]]="","",IF(Tabla1[[#This Row],[Fecha Finalización]] &gt;=TODAY(), DATEDIF(Tabla1[[#This Row],[Fecha de nac]],TODAY(),"y"), ROUNDDOWN((Tabla1[[#This Row],[Fecha Finalización]] -Tabla1[[#This Row],[Fecha de nac]])/365,0)))</f>
        <v/>
      </c>
      <c r="O838" s="169"/>
      <c r="P838" s="35"/>
      <c r="Q838" s="68"/>
      <c r="R838" s="68"/>
      <c r="S838" s="68"/>
      <c r="T838" s="68"/>
      <c r="U838" s="243" t="str">
        <f>IF(F838="","",Tabla1[[#This Row],[Fecha Inicio grupo]]+3*7-7)</f>
        <v/>
      </c>
      <c r="V838" s="244" t="str">
        <f>IF(F838="","",EDATE(Tabla1[[#This Row],[Fecha Inicio grupo]],3))</f>
        <v/>
      </c>
      <c r="W838" s="30"/>
      <c r="X838" s="30"/>
      <c r="Y838" s="76"/>
      <c r="Z838" s="76"/>
      <c r="AA838" s="76"/>
      <c r="AB838" s="76"/>
      <c r="AC838" s="76"/>
      <c r="AD838" s="76"/>
      <c r="AE838" s="76"/>
      <c r="AF838" s="76"/>
      <c r="AG838" s="76"/>
      <c r="AH838" s="76"/>
      <c r="AI838" s="76"/>
      <c r="AJ838" s="76"/>
      <c r="AK838" s="76"/>
      <c r="AL838" s="76"/>
      <c r="AM838" s="76"/>
      <c r="AN838" s="76"/>
      <c r="AO838" s="144"/>
      <c r="AP838" s="246" t="str">
        <f>IF(F838="","",IFERROR(VLOOKUP(SUBSTITUTE(SUBSTITUTE(Tabla1[[#This Row],[Uso Sistemas]],"T","P"),"N","F"),Parámetros!$M$2:$N$17,2,0),"Completar hasta 3ra sem. para evaluar a Probacionista"))</f>
        <v/>
      </c>
      <c r="AQ838" s="40"/>
      <c r="AR838" s="40"/>
      <c r="AS838" s="40"/>
      <c r="AT838" s="29"/>
      <c r="AU838" s="56"/>
      <c r="AV838" s="56"/>
      <c r="AW838" s="56"/>
      <c r="AX838" s="248" t="str">
        <f>IF(V838="","",EOMONTH(EDATE(Tabla1[[#This Row],[Fecha Finalización]],2),0))</f>
        <v/>
      </c>
      <c r="AY838" s="40"/>
      <c r="AZ838" s="249" t="str">
        <f>IF(V838="","",EOMONTH(EDATE(Tabla1[[#This Row],[Fecha Finalización]],3),0))</f>
        <v/>
      </c>
      <c r="BA838" s="40"/>
      <c r="BB838" s="40"/>
      <c r="BC838" s="235"/>
      <c r="BD838" s="233" t="str">
        <f>IF(F838="","",Tabla1[[#This Row],[sem 01]]&amp;Tabla1[[#This Row],[sem 02]]&amp;Tabla1[[#This Row],[sem 03]])</f>
        <v/>
      </c>
      <c r="BE838" s="234" t="str">
        <f>IF(TRIM(F838)="","",$B$1&amp;"-"&amp;SUBSTITUTE(Tabla1[[#This Row],[Mes Inscrito]]," ","")&amp;"-"&amp;SUBSTITUTE(Tabla1[[#This Row],[Dia de clases Inscrito]]," ","")&amp;"-"&amp;SUBSTITUTE(Tabla1[[#This Row],[Horario Inscrito]]," ","")&amp;"-"&amp;Tabla1[[#This Row],[Fecha Inicio grupo]])</f>
        <v/>
      </c>
      <c r="BF838" s="251" t="str">
        <f>IF(F838="","",Tabla1[[#This Row],[Curso]])</f>
        <v/>
      </c>
      <c r="BG838" s="252" t="str">
        <f>+IF(TRIM(F838)="","",$B$1&amp;"-"&amp;TRIM(Tabla1[[#This Row],[Mes Inscrito]])&amp;"-"&amp;TRIM(Tabla1[[#This Row],[Dia de clases Inscrito]])&amp;"-"&amp;TRIM(Tabla1[[#This Row],[Horario Inscrito]])&amp;"-"&amp;TRIM(Tabla1[[#This Row],[Fecha Inicio grupo]])&amp;"-"&amp;TRIM(Tabla1[[#This Row],[Tipo Incrito]]))</f>
        <v/>
      </c>
      <c r="BH838" s="308" t="str">
        <f>IF(F838="","",OR(IFERROR(SEARCH("CG",Tabla1[[#This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8" s="309" t="str">
        <f>IF(F838&lt;&gt;"",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8" s="309" t="str">
        <f>IF(F838&lt;&gt;"",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8" s="309" t="str">
        <f>IF(Tabla1[[#This Row],[Fecha Inicio grupo]]="","",IFERROR(VLOOKUP(Tabla1[[#This Row],[Mes de Alta como miembro]],Parámetros!$AM$2:$AN$16,2,0),"01/01/1900"))</f>
        <v/>
      </c>
    </row>
    <row r="839" spans="1:63" ht="14.45" hidden="1">
      <c r="A839" s="69">
        <v>836</v>
      </c>
      <c r="B839" s="30"/>
      <c r="C839" s="35"/>
      <c r="D839" s="43"/>
      <c r="E839" s="65"/>
      <c r="F839" s="46"/>
      <c r="G839" s="46"/>
      <c r="H839" s="163"/>
      <c r="I839" s="43"/>
      <c r="J839" s="29"/>
      <c r="K839" s="70"/>
      <c r="L839" s="69"/>
      <c r="M839" s="47"/>
      <c r="N839" s="238" t="str">
        <f ca="1">IF(Tabla1[[#This Row],[Fecha de nac]]="","",IF(Tabla1[[#This Row],[Fecha Finalización]] &gt;=TODAY(), DATEDIF(Tabla1[[#This Row],[Fecha de nac]],TODAY(),"y"), ROUNDDOWN((Tabla1[[#This Row],[Fecha Finalización]] -Tabla1[[#This Row],[Fecha de nac]])/365,0)))</f>
        <v/>
      </c>
      <c r="O839" s="169"/>
      <c r="P839" s="35"/>
      <c r="Q839" s="68"/>
      <c r="R839" s="68"/>
      <c r="S839" s="68"/>
      <c r="T839" s="68"/>
      <c r="U839" s="243" t="str">
        <f>IF(F839="","",Tabla1[[#This Row],[Fecha Inicio grupo]]+3*7-7)</f>
        <v/>
      </c>
      <c r="V839" s="244" t="str">
        <f>IF(F839="","",EDATE(Tabla1[[#This Row],[Fecha Inicio grupo]],3))</f>
        <v/>
      </c>
      <c r="W839" s="30"/>
      <c r="X839" s="30"/>
      <c r="Y839" s="76"/>
      <c r="Z839" s="76"/>
      <c r="AA839" s="76"/>
      <c r="AB839" s="76"/>
      <c r="AC839" s="76"/>
      <c r="AD839" s="76"/>
      <c r="AE839" s="76"/>
      <c r="AF839" s="76"/>
      <c r="AG839" s="76"/>
      <c r="AH839" s="76"/>
      <c r="AI839" s="76"/>
      <c r="AJ839" s="76"/>
      <c r="AK839" s="76"/>
      <c r="AL839" s="76"/>
      <c r="AM839" s="76"/>
      <c r="AN839" s="76"/>
      <c r="AO839" s="144"/>
      <c r="AP839" s="246" t="str">
        <f>IF(F839="","",IFERROR(VLOOKUP(SUBSTITUTE(SUBSTITUTE(Tabla1[[#This Row],[Uso Sistemas]],"T","P"),"N","F"),Parámetros!$M$2:$N$17,2,0),"Completar hasta 3ra sem. para evaluar a Probacionista"))</f>
        <v/>
      </c>
      <c r="AQ839" s="40"/>
      <c r="AR839" s="40"/>
      <c r="AS839" s="40"/>
      <c r="AT839" s="29"/>
      <c r="AU839" s="56"/>
      <c r="AV839" s="56"/>
      <c r="AW839" s="56"/>
      <c r="AX839" s="248" t="str">
        <f>IF(V839="","",EOMONTH(EDATE(Tabla1[[#This Row],[Fecha Finalización]],2),0))</f>
        <v/>
      </c>
      <c r="AY839" s="40"/>
      <c r="AZ839" s="249" t="str">
        <f>IF(V839="","",EOMONTH(EDATE(Tabla1[[#This Row],[Fecha Finalización]],3),0))</f>
        <v/>
      </c>
      <c r="BA839" s="40"/>
      <c r="BB839" s="40"/>
      <c r="BC839" s="235"/>
      <c r="BD839" s="233" t="str">
        <f>IF(F839="","",Tabla1[[#This Row],[sem 01]]&amp;Tabla1[[#This Row],[sem 02]]&amp;Tabla1[[#This Row],[sem 03]])</f>
        <v/>
      </c>
      <c r="BE839" s="234" t="str">
        <f>IF(TRIM(F839)="","",$B$1&amp;"-"&amp;SUBSTITUTE(Tabla1[[#This Row],[Mes Inscrito]]," ","")&amp;"-"&amp;SUBSTITUTE(Tabla1[[#This Row],[Dia de clases Inscrito]]," ","")&amp;"-"&amp;SUBSTITUTE(Tabla1[[#This Row],[Horario Inscrito]]," ","")&amp;"-"&amp;Tabla1[[#This Row],[Fecha Inicio grupo]])</f>
        <v/>
      </c>
      <c r="BF839" s="251" t="str">
        <f>IF(F839="","",Tabla1[[#This Row],[Curso]])</f>
        <v/>
      </c>
      <c r="BG839" s="252" t="str">
        <f>+IF(TRIM(F839)="","",$B$1&amp;"-"&amp;TRIM(Tabla1[[#This Row],[Mes Inscrito]])&amp;"-"&amp;TRIM(Tabla1[[#This Row],[Dia de clases Inscrito]])&amp;"-"&amp;TRIM(Tabla1[[#This Row],[Horario Inscrito]])&amp;"-"&amp;TRIM(Tabla1[[#This Row],[Fecha Inicio grupo]])&amp;"-"&amp;TRIM(Tabla1[[#This Row],[Tipo Incrito]]))</f>
        <v/>
      </c>
      <c r="BH839" s="308" t="str">
        <f>IF(F839="","",OR(IFERROR(SEARCH("CG",Tabla1[[#This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9" s="309" t="str">
        <f>IF(F839&lt;&gt;"",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9" s="309" t="str">
        <f>IF(F839&lt;&gt;"",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9" s="309" t="str">
        <f>IF(Tabla1[[#This Row],[Fecha Inicio grupo]]="","",IFERROR(VLOOKUP(Tabla1[[#This Row],[Mes de Alta como miembro]],Parámetros!$AM$2:$AN$16,2,0),"01/01/1900"))</f>
        <v/>
      </c>
    </row>
    <row r="840" spans="1:63" ht="14.45" hidden="1">
      <c r="A840" s="69">
        <v>837</v>
      </c>
      <c r="B840" s="30"/>
      <c r="C840" s="35"/>
      <c r="D840" s="43"/>
      <c r="E840" s="65"/>
      <c r="F840" s="46"/>
      <c r="G840" s="46"/>
      <c r="H840" s="163"/>
      <c r="I840" s="43"/>
      <c r="J840" s="29"/>
      <c r="K840" s="70"/>
      <c r="L840" s="69"/>
      <c r="M840" s="47"/>
      <c r="N840" s="238" t="str">
        <f ca="1">IF(Tabla1[[#This Row],[Fecha de nac]]="","",IF(Tabla1[[#This Row],[Fecha Finalización]] &gt;=TODAY(), DATEDIF(Tabla1[[#This Row],[Fecha de nac]],TODAY(),"y"), ROUNDDOWN((Tabla1[[#This Row],[Fecha Finalización]] -Tabla1[[#This Row],[Fecha de nac]])/365,0)))</f>
        <v/>
      </c>
      <c r="O840" s="169"/>
      <c r="P840" s="35"/>
      <c r="Q840" s="68"/>
      <c r="R840" s="68"/>
      <c r="S840" s="68"/>
      <c r="T840" s="68"/>
      <c r="U840" s="243" t="str">
        <f>IF(F840="","",Tabla1[[#This Row],[Fecha Inicio grupo]]+3*7-7)</f>
        <v/>
      </c>
      <c r="V840" s="244" t="str">
        <f>IF(F840="","",EDATE(Tabla1[[#This Row],[Fecha Inicio grupo]],3))</f>
        <v/>
      </c>
      <c r="W840" s="30"/>
      <c r="X840" s="30"/>
      <c r="Y840" s="76"/>
      <c r="Z840" s="76"/>
      <c r="AA840" s="76"/>
      <c r="AB840" s="76"/>
      <c r="AC840" s="76"/>
      <c r="AD840" s="76"/>
      <c r="AE840" s="76"/>
      <c r="AF840" s="76"/>
      <c r="AG840" s="76"/>
      <c r="AH840" s="76"/>
      <c r="AI840" s="76"/>
      <c r="AJ840" s="76"/>
      <c r="AK840" s="76"/>
      <c r="AL840" s="76"/>
      <c r="AM840" s="76"/>
      <c r="AN840" s="76"/>
      <c r="AO840" s="144"/>
      <c r="AP840" s="246" t="str">
        <f>IF(F840="","",IFERROR(VLOOKUP(SUBSTITUTE(SUBSTITUTE(Tabla1[[#This Row],[Uso Sistemas]],"T","P"),"N","F"),Parámetros!$M$2:$N$17,2,0),"Completar hasta 3ra sem. para evaluar a Probacionista"))</f>
        <v/>
      </c>
      <c r="AQ840" s="40"/>
      <c r="AR840" s="40"/>
      <c r="AS840" s="40"/>
      <c r="AT840" s="29"/>
      <c r="AU840" s="56"/>
      <c r="AV840" s="56"/>
      <c r="AW840" s="56"/>
      <c r="AX840" s="248" t="str">
        <f>IF(V840="","",EOMONTH(EDATE(Tabla1[[#This Row],[Fecha Finalización]],2),0))</f>
        <v/>
      </c>
      <c r="AY840" s="40"/>
      <c r="AZ840" s="249" t="str">
        <f>IF(V840="","",EOMONTH(EDATE(Tabla1[[#This Row],[Fecha Finalización]],3),0))</f>
        <v/>
      </c>
      <c r="BA840" s="40"/>
      <c r="BB840" s="40"/>
      <c r="BC840" s="235"/>
      <c r="BD840" s="233" t="str">
        <f>IF(F840="","",Tabla1[[#This Row],[sem 01]]&amp;Tabla1[[#This Row],[sem 02]]&amp;Tabla1[[#This Row],[sem 03]])</f>
        <v/>
      </c>
      <c r="BE840" s="234" t="str">
        <f>IF(TRIM(F840)="","",$B$1&amp;"-"&amp;SUBSTITUTE(Tabla1[[#This Row],[Mes Inscrito]]," ","")&amp;"-"&amp;SUBSTITUTE(Tabla1[[#This Row],[Dia de clases Inscrito]]," ","")&amp;"-"&amp;SUBSTITUTE(Tabla1[[#This Row],[Horario Inscrito]]," ","")&amp;"-"&amp;Tabla1[[#This Row],[Fecha Inicio grupo]])</f>
        <v/>
      </c>
      <c r="BF840" s="251" t="str">
        <f>IF(F840="","",Tabla1[[#This Row],[Curso]])</f>
        <v/>
      </c>
      <c r="BG840" s="252" t="str">
        <f>+IF(TRIM(F840)="","",$B$1&amp;"-"&amp;TRIM(Tabla1[[#This Row],[Mes Inscrito]])&amp;"-"&amp;TRIM(Tabla1[[#This Row],[Dia de clases Inscrito]])&amp;"-"&amp;TRIM(Tabla1[[#This Row],[Horario Inscrito]])&amp;"-"&amp;TRIM(Tabla1[[#This Row],[Fecha Inicio grupo]])&amp;"-"&amp;TRIM(Tabla1[[#This Row],[Tipo Incrito]]))</f>
        <v/>
      </c>
      <c r="BH840" s="308" t="str">
        <f>IF(F840="","",OR(IFERROR(SEARCH("CG",Tabla1[[#This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0" s="309" t="str">
        <f>IF(F840&lt;&gt;"",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0" s="309" t="str">
        <f>IF(F840&lt;&gt;"",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0" s="309" t="str">
        <f>IF(Tabla1[[#This Row],[Fecha Inicio grupo]]="","",IFERROR(VLOOKUP(Tabla1[[#This Row],[Mes de Alta como miembro]],Parámetros!$AM$2:$AN$16,2,0),"01/01/1900"))</f>
        <v/>
      </c>
    </row>
    <row r="841" spans="1:63" ht="14.45" hidden="1">
      <c r="A841" s="69">
        <v>838</v>
      </c>
      <c r="B841" s="30"/>
      <c r="C841" s="35"/>
      <c r="D841" s="43"/>
      <c r="E841" s="65"/>
      <c r="F841" s="46"/>
      <c r="G841" s="46"/>
      <c r="H841" s="163"/>
      <c r="I841" s="43"/>
      <c r="J841" s="29"/>
      <c r="K841" s="70"/>
      <c r="L841" s="69"/>
      <c r="M841" s="47"/>
      <c r="N841" s="238" t="str">
        <f ca="1">IF(Tabla1[[#This Row],[Fecha de nac]]="","",IF(Tabla1[[#This Row],[Fecha Finalización]] &gt;=TODAY(), DATEDIF(Tabla1[[#This Row],[Fecha de nac]],TODAY(),"y"), ROUNDDOWN((Tabla1[[#This Row],[Fecha Finalización]] -Tabla1[[#This Row],[Fecha de nac]])/365,0)))</f>
        <v/>
      </c>
      <c r="O841" s="169"/>
      <c r="P841" s="35"/>
      <c r="Q841" s="68"/>
      <c r="R841" s="68"/>
      <c r="S841" s="68"/>
      <c r="T841" s="68"/>
      <c r="U841" s="243" t="str">
        <f>IF(F841="","",Tabla1[[#This Row],[Fecha Inicio grupo]]+3*7-7)</f>
        <v/>
      </c>
      <c r="V841" s="244" t="str">
        <f>IF(F841="","",EDATE(Tabla1[[#This Row],[Fecha Inicio grupo]],3))</f>
        <v/>
      </c>
      <c r="W841" s="30"/>
      <c r="X841" s="30"/>
      <c r="Y841" s="76"/>
      <c r="Z841" s="76"/>
      <c r="AA841" s="76"/>
      <c r="AB841" s="76"/>
      <c r="AC841" s="76"/>
      <c r="AD841" s="76"/>
      <c r="AE841" s="76"/>
      <c r="AF841" s="76"/>
      <c r="AG841" s="76"/>
      <c r="AH841" s="76"/>
      <c r="AI841" s="76"/>
      <c r="AJ841" s="76"/>
      <c r="AK841" s="76"/>
      <c r="AL841" s="76"/>
      <c r="AM841" s="76"/>
      <c r="AN841" s="76"/>
      <c r="AO841" s="144"/>
      <c r="AP841" s="246" t="str">
        <f>IF(F841="","",IFERROR(VLOOKUP(SUBSTITUTE(SUBSTITUTE(Tabla1[[#This Row],[Uso Sistemas]],"T","P"),"N","F"),Parámetros!$M$2:$N$17,2,0),"Completar hasta 3ra sem. para evaluar a Probacionista"))</f>
        <v/>
      </c>
      <c r="AQ841" s="40"/>
      <c r="AR841" s="40"/>
      <c r="AS841" s="40"/>
      <c r="AT841" s="29"/>
      <c r="AU841" s="56"/>
      <c r="AV841" s="56"/>
      <c r="AW841" s="56"/>
      <c r="AX841" s="248" t="str">
        <f>IF(V841="","",EOMONTH(EDATE(Tabla1[[#This Row],[Fecha Finalización]],2),0))</f>
        <v/>
      </c>
      <c r="AY841" s="40"/>
      <c r="AZ841" s="249" t="str">
        <f>IF(V841="","",EOMONTH(EDATE(Tabla1[[#This Row],[Fecha Finalización]],3),0))</f>
        <v/>
      </c>
      <c r="BA841" s="40"/>
      <c r="BB841" s="40"/>
      <c r="BC841" s="235"/>
      <c r="BD841" s="233" t="str">
        <f>IF(F841="","",Tabla1[[#This Row],[sem 01]]&amp;Tabla1[[#This Row],[sem 02]]&amp;Tabla1[[#This Row],[sem 03]])</f>
        <v/>
      </c>
      <c r="BE841" s="234" t="str">
        <f>IF(TRIM(F841)="","",$B$1&amp;"-"&amp;SUBSTITUTE(Tabla1[[#This Row],[Mes Inscrito]]," ","")&amp;"-"&amp;SUBSTITUTE(Tabla1[[#This Row],[Dia de clases Inscrito]]," ","")&amp;"-"&amp;SUBSTITUTE(Tabla1[[#This Row],[Horario Inscrito]]," ","")&amp;"-"&amp;Tabla1[[#This Row],[Fecha Inicio grupo]])</f>
        <v/>
      </c>
      <c r="BF841" s="251" t="str">
        <f>IF(F841="","",Tabla1[[#This Row],[Curso]])</f>
        <v/>
      </c>
      <c r="BG841" s="252" t="str">
        <f>+IF(TRIM(F841)="","",$B$1&amp;"-"&amp;TRIM(Tabla1[[#This Row],[Mes Inscrito]])&amp;"-"&amp;TRIM(Tabla1[[#This Row],[Dia de clases Inscrito]])&amp;"-"&amp;TRIM(Tabla1[[#This Row],[Horario Inscrito]])&amp;"-"&amp;TRIM(Tabla1[[#This Row],[Fecha Inicio grupo]])&amp;"-"&amp;TRIM(Tabla1[[#This Row],[Tipo Incrito]]))</f>
        <v/>
      </c>
      <c r="BH841" s="308" t="str">
        <f>IF(F841="","",OR(IFERROR(SEARCH("CG",Tabla1[[#This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1" s="309" t="str">
        <f>IF(F841&lt;&gt;"",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1" s="309" t="str">
        <f>IF(F841&lt;&gt;"",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1" s="309" t="str">
        <f>IF(Tabla1[[#This Row],[Fecha Inicio grupo]]="","",IFERROR(VLOOKUP(Tabla1[[#This Row],[Mes de Alta como miembro]],Parámetros!$AM$2:$AN$16,2,0),"01/01/1900"))</f>
        <v/>
      </c>
    </row>
    <row r="842" spans="1:63" ht="14.45" hidden="1">
      <c r="A842" s="69">
        <v>839</v>
      </c>
      <c r="B842" s="30"/>
      <c r="C842" s="35"/>
      <c r="D842" s="43"/>
      <c r="E842" s="65"/>
      <c r="F842" s="46"/>
      <c r="G842" s="46"/>
      <c r="H842" s="163"/>
      <c r="I842" s="43"/>
      <c r="J842" s="29"/>
      <c r="K842" s="70"/>
      <c r="L842" s="69"/>
      <c r="M842" s="47"/>
      <c r="N842" s="238" t="str">
        <f ca="1">IF(Tabla1[[#This Row],[Fecha de nac]]="","",IF(Tabla1[[#This Row],[Fecha Finalización]] &gt;=TODAY(), DATEDIF(Tabla1[[#This Row],[Fecha de nac]],TODAY(),"y"), ROUNDDOWN((Tabla1[[#This Row],[Fecha Finalización]] -Tabla1[[#This Row],[Fecha de nac]])/365,0)))</f>
        <v/>
      </c>
      <c r="O842" s="169"/>
      <c r="P842" s="35"/>
      <c r="Q842" s="68"/>
      <c r="R842" s="68"/>
      <c r="S842" s="68"/>
      <c r="T842" s="68"/>
      <c r="U842" s="243" t="str">
        <f>IF(F842="","",Tabla1[[#This Row],[Fecha Inicio grupo]]+3*7-7)</f>
        <v/>
      </c>
      <c r="V842" s="244" t="str">
        <f>IF(F842="","",EDATE(Tabla1[[#This Row],[Fecha Inicio grupo]],3))</f>
        <v/>
      </c>
      <c r="W842" s="30"/>
      <c r="X842" s="30"/>
      <c r="Y842" s="76"/>
      <c r="Z842" s="76"/>
      <c r="AA842" s="76"/>
      <c r="AB842" s="76"/>
      <c r="AC842" s="76"/>
      <c r="AD842" s="76"/>
      <c r="AE842" s="76"/>
      <c r="AF842" s="76"/>
      <c r="AG842" s="76"/>
      <c r="AH842" s="76"/>
      <c r="AI842" s="76"/>
      <c r="AJ842" s="76"/>
      <c r="AK842" s="76"/>
      <c r="AL842" s="76"/>
      <c r="AM842" s="76"/>
      <c r="AN842" s="76"/>
      <c r="AO842" s="144"/>
      <c r="AP842" s="246" t="str">
        <f>IF(F842="","",IFERROR(VLOOKUP(SUBSTITUTE(SUBSTITUTE(Tabla1[[#This Row],[Uso Sistemas]],"T","P"),"N","F"),Parámetros!$M$2:$N$17,2,0),"Completar hasta 3ra sem. para evaluar a Probacionista"))</f>
        <v/>
      </c>
      <c r="AQ842" s="40"/>
      <c r="AR842" s="40"/>
      <c r="AS842" s="40"/>
      <c r="AT842" s="29"/>
      <c r="AU842" s="56"/>
      <c r="AV842" s="56"/>
      <c r="AW842" s="56"/>
      <c r="AX842" s="248" t="str">
        <f>IF(V842="","",EOMONTH(EDATE(Tabla1[[#This Row],[Fecha Finalización]],2),0))</f>
        <v/>
      </c>
      <c r="AY842" s="40"/>
      <c r="AZ842" s="249" t="str">
        <f>IF(V842="","",EOMONTH(EDATE(Tabla1[[#This Row],[Fecha Finalización]],3),0))</f>
        <v/>
      </c>
      <c r="BA842" s="40"/>
      <c r="BB842" s="40"/>
      <c r="BC842" s="235"/>
      <c r="BD842" s="233" t="str">
        <f>IF(F842="","",Tabla1[[#This Row],[sem 01]]&amp;Tabla1[[#This Row],[sem 02]]&amp;Tabla1[[#This Row],[sem 03]])</f>
        <v/>
      </c>
      <c r="BE842" s="234" t="str">
        <f>IF(TRIM(F842)="","",$B$1&amp;"-"&amp;SUBSTITUTE(Tabla1[[#This Row],[Mes Inscrito]]," ","")&amp;"-"&amp;SUBSTITUTE(Tabla1[[#This Row],[Dia de clases Inscrito]]," ","")&amp;"-"&amp;SUBSTITUTE(Tabla1[[#This Row],[Horario Inscrito]]," ","")&amp;"-"&amp;Tabla1[[#This Row],[Fecha Inicio grupo]])</f>
        <v/>
      </c>
      <c r="BF842" s="251" t="str">
        <f>IF(F842="","",Tabla1[[#This Row],[Curso]])</f>
        <v/>
      </c>
      <c r="BG842" s="252" t="str">
        <f>+IF(TRIM(F842)="","",$B$1&amp;"-"&amp;TRIM(Tabla1[[#This Row],[Mes Inscrito]])&amp;"-"&amp;TRIM(Tabla1[[#This Row],[Dia de clases Inscrito]])&amp;"-"&amp;TRIM(Tabla1[[#This Row],[Horario Inscrito]])&amp;"-"&amp;TRIM(Tabla1[[#This Row],[Fecha Inicio grupo]])&amp;"-"&amp;TRIM(Tabla1[[#This Row],[Tipo Incrito]]))</f>
        <v/>
      </c>
      <c r="BH842" s="308" t="str">
        <f>IF(F842="","",OR(IFERROR(SEARCH("CG",Tabla1[[#This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2" s="309" t="str">
        <f>IF(F842&lt;&gt;"",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2" s="309" t="str">
        <f>IF(F842&lt;&gt;"",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2" s="309" t="str">
        <f>IF(Tabla1[[#This Row],[Fecha Inicio grupo]]="","",IFERROR(VLOOKUP(Tabla1[[#This Row],[Mes de Alta como miembro]],Parámetros!$AM$2:$AN$16,2,0),"01/01/1900"))</f>
        <v/>
      </c>
    </row>
    <row r="843" spans="1:63" ht="14.45" hidden="1">
      <c r="A843" s="69">
        <v>840</v>
      </c>
      <c r="B843" s="30"/>
      <c r="C843" s="35"/>
      <c r="D843" s="43"/>
      <c r="E843" s="65"/>
      <c r="F843" s="46"/>
      <c r="G843" s="46"/>
      <c r="H843" s="163"/>
      <c r="I843" s="43"/>
      <c r="J843" s="29"/>
      <c r="K843" s="70"/>
      <c r="L843" s="69"/>
      <c r="M843" s="47"/>
      <c r="N843" s="238" t="str">
        <f ca="1">IF(Tabla1[[#This Row],[Fecha de nac]]="","",IF(Tabla1[[#This Row],[Fecha Finalización]] &gt;=TODAY(), DATEDIF(Tabla1[[#This Row],[Fecha de nac]],TODAY(),"y"), ROUNDDOWN((Tabla1[[#This Row],[Fecha Finalización]] -Tabla1[[#This Row],[Fecha de nac]])/365,0)))</f>
        <v/>
      </c>
      <c r="O843" s="169"/>
      <c r="P843" s="35"/>
      <c r="Q843" s="68"/>
      <c r="R843" s="68"/>
      <c r="S843" s="68"/>
      <c r="T843" s="68"/>
      <c r="U843" s="243" t="str">
        <f>IF(F843="","",Tabla1[[#This Row],[Fecha Inicio grupo]]+3*7-7)</f>
        <v/>
      </c>
      <c r="V843" s="244" t="str">
        <f>IF(F843="","",EDATE(Tabla1[[#This Row],[Fecha Inicio grupo]],3))</f>
        <v/>
      </c>
      <c r="W843" s="30"/>
      <c r="X843" s="30"/>
      <c r="Y843" s="76"/>
      <c r="Z843" s="76"/>
      <c r="AA843" s="76"/>
      <c r="AB843" s="76"/>
      <c r="AC843" s="76"/>
      <c r="AD843" s="76"/>
      <c r="AE843" s="76"/>
      <c r="AF843" s="76"/>
      <c r="AG843" s="76"/>
      <c r="AH843" s="76"/>
      <c r="AI843" s="76"/>
      <c r="AJ843" s="76"/>
      <c r="AK843" s="76"/>
      <c r="AL843" s="76"/>
      <c r="AM843" s="76"/>
      <c r="AN843" s="76"/>
      <c r="AO843" s="144"/>
      <c r="AP843" s="246" t="str">
        <f>IF(F843="","",IFERROR(VLOOKUP(SUBSTITUTE(SUBSTITUTE(Tabla1[[#This Row],[Uso Sistemas]],"T","P"),"N","F"),Parámetros!$M$2:$N$17,2,0),"Completar hasta 3ra sem. para evaluar a Probacionista"))</f>
        <v/>
      </c>
      <c r="AQ843" s="40"/>
      <c r="AR843" s="40"/>
      <c r="AS843" s="40"/>
      <c r="AT843" s="29"/>
      <c r="AU843" s="56"/>
      <c r="AV843" s="56"/>
      <c r="AW843" s="56"/>
      <c r="AX843" s="248" t="str">
        <f>IF(V843="","",EOMONTH(EDATE(Tabla1[[#This Row],[Fecha Finalización]],2),0))</f>
        <v/>
      </c>
      <c r="AY843" s="40"/>
      <c r="AZ843" s="249" t="str">
        <f>IF(V843="","",EOMONTH(EDATE(Tabla1[[#This Row],[Fecha Finalización]],3),0))</f>
        <v/>
      </c>
      <c r="BA843" s="40"/>
      <c r="BB843" s="40"/>
      <c r="BC843" s="235"/>
      <c r="BD843" s="233" t="str">
        <f>IF(F843="","",Tabla1[[#This Row],[sem 01]]&amp;Tabla1[[#This Row],[sem 02]]&amp;Tabla1[[#This Row],[sem 03]])</f>
        <v/>
      </c>
      <c r="BE843" s="234" t="str">
        <f>IF(TRIM(F843)="","",$B$1&amp;"-"&amp;SUBSTITUTE(Tabla1[[#This Row],[Mes Inscrito]]," ","")&amp;"-"&amp;SUBSTITUTE(Tabla1[[#This Row],[Dia de clases Inscrito]]," ","")&amp;"-"&amp;SUBSTITUTE(Tabla1[[#This Row],[Horario Inscrito]]," ","")&amp;"-"&amp;Tabla1[[#This Row],[Fecha Inicio grupo]])</f>
        <v/>
      </c>
      <c r="BF843" s="251" t="str">
        <f>IF(F843="","",Tabla1[[#This Row],[Curso]])</f>
        <v/>
      </c>
      <c r="BG843" s="252" t="str">
        <f>+IF(TRIM(F843)="","",$B$1&amp;"-"&amp;TRIM(Tabla1[[#This Row],[Mes Inscrito]])&amp;"-"&amp;TRIM(Tabla1[[#This Row],[Dia de clases Inscrito]])&amp;"-"&amp;TRIM(Tabla1[[#This Row],[Horario Inscrito]])&amp;"-"&amp;TRIM(Tabla1[[#This Row],[Fecha Inicio grupo]])&amp;"-"&amp;TRIM(Tabla1[[#This Row],[Tipo Incrito]]))</f>
        <v/>
      </c>
      <c r="BH843" s="308" t="str">
        <f>IF(F843="","",OR(IFERROR(SEARCH("CG",Tabla1[[#This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3" s="309" t="str">
        <f>IF(F843&lt;&gt;"",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3" s="309" t="str">
        <f>IF(F843&lt;&gt;"",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3" s="309" t="str">
        <f>IF(Tabla1[[#This Row],[Fecha Inicio grupo]]="","",IFERROR(VLOOKUP(Tabla1[[#This Row],[Mes de Alta como miembro]],Parámetros!$AM$2:$AN$16,2,0),"01/01/1900"))</f>
        <v/>
      </c>
    </row>
    <row r="844" spans="1:63" ht="14.45" hidden="1">
      <c r="A844" s="69">
        <v>841</v>
      </c>
      <c r="B844" s="30"/>
      <c r="C844" s="35"/>
      <c r="D844" s="43"/>
      <c r="E844" s="65"/>
      <c r="F844" s="46"/>
      <c r="G844" s="46"/>
      <c r="H844" s="163"/>
      <c r="I844" s="43"/>
      <c r="J844" s="29"/>
      <c r="K844" s="70"/>
      <c r="L844" s="69"/>
      <c r="M844" s="47"/>
      <c r="N844" s="238" t="str">
        <f ca="1">IF(Tabla1[[#This Row],[Fecha de nac]]="","",IF(Tabla1[[#This Row],[Fecha Finalización]] &gt;=TODAY(), DATEDIF(Tabla1[[#This Row],[Fecha de nac]],TODAY(),"y"), ROUNDDOWN((Tabla1[[#This Row],[Fecha Finalización]] -Tabla1[[#This Row],[Fecha de nac]])/365,0)))</f>
        <v/>
      </c>
      <c r="O844" s="169"/>
      <c r="P844" s="35"/>
      <c r="Q844" s="68"/>
      <c r="R844" s="68"/>
      <c r="S844" s="68"/>
      <c r="T844" s="68"/>
      <c r="U844" s="243" t="str">
        <f>IF(F844="","",Tabla1[[#This Row],[Fecha Inicio grupo]]+3*7-7)</f>
        <v/>
      </c>
      <c r="V844" s="244" t="str">
        <f>IF(F844="","",EDATE(Tabla1[[#This Row],[Fecha Inicio grupo]],3))</f>
        <v/>
      </c>
      <c r="W844" s="30"/>
      <c r="X844" s="30"/>
      <c r="Y844" s="76"/>
      <c r="Z844" s="76"/>
      <c r="AA844" s="76"/>
      <c r="AB844" s="76"/>
      <c r="AC844" s="76"/>
      <c r="AD844" s="76"/>
      <c r="AE844" s="76"/>
      <c r="AF844" s="76"/>
      <c r="AG844" s="76"/>
      <c r="AH844" s="76"/>
      <c r="AI844" s="76"/>
      <c r="AJ844" s="76"/>
      <c r="AK844" s="76"/>
      <c r="AL844" s="76"/>
      <c r="AM844" s="76"/>
      <c r="AN844" s="76"/>
      <c r="AO844" s="144"/>
      <c r="AP844" s="246" t="str">
        <f>IF(F844="","",IFERROR(VLOOKUP(SUBSTITUTE(SUBSTITUTE(Tabla1[[#This Row],[Uso Sistemas]],"T","P"),"N","F"),Parámetros!$M$2:$N$17,2,0),"Completar hasta 3ra sem. para evaluar a Probacionista"))</f>
        <v/>
      </c>
      <c r="AQ844" s="40"/>
      <c r="AR844" s="40"/>
      <c r="AS844" s="40"/>
      <c r="AT844" s="29"/>
      <c r="AU844" s="56"/>
      <c r="AV844" s="56"/>
      <c r="AW844" s="56"/>
      <c r="AX844" s="248" t="str">
        <f>IF(V844="","",EOMONTH(EDATE(Tabla1[[#This Row],[Fecha Finalización]],2),0))</f>
        <v/>
      </c>
      <c r="AY844" s="40"/>
      <c r="AZ844" s="249" t="str">
        <f>IF(V844="","",EOMONTH(EDATE(Tabla1[[#This Row],[Fecha Finalización]],3),0))</f>
        <v/>
      </c>
      <c r="BA844" s="40"/>
      <c r="BB844" s="40"/>
      <c r="BC844" s="235"/>
      <c r="BD844" s="233" t="str">
        <f>IF(F844="","",Tabla1[[#This Row],[sem 01]]&amp;Tabla1[[#This Row],[sem 02]]&amp;Tabla1[[#This Row],[sem 03]])</f>
        <v/>
      </c>
      <c r="BE844" s="234" t="str">
        <f>IF(TRIM(F844)="","",$B$1&amp;"-"&amp;SUBSTITUTE(Tabla1[[#This Row],[Mes Inscrito]]," ","")&amp;"-"&amp;SUBSTITUTE(Tabla1[[#This Row],[Dia de clases Inscrito]]," ","")&amp;"-"&amp;SUBSTITUTE(Tabla1[[#This Row],[Horario Inscrito]]," ","")&amp;"-"&amp;Tabla1[[#This Row],[Fecha Inicio grupo]])</f>
        <v/>
      </c>
      <c r="BF844" s="251" t="str">
        <f>IF(F844="","",Tabla1[[#This Row],[Curso]])</f>
        <v/>
      </c>
      <c r="BG844" s="252" t="str">
        <f>+IF(TRIM(F844)="","",$B$1&amp;"-"&amp;TRIM(Tabla1[[#This Row],[Mes Inscrito]])&amp;"-"&amp;TRIM(Tabla1[[#This Row],[Dia de clases Inscrito]])&amp;"-"&amp;TRIM(Tabla1[[#This Row],[Horario Inscrito]])&amp;"-"&amp;TRIM(Tabla1[[#This Row],[Fecha Inicio grupo]])&amp;"-"&amp;TRIM(Tabla1[[#This Row],[Tipo Incrito]]))</f>
        <v/>
      </c>
      <c r="BH844" s="308" t="str">
        <f>IF(F844="","",OR(IFERROR(SEARCH("CG",Tabla1[[#This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4" s="309" t="str">
        <f>IF(F844&lt;&gt;"",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4" s="309" t="str">
        <f>IF(F844&lt;&gt;"",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4" s="309" t="str">
        <f>IF(Tabla1[[#This Row],[Fecha Inicio grupo]]="","",IFERROR(VLOOKUP(Tabla1[[#This Row],[Mes de Alta como miembro]],Parámetros!$AM$2:$AN$16,2,0),"01/01/1900"))</f>
        <v/>
      </c>
    </row>
    <row r="845" spans="1:63" ht="14.45" hidden="1">
      <c r="A845" s="69">
        <v>842</v>
      </c>
      <c r="B845" s="30"/>
      <c r="C845" s="35"/>
      <c r="D845" s="43"/>
      <c r="E845" s="65"/>
      <c r="F845" s="46"/>
      <c r="G845" s="46"/>
      <c r="H845" s="163"/>
      <c r="I845" s="43"/>
      <c r="J845" s="29"/>
      <c r="K845" s="70"/>
      <c r="L845" s="69"/>
      <c r="M845" s="47"/>
      <c r="N845" s="238" t="str">
        <f ca="1">IF(Tabla1[[#This Row],[Fecha de nac]]="","",IF(Tabla1[[#This Row],[Fecha Finalización]] &gt;=TODAY(), DATEDIF(Tabla1[[#This Row],[Fecha de nac]],TODAY(),"y"), ROUNDDOWN((Tabla1[[#This Row],[Fecha Finalización]] -Tabla1[[#This Row],[Fecha de nac]])/365,0)))</f>
        <v/>
      </c>
      <c r="O845" s="169"/>
      <c r="P845" s="35"/>
      <c r="Q845" s="68"/>
      <c r="R845" s="68"/>
      <c r="S845" s="68"/>
      <c r="T845" s="68"/>
      <c r="U845" s="243" t="str">
        <f>IF(F845="","",Tabla1[[#This Row],[Fecha Inicio grupo]]+3*7-7)</f>
        <v/>
      </c>
      <c r="V845" s="244" t="str">
        <f>IF(F845="","",EDATE(Tabla1[[#This Row],[Fecha Inicio grupo]],3))</f>
        <v/>
      </c>
      <c r="W845" s="30"/>
      <c r="X845" s="30"/>
      <c r="Y845" s="76"/>
      <c r="Z845" s="76"/>
      <c r="AA845" s="76"/>
      <c r="AB845" s="76"/>
      <c r="AC845" s="76"/>
      <c r="AD845" s="76"/>
      <c r="AE845" s="76"/>
      <c r="AF845" s="76"/>
      <c r="AG845" s="76"/>
      <c r="AH845" s="76"/>
      <c r="AI845" s="76"/>
      <c r="AJ845" s="76"/>
      <c r="AK845" s="76"/>
      <c r="AL845" s="76"/>
      <c r="AM845" s="76"/>
      <c r="AN845" s="76"/>
      <c r="AO845" s="144"/>
      <c r="AP845" s="246" t="str">
        <f>IF(F845="","",IFERROR(VLOOKUP(SUBSTITUTE(SUBSTITUTE(Tabla1[[#This Row],[Uso Sistemas]],"T","P"),"N","F"),Parámetros!$M$2:$N$17,2,0),"Completar hasta 3ra sem. para evaluar a Probacionista"))</f>
        <v/>
      </c>
      <c r="AQ845" s="40"/>
      <c r="AR845" s="40"/>
      <c r="AS845" s="40"/>
      <c r="AT845" s="29"/>
      <c r="AU845" s="56"/>
      <c r="AV845" s="56"/>
      <c r="AW845" s="56"/>
      <c r="AX845" s="248" t="str">
        <f>IF(V845="","",EOMONTH(EDATE(Tabla1[[#This Row],[Fecha Finalización]],2),0))</f>
        <v/>
      </c>
      <c r="AY845" s="40"/>
      <c r="AZ845" s="249" t="str">
        <f>IF(V845="","",EOMONTH(EDATE(Tabla1[[#This Row],[Fecha Finalización]],3),0))</f>
        <v/>
      </c>
      <c r="BA845" s="40"/>
      <c r="BB845" s="40"/>
      <c r="BC845" s="235"/>
      <c r="BD845" s="233" t="str">
        <f>IF(F845="","",Tabla1[[#This Row],[sem 01]]&amp;Tabla1[[#This Row],[sem 02]]&amp;Tabla1[[#This Row],[sem 03]])</f>
        <v/>
      </c>
      <c r="BE845" s="234" t="str">
        <f>IF(TRIM(F845)="","",$B$1&amp;"-"&amp;SUBSTITUTE(Tabla1[[#This Row],[Mes Inscrito]]," ","")&amp;"-"&amp;SUBSTITUTE(Tabla1[[#This Row],[Dia de clases Inscrito]]," ","")&amp;"-"&amp;SUBSTITUTE(Tabla1[[#This Row],[Horario Inscrito]]," ","")&amp;"-"&amp;Tabla1[[#This Row],[Fecha Inicio grupo]])</f>
        <v/>
      </c>
      <c r="BF845" s="251" t="str">
        <f>IF(F845="","",Tabla1[[#This Row],[Curso]])</f>
        <v/>
      </c>
      <c r="BG845" s="252" t="str">
        <f>+IF(TRIM(F845)="","",$B$1&amp;"-"&amp;TRIM(Tabla1[[#This Row],[Mes Inscrito]])&amp;"-"&amp;TRIM(Tabla1[[#This Row],[Dia de clases Inscrito]])&amp;"-"&amp;TRIM(Tabla1[[#This Row],[Horario Inscrito]])&amp;"-"&amp;TRIM(Tabla1[[#This Row],[Fecha Inicio grupo]])&amp;"-"&amp;TRIM(Tabla1[[#This Row],[Tipo Incrito]]))</f>
        <v/>
      </c>
      <c r="BH845" s="308" t="str">
        <f>IF(F845="","",OR(IFERROR(SEARCH("CG",Tabla1[[#This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5" s="309" t="str">
        <f>IF(F845&lt;&gt;"",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5" s="309" t="str">
        <f>IF(F845&lt;&gt;"",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5" s="309" t="str">
        <f>IF(Tabla1[[#This Row],[Fecha Inicio grupo]]="","",IFERROR(VLOOKUP(Tabla1[[#This Row],[Mes de Alta como miembro]],Parámetros!$AM$2:$AN$16,2,0),"01/01/1900"))</f>
        <v/>
      </c>
    </row>
    <row r="846" spans="1:63" ht="14.45" hidden="1">
      <c r="A846" s="69">
        <v>843</v>
      </c>
      <c r="B846" s="30"/>
      <c r="C846" s="35"/>
      <c r="D846" s="43"/>
      <c r="E846" s="65"/>
      <c r="F846" s="46"/>
      <c r="G846" s="46"/>
      <c r="H846" s="163"/>
      <c r="I846" s="43"/>
      <c r="J846" s="29"/>
      <c r="K846" s="70"/>
      <c r="L846" s="69"/>
      <c r="M846" s="47"/>
      <c r="N846" s="238" t="str">
        <f ca="1">IF(Tabla1[[#This Row],[Fecha de nac]]="","",IF(Tabla1[[#This Row],[Fecha Finalización]] &gt;=TODAY(), DATEDIF(Tabla1[[#This Row],[Fecha de nac]],TODAY(),"y"), ROUNDDOWN((Tabla1[[#This Row],[Fecha Finalización]] -Tabla1[[#This Row],[Fecha de nac]])/365,0)))</f>
        <v/>
      </c>
      <c r="O846" s="169"/>
      <c r="P846" s="35"/>
      <c r="Q846" s="68"/>
      <c r="R846" s="68"/>
      <c r="S846" s="68"/>
      <c r="T846" s="68"/>
      <c r="U846" s="243" t="str">
        <f>IF(F846="","",Tabla1[[#This Row],[Fecha Inicio grupo]]+3*7-7)</f>
        <v/>
      </c>
      <c r="V846" s="244" t="str">
        <f>IF(F846="","",EDATE(Tabla1[[#This Row],[Fecha Inicio grupo]],3))</f>
        <v/>
      </c>
      <c r="W846" s="30"/>
      <c r="X846" s="30"/>
      <c r="Y846" s="76"/>
      <c r="Z846" s="76"/>
      <c r="AA846" s="76"/>
      <c r="AB846" s="76"/>
      <c r="AC846" s="76"/>
      <c r="AD846" s="76"/>
      <c r="AE846" s="76"/>
      <c r="AF846" s="76"/>
      <c r="AG846" s="76"/>
      <c r="AH846" s="76"/>
      <c r="AI846" s="76"/>
      <c r="AJ846" s="76"/>
      <c r="AK846" s="76"/>
      <c r="AL846" s="76"/>
      <c r="AM846" s="76"/>
      <c r="AN846" s="76"/>
      <c r="AO846" s="144"/>
      <c r="AP846" s="246" t="str">
        <f>IF(F846="","",IFERROR(VLOOKUP(SUBSTITUTE(SUBSTITUTE(Tabla1[[#This Row],[Uso Sistemas]],"T","P"),"N","F"),Parámetros!$M$2:$N$17,2,0),"Completar hasta 3ra sem. para evaluar a Probacionista"))</f>
        <v/>
      </c>
      <c r="AQ846" s="40"/>
      <c r="AR846" s="40"/>
      <c r="AS846" s="40"/>
      <c r="AT846" s="29"/>
      <c r="AU846" s="56"/>
      <c r="AV846" s="56"/>
      <c r="AW846" s="56"/>
      <c r="AX846" s="248" t="str">
        <f>IF(V846="","",EOMONTH(EDATE(Tabla1[[#This Row],[Fecha Finalización]],2),0))</f>
        <v/>
      </c>
      <c r="AY846" s="40"/>
      <c r="AZ846" s="249" t="str">
        <f>IF(V846="","",EOMONTH(EDATE(Tabla1[[#This Row],[Fecha Finalización]],3),0))</f>
        <v/>
      </c>
      <c r="BA846" s="40"/>
      <c r="BB846" s="40"/>
      <c r="BC846" s="235"/>
      <c r="BD846" s="233" t="str">
        <f>IF(F846="","",Tabla1[[#This Row],[sem 01]]&amp;Tabla1[[#This Row],[sem 02]]&amp;Tabla1[[#This Row],[sem 03]])</f>
        <v/>
      </c>
      <c r="BE846" s="234" t="str">
        <f>IF(TRIM(F846)="","",$B$1&amp;"-"&amp;SUBSTITUTE(Tabla1[[#This Row],[Mes Inscrito]]," ","")&amp;"-"&amp;SUBSTITUTE(Tabla1[[#This Row],[Dia de clases Inscrito]]," ","")&amp;"-"&amp;SUBSTITUTE(Tabla1[[#This Row],[Horario Inscrito]]," ","")&amp;"-"&amp;Tabla1[[#This Row],[Fecha Inicio grupo]])</f>
        <v/>
      </c>
      <c r="BF846" s="251" t="str">
        <f>IF(F846="","",Tabla1[[#This Row],[Curso]])</f>
        <v/>
      </c>
      <c r="BG846" s="252" t="str">
        <f>+IF(TRIM(F846)="","",$B$1&amp;"-"&amp;TRIM(Tabla1[[#This Row],[Mes Inscrito]])&amp;"-"&amp;TRIM(Tabla1[[#This Row],[Dia de clases Inscrito]])&amp;"-"&amp;TRIM(Tabla1[[#This Row],[Horario Inscrito]])&amp;"-"&amp;TRIM(Tabla1[[#This Row],[Fecha Inicio grupo]])&amp;"-"&amp;TRIM(Tabla1[[#This Row],[Tipo Incrito]]))</f>
        <v/>
      </c>
      <c r="BH846" s="308" t="str">
        <f>IF(F846="","",OR(IFERROR(SEARCH("CG",Tabla1[[#This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6" s="309" t="str">
        <f>IF(F846&lt;&gt;"",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6" s="309" t="str">
        <f>IF(F846&lt;&gt;"",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6" s="309" t="str">
        <f>IF(Tabla1[[#This Row],[Fecha Inicio grupo]]="","",IFERROR(VLOOKUP(Tabla1[[#This Row],[Mes de Alta como miembro]],Parámetros!$AM$2:$AN$16,2,0),"01/01/1900"))</f>
        <v/>
      </c>
    </row>
    <row r="847" spans="1:63" ht="14.45" hidden="1">
      <c r="A847" s="69">
        <v>844</v>
      </c>
      <c r="B847" s="30"/>
      <c r="C847" s="35"/>
      <c r="D847" s="43"/>
      <c r="E847" s="65"/>
      <c r="F847" s="46"/>
      <c r="G847" s="46"/>
      <c r="H847" s="163"/>
      <c r="I847" s="43"/>
      <c r="J847" s="29"/>
      <c r="K847" s="70"/>
      <c r="L847" s="69"/>
      <c r="M847" s="47"/>
      <c r="N847" s="238" t="str">
        <f ca="1">IF(Tabla1[[#This Row],[Fecha de nac]]="","",IF(Tabla1[[#This Row],[Fecha Finalización]] &gt;=TODAY(), DATEDIF(Tabla1[[#This Row],[Fecha de nac]],TODAY(),"y"), ROUNDDOWN((Tabla1[[#This Row],[Fecha Finalización]] -Tabla1[[#This Row],[Fecha de nac]])/365,0)))</f>
        <v/>
      </c>
      <c r="O847" s="169"/>
      <c r="P847" s="35"/>
      <c r="Q847" s="68"/>
      <c r="R847" s="68"/>
      <c r="S847" s="68"/>
      <c r="T847" s="68"/>
      <c r="U847" s="243" t="str">
        <f>IF(F847="","",Tabla1[[#This Row],[Fecha Inicio grupo]]+3*7-7)</f>
        <v/>
      </c>
      <c r="V847" s="244" t="str">
        <f>IF(F847="","",EDATE(Tabla1[[#This Row],[Fecha Inicio grupo]],3))</f>
        <v/>
      </c>
      <c r="W847" s="30"/>
      <c r="X847" s="30"/>
      <c r="Y847" s="76"/>
      <c r="Z847" s="76"/>
      <c r="AA847" s="76"/>
      <c r="AB847" s="76"/>
      <c r="AC847" s="76"/>
      <c r="AD847" s="76"/>
      <c r="AE847" s="76"/>
      <c r="AF847" s="76"/>
      <c r="AG847" s="76"/>
      <c r="AH847" s="76"/>
      <c r="AI847" s="76"/>
      <c r="AJ847" s="76"/>
      <c r="AK847" s="76"/>
      <c r="AL847" s="76"/>
      <c r="AM847" s="76"/>
      <c r="AN847" s="76"/>
      <c r="AO847" s="144"/>
      <c r="AP847" s="246" t="str">
        <f>IF(F847="","",IFERROR(VLOOKUP(SUBSTITUTE(SUBSTITUTE(Tabla1[[#This Row],[Uso Sistemas]],"T","P"),"N","F"),Parámetros!$M$2:$N$17,2,0),"Completar hasta 3ra sem. para evaluar a Probacionista"))</f>
        <v/>
      </c>
      <c r="AQ847" s="40"/>
      <c r="AR847" s="40"/>
      <c r="AS847" s="40"/>
      <c r="AT847" s="29"/>
      <c r="AU847" s="56"/>
      <c r="AV847" s="56"/>
      <c r="AW847" s="56"/>
      <c r="AX847" s="248" t="str">
        <f>IF(V847="","",EOMONTH(EDATE(Tabla1[[#This Row],[Fecha Finalización]],2),0))</f>
        <v/>
      </c>
      <c r="AY847" s="40"/>
      <c r="AZ847" s="249" t="str">
        <f>IF(V847="","",EOMONTH(EDATE(Tabla1[[#This Row],[Fecha Finalización]],3),0))</f>
        <v/>
      </c>
      <c r="BA847" s="40"/>
      <c r="BB847" s="40"/>
      <c r="BC847" s="235"/>
      <c r="BD847" s="233" t="str">
        <f>IF(F847="","",Tabla1[[#This Row],[sem 01]]&amp;Tabla1[[#This Row],[sem 02]]&amp;Tabla1[[#This Row],[sem 03]])</f>
        <v/>
      </c>
      <c r="BE847" s="234" t="str">
        <f>IF(TRIM(F847)="","",$B$1&amp;"-"&amp;SUBSTITUTE(Tabla1[[#This Row],[Mes Inscrito]]," ","")&amp;"-"&amp;SUBSTITUTE(Tabla1[[#This Row],[Dia de clases Inscrito]]," ","")&amp;"-"&amp;SUBSTITUTE(Tabla1[[#This Row],[Horario Inscrito]]," ","")&amp;"-"&amp;Tabla1[[#This Row],[Fecha Inicio grupo]])</f>
        <v/>
      </c>
      <c r="BF847" s="251" t="str">
        <f>IF(F847="","",Tabla1[[#This Row],[Curso]])</f>
        <v/>
      </c>
      <c r="BG847" s="252" t="str">
        <f>+IF(TRIM(F847)="","",$B$1&amp;"-"&amp;TRIM(Tabla1[[#This Row],[Mes Inscrito]])&amp;"-"&amp;TRIM(Tabla1[[#This Row],[Dia de clases Inscrito]])&amp;"-"&amp;TRIM(Tabla1[[#This Row],[Horario Inscrito]])&amp;"-"&amp;TRIM(Tabla1[[#This Row],[Fecha Inicio grupo]])&amp;"-"&amp;TRIM(Tabla1[[#This Row],[Tipo Incrito]]))</f>
        <v/>
      </c>
      <c r="BH847" s="308" t="str">
        <f>IF(F847="","",OR(IFERROR(SEARCH("CG",Tabla1[[#This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7" s="309" t="str">
        <f>IF(F847&lt;&gt;"",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7" s="309" t="str">
        <f>IF(F847&lt;&gt;"",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7" s="309" t="str">
        <f>IF(Tabla1[[#This Row],[Fecha Inicio grupo]]="","",IFERROR(VLOOKUP(Tabla1[[#This Row],[Mes de Alta como miembro]],Parámetros!$AM$2:$AN$16,2,0),"01/01/1900"))</f>
        <v/>
      </c>
    </row>
    <row r="848" spans="1:63" ht="14.45" hidden="1">
      <c r="A848" s="69">
        <v>845</v>
      </c>
      <c r="B848" s="30"/>
      <c r="C848" s="35"/>
      <c r="D848" s="43"/>
      <c r="E848" s="65"/>
      <c r="F848" s="46"/>
      <c r="G848" s="46"/>
      <c r="H848" s="163"/>
      <c r="I848" s="43"/>
      <c r="J848" s="29"/>
      <c r="K848" s="70"/>
      <c r="L848" s="69"/>
      <c r="M848" s="47"/>
      <c r="N848" s="238" t="str">
        <f ca="1">IF(Tabla1[[#This Row],[Fecha de nac]]="","",IF(Tabla1[[#This Row],[Fecha Finalización]] &gt;=TODAY(), DATEDIF(Tabla1[[#This Row],[Fecha de nac]],TODAY(),"y"), ROUNDDOWN((Tabla1[[#This Row],[Fecha Finalización]] -Tabla1[[#This Row],[Fecha de nac]])/365,0)))</f>
        <v/>
      </c>
      <c r="O848" s="169"/>
      <c r="P848" s="35"/>
      <c r="Q848" s="68"/>
      <c r="R848" s="68"/>
      <c r="S848" s="68"/>
      <c r="T848" s="68"/>
      <c r="U848" s="243" t="str">
        <f>IF(F848="","",Tabla1[[#This Row],[Fecha Inicio grupo]]+3*7-7)</f>
        <v/>
      </c>
      <c r="V848" s="244" t="str">
        <f>IF(F848="","",EDATE(Tabla1[[#This Row],[Fecha Inicio grupo]],3))</f>
        <v/>
      </c>
      <c r="W848" s="30"/>
      <c r="X848" s="30"/>
      <c r="Y848" s="76"/>
      <c r="Z848" s="76"/>
      <c r="AA848" s="76"/>
      <c r="AB848" s="76"/>
      <c r="AC848" s="76"/>
      <c r="AD848" s="76"/>
      <c r="AE848" s="76"/>
      <c r="AF848" s="76"/>
      <c r="AG848" s="76"/>
      <c r="AH848" s="76"/>
      <c r="AI848" s="76"/>
      <c r="AJ848" s="76"/>
      <c r="AK848" s="76"/>
      <c r="AL848" s="76"/>
      <c r="AM848" s="76"/>
      <c r="AN848" s="76"/>
      <c r="AO848" s="144"/>
      <c r="AP848" s="246" t="str">
        <f>IF(F848="","",IFERROR(VLOOKUP(SUBSTITUTE(SUBSTITUTE(Tabla1[[#This Row],[Uso Sistemas]],"T","P"),"N","F"),Parámetros!$M$2:$N$17,2,0),"Completar hasta 3ra sem. para evaluar a Probacionista"))</f>
        <v/>
      </c>
      <c r="AQ848" s="40"/>
      <c r="AR848" s="40"/>
      <c r="AS848" s="40"/>
      <c r="AT848" s="29"/>
      <c r="AU848" s="56"/>
      <c r="AV848" s="56"/>
      <c r="AW848" s="56"/>
      <c r="AX848" s="248" t="str">
        <f>IF(V848="","",EOMONTH(EDATE(Tabla1[[#This Row],[Fecha Finalización]],2),0))</f>
        <v/>
      </c>
      <c r="AY848" s="40"/>
      <c r="AZ848" s="249" t="str">
        <f>IF(V848="","",EOMONTH(EDATE(Tabla1[[#This Row],[Fecha Finalización]],3),0))</f>
        <v/>
      </c>
      <c r="BA848" s="40"/>
      <c r="BB848" s="40"/>
      <c r="BC848" s="235"/>
      <c r="BD848" s="233" t="str">
        <f>IF(F848="","",Tabla1[[#This Row],[sem 01]]&amp;Tabla1[[#This Row],[sem 02]]&amp;Tabla1[[#This Row],[sem 03]])</f>
        <v/>
      </c>
      <c r="BE848" s="234" t="str">
        <f>IF(TRIM(F848)="","",$B$1&amp;"-"&amp;SUBSTITUTE(Tabla1[[#This Row],[Mes Inscrito]]," ","")&amp;"-"&amp;SUBSTITUTE(Tabla1[[#This Row],[Dia de clases Inscrito]]," ","")&amp;"-"&amp;SUBSTITUTE(Tabla1[[#This Row],[Horario Inscrito]]," ","")&amp;"-"&amp;Tabla1[[#This Row],[Fecha Inicio grupo]])</f>
        <v/>
      </c>
      <c r="BF848" s="251" t="str">
        <f>IF(F848="","",Tabla1[[#This Row],[Curso]])</f>
        <v/>
      </c>
      <c r="BG848" s="252" t="str">
        <f>+IF(TRIM(F848)="","",$B$1&amp;"-"&amp;TRIM(Tabla1[[#This Row],[Mes Inscrito]])&amp;"-"&amp;TRIM(Tabla1[[#This Row],[Dia de clases Inscrito]])&amp;"-"&amp;TRIM(Tabla1[[#This Row],[Horario Inscrito]])&amp;"-"&amp;TRIM(Tabla1[[#This Row],[Fecha Inicio grupo]])&amp;"-"&amp;TRIM(Tabla1[[#This Row],[Tipo Incrito]]))</f>
        <v/>
      </c>
      <c r="BH848" s="308" t="str">
        <f>IF(F848="","",OR(IFERROR(SEARCH("CG",Tabla1[[#This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8" s="309" t="str">
        <f>IF(F848&lt;&gt;"",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8" s="309" t="str">
        <f>IF(F848&lt;&gt;"",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8" s="309" t="str">
        <f>IF(Tabla1[[#This Row],[Fecha Inicio grupo]]="","",IFERROR(VLOOKUP(Tabla1[[#This Row],[Mes de Alta como miembro]],Parámetros!$AM$2:$AN$16,2,0),"01/01/1900"))</f>
        <v/>
      </c>
    </row>
    <row r="849" spans="1:63" ht="14.45" hidden="1">
      <c r="A849" s="69">
        <v>846</v>
      </c>
      <c r="B849" s="30"/>
      <c r="C849" s="35"/>
      <c r="D849" s="43"/>
      <c r="E849" s="65"/>
      <c r="F849" s="46"/>
      <c r="G849" s="46"/>
      <c r="H849" s="163"/>
      <c r="I849" s="43"/>
      <c r="J849" s="29"/>
      <c r="K849" s="70"/>
      <c r="L849" s="69"/>
      <c r="M849" s="47"/>
      <c r="N849" s="238" t="str">
        <f ca="1">IF(Tabla1[[#This Row],[Fecha de nac]]="","",IF(Tabla1[[#This Row],[Fecha Finalización]] &gt;=TODAY(), DATEDIF(Tabla1[[#This Row],[Fecha de nac]],TODAY(),"y"), ROUNDDOWN((Tabla1[[#This Row],[Fecha Finalización]] -Tabla1[[#This Row],[Fecha de nac]])/365,0)))</f>
        <v/>
      </c>
      <c r="O849" s="169"/>
      <c r="P849" s="35"/>
      <c r="Q849" s="68"/>
      <c r="R849" s="68"/>
      <c r="S849" s="68"/>
      <c r="T849" s="68"/>
      <c r="U849" s="243" t="str">
        <f>IF(F849="","",Tabla1[[#This Row],[Fecha Inicio grupo]]+3*7-7)</f>
        <v/>
      </c>
      <c r="V849" s="244" t="str">
        <f>IF(F849="","",EDATE(Tabla1[[#This Row],[Fecha Inicio grupo]],3))</f>
        <v/>
      </c>
      <c r="W849" s="30"/>
      <c r="X849" s="30"/>
      <c r="Y849" s="76"/>
      <c r="Z849" s="76"/>
      <c r="AA849" s="76"/>
      <c r="AB849" s="76"/>
      <c r="AC849" s="76"/>
      <c r="AD849" s="76"/>
      <c r="AE849" s="76"/>
      <c r="AF849" s="76"/>
      <c r="AG849" s="76"/>
      <c r="AH849" s="76"/>
      <c r="AI849" s="76"/>
      <c r="AJ849" s="76"/>
      <c r="AK849" s="76"/>
      <c r="AL849" s="76"/>
      <c r="AM849" s="76"/>
      <c r="AN849" s="76"/>
      <c r="AO849" s="144"/>
      <c r="AP849" s="246" t="str">
        <f>IF(F849="","",IFERROR(VLOOKUP(SUBSTITUTE(SUBSTITUTE(Tabla1[[#This Row],[Uso Sistemas]],"T","P"),"N","F"),Parámetros!$M$2:$N$17,2,0),"Completar hasta 3ra sem. para evaluar a Probacionista"))</f>
        <v/>
      </c>
      <c r="AQ849" s="40"/>
      <c r="AR849" s="40"/>
      <c r="AS849" s="40"/>
      <c r="AT849" s="29"/>
      <c r="AU849" s="56"/>
      <c r="AV849" s="56"/>
      <c r="AW849" s="56"/>
      <c r="AX849" s="248" t="str">
        <f>IF(V849="","",EOMONTH(EDATE(Tabla1[[#This Row],[Fecha Finalización]],2),0))</f>
        <v/>
      </c>
      <c r="AY849" s="40"/>
      <c r="AZ849" s="249" t="str">
        <f>IF(V849="","",EOMONTH(EDATE(Tabla1[[#This Row],[Fecha Finalización]],3),0))</f>
        <v/>
      </c>
      <c r="BA849" s="40"/>
      <c r="BB849" s="40"/>
      <c r="BC849" s="235"/>
      <c r="BD849" s="233" t="str">
        <f>IF(F849="","",Tabla1[[#This Row],[sem 01]]&amp;Tabla1[[#This Row],[sem 02]]&amp;Tabla1[[#This Row],[sem 03]])</f>
        <v/>
      </c>
      <c r="BE849" s="234" t="str">
        <f>IF(TRIM(F849)="","",$B$1&amp;"-"&amp;SUBSTITUTE(Tabla1[[#This Row],[Mes Inscrito]]," ","")&amp;"-"&amp;SUBSTITUTE(Tabla1[[#This Row],[Dia de clases Inscrito]]," ","")&amp;"-"&amp;SUBSTITUTE(Tabla1[[#This Row],[Horario Inscrito]]," ","")&amp;"-"&amp;Tabla1[[#This Row],[Fecha Inicio grupo]])</f>
        <v/>
      </c>
      <c r="BF849" s="251" t="str">
        <f>IF(F849="","",Tabla1[[#This Row],[Curso]])</f>
        <v/>
      </c>
      <c r="BG849" s="252" t="str">
        <f>+IF(TRIM(F849)="","",$B$1&amp;"-"&amp;TRIM(Tabla1[[#This Row],[Mes Inscrito]])&amp;"-"&amp;TRIM(Tabla1[[#This Row],[Dia de clases Inscrito]])&amp;"-"&amp;TRIM(Tabla1[[#This Row],[Horario Inscrito]])&amp;"-"&amp;TRIM(Tabla1[[#This Row],[Fecha Inicio grupo]])&amp;"-"&amp;TRIM(Tabla1[[#This Row],[Tipo Incrito]]))</f>
        <v/>
      </c>
      <c r="BH849" s="308" t="str">
        <f>IF(F849="","",OR(IFERROR(SEARCH("CG",Tabla1[[#This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9" s="309" t="str">
        <f>IF(F849&lt;&gt;"",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9" s="309" t="str">
        <f>IF(F849&lt;&gt;"",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9" s="309" t="str">
        <f>IF(Tabla1[[#This Row],[Fecha Inicio grupo]]="","",IFERROR(VLOOKUP(Tabla1[[#This Row],[Mes de Alta como miembro]],Parámetros!$AM$2:$AN$16,2,0),"01/01/1900"))</f>
        <v/>
      </c>
    </row>
    <row r="850" spans="1:63" ht="14.45" hidden="1">
      <c r="A850" s="69">
        <v>847</v>
      </c>
      <c r="B850" s="30"/>
      <c r="C850" s="35"/>
      <c r="D850" s="43"/>
      <c r="E850" s="65"/>
      <c r="F850" s="46"/>
      <c r="G850" s="46"/>
      <c r="H850" s="163"/>
      <c r="I850" s="43"/>
      <c r="J850" s="29"/>
      <c r="K850" s="70"/>
      <c r="L850" s="69"/>
      <c r="M850" s="47"/>
      <c r="N850" s="238" t="str">
        <f ca="1">IF(Tabla1[[#This Row],[Fecha de nac]]="","",IF(Tabla1[[#This Row],[Fecha Finalización]] &gt;=TODAY(), DATEDIF(Tabla1[[#This Row],[Fecha de nac]],TODAY(),"y"), ROUNDDOWN((Tabla1[[#This Row],[Fecha Finalización]] -Tabla1[[#This Row],[Fecha de nac]])/365,0)))</f>
        <v/>
      </c>
      <c r="O850" s="169"/>
      <c r="P850" s="35"/>
      <c r="Q850" s="68"/>
      <c r="R850" s="68"/>
      <c r="S850" s="68"/>
      <c r="T850" s="68"/>
      <c r="U850" s="243" t="str">
        <f>IF(F850="","",Tabla1[[#This Row],[Fecha Inicio grupo]]+3*7-7)</f>
        <v/>
      </c>
      <c r="V850" s="244" t="str">
        <f>IF(F850="","",EDATE(Tabla1[[#This Row],[Fecha Inicio grupo]],3))</f>
        <v/>
      </c>
      <c r="W850" s="30"/>
      <c r="X850" s="30"/>
      <c r="Y850" s="76"/>
      <c r="Z850" s="76"/>
      <c r="AA850" s="76"/>
      <c r="AB850" s="76"/>
      <c r="AC850" s="76"/>
      <c r="AD850" s="76"/>
      <c r="AE850" s="76"/>
      <c r="AF850" s="76"/>
      <c r="AG850" s="76"/>
      <c r="AH850" s="76"/>
      <c r="AI850" s="76"/>
      <c r="AJ850" s="76"/>
      <c r="AK850" s="76"/>
      <c r="AL850" s="76"/>
      <c r="AM850" s="76"/>
      <c r="AN850" s="76"/>
      <c r="AO850" s="144"/>
      <c r="AP850" s="246" t="str">
        <f>IF(F850="","",IFERROR(VLOOKUP(SUBSTITUTE(SUBSTITUTE(Tabla1[[#This Row],[Uso Sistemas]],"T","P"),"N","F"),Parámetros!$M$2:$N$17,2,0),"Completar hasta 3ra sem. para evaluar a Probacionista"))</f>
        <v/>
      </c>
      <c r="AQ850" s="40"/>
      <c r="AR850" s="40"/>
      <c r="AS850" s="40"/>
      <c r="AT850" s="29"/>
      <c r="AU850" s="56"/>
      <c r="AV850" s="56"/>
      <c r="AW850" s="56"/>
      <c r="AX850" s="248" t="str">
        <f>IF(V850="","",EOMONTH(EDATE(Tabla1[[#This Row],[Fecha Finalización]],2),0))</f>
        <v/>
      </c>
      <c r="AY850" s="40"/>
      <c r="AZ850" s="249" t="str">
        <f>IF(V850="","",EOMONTH(EDATE(Tabla1[[#This Row],[Fecha Finalización]],3),0))</f>
        <v/>
      </c>
      <c r="BA850" s="40"/>
      <c r="BB850" s="40"/>
      <c r="BC850" s="235"/>
      <c r="BD850" s="233" t="str">
        <f>IF(F850="","",Tabla1[[#This Row],[sem 01]]&amp;Tabla1[[#This Row],[sem 02]]&amp;Tabla1[[#This Row],[sem 03]])</f>
        <v/>
      </c>
      <c r="BE850" s="234" t="str">
        <f>IF(TRIM(F850)="","",$B$1&amp;"-"&amp;SUBSTITUTE(Tabla1[[#This Row],[Mes Inscrito]]," ","")&amp;"-"&amp;SUBSTITUTE(Tabla1[[#This Row],[Dia de clases Inscrito]]," ","")&amp;"-"&amp;SUBSTITUTE(Tabla1[[#This Row],[Horario Inscrito]]," ","")&amp;"-"&amp;Tabla1[[#This Row],[Fecha Inicio grupo]])</f>
        <v/>
      </c>
      <c r="BF850" s="251" t="str">
        <f>IF(F850="","",Tabla1[[#This Row],[Curso]])</f>
        <v/>
      </c>
      <c r="BG850" s="252" t="str">
        <f>+IF(TRIM(F850)="","",$B$1&amp;"-"&amp;TRIM(Tabla1[[#This Row],[Mes Inscrito]])&amp;"-"&amp;TRIM(Tabla1[[#This Row],[Dia de clases Inscrito]])&amp;"-"&amp;TRIM(Tabla1[[#This Row],[Horario Inscrito]])&amp;"-"&amp;TRIM(Tabla1[[#This Row],[Fecha Inicio grupo]])&amp;"-"&amp;TRIM(Tabla1[[#This Row],[Tipo Incrito]]))</f>
        <v/>
      </c>
      <c r="BH850" s="308" t="str">
        <f>IF(F850="","",OR(IFERROR(SEARCH("CG",Tabla1[[#This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0" s="309" t="str">
        <f>IF(F850&lt;&gt;"",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0" s="309" t="str">
        <f>IF(F850&lt;&gt;"",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0" s="309" t="str">
        <f>IF(Tabla1[[#This Row],[Fecha Inicio grupo]]="","",IFERROR(VLOOKUP(Tabla1[[#This Row],[Mes de Alta como miembro]],Parámetros!$AM$2:$AN$16,2,0),"01/01/1900"))</f>
        <v/>
      </c>
    </row>
    <row r="851" spans="1:63" ht="14.45" hidden="1">
      <c r="A851" s="69">
        <v>848</v>
      </c>
      <c r="B851" s="30"/>
      <c r="C851" s="35"/>
      <c r="D851" s="43"/>
      <c r="E851" s="65"/>
      <c r="F851" s="46"/>
      <c r="G851" s="46"/>
      <c r="H851" s="163"/>
      <c r="I851" s="43"/>
      <c r="J851" s="29"/>
      <c r="K851" s="70"/>
      <c r="L851" s="69"/>
      <c r="M851" s="47"/>
      <c r="N851" s="238" t="str">
        <f ca="1">IF(Tabla1[[#This Row],[Fecha de nac]]="","",IF(Tabla1[[#This Row],[Fecha Finalización]] &gt;=TODAY(), DATEDIF(Tabla1[[#This Row],[Fecha de nac]],TODAY(),"y"), ROUNDDOWN((Tabla1[[#This Row],[Fecha Finalización]] -Tabla1[[#This Row],[Fecha de nac]])/365,0)))</f>
        <v/>
      </c>
      <c r="O851" s="169"/>
      <c r="P851" s="35"/>
      <c r="Q851" s="68"/>
      <c r="R851" s="68"/>
      <c r="S851" s="68"/>
      <c r="T851" s="68"/>
      <c r="U851" s="243" t="str">
        <f>IF(F851="","",Tabla1[[#This Row],[Fecha Inicio grupo]]+3*7-7)</f>
        <v/>
      </c>
      <c r="V851" s="244" t="str">
        <f>IF(F851="","",EDATE(Tabla1[[#This Row],[Fecha Inicio grupo]],3))</f>
        <v/>
      </c>
      <c r="W851" s="30"/>
      <c r="X851" s="30"/>
      <c r="Y851" s="76"/>
      <c r="Z851" s="76"/>
      <c r="AA851" s="76"/>
      <c r="AB851" s="76"/>
      <c r="AC851" s="76"/>
      <c r="AD851" s="76"/>
      <c r="AE851" s="76"/>
      <c r="AF851" s="76"/>
      <c r="AG851" s="76"/>
      <c r="AH851" s="76"/>
      <c r="AI851" s="76"/>
      <c r="AJ851" s="76"/>
      <c r="AK851" s="76"/>
      <c r="AL851" s="76"/>
      <c r="AM851" s="76"/>
      <c r="AN851" s="76"/>
      <c r="AO851" s="144"/>
      <c r="AP851" s="246" t="str">
        <f>IF(F851="","",IFERROR(VLOOKUP(SUBSTITUTE(SUBSTITUTE(Tabla1[[#This Row],[Uso Sistemas]],"T","P"),"N","F"),Parámetros!$M$2:$N$17,2,0),"Completar hasta 3ra sem. para evaluar a Probacionista"))</f>
        <v/>
      </c>
      <c r="AQ851" s="40"/>
      <c r="AR851" s="40"/>
      <c r="AS851" s="40"/>
      <c r="AT851" s="29"/>
      <c r="AU851" s="56"/>
      <c r="AV851" s="56"/>
      <c r="AW851" s="56"/>
      <c r="AX851" s="248" t="str">
        <f>IF(V851="","",EOMONTH(EDATE(Tabla1[[#This Row],[Fecha Finalización]],2),0))</f>
        <v/>
      </c>
      <c r="AY851" s="40"/>
      <c r="AZ851" s="249" t="str">
        <f>IF(V851="","",EOMONTH(EDATE(Tabla1[[#This Row],[Fecha Finalización]],3),0))</f>
        <v/>
      </c>
      <c r="BA851" s="40"/>
      <c r="BB851" s="40"/>
      <c r="BC851" s="235"/>
      <c r="BD851" s="233" t="str">
        <f>IF(F851="","",Tabla1[[#This Row],[sem 01]]&amp;Tabla1[[#This Row],[sem 02]]&amp;Tabla1[[#This Row],[sem 03]])</f>
        <v/>
      </c>
      <c r="BE851" s="234" t="str">
        <f>IF(TRIM(F851)="","",$B$1&amp;"-"&amp;SUBSTITUTE(Tabla1[[#This Row],[Mes Inscrito]]," ","")&amp;"-"&amp;SUBSTITUTE(Tabla1[[#This Row],[Dia de clases Inscrito]]," ","")&amp;"-"&amp;SUBSTITUTE(Tabla1[[#This Row],[Horario Inscrito]]," ","")&amp;"-"&amp;Tabla1[[#This Row],[Fecha Inicio grupo]])</f>
        <v/>
      </c>
      <c r="BF851" s="251" t="str">
        <f>IF(F851="","",Tabla1[[#This Row],[Curso]])</f>
        <v/>
      </c>
      <c r="BG851" s="252" t="str">
        <f>+IF(TRIM(F851)="","",$B$1&amp;"-"&amp;TRIM(Tabla1[[#This Row],[Mes Inscrito]])&amp;"-"&amp;TRIM(Tabla1[[#This Row],[Dia de clases Inscrito]])&amp;"-"&amp;TRIM(Tabla1[[#This Row],[Horario Inscrito]])&amp;"-"&amp;TRIM(Tabla1[[#This Row],[Fecha Inicio grupo]])&amp;"-"&amp;TRIM(Tabla1[[#This Row],[Tipo Incrito]]))</f>
        <v/>
      </c>
      <c r="BH851" s="308" t="str">
        <f>IF(F851="","",OR(IFERROR(SEARCH("CG",Tabla1[[#This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1" s="309" t="str">
        <f>IF(F851&lt;&gt;"",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1" s="309" t="str">
        <f>IF(F851&lt;&gt;"",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1" s="309" t="str">
        <f>IF(Tabla1[[#This Row],[Fecha Inicio grupo]]="","",IFERROR(VLOOKUP(Tabla1[[#This Row],[Mes de Alta como miembro]],Parámetros!$AM$2:$AN$16,2,0),"01/01/1900"))</f>
        <v/>
      </c>
    </row>
    <row r="852" spans="1:63" ht="14.45" hidden="1">
      <c r="A852" s="69">
        <v>849</v>
      </c>
      <c r="B852" s="30"/>
      <c r="C852" s="35"/>
      <c r="D852" s="43"/>
      <c r="E852" s="65"/>
      <c r="F852" s="46"/>
      <c r="G852" s="46"/>
      <c r="H852" s="163"/>
      <c r="I852" s="43"/>
      <c r="J852" s="29"/>
      <c r="K852" s="70"/>
      <c r="L852" s="69"/>
      <c r="M852" s="47"/>
      <c r="N852" s="238" t="str">
        <f ca="1">IF(Tabla1[[#This Row],[Fecha de nac]]="","",IF(Tabla1[[#This Row],[Fecha Finalización]] &gt;=TODAY(), DATEDIF(Tabla1[[#This Row],[Fecha de nac]],TODAY(),"y"), ROUNDDOWN((Tabla1[[#This Row],[Fecha Finalización]] -Tabla1[[#This Row],[Fecha de nac]])/365,0)))</f>
        <v/>
      </c>
      <c r="O852" s="169"/>
      <c r="P852" s="35"/>
      <c r="Q852" s="68"/>
      <c r="R852" s="68"/>
      <c r="S852" s="68"/>
      <c r="T852" s="68"/>
      <c r="U852" s="243" t="str">
        <f>IF(F852="","",Tabla1[[#This Row],[Fecha Inicio grupo]]+3*7-7)</f>
        <v/>
      </c>
      <c r="V852" s="244" t="str">
        <f>IF(F852="","",EDATE(Tabla1[[#This Row],[Fecha Inicio grupo]],3))</f>
        <v/>
      </c>
      <c r="W852" s="30"/>
      <c r="X852" s="30"/>
      <c r="Y852" s="76"/>
      <c r="Z852" s="76"/>
      <c r="AA852" s="76"/>
      <c r="AB852" s="76"/>
      <c r="AC852" s="76"/>
      <c r="AD852" s="76"/>
      <c r="AE852" s="76"/>
      <c r="AF852" s="76"/>
      <c r="AG852" s="76"/>
      <c r="AH852" s="76"/>
      <c r="AI852" s="76"/>
      <c r="AJ852" s="76"/>
      <c r="AK852" s="76"/>
      <c r="AL852" s="76"/>
      <c r="AM852" s="76"/>
      <c r="AN852" s="76"/>
      <c r="AO852" s="144"/>
      <c r="AP852" s="246" t="str">
        <f>IF(F852="","",IFERROR(VLOOKUP(SUBSTITUTE(SUBSTITUTE(Tabla1[[#This Row],[Uso Sistemas]],"T","P"),"N","F"),Parámetros!$M$2:$N$17,2,0),"Completar hasta 3ra sem. para evaluar a Probacionista"))</f>
        <v/>
      </c>
      <c r="AQ852" s="40"/>
      <c r="AR852" s="40"/>
      <c r="AS852" s="40"/>
      <c r="AT852" s="29"/>
      <c r="AU852" s="56"/>
      <c r="AV852" s="56"/>
      <c r="AW852" s="56"/>
      <c r="AX852" s="248" t="str">
        <f>IF(V852="","",EOMONTH(EDATE(Tabla1[[#This Row],[Fecha Finalización]],2),0))</f>
        <v/>
      </c>
      <c r="AY852" s="40"/>
      <c r="AZ852" s="249" t="str">
        <f>IF(V852="","",EOMONTH(EDATE(Tabla1[[#This Row],[Fecha Finalización]],3),0))</f>
        <v/>
      </c>
      <c r="BA852" s="40"/>
      <c r="BB852" s="40"/>
      <c r="BC852" s="235"/>
      <c r="BD852" s="233" t="str">
        <f>IF(F852="","",Tabla1[[#This Row],[sem 01]]&amp;Tabla1[[#This Row],[sem 02]]&amp;Tabla1[[#This Row],[sem 03]])</f>
        <v/>
      </c>
      <c r="BE852" s="234" t="str">
        <f>IF(TRIM(F852)="","",$B$1&amp;"-"&amp;SUBSTITUTE(Tabla1[[#This Row],[Mes Inscrito]]," ","")&amp;"-"&amp;SUBSTITUTE(Tabla1[[#This Row],[Dia de clases Inscrito]]," ","")&amp;"-"&amp;SUBSTITUTE(Tabla1[[#This Row],[Horario Inscrito]]," ","")&amp;"-"&amp;Tabla1[[#This Row],[Fecha Inicio grupo]])</f>
        <v/>
      </c>
      <c r="BF852" s="251" t="str">
        <f>IF(F852="","",Tabla1[[#This Row],[Curso]])</f>
        <v/>
      </c>
      <c r="BG852" s="252" t="str">
        <f>+IF(TRIM(F852)="","",$B$1&amp;"-"&amp;TRIM(Tabla1[[#This Row],[Mes Inscrito]])&amp;"-"&amp;TRIM(Tabla1[[#This Row],[Dia de clases Inscrito]])&amp;"-"&amp;TRIM(Tabla1[[#This Row],[Horario Inscrito]])&amp;"-"&amp;TRIM(Tabla1[[#This Row],[Fecha Inicio grupo]])&amp;"-"&amp;TRIM(Tabla1[[#This Row],[Tipo Incrito]]))</f>
        <v/>
      </c>
      <c r="BH852" s="308" t="str">
        <f>IF(F852="","",OR(IFERROR(SEARCH("CG",Tabla1[[#This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2" s="309" t="str">
        <f>IF(F852&lt;&gt;"",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2" s="309" t="str">
        <f>IF(F852&lt;&gt;"",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2" s="309" t="str">
        <f>IF(Tabla1[[#This Row],[Fecha Inicio grupo]]="","",IFERROR(VLOOKUP(Tabla1[[#This Row],[Mes de Alta como miembro]],Parámetros!$AM$2:$AN$16,2,0),"01/01/1900"))</f>
        <v/>
      </c>
    </row>
    <row r="853" spans="1:63" ht="14.45" hidden="1">
      <c r="A853" s="69">
        <v>850</v>
      </c>
      <c r="B853" s="30"/>
      <c r="C853" s="35"/>
      <c r="D853" s="43"/>
      <c r="E853" s="65"/>
      <c r="F853" s="46"/>
      <c r="G853" s="46"/>
      <c r="H853" s="163"/>
      <c r="I853" s="43"/>
      <c r="J853" s="29"/>
      <c r="K853" s="70"/>
      <c r="L853" s="69"/>
      <c r="M853" s="47"/>
      <c r="N853" s="238" t="str">
        <f ca="1">IF(Tabla1[[#This Row],[Fecha de nac]]="","",IF(Tabla1[[#This Row],[Fecha Finalización]] &gt;=TODAY(), DATEDIF(Tabla1[[#This Row],[Fecha de nac]],TODAY(),"y"), ROUNDDOWN((Tabla1[[#This Row],[Fecha Finalización]] -Tabla1[[#This Row],[Fecha de nac]])/365,0)))</f>
        <v/>
      </c>
      <c r="O853" s="169"/>
      <c r="P853" s="35"/>
      <c r="Q853" s="68"/>
      <c r="R853" s="68"/>
      <c r="S853" s="68"/>
      <c r="T853" s="68"/>
      <c r="U853" s="243" t="str">
        <f>IF(F853="","",Tabla1[[#This Row],[Fecha Inicio grupo]]+3*7-7)</f>
        <v/>
      </c>
      <c r="V853" s="244" t="str">
        <f>IF(F853="","",EDATE(Tabla1[[#This Row],[Fecha Inicio grupo]],3))</f>
        <v/>
      </c>
      <c r="W853" s="30"/>
      <c r="X853" s="30"/>
      <c r="Y853" s="76"/>
      <c r="Z853" s="76"/>
      <c r="AA853" s="76"/>
      <c r="AB853" s="76"/>
      <c r="AC853" s="76"/>
      <c r="AD853" s="76"/>
      <c r="AE853" s="76"/>
      <c r="AF853" s="76"/>
      <c r="AG853" s="76"/>
      <c r="AH853" s="76"/>
      <c r="AI853" s="76"/>
      <c r="AJ853" s="76"/>
      <c r="AK853" s="76"/>
      <c r="AL853" s="76"/>
      <c r="AM853" s="76"/>
      <c r="AN853" s="76"/>
      <c r="AO853" s="144"/>
      <c r="AP853" s="246" t="str">
        <f>IF(F853="","",IFERROR(VLOOKUP(SUBSTITUTE(SUBSTITUTE(Tabla1[[#This Row],[Uso Sistemas]],"T","P"),"N","F"),Parámetros!$M$2:$N$17,2,0),"Completar hasta 3ra sem. para evaluar a Probacionista"))</f>
        <v/>
      </c>
      <c r="AQ853" s="40"/>
      <c r="AR853" s="40"/>
      <c r="AS853" s="40"/>
      <c r="AT853" s="29"/>
      <c r="AU853" s="56"/>
      <c r="AV853" s="56"/>
      <c r="AW853" s="56"/>
      <c r="AX853" s="248" t="str">
        <f>IF(V853="","",EOMONTH(EDATE(Tabla1[[#This Row],[Fecha Finalización]],2),0))</f>
        <v/>
      </c>
      <c r="AY853" s="40"/>
      <c r="AZ853" s="249" t="str">
        <f>IF(V853="","",EOMONTH(EDATE(Tabla1[[#This Row],[Fecha Finalización]],3),0))</f>
        <v/>
      </c>
      <c r="BA853" s="40"/>
      <c r="BB853" s="40"/>
      <c r="BC853" s="235"/>
      <c r="BD853" s="233" t="str">
        <f>IF(F853="","",Tabla1[[#This Row],[sem 01]]&amp;Tabla1[[#This Row],[sem 02]]&amp;Tabla1[[#This Row],[sem 03]])</f>
        <v/>
      </c>
      <c r="BE853" s="234" t="str">
        <f>IF(TRIM(F853)="","",$B$1&amp;"-"&amp;SUBSTITUTE(Tabla1[[#This Row],[Mes Inscrito]]," ","")&amp;"-"&amp;SUBSTITUTE(Tabla1[[#This Row],[Dia de clases Inscrito]]," ","")&amp;"-"&amp;SUBSTITUTE(Tabla1[[#This Row],[Horario Inscrito]]," ","")&amp;"-"&amp;Tabla1[[#This Row],[Fecha Inicio grupo]])</f>
        <v/>
      </c>
      <c r="BF853" s="251" t="str">
        <f>IF(F853="","",Tabla1[[#This Row],[Curso]])</f>
        <v/>
      </c>
      <c r="BG853" s="252" t="str">
        <f>+IF(TRIM(F853)="","",$B$1&amp;"-"&amp;TRIM(Tabla1[[#This Row],[Mes Inscrito]])&amp;"-"&amp;TRIM(Tabla1[[#This Row],[Dia de clases Inscrito]])&amp;"-"&amp;TRIM(Tabla1[[#This Row],[Horario Inscrito]])&amp;"-"&amp;TRIM(Tabla1[[#This Row],[Fecha Inicio grupo]])&amp;"-"&amp;TRIM(Tabla1[[#This Row],[Tipo Incrito]]))</f>
        <v/>
      </c>
      <c r="BH853" s="308" t="str">
        <f>IF(F853="","",OR(IFERROR(SEARCH("CG",Tabla1[[#This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3" s="309" t="str">
        <f>IF(F853&lt;&gt;"",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3" s="309" t="str">
        <f>IF(F853&lt;&gt;"",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3" s="309" t="str">
        <f>IF(Tabla1[[#This Row],[Fecha Inicio grupo]]="","",IFERROR(VLOOKUP(Tabla1[[#This Row],[Mes de Alta como miembro]],Parámetros!$AM$2:$AN$16,2,0),"01/01/1900"))</f>
        <v/>
      </c>
    </row>
    <row r="854" spans="1:63" ht="14.45" hidden="1">
      <c r="A854" s="69">
        <v>851</v>
      </c>
      <c r="B854" s="30"/>
      <c r="C854" s="35"/>
      <c r="D854" s="43"/>
      <c r="E854" s="65"/>
      <c r="F854" s="46"/>
      <c r="G854" s="46"/>
      <c r="H854" s="163"/>
      <c r="I854" s="43"/>
      <c r="J854" s="29"/>
      <c r="K854" s="70"/>
      <c r="L854" s="69"/>
      <c r="M854" s="47"/>
      <c r="N854" s="238" t="str">
        <f ca="1">IF(Tabla1[[#This Row],[Fecha de nac]]="","",IF(Tabla1[[#This Row],[Fecha Finalización]] &gt;=TODAY(), DATEDIF(Tabla1[[#This Row],[Fecha de nac]],TODAY(),"y"), ROUNDDOWN((Tabla1[[#This Row],[Fecha Finalización]] -Tabla1[[#This Row],[Fecha de nac]])/365,0)))</f>
        <v/>
      </c>
      <c r="O854" s="169"/>
      <c r="P854" s="35"/>
      <c r="Q854" s="68"/>
      <c r="R854" s="68"/>
      <c r="S854" s="68"/>
      <c r="T854" s="68"/>
      <c r="U854" s="243" t="str">
        <f>IF(F854="","",Tabla1[[#This Row],[Fecha Inicio grupo]]+3*7-7)</f>
        <v/>
      </c>
      <c r="V854" s="244" t="str">
        <f>IF(F854="","",EDATE(Tabla1[[#This Row],[Fecha Inicio grupo]],3))</f>
        <v/>
      </c>
      <c r="W854" s="30"/>
      <c r="X854" s="30"/>
      <c r="Y854" s="76"/>
      <c r="Z854" s="76"/>
      <c r="AA854" s="76"/>
      <c r="AB854" s="76"/>
      <c r="AC854" s="76"/>
      <c r="AD854" s="76"/>
      <c r="AE854" s="76"/>
      <c r="AF854" s="76"/>
      <c r="AG854" s="76"/>
      <c r="AH854" s="76"/>
      <c r="AI854" s="76"/>
      <c r="AJ854" s="76"/>
      <c r="AK854" s="76"/>
      <c r="AL854" s="76"/>
      <c r="AM854" s="76"/>
      <c r="AN854" s="76"/>
      <c r="AO854" s="144"/>
      <c r="AP854" s="246" t="str">
        <f>IF(F854="","",IFERROR(VLOOKUP(SUBSTITUTE(SUBSTITUTE(Tabla1[[#This Row],[Uso Sistemas]],"T","P"),"N","F"),Parámetros!$M$2:$N$17,2,0),"Completar hasta 3ra sem. para evaluar a Probacionista"))</f>
        <v/>
      </c>
      <c r="AQ854" s="40"/>
      <c r="AR854" s="40"/>
      <c r="AS854" s="40"/>
      <c r="AT854" s="29"/>
      <c r="AU854" s="56"/>
      <c r="AV854" s="56"/>
      <c r="AW854" s="56"/>
      <c r="AX854" s="248" t="str">
        <f>IF(V854="","",EOMONTH(EDATE(Tabla1[[#This Row],[Fecha Finalización]],2),0))</f>
        <v/>
      </c>
      <c r="AY854" s="40"/>
      <c r="AZ854" s="249" t="str">
        <f>IF(V854="","",EOMONTH(EDATE(Tabla1[[#This Row],[Fecha Finalización]],3),0))</f>
        <v/>
      </c>
      <c r="BA854" s="40"/>
      <c r="BB854" s="40"/>
      <c r="BC854" s="235"/>
      <c r="BD854" s="233" t="str">
        <f>IF(F854="","",Tabla1[[#This Row],[sem 01]]&amp;Tabla1[[#This Row],[sem 02]]&amp;Tabla1[[#This Row],[sem 03]])</f>
        <v/>
      </c>
      <c r="BE854" s="234" t="str">
        <f>IF(TRIM(F854)="","",$B$1&amp;"-"&amp;SUBSTITUTE(Tabla1[[#This Row],[Mes Inscrito]]," ","")&amp;"-"&amp;SUBSTITUTE(Tabla1[[#This Row],[Dia de clases Inscrito]]," ","")&amp;"-"&amp;SUBSTITUTE(Tabla1[[#This Row],[Horario Inscrito]]," ","")&amp;"-"&amp;Tabla1[[#This Row],[Fecha Inicio grupo]])</f>
        <v/>
      </c>
      <c r="BF854" s="251" t="str">
        <f>IF(F854="","",Tabla1[[#This Row],[Curso]])</f>
        <v/>
      </c>
      <c r="BG854" s="252" t="str">
        <f>+IF(TRIM(F854)="","",$B$1&amp;"-"&amp;TRIM(Tabla1[[#This Row],[Mes Inscrito]])&amp;"-"&amp;TRIM(Tabla1[[#This Row],[Dia de clases Inscrito]])&amp;"-"&amp;TRIM(Tabla1[[#This Row],[Horario Inscrito]])&amp;"-"&amp;TRIM(Tabla1[[#This Row],[Fecha Inicio grupo]])&amp;"-"&amp;TRIM(Tabla1[[#This Row],[Tipo Incrito]]))</f>
        <v/>
      </c>
      <c r="BH854" s="308" t="str">
        <f>IF(F854="","",OR(IFERROR(SEARCH("CG",Tabla1[[#This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4" s="309" t="str">
        <f>IF(F854&lt;&gt;"",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4" s="309" t="str">
        <f>IF(F854&lt;&gt;"",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4" s="309" t="str">
        <f>IF(Tabla1[[#This Row],[Fecha Inicio grupo]]="","",IFERROR(VLOOKUP(Tabla1[[#This Row],[Mes de Alta como miembro]],Parámetros!$AM$2:$AN$16,2,0),"01/01/1900"))</f>
        <v/>
      </c>
    </row>
    <row r="855" spans="1:63" ht="14.45" hidden="1">
      <c r="A855" s="69">
        <v>852</v>
      </c>
      <c r="B855" s="30"/>
      <c r="C855" s="35"/>
      <c r="D855" s="43"/>
      <c r="E855" s="65"/>
      <c r="F855" s="46"/>
      <c r="G855" s="46"/>
      <c r="H855" s="163"/>
      <c r="I855" s="43"/>
      <c r="J855" s="29"/>
      <c r="K855" s="70"/>
      <c r="L855" s="69"/>
      <c r="M855" s="47"/>
      <c r="N855" s="238" t="str">
        <f ca="1">IF(Tabla1[[#This Row],[Fecha de nac]]="","",IF(Tabla1[[#This Row],[Fecha Finalización]] &gt;=TODAY(), DATEDIF(Tabla1[[#This Row],[Fecha de nac]],TODAY(),"y"), ROUNDDOWN((Tabla1[[#This Row],[Fecha Finalización]] -Tabla1[[#This Row],[Fecha de nac]])/365,0)))</f>
        <v/>
      </c>
      <c r="O855" s="169"/>
      <c r="P855" s="35"/>
      <c r="Q855" s="68"/>
      <c r="R855" s="68"/>
      <c r="S855" s="68"/>
      <c r="T855" s="68"/>
      <c r="U855" s="243" t="str">
        <f>IF(F855="","",Tabla1[[#This Row],[Fecha Inicio grupo]]+3*7-7)</f>
        <v/>
      </c>
      <c r="V855" s="244" t="str">
        <f>IF(F855="","",EDATE(Tabla1[[#This Row],[Fecha Inicio grupo]],3))</f>
        <v/>
      </c>
      <c r="W855" s="30"/>
      <c r="X855" s="30"/>
      <c r="Y855" s="76"/>
      <c r="Z855" s="76"/>
      <c r="AA855" s="76"/>
      <c r="AB855" s="76"/>
      <c r="AC855" s="76"/>
      <c r="AD855" s="76"/>
      <c r="AE855" s="76"/>
      <c r="AF855" s="76"/>
      <c r="AG855" s="76"/>
      <c r="AH855" s="76"/>
      <c r="AI855" s="76"/>
      <c r="AJ855" s="76"/>
      <c r="AK855" s="76"/>
      <c r="AL855" s="76"/>
      <c r="AM855" s="76"/>
      <c r="AN855" s="76"/>
      <c r="AO855" s="144"/>
      <c r="AP855" s="246" t="str">
        <f>IF(F855="","",IFERROR(VLOOKUP(SUBSTITUTE(SUBSTITUTE(Tabla1[[#This Row],[Uso Sistemas]],"T","P"),"N","F"),Parámetros!$M$2:$N$17,2,0),"Completar hasta 3ra sem. para evaluar a Probacionista"))</f>
        <v/>
      </c>
      <c r="AQ855" s="40"/>
      <c r="AR855" s="40"/>
      <c r="AS855" s="40"/>
      <c r="AT855" s="29"/>
      <c r="AU855" s="56"/>
      <c r="AV855" s="56"/>
      <c r="AW855" s="56"/>
      <c r="AX855" s="248" t="str">
        <f>IF(V855="","",EOMONTH(EDATE(Tabla1[[#This Row],[Fecha Finalización]],2),0))</f>
        <v/>
      </c>
      <c r="AY855" s="40"/>
      <c r="AZ855" s="249" t="str">
        <f>IF(V855="","",EOMONTH(EDATE(Tabla1[[#This Row],[Fecha Finalización]],3),0))</f>
        <v/>
      </c>
      <c r="BA855" s="40"/>
      <c r="BB855" s="40"/>
      <c r="BC855" s="235"/>
      <c r="BD855" s="233" t="str">
        <f>IF(F855="","",Tabla1[[#This Row],[sem 01]]&amp;Tabla1[[#This Row],[sem 02]]&amp;Tabla1[[#This Row],[sem 03]])</f>
        <v/>
      </c>
      <c r="BE855" s="234" t="str">
        <f>IF(TRIM(F855)="","",$B$1&amp;"-"&amp;SUBSTITUTE(Tabla1[[#This Row],[Mes Inscrito]]," ","")&amp;"-"&amp;SUBSTITUTE(Tabla1[[#This Row],[Dia de clases Inscrito]]," ","")&amp;"-"&amp;SUBSTITUTE(Tabla1[[#This Row],[Horario Inscrito]]," ","")&amp;"-"&amp;Tabla1[[#This Row],[Fecha Inicio grupo]])</f>
        <v/>
      </c>
      <c r="BF855" s="251" t="str">
        <f>IF(F855="","",Tabla1[[#This Row],[Curso]])</f>
        <v/>
      </c>
      <c r="BG855" s="252" t="str">
        <f>+IF(TRIM(F855)="","",$B$1&amp;"-"&amp;TRIM(Tabla1[[#This Row],[Mes Inscrito]])&amp;"-"&amp;TRIM(Tabla1[[#This Row],[Dia de clases Inscrito]])&amp;"-"&amp;TRIM(Tabla1[[#This Row],[Horario Inscrito]])&amp;"-"&amp;TRIM(Tabla1[[#This Row],[Fecha Inicio grupo]])&amp;"-"&amp;TRIM(Tabla1[[#This Row],[Tipo Incrito]]))</f>
        <v/>
      </c>
      <c r="BH855" s="308" t="str">
        <f>IF(F855="","",OR(IFERROR(SEARCH("CG",Tabla1[[#This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5" s="309" t="str">
        <f>IF(F855&lt;&gt;"",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5" s="309" t="str">
        <f>IF(F855&lt;&gt;"",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5" s="309" t="str">
        <f>IF(Tabla1[[#This Row],[Fecha Inicio grupo]]="","",IFERROR(VLOOKUP(Tabla1[[#This Row],[Mes de Alta como miembro]],Parámetros!$AM$2:$AN$16,2,0),"01/01/1900"))</f>
        <v/>
      </c>
    </row>
    <row r="856" spans="1:63" ht="14.45" hidden="1">
      <c r="A856" s="69">
        <v>853</v>
      </c>
      <c r="B856" s="30"/>
      <c r="C856" s="35"/>
      <c r="D856" s="43"/>
      <c r="E856" s="65"/>
      <c r="F856" s="46"/>
      <c r="G856" s="46"/>
      <c r="H856" s="163"/>
      <c r="I856" s="43"/>
      <c r="J856" s="29"/>
      <c r="K856" s="70"/>
      <c r="L856" s="69"/>
      <c r="M856" s="47"/>
      <c r="N856" s="238" t="str">
        <f ca="1">IF(Tabla1[[#This Row],[Fecha de nac]]="","",IF(Tabla1[[#This Row],[Fecha Finalización]] &gt;=TODAY(), DATEDIF(Tabla1[[#This Row],[Fecha de nac]],TODAY(),"y"), ROUNDDOWN((Tabla1[[#This Row],[Fecha Finalización]] -Tabla1[[#This Row],[Fecha de nac]])/365,0)))</f>
        <v/>
      </c>
      <c r="O856" s="169"/>
      <c r="P856" s="35"/>
      <c r="Q856" s="68"/>
      <c r="R856" s="68"/>
      <c r="S856" s="68"/>
      <c r="T856" s="68"/>
      <c r="U856" s="243" t="str">
        <f>IF(F856="","",Tabla1[[#This Row],[Fecha Inicio grupo]]+3*7-7)</f>
        <v/>
      </c>
      <c r="V856" s="244" t="str">
        <f>IF(F856="","",EDATE(Tabla1[[#This Row],[Fecha Inicio grupo]],3))</f>
        <v/>
      </c>
      <c r="W856" s="30"/>
      <c r="X856" s="30"/>
      <c r="Y856" s="76"/>
      <c r="Z856" s="76"/>
      <c r="AA856" s="76"/>
      <c r="AB856" s="76"/>
      <c r="AC856" s="76"/>
      <c r="AD856" s="76"/>
      <c r="AE856" s="76"/>
      <c r="AF856" s="76"/>
      <c r="AG856" s="76"/>
      <c r="AH856" s="76"/>
      <c r="AI856" s="76"/>
      <c r="AJ856" s="76"/>
      <c r="AK856" s="76"/>
      <c r="AL856" s="76"/>
      <c r="AM856" s="76"/>
      <c r="AN856" s="76"/>
      <c r="AO856" s="144"/>
      <c r="AP856" s="246" t="str">
        <f>IF(F856="","",IFERROR(VLOOKUP(SUBSTITUTE(SUBSTITUTE(Tabla1[[#This Row],[Uso Sistemas]],"T","P"),"N","F"),Parámetros!$M$2:$N$17,2,0),"Completar hasta 3ra sem. para evaluar a Probacionista"))</f>
        <v/>
      </c>
      <c r="AQ856" s="40"/>
      <c r="AR856" s="40"/>
      <c r="AS856" s="40"/>
      <c r="AT856" s="29"/>
      <c r="AU856" s="56"/>
      <c r="AV856" s="56"/>
      <c r="AW856" s="56"/>
      <c r="AX856" s="248" t="str">
        <f>IF(V856="","",EOMONTH(EDATE(Tabla1[[#This Row],[Fecha Finalización]],2),0))</f>
        <v/>
      </c>
      <c r="AY856" s="40"/>
      <c r="AZ856" s="249" t="str">
        <f>IF(V856="","",EOMONTH(EDATE(Tabla1[[#This Row],[Fecha Finalización]],3),0))</f>
        <v/>
      </c>
      <c r="BA856" s="40"/>
      <c r="BB856" s="40"/>
      <c r="BC856" s="235"/>
      <c r="BD856" s="233" t="str">
        <f>IF(F856="","",Tabla1[[#This Row],[sem 01]]&amp;Tabla1[[#This Row],[sem 02]]&amp;Tabla1[[#This Row],[sem 03]])</f>
        <v/>
      </c>
      <c r="BE856" s="234" t="str">
        <f>IF(TRIM(F856)="","",$B$1&amp;"-"&amp;SUBSTITUTE(Tabla1[[#This Row],[Mes Inscrito]]," ","")&amp;"-"&amp;SUBSTITUTE(Tabla1[[#This Row],[Dia de clases Inscrito]]," ","")&amp;"-"&amp;SUBSTITUTE(Tabla1[[#This Row],[Horario Inscrito]]," ","")&amp;"-"&amp;Tabla1[[#This Row],[Fecha Inicio grupo]])</f>
        <v/>
      </c>
      <c r="BF856" s="251" t="str">
        <f>IF(F856="","",Tabla1[[#This Row],[Curso]])</f>
        <v/>
      </c>
      <c r="BG856" s="252" t="str">
        <f>+IF(TRIM(F856)="","",$B$1&amp;"-"&amp;TRIM(Tabla1[[#This Row],[Mes Inscrito]])&amp;"-"&amp;TRIM(Tabla1[[#This Row],[Dia de clases Inscrito]])&amp;"-"&amp;TRIM(Tabla1[[#This Row],[Horario Inscrito]])&amp;"-"&amp;TRIM(Tabla1[[#This Row],[Fecha Inicio grupo]])&amp;"-"&amp;TRIM(Tabla1[[#This Row],[Tipo Incrito]]))</f>
        <v/>
      </c>
      <c r="BH856" s="308" t="str">
        <f>IF(F856="","",OR(IFERROR(SEARCH("CG",Tabla1[[#This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6" s="309" t="str">
        <f>IF(F856&lt;&gt;"",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6" s="309" t="str">
        <f>IF(F856&lt;&gt;"",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6" s="309" t="str">
        <f>IF(Tabla1[[#This Row],[Fecha Inicio grupo]]="","",IFERROR(VLOOKUP(Tabla1[[#This Row],[Mes de Alta como miembro]],Parámetros!$AM$2:$AN$16,2,0),"01/01/1900"))</f>
        <v/>
      </c>
    </row>
    <row r="857" spans="1:63" ht="14.45" hidden="1">
      <c r="A857" s="69">
        <v>854</v>
      </c>
      <c r="B857" s="30"/>
      <c r="C857" s="35"/>
      <c r="D857" s="43"/>
      <c r="E857" s="65"/>
      <c r="F857" s="46"/>
      <c r="G857" s="46"/>
      <c r="H857" s="163"/>
      <c r="I857" s="43"/>
      <c r="J857" s="29"/>
      <c r="K857" s="70"/>
      <c r="L857" s="69"/>
      <c r="M857" s="47"/>
      <c r="N857" s="238" t="str">
        <f ca="1">IF(Tabla1[[#This Row],[Fecha de nac]]="","",IF(Tabla1[[#This Row],[Fecha Finalización]] &gt;=TODAY(), DATEDIF(Tabla1[[#This Row],[Fecha de nac]],TODAY(),"y"), ROUNDDOWN((Tabla1[[#This Row],[Fecha Finalización]] -Tabla1[[#This Row],[Fecha de nac]])/365,0)))</f>
        <v/>
      </c>
      <c r="O857" s="169"/>
      <c r="P857" s="35"/>
      <c r="Q857" s="68"/>
      <c r="R857" s="68"/>
      <c r="S857" s="68"/>
      <c r="T857" s="68"/>
      <c r="U857" s="243" t="str">
        <f>IF(F857="","",Tabla1[[#This Row],[Fecha Inicio grupo]]+3*7-7)</f>
        <v/>
      </c>
      <c r="V857" s="244" t="str">
        <f>IF(F857="","",EDATE(Tabla1[[#This Row],[Fecha Inicio grupo]],3))</f>
        <v/>
      </c>
      <c r="W857" s="30"/>
      <c r="X857" s="30"/>
      <c r="Y857" s="76"/>
      <c r="Z857" s="76"/>
      <c r="AA857" s="76"/>
      <c r="AB857" s="76"/>
      <c r="AC857" s="76"/>
      <c r="AD857" s="76"/>
      <c r="AE857" s="76"/>
      <c r="AF857" s="76"/>
      <c r="AG857" s="76"/>
      <c r="AH857" s="76"/>
      <c r="AI857" s="76"/>
      <c r="AJ857" s="76"/>
      <c r="AK857" s="76"/>
      <c r="AL857" s="76"/>
      <c r="AM857" s="76"/>
      <c r="AN857" s="76"/>
      <c r="AO857" s="144"/>
      <c r="AP857" s="246" t="str">
        <f>IF(F857="","",IFERROR(VLOOKUP(SUBSTITUTE(SUBSTITUTE(Tabla1[[#This Row],[Uso Sistemas]],"T","P"),"N","F"),Parámetros!$M$2:$N$17,2,0),"Completar hasta 3ra sem. para evaluar a Probacionista"))</f>
        <v/>
      </c>
      <c r="AQ857" s="40"/>
      <c r="AR857" s="40"/>
      <c r="AS857" s="40"/>
      <c r="AT857" s="29"/>
      <c r="AU857" s="56"/>
      <c r="AV857" s="56"/>
      <c r="AW857" s="56"/>
      <c r="AX857" s="248" t="str">
        <f>IF(V857="","",EOMONTH(EDATE(Tabla1[[#This Row],[Fecha Finalización]],2),0))</f>
        <v/>
      </c>
      <c r="AY857" s="40"/>
      <c r="AZ857" s="249" t="str">
        <f>IF(V857="","",EOMONTH(EDATE(Tabla1[[#This Row],[Fecha Finalización]],3),0))</f>
        <v/>
      </c>
      <c r="BA857" s="40"/>
      <c r="BB857" s="40"/>
      <c r="BC857" s="235"/>
      <c r="BD857" s="233" t="str">
        <f>IF(F857="","",Tabla1[[#This Row],[sem 01]]&amp;Tabla1[[#This Row],[sem 02]]&amp;Tabla1[[#This Row],[sem 03]])</f>
        <v/>
      </c>
      <c r="BE857" s="234" t="str">
        <f>IF(TRIM(F857)="","",$B$1&amp;"-"&amp;SUBSTITUTE(Tabla1[[#This Row],[Mes Inscrito]]," ","")&amp;"-"&amp;SUBSTITUTE(Tabla1[[#This Row],[Dia de clases Inscrito]]," ","")&amp;"-"&amp;SUBSTITUTE(Tabla1[[#This Row],[Horario Inscrito]]," ","")&amp;"-"&amp;Tabla1[[#This Row],[Fecha Inicio grupo]])</f>
        <v/>
      </c>
      <c r="BF857" s="251" t="str">
        <f>IF(F857="","",Tabla1[[#This Row],[Curso]])</f>
        <v/>
      </c>
      <c r="BG857" s="252" t="str">
        <f>+IF(TRIM(F857)="","",$B$1&amp;"-"&amp;TRIM(Tabla1[[#This Row],[Mes Inscrito]])&amp;"-"&amp;TRIM(Tabla1[[#This Row],[Dia de clases Inscrito]])&amp;"-"&amp;TRIM(Tabla1[[#This Row],[Horario Inscrito]])&amp;"-"&amp;TRIM(Tabla1[[#This Row],[Fecha Inicio grupo]])&amp;"-"&amp;TRIM(Tabla1[[#This Row],[Tipo Incrito]]))</f>
        <v/>
      </c>
      <c r="BH857" s="308" t="str">
        <f>IF(F857="","",OR(IFERROR(SEARCH("CG",Tabla1[[#This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7" s="309" t="str">
        <f>IF(F857&lt;&gt;"",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7" s="309" t="str">
        <f>IF(F857&lt;&gt;"",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7" s="309" t="str">
        <f>IF(Tabla1[[#This Row],[Fecha Inicio grupo]]="","",IFERROR(VLOOKUP(Tabla1[[#This Row],[Mes de Alta como miembro]],Parámetros!$AM$2:$AN$16,2,0),"01/01/1900"))</f>
        <v/>
      </c>
    </row>
    <row r="858" spans="1:63" ht="14.45" hidden="1">
      <c r="A858" s="69">
        <v>855</v>
      </c>
      <c r="B858" s="30"/>
      <c r="C858" s="35"/>
      <c r="D858" s="43"/>
      <c r="E858" s="65"/>
      <c r="F858" s="46"/>
      <c r="G858" s="46"/>
      <c r="H858" s="163"/>
      <c r="I858" s="43"/>
      <c r="J858" s="29"/>
      <c r="K858" s="70"/>
      <c r="L858" s="69"/>
      <c r="M858" s="47"/>
      <c r="N858" s="238" t="str">
        <f ca="1">IF(Tabla1[[#This Row],[Fecha de nac]]="","",IF(Tabla1[[#This Row],[Fecha Finalización]] &gt;=TODAY(), DATEDIF(Tabla1[[#This Row],[Fecha de nac]],TODAY(),"y"), ROUNDDOWN((Tabla1[[#This Row],[Fecha Finalización]] -Tabla1[[#This Row],[Fecha de nac]])/365,0)))</f>
        <v/>
      </c>
      <c r="O858" s="169"/>
      <c r="P858" s="35"/>
      <c r="Q858" s="68"/>
      <c r="R858" s="68"/>
      <c r="S858" s="68"/>
      <c r="T858" s="68"/>
      <c r="U858" s="243" t="str">
        <f>IF(F858="","",Tabla1[[#This Row],[Fecha Inicio grupo]]+3*7-7)</f>
        <v/>
      </c>
      <c r="V858" s="244" t="str">
        <f>IF(F858="","",EDATE(Tabla1[[#This Row],[Fecha Inicio grupo]],3))</f>
        <v/>
      </c>
      <c r="W858" s="30"/>
      <c r="X858" s="30"/>
      <c r="Y858" s="76"/>
      <c r="Z858" s="76"/>
      <c r="AA858" s="76"/>
      <c r="AB858" s="76"/>
      <c r="AC858" s="76"/>
      <c r="AD858" s="76"/>
      <c r="AE858" s="76"/>
      <c r="AF858" s="76"/>
      <c r="AG858" s="76"/>
      <c r="AH858" s="76"/>
      <c r="AI858" s="76"/>
      <c r="AJ858" s="76"/>
      <c r="AK858" s="76"/>
      <c r="AL858" s="76"/>
      <c r="AM858" s="76"/>
      <c r="AN858" s="76"/>
      <c r="AO858" s="144"/>
      <c r="AP858" s="246" t="str">
        <f>IF(F858="","",IFERROR(VLOOKUP(SUBSTITUTE(SUBSTITUTE(Tabla1[[#This Row],[Uso Sistemas]],"T","P"),"N","F"),Parámetros!$M$2:$N$17,2,0),"Completar hasta 3ra sem. para evaluar a Probacionista"))</f>
        <v/>
      </c>
      <c r="AQ858" s="40"/>
      <c r="AR858" s="40"/>
      <c r="AS858" s="40"/>
      <c r="AT858" s="29"/>
      <c r="AU858" s="56"/>
      <c r="AV858" s="56"/>
      <c r="AW858" s="56"/>
      <c r="AX858" s="248" t="str">
        <f>IF(V858="","",EOMONTH(EDATE(Tabla1[[#This Row],[Fecha Finalización]],2),0))</f>
        <v/>
      </c>
      <c r="AY858" s="40"/>
      <c r="AZ858" s="249" t="str">
        <f>IF(V858="","",EOMONTH(EDATE(Tabla1[[#This Row],[Fecha Finalización]],3),0))</f>
        <v/>
      </c>
      <c r="BA858" s="40"/>
      <c r="BB858" s="40"/>
      <c r="BC858" s="235"/>
      <c r="BD858" s="233" t="str">
        <f>IF(F858="","",Tabla1[[#This Row],[sem 01]]&amp;Tabla1[[#This Row],[sem 02]]&amp;Tabla1[[#This Row],[sem 03]])</f>
        <v/>
      </c>
      <c r="BE858" s="234" t="str">
        <f>IF(TRIM(F858)="","",$B$1&amp;"-"&amp;SUBSTITUTE(Tabla1[[#This Row],[Mes Inscrito]]," ","")&amp;"-"&amp;SUBSTITUTE(Tabla1[[#This Row],[Dia de clases Inscrito]]," ","")&amp;"-"&amp;SUBSTITUTE(Tabla1[[#This Row],[Horario Inscrito]]," ","")&amp;"-"&amp;Tabla1[[#This Row],[Fecha Inicio grupo]])</f>
        <v/>
      </c>
      <c r="BF858" s="251" t="str">
        <f>IF(F858="","",Tabla1[[#This Row],[Curso]])</f>
        <v/>
      </c>
      <c r="BG858" s="252" t="str">
        <f>+IF(TRIM(F858)="","",$B$1&amp;"-"&amp;TRIM(Tabla1[[#This Row],[Mes Inscrito]])&amp;"-"&amp;TRIM(Tabla1[[#This Row],[Dia de clases Inscrito]])&amp;"-"&amp;TRIM(Tabla1[[#This Row],[Horario Inscrito]])&amp;"-"&amp;TRIM(Tabla1[[#This Row],[Fecha Inicio grupo]])&amp;"-"&amp;TRIM(Tabla1[[#This Row],[Tipo Incrito]]))</f>
        <v/>
      </c>
      <c r="BH858" s="308" t="str">
        <f>IF(F858="","",OR(IFERROR(SEARCH("CG",Tabla1[[#This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8" s="309" t="str">
        <f>IF(F858&lt;&gt;"",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8" s="309" t="str">
        <f>IF(F858&lt;&gt;"",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8" s="309" t="str">
        <f>IF(Tabla1[[#This Row],[Fecha Inicio grupo]]="","",IFERROR(VLOOKUP(Tabla1[[#This Row],[Mes de Alta como miembro]],Parámetros!$AM$2:$AN$16,2,0),"01/01/1900"))</f>
        <v/>
      </c>
    </row>
    <row r="859" spans="1:63" ht="14.45" hidden="1">
      <c r="A859" s="69">
        <v>856</v>
      </c>
      <c r="B859" s="30"/>
      <c r="C859" s="35"/>
      <c r="D859" s="43"/>
      <c r="E859" s="65"/>
      <c r="F859" s="46"/>
      <c r="G859" s="46"/>
      <c r="H859" s="163"/>
      <c r="I859" s="43"/>
      <c r="J859" s="29"/>
      <c r="K859" s="70"/>
      <c r="L859" s="69"/>
      <c r="M859" s="47"/>
      <c r="N859" s="238" t="str">
        <f ca="1">IF(Tabla1[[#This Row],[Fecha de nac]]="","",IF(Tabla1[[#This Row],[Fecha Finalización]] &gt;=TODAY(), DATEDIF(Tabla1[[#This Row],[Fecha de nac]],TODAY(),"y"), ROUNDDOWN((Tabla1[[#This Row],[Fecha Finalización]] -Tabla1[[#This Row],[Fecha de nac]])/365,0)))</f>
        <v/>
      </c>
      <c r="O859" s="169"/>
      <c r="P859" s="35"/>
      <c r="Q859" s="68"/>
      <c r="R859" s="68"/>
      <c r="S859" s="68"/>
      <c r="T859" s="68"/>
      <c r="U859" s="243" t="str">
        <f>IF(F859="","",Tabla1[[#This Row],[Fecha Inicio grupo]]+3*7-7)</f>
        <v/>
      </c>
      <c r="V859" s="244" t="str">
        <f>IF(F859="","",EDATE(Tabla1[[#This Row],[Fecha Inicio grupo]],3))</f>
        <v/>
      </c>
      <c r="W859" s="30"/>
      <c r="X859" s="30"/>
      <c r="Y859" s="76"/>
      <c r="Z859" s="76"/>
      <c r="AA859" s="76"/>
      <c r="AB859" s="76"/>
      <c r="AC859" s="76"/>
      <c r="AD859" s="76"/>
      <c r="AE859" s="76"/>
      <c r="AF859" s="76"/>
      <c r="AG859" s="76"/>
      <c r="AH859" s="76"/>
      <c r="AI859" s="76"/>
      <c r="AJ859" s="76"/>
      <c r="AK859" s="76"/>
      <c r="AL859" s="76"/>
      <c r="AM859" s="76"/>
      <c r="AN859" s="76"/>
      <c r="AO859" s="144"/>
      <c r="AP859" s="246" t="str">
        <f>IF(F859="","",IFERROR(VLOOKUP(SUBSTITUTE(SUBSTITUTE(Tabla1[[#This Row],[Uso Sistemas]],"T","P"),"N","F"),Parámetros!$M$2:$N$17,2,0),"Completar hasta 3ra sem. para evaluar a Probacionista"))</f>
        <v/>
      </c>
      <c r="AQ859" s="40"/>
      <c r="AR859" s="40"/>
      <c r="AS859" s="40"/>
      <c r="AT859" s="29"/>
      <c r="AU859" s="56"/>
      <c r="AV859" s="56"/>
      <c r="AW859" s="56"/>
      <c r="AX859" s="248" t="str">
        <f>IF(V859="","",EOMONTH(EDATE(Tabla1[[#This Row],[Fecha Finalización]],2),0))</f>
        <v/>
      </c>
      <c r="AY859" s="40"/>
      <c r="AZ859" s="249" t="str">
        <f>IF(V859="","",EOMONTH(EDATE(Tabla1[[#This Row],[Fecha Finalización]],3),0))</f>
        <v/>
      </c>
      <c r="BA859" s="40"/>
      <c r="BB859" s="40"/>
      <c r="BC859" s="235"/>
      <c r="BD859" s="233" t="str">
        <f>IF(F859="","",Tabla1[[#This Row],[sem 01]]&amp;Tabla1[[#This Row],[sem 02]]&amp;Tabla1[[#This Row],[sem 03]])</f>
        <v/>
      </c>
      <c r="BE859" s="234" t="str">
        <f>IF(TRIM(F859)="","",$B$1&amp;"-"&amp;SUBSTITUTE(Tabla1[[#This Row],[Mes Inscrito]]," ","")&amp;"-"&amp;SUBSTITUTE(Tabla1[[#This Row],[Dia de clases Inscrito]]," ","")&amp;"-"&amp;SUBSTITUTE(Tabla1[[#This Row],[Horario Inscrito]]," ","")&amp;"-"&amp;Tabla1[[#This Row],[Fecha Inicio grupo]])</f>
        <v/>
      </c>
      <c r="BF859" s="251" t="str">
        <f>IF(F859="","",Tabla1[[#This Row],[Curso]])</f>
        <v/>
      </c>
      <c r="BG859" s="252" t="str">
        <f>+IF(TRIM(F859)="","",$B$1&amp;"-"&amp;TRIM(Tabla1[[#This Row],[Mes Inscrito]])&amp;"-"&amp;TRIM(Tabla1[[#This Row],[Dia de clases Inscrito]])&amp;"-"&amp;TRIM(Tabla1[[#This Row],[Horario Inscrito]])&amp;"-"&amp;TRIM(Tabla1[[#This Row],[Fecha Inicio grupo]])&amp;"-"&amp;TRIM(Tabla1[[#This Row],[Tipo Incrito]]))</f>
        <v/>
      </c>
      <c r="BH859" s="308" t="str">
        <f>IF(F859="","",OR(IFERROR(SEARCH("CG",Tabla1[[#This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9" s="309" t="str">
        <f>IF(F859&lt;&gt;"",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9" s="309" t="str">
        <f>IF(F859&lt;&gt;"",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9" s="309" t="str">
        <f>IF(Tabla1[[#This Row],[Fecha Inicio grupo]]="","",IFERROR(VLOOKUP(Tabla1[[#This Row],[Mes de Alta como miembro]],Parámetros!$AM$2:$AN$16,2,0),"01/01/1900"))</f>
        <v/>
      </c>
    </row>
    <row r="860" spans="1:63" ht="14.45" hidden="1">
      <c r="A860" s="69">
        <v>857</v>
      </c>
      <c r="B860" s="30"/>
      <c r="C860" s="35"/>
      <c r="D860" s="43"/>
      <c r="E860" s="65"/>
      <c r="F860" s="46"/>
      <c r="G860" s="46"/>
      <c r="H860" s="163"/>
      <c r="I860" s="43"/>
      <c r="J860" s="29"/>
      <c r="K860" s="70"/>
      <c r="L860" s="69"/>
      <c r="M860" s="47"/>
      <c r="N860" s="238" t="str">
        <f ca="1">IF(Tabla1[[#This Row],[Fecha de nac]]="","",IF(Tabla1[[#This Row],[Fecha Finalización]] &gt;=TODAY(), DATEDIF(Tabla1[[#This Row],[Fecha de nac]],TODAY(),"y"), ROUNDDOWN((Tabla1[[#This Row],[Fecha Finalización]] -Tabla1[[#This Row],[Fecha de nac]])/365,0)))</f>
        <v/>
      </c>
      <c r="O860" s="169"/>
      <c r="P860" s="35"/>
      <c r="Q860" s="68"/>
      <c r="R860" s="68"/>
      <c r="S860" s="68"/>
      <c r="T860" s="68"/>
      <c r="U860" s="243" t="str">
        <f>IF(F860="","",Tabla1[[#This Row],[Fecha Inicio grupo]]+3*7-7)</f>
        <v/>
      </c>
      <c r="V860" s="244" t="str">
        <f>IF(F860="","",EDATE(Tabla1[[#This Row],[Fecha Inicio grupo]],3))</f>
        <v/>
      </c>
      <c r="W860" s="30"/>
      <c r="X860" s="30"/>
      <c r="Y860" s="76"/>
      <c r="Z860" s="76"/>
      <c r="AA860" s="76"/>
      <c r="AB860" s="76"/>
      <c r="AC860" s="76"/>
      <c r="AD860" s="76"/>
      <c r="AE860" s="76"/>
      <c r="AF860" s="76"/>
      <c r="AG860" s="76"/>
      <c r="AH860" s="76"/>
      <c r="AI860" s="76"/>
      <c r="AJ860" s="76"/>
      <c r="AK860" s="76"/>
      <c r="AL860" s="76"/>
      <c r="AM860" s="76"/>
      <c r="AN860" s="76"/>
      <c r="AO860" s="144"/>
      <c r="AP860" s="246" t="str">
        <f>IF(F860="","",IFERROR(VLOOKUP(SUBSTITUTE(SUBSTITUTE(Tabla1[[#This Row],[Uso Sistemas]],"T","P"),"N","F"),Parámetros!$M$2:$N$17,2,0),"Completar hasta 3ra sem. para evaluar a Probacionista"))</f>
        <v/>
      </c>
      <c r="AQ860" s="40"/>
      <c r="AR860" s="40"/>
      <c r="AS860" s="40"/>
      <c r="AT860" s="29"/>
      <c r="AU860" s="56"/>
      <c r="AV860" s="56"/>
      <c r="AW860" s="56"/>
      <c r="AX860" s="248" t="str">
        <f>IF(V860="","",EOMONTH(EDATE(Tabla1[[#This Row],[Fecha Finalización]],2),0))</f>
        <v/>
      </c>
      <c r="AY860" s="40"/>
      <c r="AZ860" s="249" t="str">
        <f>IF(V860="","",EOMONTH(EDATE(Tabla1[[#This Row],[Fecha Finalización]],3),0))</f>
        <v/>
      </c>
      <c r="BA860" s="40"/>
      <c r="BB860" s="40"/>
      <c r="BC860" s="235"/>
      <c r="BD860" s="233" t="str">
        <f>IF(F860="","",Tabla1[[#This Row],[sem 01]]&amp;Tabla1[[#This Row],[sem 02]]&amp;Tabla1[[#This Row],[sem 03]])</f>
        <v/>
      </c>
      <c r="BE860" s="234" t="str">
        <f>IF(TRIM(F860)="","",$B$1&amp;"-"&amp;SUBSTITUTE(Tabla1[[#This Row],[Mes Inscrito]]," ","")&amp;"-"&amp;SUBSTITUTE(Tabla1[[#This Row],[Dia de clases Inscrito]]," ","")&amp;"-"&amp;SUBSTITUTE(Tabla1[[#This Row],[Horario Inscrito]]," ","")&amp;"-"&amp;Tabla1[[#This Row],[Fecha Inicio grupo]])</f>
        <v/>
      </c>
      <c r="BF860" s="251" t="str">
        <f>IF(F860="","",Tabla1[[#This Row],[Curso]])</f>
        <v/>
      </c>
      <c r="BG860" s="252" t="str">
        <f>+IF(TRIM(F860)="","",$B$1&amp;"-"&amp;TRIM(Tabla1[[#This Row],[Mes Inscrito]])&amp;"-"&amp;TRIM(Tabla1[[#This Row],[Dia de clases Inscrito]])&amp;"-"&amp;TRIM(Tabla1[[#This Row],[Horario Inscrito]])&amp;"-"&amp;TRIM(Tabla1[[#This Row],[Fecha Inicio grupo]])&amp;"-"&amp;TRIM(Tabla1[[#This Row],[Tipo Incrito]]))</f>
        <v/>
      </c>
      <c r="BH860" s="308" t="str">
        <f>IF(F860="","",OR(IFERROR(SEARCH("CG",Tabla1[[#This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0" s="309" t="str">
        <f>IF(F860&lt;&gt;"",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0" s="309" t="str">
        <f>IF(F860&lt;&gt;"",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0" s="309" t="str">
        <f>IF(Tabla1[[#This Row],[Fecha Inicio grupo]]="","",IFERROR(VLOOKUP(Tabla1[[#This Row],[Mes de Alta como miembro]],Parámetros!$AM$2:$AN$16,2,0),"01/01/1900"))</f>
        <v/>
      </c>
    </row>
    <row r="861" spans="1:63" ht="14.45" hidden="1">
      <c r="A861" s="69">
        <v>858</v>
      </c>
      <c r="B861" s="30"/>
      <c r="C861" s="35"/>
      <c r="D861" s="43"/>
      <c r="E861" s="65"/>
      <c r="F861" s="46"/>
      <c r="G861" s="46"/>
      <c r="H861" s="163"/>
      <c r="I861" s="43"/>
      <c r="J861" s="29"/>
      <c r="K861" s="70"/>
      <c r="L861" s="69"/>
      <c r="M861" s="47"/>
      <c r="N861" s="238" t="str">
        <f ca="1">IF(Tabla1[[#This Row],[Fecha de nac]]="","",IF(Tabla1[[#This Row],[Fecha Finalización]] &gt;=TODAY(), DATEDIF(Tabla1[[#This Row],[Fecha de nac]],TODAY(),"y"), ROUNDDOWN((Tabla1[[#This Row],[Fecha Finalización]] -Tabla1[[#This Row],[Fecha de nac]])/365,0)))</f>
        <v/>
      </c>
      <c r="O861" s="169"/>
      <c r="P861" s="35"/>
      <c r="Q861" s="68"/>
      <c r="R861" s="68"/>
      <c r="S861" s="68"/>
      <c r="T861" s="68"/>
      <c r="U861" s="243" t="str">
        <f>IF(F861="","",Tabla1[[#This Row],[Fecha Inicio grupo]]+3*7-7)</f>
        <v/>
      </c>
      <c r="V861" s="244" t="str">
        <f>IF(F861="","",EDATE(Tabla1[[#This Row],[Fecha Inicio grupo]],3))</f>
        <v/>
      </c>
      <c r="W861" s="30"/>
      <c r="X861" s="30"/>
      <c r="Y861" s="76"/>
      <c r="Z861" s="76"/>
      <c r="AA861" s="76"/>
      <c r="AB861" s="76"/>
      <c r="AC861" s="76"/>
      <c r="AD861" s="76"/>
      <c r="AE861" s="76"/>
      <c r="AF861" s="76"/>
      <c r="AG861" s="76"/>
      <c r="AH861" s="76"/>
      <c r="AI861" s="76"/>
      <c r="AJ861" s="76"/>
      <c r="AK861" s="76"/>
      <c r="AL861" s="76"/>
      <c r="AM861" s="76"/>
      <c r="AN861" s="76"/>
      <c r="AO861" s="144"/>
      <c r="AP861" s="246" t="str">
        <f>IF(F861="","",IFERROR(VLOOKUP(SUBSTITUTE(SUBSTITUTE(Tabla1[[#This Row],[Uso Sistemas]],"T","P"),"N","F"),Parámetros!$M$2:$N$17,2,0),"Completar hasta 3ra sem. para evaluar a Probacionista"))</f>
        <v/>
      </c>
      <c r="AQ861" s="40"/>
      <c r="AR861" s="40"/>
      <c r="AS861" s="40"/>
      <c r="AT861" s="29"/>
      <c r="AU861" s="56"/>
      <c r="AV861" s="56"/>
      <c r="AW861" s="56"/>
      <c r="AX861" s="248" t="str">
        <f>IF(V861="","",EOMONTH(EDATE(Tabla1[[#This Row],[Fecha Finalización]],2),0))</f>
        <v/>
      </c>
      <c r="AY861" s="40"/>
      <c r="AZ861" s="249" t="str">
        <f>IF(V861="","",EOMONTH(EDATE(Tabla1[[#This Row],[Fecha Finalización]],3),0))</f>
        <v/>
      </c>
      <c r="BA861" s="40"/>
      <c r="BB861" s="40"/>
      <c r="BC861" s="235"/>
      <c r="BD861" s="233" t="str">
        <f>IF(F861="","",Tabla1[[#This Row],[sem 01]]&amp;Tabla1[[#This Row],[sem 02]]&amp;Tabla1[[#This Row],[sem 03]])</f>
        <v/>
      </c>
      <c r="BE861" s="234" t="str">
        <f>IF(TRIM(F861)="","",$B$1&amp;"-"&amp;SUBSTITUTE(Tabla1[[#This Row],[Mes Inscrito]]," ","")&amp;"-"&amp;SUBSTITUTE(Tabla1[[#This Row],[Dia de clases Inscrito]]," ","")&amp;"-"&amp;SUBSTITUTE(Tabla1[[#This Row],[Horario Inscrito]]," ","")&amp;"-"&amp;Tabla1[[#This Row],[Fecha Inicio grupo]])</f>
        <v/>
      </c>
      <c r="BF861" s="251" t="str">
        <f>IF(F861="","",Tabla1[[#This Row],[Curso]])</f>
        <v/>
      </c>
      <c r="BG861" s="252" t="str">
        <f>+IF(TRIM(F861)="","",$B$1&amp;"-"&amp;TRIM(Tabla1[[#This Row],[Mes Inscrito]])&amp;"-"&amp;TRIM(Tabla1[[#This Row],[Dia de clases Inscrito]])&amp;"-"&amp;TRIM(Tabla1[[#This Row],[Horario Inscrito]])&amp;"-"&amp;TRIM(Tabla1[[#This Row],[Fecha Inicio grupo]])&amp;"-"&amp;TRIM(Tabla1[[#This Row],[Tipo Incrito]]))</f>
        <v/>
      </c>
      <c r="BH861" s="308" t="str">
        <f>IF(F861="","",OR(IFERROR(SEARCH("CG",Tabla1[[#This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1" s="309" t="str">
        <f>IF(F861&lt;&gt;"",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1" s="309" t="str">
        <f>IF(F861&lt;&gt;"",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1" s="309" t="str">
        <f>IF(Tabla1[[#This Row],[Fecha Inicio grupo]]="","",IFERROR(VLOOKUP(Tabla1[[#This Row],[Mes de Alta como miembro]],Parámetros!$AM$2:$AN$16,2,0),"01/01/1900"))</f>
        <v/>
      </c>
    </row>
    <row r="862" spans="1:63" ht="14.45" hidden="1">
      <c r="A862" s="69">
        <v>859</v>
      </c>
      <c r="B862" s="30"/>
      <c r="C862" s="35"/>
      <c r="D862" s="43"/>
      <c r="E862" s="65"/>
      <c r="F862" s="46"/>
      <c r="G862" s="46"/>
      <c r="H862" s="163"/>
      <c r="I862" s="43"/>
      <c r="J862" s="29"/>
      <c r="K862" s="70"/>
      <c r="L862" s="69"/>
      <c r="M862" s="47"/>
      <c r="N862" s="238" t="str">
        <f ca="1">IF(Tabla1[[#This Row],[Fecha de nac]]="","",IF(Tabla1[[#This Row],[Fecha Finalización]] &gt;=TODAY(), DATEDIF(Tabla1[[#This Row],[Fecha de nac]],TODAY(),"y"), ROUNDDOWN((Tabla1[[#This Row],[Fecha Finalización]] -Tabla1[[#This Row],[Fecha de nac]])/365,0)))</f>
        <v/>
      </c>
      <c r="O862" s="169"/>
      <c r="P862" s="35"/>
      <c r="Q862" s="68"/>
      <c r="R862" s="68"/>
      <c r="S862" s="68"/>
      <c r="T862" s="68"/>
      <c r="U862" s="243" t="str">
        <f>IF(F862="","",Tabla1[[#This Row],[Fecha Inicio grupo]]+3*7-7)</f>
        <v/>
      </c>
      <c r="V862" s="244" t="str">
        <f>IF(F862="","",EDATE(Tabla1[[#This Row],[Fecha Inicio grupo]],3))</f>
        <v/>
      </c>
      <c r="W862" s="30"/>
      <c r="X862" s="30"/>
      <c r="Y862" s="76"/>
      <c r="Z862" s="76"/>
      <c r="AA862" s="76"/>
      <c r="AB862" s="76"/>
      <c r="AC862" s="76"/>
      <c r="AD862" s="76"/>
      <c r="AE862" s="76"/>
      <c r="AF862" s="76"/>
      <c r="AG862" s="76"/>
      <c r="AH862" s="76"/>
      <c r="AI862" s="76"/>
      <c r="AJ862" s="76"/>
      <c r="AK862" s="76"/>
      <c r="AL862" s="76"/>
      <c r="AM862" s="76"/>
      <c r="AN862" s="76"/>
      <c r="AO862" s="144"/>
      <c r="AP862" s="246" t="str">
        <f>IF(F862="","",IFERROR(VLOOKUP(SUBSTITUTE(SUBSTITUTE(Tabla1[[#This Row],[Uso Sistemas]],"T","P"),"N","F"),Parámetros!$M$2:$N$17,2,0),"Completar hasta 3ra sem. para evaluar a Probacionista"))</f>
        <v/>
      </c>
      <c r="AQ862" s="40"/>
      <c r="AR862" s="40"/>
      <c r="AS862" s="40"/>
      <c r="AT862" s="29"/>
      <c r="AU862" s="56"/>
      <c r="AV862" s="56"/>
      <c r="AW862" s="56"/>
      <c r="AX862" s="248" t="str">
        <f>IF(V862="","",EOMONTH(EDATE(Tabla1[[#This Row],[Fecha Finalización]],2),0))</f>
        <v/>
      </c>
      <c r="AY862" s="40"/>
      <c r="AZ862" s="249" t="str">
        <f>IF(V862="","",EOMONTH(EDATE(Tabla1[[#This Row],[Fecha Finalización]],3),0))</f>
        <v/>
      </c>
      <c r="BA862" s="40"/>
      <c r="BB862" s="40"/>
      <c r="BC862" s="235"/>
      <c r="BD862" s="233" t="str">
        <f>IF(F862="","",Tabla1[[#This Row],[sem 01]]&amp;Tabla1[[#This Row],[sem 02]]&amp;Tabla1[[#This Row],[sem 03]])</f>
        <v/>
      </c>
      <c r="BE862" s="234" t="str">
        <f>IF(TRIM(F862)="","",$B$1&amp;"-"&amp;SUBSTITUTE(Tabla1[[#This Row],[Mes Inscrito]]," ","")&amp;"-"&amp;SUBSTITUTE(Tabla1[[#This Row],[Dia de clases Inscrito]]," ","")&amp;"-"&amp;SUBSTITUTE(Tabla1[[#This Row],[Horario Inscrito]]," ","")&amp;"-"&amp;Tabla1[[#This Row],[Fecha Inicio grupo]])</f>
        <v/>
      </c>
      <c r="BF862" s="251" t="str">
        <f>IF(F862="","",Tabla1[[#This Row],[Curso]])</f>
        <v/>
      </c>
      <c r="BG862" s="252" t="str">
        <f>+IF(TRIM(F862)="","",$B$1&amp;"-"&amp;TRIM(Tabla1[[#This Row],[Mes Inscrito]])&amp;"-"&amp;TRIM(Tabla1[[#This Row],[Dia de clases Inscrito]])&amp;"-"&amp;TRIM(Tabla1[[#This Row],[Horario Inscrito]])&amp;"-"&amp;TRIM(Tabla1[[#This Row],[Fecha Inicio grupo]])&amp;"-"&amp;TRIM(Tabla1[[#This Row],[Tipo Incrito]]))</f>
        <v/>
      </c>
      <c r="BH862" s="308" t="str">
        <f>IF(F862="","",OR(IFERROR(SEARCH("CG",Tabla1[[#This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2" s="309" t="str">
        <f>IF(F862&lt;&gt;"",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2" s="309" t="str">
        <f>IF(F862&lt;&gt;"",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2" s="309" t="str">
        <f>IF(Tabla1[[#This Row],[Fecha Inicio grupo]]="","",IFERROR(VLOOKUP(Tabla1[[#This Row],[Mes de Alta como miembro]],Parámetros!$AM$2:$AN$16,2,0),"01/01/1900"))</f>
        <v/>
      </c>
    </row>
    <row r="863" spans="1:63" ht="14.45" hidden="1">
      <c r="A863" s="69">
        <v>860</v>
      </c>
      <c r="B863" s="30"/>
      <c r="C863" s="35"/>
      <c r="D863" s="43"/>
      <c r="E863" s="65"/>
      <c r="F863" s="46"/>
      <c r="G863" s="46"/>
      <c r="H863" s="163"/>
      <c r="I863" s="43"/>
      <c r="J863" s="29"/>
      <c r="K863" s="70"/>
      <c r="L863" s="69"/>
      <c r="M863" s="47"/>
      <c r="N863" s="238" t="str">
        <f ca="1">IF(Tabla1[[#This Row],[Fecha de nac]]="","",IF(Tabla1[[#This Row],[Fecha Finalización]] &gt;=TODAY(), DATEDIF(Tabla1[[#This Row],[Fecha de nac]],TODAY(),"y"), ROUNDDOWN((Tabla1[[#This Row],[Fecha Finalización]] -Tabla1[[#This Row],[Fecha de nac]])/365,0)))</f>
        <v/>
      </c>
      <c r="O863" s="169"/>
      <c r="P863" s="35"/>
      <c r="Q863" s="68"/>
      <c r="R863" s="68"/>
      <c r="S863" s="68"/>
      <c r="T863" s="68"/>
      <c r="U863" s="243" t="str">
        <f>IF(F863="","",Tabla1[[#This Row],[Fecha Inicio grupo]]+3*7-7)</f>
        <v/>
      </c>
      <c r="V863" s="244" t="str">
        <f>IF(F863="","",EDATE(Tabla1[[#This Row],[Fecha Inicio grupo]],3))</f>
        <v/>
      </c>
      <c r="W863" s="30"/>
      <c r="X863" s="30"/>
      <c r="Y863" s="76"/>
      <c r="Z863" s="76"/>
      <c r="AA863" s="76"/>
      <c r="AB863" s="76"/>
      <c r="AC863" s="76"/>
      <c r="AD863" s="76"/>
      <c r="AE863" s="76"/>
      <c r="AF863" s="76"/>
      <c r="AG863" s="76"/>
      <c r="AH863" s="76"/>
      <c r="AI863" s="76"/>
      <c r="AJ863" s="76"/>
      <c r="AK863" s="76"/>
      <c r="AL863" s="76"/>
      <c r="AM863" s="76"/>
      <c r="AN863" s="76"/>
      <c r="AO863" s="144"/>
      <c r="AP863" s="246" t="str">
        <f>IF(F863="","",IFERROR(VLOOKUP(SUBSTITUTE(SUBSTITUTE(Tabla1[[#This Row],[Uso Sistemas]],"T","P"),"N","F"),Parámetros!$M$2:$N$17,2,0),"Completar hasta 3ra sem. para evaluar a Probacionista"))</f>
        <v/>
      </c>
      <c r="AQ863" s="40"/>
      <c r="AR863" s="40"/>
      <c r="AS863" s="40"/>
      <c r="AT863" s="29"/>
      <c r="AU863" s="56"/>
      <c r="AV863" s="56"/>
      <c r="AW863" s="56"/>
      <c r="AX863" s="248" t="str">
        <f>IF(V863="","",EOMONTH(EDATE(Tabla1[[#This Row],[Fecha Finalización]],2),0))</f>
        <v/>
      </c>
      <c r="AY863" s="40"/>
      <c r="AZ863" s="249" t="str">
        <f>IF(V863="","",EOMONTH(EDATE(Tabla1[[#This Row],[Fecha Finalización]],3),0))</f>
        <v/>
      </c>
      <c r="BA863" s="40"/>
      <c r="BB863" s="40"/>
      <c r="BC863" s="235"/>
      <c r="BD863" s="233" t="str">
        <f>IF(F863="","",Tabla1[[#This Row],[sem 01]]&amp;Tabla1[[#This Row],[sem 02]]&amp;Tabla1[[#This Row],[sem 03]])</f>
        <v/>
      </c>
      <c r="BE863" s="234" t="str">
        <f>IF(TRIM(F863)="","",$B$1&amp;"-"&amp;SUBSTITUTE(Tabla1[[#This Row],[Mes Inscrito]]," ","")&amp;"-"&amp;SUBSTITUTE(Tabla1[[#This Row],[Dia de clases Inscrito]]," ","")&amp;"-"&amp;SUBSTITUTE(Tabla1[[#This Row],[Horario Inscrito]]," ","")&amp;"-"&amp;Tabla1[[#This Row],[Fecha Inicio grupo]])</f>
        <v/>
      </c>
      <c r="BF863" s="251" t="str">
        <f>IF(F863="","",Tabla1[[#This Row],[Curso]])</f>
        <v/>
      </c>
      <c r="BG863" s="252" t="str">
        <f>+IF(TRIM(F863)="","",$B$1&amp;"-"&amp;TRIM(Tabla1[[#This Row],[Mes Inscrito]])&amp;"-"&amp;TRIM(Tabla1[[#This Row],[Dia de clases Inscrito]])&amp;"-"&amp;TRIM(Tabla1[[#This Row],[Horario Inscrito]])&amp;"-"&amp;TRIM(Tabla1[[#This Row],[Fecha Inicio grupo]])&amp;"-"&amp;TRIM(Tabla1[[#This Row],[Tipo Incrito]]))</f>
        <v/>
      </c>
      <c r="BH863" s="308" t="str">
        <f>IF(F863="","",OR(IFERROR(SEARCH("CG",Tabla1[[#This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3" s="309" t="str">
        <f>IF(F863&lt;&gt;"",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3" s="309" t="str">
        <f>IF(F863&lt;&gt;"",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3" s="309" t="str">
        <f>IF(Tabla1[[#This Row],[Fecha Inicio grupo]]="","",IFERROR(VLOOKUP(Tabla1[[#This Row],[Mes de Alta como miembro]],Parámetros!$AM$2:$AN$16,2,0),"01/01/1900"))</f>
        <v/>
      </c>
    </row>
    <row r="864" spans="1:63" ht="14.45" hidden="1">
      <c r="A864" s="69">
        <v>861</v>
      </c>
      <c r="B864" s="30"/>
      <c r="C864" s="35"/>
      <c r="D864" s="43"/>
      <c r="E864" s="65"/>
      <c r="F864" s="46"/>
      <c r="G864" s="46"/>
      <c r="H864" s="163"/>
      <c r="I864" s="43"/>
      <c r="J864" s="29"/>
      <c r="K864" s="70"/>
      <c r="L864" s="69"/>
      <c r="M864" s="47"/>
      <c r="N864" s="238" t="str">
        <f ca="1">IF(Tabla1[[#This Row],[Fecha de nac]]="","",IF(Tabla1[[#This Row],[Fecha Finalización]] &gt;=TODAY(), DATEDIF(Tabla1[[#This Row],[Fecha de nac]],TODAY(),"y"), ROUNDDOWN((Tabla1[[#This Row],[Fecha Finalización]] -Tabla1[[#This Row],[Fecha de nac]])/365,0)))</f>
        <v/>
      </c>
      <c r="O864" s="169"/>
      <c r="P864" s="35"/>
      <c r="Q864" s="68"/>
      <c r="R864" s="68"/>
      <c r="S864" s="68"/>
      <c r="T864" s="68"/>
      <c r="U864" s="243" t="str">
        <f>IF(F864="","",Tabla1[[#This Row],[Fecha Inicio grupo]]+3*7-7)</f>
        <v/>
      </c>
      <c r="V864" s="244" t="str">
        <f>IF(F864="","",EDATE(Tabla1[[#This Row],[Fecha Inicio grupo]],3))</f>
        <v/>
      </c>
      <c r="W864" s="30"/>
      <c r="X864" s="30"/>
      <c r="Y864" s="76"/>
      <c r="Z864" s="76"/>
      <c r="AA864" s="76"/>
      <c r="AB864" s="76"/>
      <c r="AC864" s="76"/>
      <c r="AD864" s="76"/>
      <c r="AE864" s="76"/>
      <c r="AF864" s="76"/>
      <c r="AG864" s="76"/>
      <c r="AH864" s="76"/>
      <c r="AI864" s="76"/>
      <c r="AJ864" s="76"/>
      <c r="AK864" s="76"/>
      <c r="AL864" s="76"/>
      <c r="AM864" s="76"/>
      <c r="AN864" s="76"/>
      <c r="AO864" s="144"/>
      <c r="AP864" s="246" t="str">
        <f>IF(F864="","",IFERROR(VLOOKUP(SUBSTITUTE(SUBSTITUTE(Tabla1[[#This Row],[Uso Sistemas]],"T","P"),"N","F"),Parámetros!$M$2:$N$17,2,0),"Completar hasta 3ra sem. para evaluar a Probacionista"))</f>
        <v/>
      </c>
      <c r="AQ864" s="40"/>
      <c r="AR864" s="40"/>
      <c r="AS864" s="40"/>
      <c r="AT864" s="29"/>
      <c r="AU864" s="56"/>
      <c r="AV864" s="56"/>
      <c r="AW864" s="56"/>
      <c r="AX864" s="248" t="str">
        <f>IF(V864="","",EOMONTH(EDATE(Tabla1[[#This Row],[Fecha Finalización]],2),0))</f>
        <v/>
      </c>
      <c r="AY864" s="40"/>
      <c r="AZ864" s="249" t="str">
        <f>IF(V864="","",EOMONTH(EDATE(Tabla1[[#This Row],[Fecha Finalización]],3),0))</f>
        <v/>
      </c>
      <c r="BA864" s="40"/>
      <c r="BB864" s="40"/>
      <c r="BC864" s="235"/>
      <c r="BD864" s="233" t="str">
        <f>IF(F864="","",Tabla1[[#This Row],[sem 01]]&amp;Tabla1[[#This Row],[sem 02]]&amp;Tabla1[[#This Row],[sem 03]])</f>
        <v/>
      </c>
      <c r="BE864" s="234" t="str">
        <f>IF(TRIM(F864)="","",$B$1&amp;"-"&amp;SUBSTITUTE(Tabla1[[#This Row],[Mes Inscrito]]," ","")&amp;"-"&amp;SUBSTITUTE(Tabla1[[#This Row],[Dia de clases Inscrito]]," ","")&amp;"-"&amp;SUBSTITUTE(Tabla1[[#This Row],[Horario Inscrito]]," ","")&amp;"-"&amp;Tabla1[[#This Row],[Fecha Inicio grupo]])</f>
        <v/>
      </c>
      <c r="BF864" s="251" t="str">
        <f>IF(F864="","",Tabla1[[#This Row],[Curso]])</f>
        <v/>
      </c>
      <c r="BG864" s="252" t="str">
        <f>+IF(TRIM(F864)="","",$B$1&amp;"-"&amp;TRIM(Tabla1[[#This Row],[Mes Inscrito]])&amp;"-"&amp;TRIM(Tabla1[[#This Row],[Dia de clases Inscrito]])&amp;"-"&amp;TRIM(Tabla1[[#This Row],[Horario Inscrito]])&amp;"-"&amp;TRIM(Tabla1[[#This Row],[Fecha Inicio grupo]])&amp;"-"&amp;TRIM(Tabla1[[#This Row],[Tipo Incrito]]))</f>
        <v/>
      </c>
      <c r="BH864" s="308" t="str">
        <f>IF(F864="","",OR(IFERROR(SEARCH("CG",Tabla1[[#This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4" s="309" t="str">
        <f>IF(F864&lt;&gt;"",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4" s="309" t="str">
        <f>IF(F864&lt;&gt;"",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4" s="309" t="str">
        <f>IF(Tabla1[[#This Row],[Fecha Inicio grupo]]="","",IFERROR(VLOOKUP(Tabla1[[#This Row],[Mes de Alta como miembro]],Parámetros!$AM$2:$AN$16,2,0),"01/01/1900"))</f>
        <v/>
      </c>
    </row>
    <row r="865" spans="1:63" ht="14.45" hidden="1">
      <c r="A865" s="69">
        <v>862</v>
      </c>
      <c r="B865" s="30"/>
      <c r="C865" s="35"/>
      <c r="D865" s="43"/>
      <c r="E865" s="65"/>
      <c r="F865" s="46"/>
      <c r="G865" s="46"/>
      <c r="H865" s="163"/>
      <c r="I865" s="43"/>
      <c r="J865" s="29"/>
      <c r="K865" s="70"/>
      <c r="L865" s="69"/>
      <c r="M865" s="47"/>
      <c r="N865" s="238" t="str">
        <f ca="1">IF(Tabla1[[#This Row],[Fecha de nac]]="","",IF(Tabla1[[#This Row],[Fecha Finalización]] &gt;=TODAY(), DATEDIF(Tabla1[[#This Row],[Fecha de nac]],TODAY(),"y"), ROUNDDOWN((Tabla1[[#This Row],[Fecha Finalización]] -Tabla1[[#This Row],[Fecha de nac]])/365,0)))</f>
        <v/>
      </c>
      <c r="O865" s="169"/>
      <c r="P865" s="35"/>
      <c r="Q865" s="68"/>
      <c r="R865" s="68"/>
      <c r="S865" s="68"/>
      <c r="T865" s="68"/>
      <c r="U865" s="243" t="str">
        <f>IF(F865="","",Tabla1[[#This Row],[Fecha Inicio grupo]]+3*7-7)</f>
        <v/>
      </c>
      <c r="V865" s="244" t="str">
        <f>IF(F865="","",EDATE(Tabla1[[#This Row],[Fecha Inicio grupo]],3))</f>
        <v/>
      </c>
      <c r="W865" s="30"/>
      <c r="X865" s="30"/>
      <c r="Y865" s="76"/>
      <c r="Z865" s="76"/>
      <c r="AA865" s="76"/>
      <c r="AB865" s="76"/>
      <c r="AC865" s="76"/>
      <c r="AD865" s="76"/>
      <c r="AE865" s="76"/>
      <c r="AF865" s="76"/>
      <c r="AG865" s="76"/>
      <c r="AH865" s="76"/>
      <c r="AI865" s="76"/>
      <c r="AJ865" s="76"/>
      <c r="AK865" s="76"/>
      <c r="AL865" s="76"/>
      <c r="AM865" s="76"/>
      <c r="AN865" s="76"/>
      <c r="AO865" s="144"/>
      <c r="AP865" s="246" t="str">
        <f>IF(F865="","",IFERROR(VLOOKUP(SUBSTITUTE(SUBSTITUTE(Tabla1[[#This Row],[Uso Sistemas]],"T","P"),"N","F"),Parámetros!$M$2:$N$17,2,0),"Completar hasta 3ra sem. para evaluar a Probacionista"))</f>
        <v/>
      </c>
      <c r="AQ865" s="40"/>
      <c r="AR865" s="40"/>
      <c r="AS865" s="40"/>
      <c r="AT865" s="29"/>
      <c r="AU865" s="56"/>
      <c r="AV865" s="56"/>
      <c r="AW865" s="56"/>
      <c r="AX865" s="248" t="str">
        <f>IF(V865="","",EOMONTH(EDATE(Tabla1[[#This Row],[Fecha Finalización]],2),0))</f>
        <v/>
      </c>
      <c r="AY865" s="40"/>
      <c r="AZ865" s="249" t="str">
        <f>IF(V865="","",EOMONTH(EDATE(Tabla1[[#This Row],[Fecha Finalización]],3),0))</f>
        <v/>
      </c>
      <c r="BA865" s="40"/>
      <c r="BB865" s="40"/>
      <c r="BC865" s="235"/>
      <c r="BD865" s="233" t="str">
        <f>IF(F865="","",Tabla1[[#This Row],[sem 01]]&amp;Tabla1[[#This Row],[sem 02]]&amp;Tabla1[[#This Row],[sem 03]])</f>
        <v/>
      </c>
      <c r="BE865" s="234" t="str">
        <f>IF(TRIM(F865)="","",$B$1&amp;"-"&amp;SUBSTITUTE(Tabla1[[#This Row],[Mes Inscrito]]," ","")&amp;"-"&amp;SUBSTITUTE(Tabla1[[#This Row],[Dia de clases Inscrito]]," ","")&amp;"-"&amp;SUBSTITUTE(Tabla1[[#This Row],[Horario Inscrito]]," ","")&amp;"-"&amp;Tabla1[[#This Row],[Fecha Inicio grupo]])</f>
        <v/>
      </c>
      <c r="BF865" s="251" t="str">
        <f>IF(F865="","",Tabla1[[#This Row],[Curso]])</f>
        <v/>
      </c>
      <c r="BG865" s="252" t="str">
        <f>+IF(TRIM(F865)="","",$B$1&amp;"-"&amp;TRIM(Tabla1[[#This Row],[Mes Inscrito]])&amp;"-"&amp;TRIM(Tabla1[[#This Row],[Dia de clases Inscrito]])&amp;"-"&amp;TRIM(Tabla1[[#This Row],[Horario Inscrito]])&amp;"-"&amp;TRIM(Tabla1[[#This Row],[Fecha Inicio grupo]])&amp;"-"&amp;TRIM(Tabla1[[#This Row],[Tipo Incrito]]))</f>
        <v/>
      </c>
      <c r="BH865" s="308" t="str">
        <f>IF(F865="","",OR(IFERROR(SEARCH("CG",Tabla1[[#This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5" s="309" t="str">
        <f>IF(F865&lt;&gt;"",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5" s="309" t="str">
        <f>IF(F865&lt;&gt;"",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5" s="309" t="str">
        <f>IF(Tabla1[[#This Row],[Fecha Inicio grupo]]="","",IFERROR(VLOOKUP(Tabla1[[#This Row],[Mes de Alta como miembro]],Parámetros!$AM$2:$AN$16,2,0),"01/01/1900"))</f>
        <v/>
      </c>
    </row>
    <row r="866" spans="1:63" ht="14.45" hidden="1">
      <c r="A866" s="69">
        <v>863</v>
      </c>
      <c r="B866" s="30"/>
      <c r="C866" s="35"/>
      <c r="D866" s="43"/>
      <c r="E866" s="65"/>
      <c r="F866" s="46"/>
      <c r="G866" s="46"/>
      <c r="H866" s="163"/>
      <c r="I866" s="43"/>
      <c r="J866" s="29"/>
      <c r="K866" s="70"/>
      <c r="L866" s="69"/>
      <c r="M866" s="47"/>
      <c r="N866" s="238" t="str">
        <f ca="1">IF(Tabla1[[#This Row],[Fecha de nac]]="","",IF(Tabla1[[#This Row],[Fecha Finalización]] &gt;=TODAY(), DATEDIF(Tabla1[[#This Row],[Fecha de nac]],TODAY(),"y"), ROUNDDOWN((Tabla1[[#This Row],[Fecha Finalización]] -Tabla1[[#This Row],[Fecha de nac]])/365,0)))</f>
        <v/>
      </c>
      <c r="O866" s="169"/>
      <c r="P866" s="35"/>
      <c r="Q866" s="68"/>
      <c r="R866" s="68"/>
      <c r="S866" s="68"/>
      <c r="T866" s="68"/>
      <c r="U866" s="243" t="str">
        <f>IF(F866="","",Tabla1[[#This Row],[Fecha Inicio grupo]]+3*7-7)</f>
        <v/>
      </c>
      <c r="V866" s="244" t="str">
        <f>IF(F866="","",EDATE(Tabla1[[#This Row],[Fecha Inicio grupo]],3))</f>
        <v/>
      </c>
      <c r="W866" s="30"/>
      <c r="X866" s="30"/>
      <c r="Y866" s="76"/>
      <c r="Z866" s="76"/>
      <c r="AA866" s="76"/>
      <c r="AB866" s="76"/>
      <c r="AC866" s="76"/>
      <c r="AD866" s="76"/>
      <c r="AE866" s="76"/>
      <c r="AF866" s="76"/>
      <c r="AG866" s="76"/>
      <c r="AH866" s="76"/>
      <c r="AI866" s="76"/>
      <c r="AJ866" s="76"/>
      <c r="AK866" s="76"/>
      <c r="AL866" s="76"/>
      <c r="AM866" s="76"/>
      <c r="AN866" s="76"/>
      <c r="AO866" s="144"/>
      <c r="AP866" s="246" t="str">
        <f>IF(F866="","",IFERROR(VLOOKUP(SUBSTITUTE(SUBSTITUTE(Tabla1[[#This Row],[Uso Sistemas]],"T","P"),"N","F"),Parámetros!$M$2:$N$17,2,0),"Completar hasta 3ra sem. para evaluar a Probacionista"))</f>
        <v/>
      </c>
      <c r="AQ866" s="40"/>
      <c r="AR866" s="40"/>
      <c r="AS866" s="40"/>
      <c r="AT866" s="29"/>
      <c r="AU866" s="56"/>
      <c r="AV866" s="56"/>
      <c r="AW866" s="56"/>
      <c r="AX866" s="248" t="str">
        <f>IF(V866="","",EOMONTH(EDATE(Tabla1[[#This Row],[Fecha Finalización]],2),0))</f>
        <v/>
      </c>
      <c r="AY866" s="40"/>
      <c r="AZ866" s="249" t="str">
        <f>IF(V866="","",EOMONTH(EDATE(Tabla1[[#This Row],[Fecha Finalización]],3),0))</f>
        <v/>
      </c>
      <c r="BA866" s="40"/>
      <c r="BB866" s="40"/>
      <c r="BC866" s="235"/>
      <c r="BD866" s="233" t="str">
        <f>IF(F866="","",Tabla1[[#This Row],[sem 01]]&amp;Tabla1[[#This Row],[sem 02]]&amp;Tabla1[[#This Row],[sem 03]])</f>
        <v/>
      </c>
      <c r="BE866" s="234" t="str">
        <f>IF(TRIM(F866)="","",$B$1&amp;"-"&amp;SUBSTITUTE(Tabla1[[#This Row],[Mes Inscrito]]," ","")&amp;"-"&amp;SUBSTITUTE(Tabla1[[#This Row],[Dia de clases Inscrito]]," ","")&amp;"-"&amp;SUBSTITUTE(Tabla1[[#This Row],[Horario Inscrito]]," ","")&amp;"-"&amp;Tabla1[[#This Row],[Fecha Inicio grupo]])</f>
        <v/>
      </c>
      <c r="BF866" s="251" t="str">
        <f>IF(F866="","",Tabla1[[#This Row],[Curso]])</f>
        <v/>
      </c>
      <c r="BG866" s="252" t="str">
        <f>+IF(TRIM(F866)="","",$B$1&amp;"-"&amp;TRIM(Tabla1[[#This Row],[Mes Inscrito]])&amp;"-"&amp;TRIM(Tabla1[[#This Row],[Dia de clases Inscrito]])&amp;"-"&amp;TRIM(Tabla1[[#This Row],[Horario Inscrito]])&amp;"-"&amp;TRIM(Tabla1[[#This Row],[Fecha Inicio grupo]])&amp;"-"&amp;TRIM(Tabla1[[#This Row],[Tipo Incrito]]))</f>
        <v/>
      </c>
      <c r="BH866" s="308" t="str">
        <f>IF(F866="","",OR(IFERROR(SEARCH("CG",Tabla1[[#This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6" s="309" t="str">
        <f>IF(F866&lt;&gt;"",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6" s="309" t="str">
        <f>IF(F866&lt;&gt;"",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6" s="309" t="str">
        <f>IF(Tabla1[[#This Row],[Fecha Inicio grupo]]="","",IFERROR(VLOOKUP(Tabla1[[#This Row],[Mes de Alta como miembro]],Parámetros!$AM$2:$AN$16,2,0),"01/01/1900"))</f>
        <v/>
      </c>
    </row>
    <row r="867" spans="1:63" ht="14.45" hidden="1">
      <c r="A867" s="69">
        <v>864</v>
      </c>
      <c r="B867" s="30"/>
      <c r="C867" s="35"/>
      <c r="D867" s="43"/>
      <c r="E867" s="65"/>
      <c r="F867" s="46"/>
      <c r="G867" s="46"/>
      <c r="H867" s="163"/>
      <c r="I867" s="43"/>
      <c r="J867" s="29"/>
      <c r="K867" s="70"/>
      <c r="L867" s="69"/>
      <c r="M867" s="47"/>
      <c r="N867" s="238" t="str">
        <f ca="1">IF(Tabla1[[#This Row],[Fecha de nac]]="","",IF(Tabla1[[#This Row],[Fecha Finalización]] &gt;=TODAY(), DATEDIF(Tabla1[[#This Row],[Fecha de nac]],TODAY(),"y"), ROUNDDOWN((Tabla1[[#This Row],[Fecha Finalización]] -Tabla1[[#This Row],[Fecha de nac]])/365,0)))</f>
        <v/>
      </c>
      <c r="O867" s="169"/>
      <c r="P867" s="35"/>
      <c r="Q867" s="68"/>
      <c r="R867" s="68"/>
      <c r="S867" s="68"/>
      <c r="T867" s="68"/>
      <c r="U867" s="243" t="str">
        <f>IF(F867="","",Tabla1[[#This Row],[Fecha Inicio grupo]]+3*7-7)</f>
        <v/>
      </c>
      <c r="V867" s="244" t="str">
        <f>IF(F867="","",EDATE(Tabla1[[#This Row],[Fecha Inicio grupo]],3))</f>
        <v/>
      </c>
      <c r="W867" s="30"/>
      <c r="X867" s="30"/>
      <c r="Y867" s="76"/>
      <c r="Z867" s="76"/>
      <c r="AA867" s="76"/>
      <c r="AB867" s="76"/>
      <c r="AC867" s="76"/>
      <c r="AD867" s="76"/>
      <c r="AE867" s="76"/>
      <c r="AF867" s="76"/>
      <c r="AG867" s="76"/>
      <c r="AH867" s="76"/>
      <c r="AI867" s="76"/>
      <c r="AJ867" s="76"/>
      <c r="AK867" s="76"/>
      <c r="AL867" s="76"/>
      <c r="AM867" s="76"/>
      <c r="AN867" s="76"/>
      <c r="AO867" s="144"/>
      <c r="AP867" s="246" t="str">
        <f>IF(F867="","",IFERROR(VLOOKUP(SUBSTITUTE(SUBSTITUTE(Tabla1[[#This Row],[Uso Sistemas]],"T","P"),"N","F"),Parámetros!$M$2:$N$17,2,0),"Completar hasta 3ra sem. para evaluar a Probacionista"))</f>
        <v/>
      </c>
      <c r="AQ867" s="40"/>
      <c r="AR867" s="40"/>
      <c r="AS867" s="40"/>
      <c r="AT867" s="29"/>
      <c r="AU867" s="56"/>
      <c r="AV867" s="56"/>
      <c r="AW867" s="56"/>
      <c r="AX867" s="248" t="str">
        <f>IF(V867="","",EOMONTH(EDATE(Tabla1[[#This Row],[Fecha Finalización]],2),0))</f>
        <v/>
      </c>
      <c r="AY867" s="40"/>
      <c r="AZ867" s="249" t="str">
        <f>IF(V867="","",EOMONTH(EDATE(Tabla1[[#This Row],[Fecha Finalización]],3),0))</f>
        <v/>
      </c>
      <c r="BA867" s="40"/>
      <c r="BB867" s="40"/>
      <c r="BC867" s="235"/>
      <c r="BD867" s="233" t="str">
        <f>IF(F867="","",Tabla1[[#This Row],[sem 01]]&amp;Tabla1[[#This Row],[sem 02]]&amp;Tabla1[[#This Row],[sem 03]])</f>
        <v/>
      </c>
      <c r="BE867" s="234" t="str">
        <f>IF(TRIM(F867)="","",$B$1&amp;"-"&amp;SUBSTITUTE(Tabla1[[#This Row],[Mes Inscrito]]," ","")&amp;"-"&amp;SUBSTITUTE(Tabla1[[#This Row],[Dia de clases Inscrito]]," ","")&amp;"-"&amp;SUBSTITUTE(Tabla1[[#This Row],[Horario Inscrito]]," ","")&amp;"-"&amp;Tabla1[[#This Row],[Fecha Inicio grupo]])</f>
        <v/>
      </c>
      <c r="BF867" s="251" t="str">
        <f>IF(F867="","",Tabla1[[#This Row],[Curso]])</f>
        <v/>
      </c>
      <c r="BG867" s="252" t="str">
        <f>+IF(TRIM(F867)="","",$B$1&amp;"-"&amp;TRIM(Tabla1[[#This Row],[Mes Inscrito]])&amp;"-"&amp;TRIM(Tabla1[[#This Row],[Dia de clases Inscrito]])&amp;"-"&amp;TRIM(Tabla1[[#This Row],[Horario Inscrito]])&amp;"-"&amp;TRIM(Tabla1[[#This Row],[Fecha Inicio grupo]])&amp;"-"&amp;TRIM(Tabla1[[#This Row],[Tipo Incrito]]))</f>
        <v/>
      </c>
      <c r="BH867" s="308" t="str">
        <f>IF(F867="","",OR(IFERROR(SEARCH("CG",Tabla1[[#This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7" s="309" t="str">
        <f>IF(F867&lt;&gt;"",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7" s="309" t="str">
        <f>IF(F867&lt;&gt;"",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7" s="309" t="str">
        <f>IF(Tabla1[[#This Row],[Fecha Inicio grupo]]="","",IFERROR(VLOOKUP(Tabla1[[#This Row],[Mes de Alta como miembro]],Parámetros!$AM$2:$AN$16,2,0),"01/01/1900"))</f>
        <v/>
      </c>
    </row>
    <row r="868" spans="1:63" ht="14.45" hidden="1">
      <c r="A868" s="69">
        <v>865</v>
      </c>
      <c r="B868" s="30"/>
      <c r="C868" s="35"/>
      <c r="D868" s="43"/>
      <c r="E868" s="65"/>
      <c r="F868" s="46"/>
      <c r="G868" s="46"/>
      <c r="H868" s="163"/>
      <c r="I868" s="43"/>
      <c r="J868" s="29"/>
      <c r="K868" s="70"/>
      <c r="L868" s="69"/>
      <c r="M868" s="47"/>
      <c r="N868" s="238" t="str">
        <f ca="1">IF(Tabla1[[#This Row],[Fecha de nac]]="","",IF(Tabla1[[#This Row],[Fecha Finalización]] &gt;=TODAY(), DATEDIF(Tabla1[[#This Row],[Fecha de nac]],TODAY(),"y"), ROUNDDOWN((Tabla1[[#This Row],[Fecha Finalización]] -Tabla1[[#This Row],[Fecha de nac]])/365,0)))</f>
        <v/>
      </c>
      <c r="O868" s="169"/>
      <c r="P868" s="35"/>
      <c r="Q868" s="68"/>
      <c r="R868" s="68"/>
      <c r="S868" s="68"/>
      <c r="T868" s="68"/>
      <c r="U868" s="243" t="str">
        <f>IF(F868="","",Tabla1[[#This Row],[Fecha Inicio grupo]]+3*7-7)</f>
        <v/>
      </c>
      <c r="V868" s="244" t="str">
        <f>IF(F868="","",EDATE(Tabla1[[#This Row],[Fecha Inicio grupo]],3))</f>
        <v/>
      </c>
      <c r="W868" s="30"/>
      <c r="X868" s="30"/>
      <c r="Y868" s="76"/>
      <c r="Z868" s="76"/>
      <c r="AA868" s="76"/>
      <c r="AB868" s="76"/>
      <c r="AC868" s="76"/>
      <c r="AD868" s="76"/>
      <c r="AE868" s="76"/>
      <c r="AF868" s="76"/>
      <c r="AG868" s="76"/>
      <c r="AH868" s="76"/>
      <c r="AI868" s="76"/>
      <c r="AJ868" s="76"/>
      <c r="AK868" s="76"/>
      <c r="AL868" s="76"/>
      <c r="AM868" s="76"/>
      <c r="AN868" s="76"/>
      <c r="AO868" s="144"/>
      <c r="AP868" s="246" t="str">
        <f>IF(F868="","",IFERROR(VLOOKUP(SUBSTITUTE(SUBSTITUTE(Tabla1[[#This Row],[Uso Sistemas]],"T","P"),"N","F"),Parámetros!$M$2:$N$17,2,0),"Completar hasta 3ra sem. para evaluar a Probacionista"))</f>
        <v/>
      </c>
      <c r="AQ868" s="40"/>
      <c r="AR868" s="40"/>
      <c r="AS868" s="40"/>
      <c r="AT868" s="29"/>
      <c r="AU868" s="56"/>
      <c r="AV868" s="56"/>
      <c r="AW868" s="56"/>
      <c r="AX868" s="248" t="str">
        <f>IF(V868="","",EOMONTH(EDATE(Tabla1[[#This Row],[Fecha Finalización]],2),0))</f>
        <v/>
      </c>
      <c r="AY868" s="40"/>
      <c r="AZ868" s="249" t="str">
        <f>IF(V868="","",EOMONTH(EDATE(Tabla1[[#This Row],[Fecha Finalización]],3),0))</f>
        <v/>
      </c>
      <c r="BA868" s="40"/>
      <c r="BB868" s="40"/>
      <c r="BC868" s="235"/>
      <c r="BD868" s="233" t="str">
        <f>IF(F868="","",Tabla1[[#This Row],[sem 01]]&amp;Tabla1[[#This Row],[sem 02]]&amp;Tabla1[[#This Row],[sem 03]])</f>
        <v/>
      </c>
      <c r="BE868" s="234" t="str">
        <f>IF(TRIM(F868)="","",$B$1&amp;"-"&amp;SUBSTITUTE(Tabla1[[#This Row],[Mes Inscrito]]," ","")&amp;"-"&amp;SUBSTITUTE(Tabla1[[#This Row],[Dia de clases Inscrito]]," ","")&amp;"-"&amp;SUBSTITUTE(Tabla1[[#This Row],[Horario Inscrito]]," ","")&amp;"-"&amp;Tabla1[[#This Row],[Fecha Inicio grupo]])</f>
        <v/>
      </c>
      <c r="BF868" s="251" t="str">
        <f>IF(F868="","",Tabla1[[#This Row],[Curso]])</f>
        <v/>
      </c>
      <c r="BG868" s="252" t="str">
        <f>+IF(TRIM(F868)="","",$B$1&amp;"-"&amp;TRIM(Tabla1[[#This Row],[Mes Inscrito]])&amp;"-"&amp;TRIM(Tabla1[[#This Row],[Dia de clases Inscrito]])&amp;"-"&amp;TRIM(Tabla1[[#This Row],[Horario Inscrito]])&amp;"-"&amp;TRIM(Tabla1[[#This Row],[Fecha Inicio grupo]])&amp;"-"&amp;TRIM(Tabla1[[#This Row],[Tipo Incrito]]))</f>
        <v/>
      </c>
      <c r="BH868" s="308" t="str">
        <f>IF(F868="","",OR(IFERROR(SEARCH("CG",Tabla1[[#This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8" s="309" t="str">
        <f>IF(F868&lt;&gt;"",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8" s="309" t="str">
        <f>IF(F868&lt;&gt;"",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8" s="309" t="str">
        <f>IF(Tabla1[[#This Row],[Fecha Inicio grupo]]="","",IFERROR(VLOOKUP(Tabla1[[#This Row],[Mes de Alta como miembro]],Parámetros!$AM$2:$AN$16,2,0),"01/01/1900"))</f>
        <v/>
      </c>
    </row>
    <row r="869" spans="1:63" ht="14.45" hidden="1">
      <c r="A869" s="69">
        <v>866</v>
      </c>
      <c r="B869" s="30"/>
      <c r="C869" s="35"/>
      <c r="D869" s="43"/>
      <c r="E869" s="65"/>
      <c r="F869" s="46"/>
      <c r="G869" s="46"/>
      <c r="H869" s="163"/>
      <c r="I869" s="43"/>
      <c r="J869" s="29"/>
      <c r="K869" s="70"/>
      <c r="L869" s="69"/>
      <c r="M869" s="47"/>
      <c r="N869" s="238" t="str">
        <f ca="1">IF(Tabla1[[#This Row],[Fecha de nac]]="","",IF(Tabla1[[#This Row],[Fecha Finalización]] &gt;=TODAY(), DATEDIF(Tabla1[[#This Row],[Fecha de nac]],TODAY(),"y"), ROUNDDOWN((Tabla1[[#This Row],[Fecha Finalización]] -Tabla1[[#This Row],[Fecha de nac]])/365,0)))</f>
        <v/>
      </c>
      <c r="O869" s="169"/>
      <c r="P869" s="35"/>
      <c r="Q869" s="68"/>
      <c r="R869" s="68"/>
      <c r="S869" s="68"/>
      <c r="T869" s="68"/>
      <c r="U869" s="243" t="str">
        <f>IF(F869="","",Tabla1[[#This Row],[Fecha Inicio grupo]]+3*7-7)</f>
        <v/>
      </c>
      <c r="V869" s="244" t="str">
        <f>IF(F869="","",EDATE(Tabla1[[#This Row],[Fecha Inicio grupo]],3))</f>
        <v/>
      </c>
      <c r="W869" s="30"/>
      <c r="X869" s="30"/>
      <c r="Y869" s="76"/>
      <c r="Z869" s="76"/>
      <c r="AA869" s="76"/>
      <c r="AB869" s="76"/>
      <c r="AC869" s="76"/>
      <c r="AD869" s="76"/>
      <c r="AE869" s="76"/>
      <c r="AF869" s="76"/>
      <c r="AG869" s="76"/>
      <c r="AH869" s="76"/>
      <c r="AI869" s="76"/>
      <c r="AJ869" s="76"/>
      <c r="AK869" s="76"/>
      <c r="AL869" s="76"/>
      <c r="AM869" s="76"/>
      <c r="AN869" s="76"/>
      <c r="AO869" s="144"/>
      <c r="AP869" s="246" t="str">
        <f>IF(F869="","",IFERROR(VLOOKUP(SUBSTITUTE(SUBSTITUTE(Tabla1[[#This Row],[Uso Sistemas]],"T","P"),"N","F"),Parámetros!$M$2:$N$17,2,0),"Completar hasta 3ra sem. para evaluar a Probacionista"))</f>
        <v/>
      </c>
      <c r="AQ869" s="40"/>
      <c r="AR869" s="40"/>
      <c r="AS869" s="40"/>
      <c r="AT869" s="29"/>
      <c r="AU869" s="56"/>
      <c r="AV869" s="56"/>
      <c r="AW869" s="56"/>
      <c r="AX869" s="248" t="str">
        <f>IF(V869="","",EOMONTH(EDATE(Tabla1[[#This Row],[Fecha Finalización]],2),0))</f>
        <v/>
      </c>
      <c r="AY869" s="40"/>
      <c r="AZ869" s="249" t="str">
        <f>IF(V869="","",EOMONTH(EDATE(Tabla1[[#This Row],[Fecha Finalización]],3),0))</f>
        <v/>
      </c>
      <c r="BA869" s="40"/>
      <c r="BB869" s="40"/>
      <c r="BC869" s="235"/>
      <c r="BD869" s="233" t="str">
        <f>IF(F869="","",Tabla1[[#This Row],[sem 01]]&amp;Tabla1[[#This Row],[sem 02]]&amp;Tabla1[[#This Row],[sem 03]])</f>
        <v/>
      </c>
      <c r="BE869" s="234" t="str">
        <f>IF(TRIM(F869)="","",$B$1&amp;"-"&amp;SUBSTITUTE(Tabla1[[#This Row],[Mes Inscrito]]," ","")&amp;"-"&amp;SUBSTITUTE(Tabla1[[#This Row],[Dia de clases Inscrito]]," ","")&amp;"-"&amp;SUBSTITUTE(Tabla1[[#This Row],[Horario Inscrito]]," ","")&amp;"-"&amp;Tabla1[[#This Row],[Fecha Inicio grupo]])</f>
        <v/>
      </c>
      <c r="BF869" s="251" t="str">
        <f>IF(F869="","",Tabla1[[#This Row],[Curso]])</f>
        <v/>
      </c>
      <c r="BG869" s="252" t="str">
        <f>+IF(TRIM(F869)="","",$B$1&amp;"-"&amp;TRIM(Tabla1[[#This Row],[Mes Inscrito]])&amp;"-"&amp;TRIM(Tabla1[[#This Row],[Dia de clases Inscrito]])&amp;"-"&amp;TRIM(Tabla1[[#This Row],[Horario Inscrito]])&amp;"-"&amp;TRIM(Tabla1[[#This Row],[Fecha Inicio grupo]])&amp;"-"&amp;TRIM(Tabla1[[#This Row],[Tipo Incrito]]))</f>
        <v/>
      </c>
      <c r="BH869" s="308" t="str">
        <f>IF(F869="","",OR(IFERROR(SEARCH("CG",Tabla1[[#This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9" s="309" t="str">
        <f>IF(F869&lt;&gt;"",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9" s="309" t="str">
        <f>IF(F869&lt;&gt;"",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9" s="309" t="str">
        <f>IF(Tabla1[[#This Row],[Fecha Inicio grupo]]="","",IFERROR(VLOOKUP(Tabla1[[#This Row],[Mes de Alta como miembro]],Parámetros!$AM$2:$AN$16,2,0),"01/01/1900"))</f>
        <v/>
      </c>
    </row>
    <row r="870" spans="1:63" ht="14.45" hidden="1">
      <c r="A870" s="69">
        <v>867</v>
      </c>
      <c r="B870" s="30"/>
      <c r="C870" s="35"/>
      <c r="D870" s="43"/>
      <c r="E870" s="65"/>
      <c r="F870" s="46"/>
      <c r="G870" s="46"/>
      <c r="H870" s="163"/>
      <c r="I870" s="43"/>
      <c r="J870" s="29"/>
      <c r="K870" s="70"/>
      <c r="L870" s="69"/>
      <c r="M870" s="47"/>
      <c r="N870" s="238" t="str">
        <f ca="1">IF(Tabla1[[#This Row],[Fecha de nac]]="","",IF(Tabla1[[#This Row],[Fecha Finalización]] &gt;=TODAY(), DATEDIF(Tabla1[[#This Row],[Fecha de nac]],TODAY(),"y"), ROUNDDOWN((Tabla1[[#This Row],[Fecha Finalización]] -Tabla1[[#This Row],[Fecha de nac]])/365,0)))</f>
        <v/>
      </c>
      <c r="O870" s="169"/>
      <c r="P870" s="35"/>
      <c r="Q870" s="68"/>
      <c r="R870" s="68"/>
      <c r="S870" s="68"/>
      <c r="T870" s="68"/>
      <c r="U870" s="243" t="str">
        <f>IF(F870="","",Tabla1[[#This Row],[Fecha Inicio grupo]]+3*7-7)</f>
        <v/>
      </c>
      <c r="V870" s="244" t="str">
        <f>IF(F870="","",EDATE(Tabla1[[#This Row],[Fecha Inicio grupo]],3))</f>
        <v/>
      </c>
      <c r="W870" s="30"/>
      <c r="X870" s="30"/>
      <c r="Y870" s="76"/>
      <c r="Z870" s="76"/>
      <c r="AA870" s="76"/>
      <c r="AB870" s="76"/>
      <c r="AC870" s="76"/>
      <c r="AD870" s="76"/>
      <c r="AE870" s="76"/>
      <c r="AF870" s="76"/>
      <c r="AG870" s="76"/>
      <c r="AH870" s="76"/>
      <c r="AI870" s="76"/>
      <c r="AJ870" s="76"/>
      <c r="AK870" s="76"/>
      <c r="AL870" s="76"/>
      <c r="AM870" s="76"/>
      <c r="AN870" s="76"/>
      <c r="AO870" s="144"/>
      <c r="AP870" s="246" t="str">
        <f>IF(F870="","",IFERROR(VLOOKUP(SUBSTITUTE(SUBSTITUTE(Tabla1[[#This Row],[Uso Sistemas]],"T","P"),"N","F"),Parámetros!$M$2:$N$17,2,0),"Completar hasta 3ra sem. para evaluar a Probacionista"))</f>
        <v/>
      </c>
      <c r="AQ870" s="40"/>
      <c r="AR870" s="40"/>
      <c r="AS870" s="40"/>
      <c r="AT870" s="29"/>
      <c r="AU870" s="56"/>
      <c r="AV870" s="56"/>
      <c r="AW870" s="56"/>
      <c r="AX870" s="248" t="str">
        <f>IF(V870="","",EOMONTH(EDATE(Tabla1[[#This Row],[Fecha Finalización]],2),0))</f>
        <v/>
      </c>
      <c r="AY870" s="40"/>
      <c r="AZ870" s="249" t="str">
        <f>IF(V870="","",EOMONTH(EDATE(Tabla1[[#This Row],[Fecha Finalización]],3),0))</f>
        <v/>
      </c>
      <c r="BA870" s="40"/>
      <c r="BB870" s="40"/>
      <c r="BC870" s="235"/>
      <c r="BD870" s="233" t="str">
        <f>IF(F870="","",Tabla1[[#This Row],[sem 01]]&amp;Tabla1[[#This Row],[sem 02]]&amp;Tabla1[[#This Row],[sem 03]])</f>
        <v/>
      </c>
      <c r="BE870" s="234" t="str">
        <f>IF(TRIM(F870)="","",$B$1&amp;"-"&amp;SUBSTITUTE(Tabla1[[#This Row],[Mes Inscrito]]," ","")&amp;"-"&amp;SUBSTITUTE(Tabla1[[#This Row],[Dia de clases Inscrito]]," ","")&amp;"-"&amp;SUBSTITUTE(Tabla1[[#This Row],[Horario Inscrito]]," ","")&amp;"-"&amp;Tabla1[[#This Row],[Fecha Inicio grupo]])</f>
        <v/>
      </c>
      <c r="BF870" s="251" t="str">
        <f>IF(F870="","",Tabla1[[#This Row],[Curso]])</f>
        <v/>
      </c>
      <c r="BG870" s="252" t="str">
        <f>+IF(TRIM(F870)="","",$B$1&amp;"-"&amp;TRIM(Tabla1[[#This Row],[Mes Inscrito]])&amp;"-"&amp;TRIM(Tabla1[[#This Row],[Dia de clases Inscrito]])&amp;"-"&amp;TRIM(Tabla1[[#This Row],[Horario Inscrito]])&amp;"-"&amp;TRIM(Tabla1[[#This Row],[Fecha Inicio grupo]])&amp;"-"&amp;TRIM(Tabla1[[#This Row],[Tipo Incrito]]))</f>
        <v/>
      </c>
      <c r="BH870" s="308" t="str">
        <f>IF(F870="","",OR(IFERROR(SEARCH("CG",Tabla1[[#This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0" s="309" t="str">
        <f>IF(F870&lt;&gt;"",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0" s="309" t="str">
        <f>IF(F870&lt;&gt;"",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0" s="309" t="str">
        <f>IF(Tabla1[[#This Row],[Fecha Inicio grupo]]="","",IFERROR(VLOOKUP(Tabla1[[#This Row],[Mes de Alta como miembro]],Parámetros!$AM$2:$AN$16,2,0),"01/01/1900"))</f>
        <v/>
      </c>
    </row>
    <row r="871" spans="1:63" ht="14.45" hidden="1">
      <c r="A871" s="69">
        <v>868</v>
      </c>
      <c r="B871" s="30"/>
      <c r="C871" s="35"/>
      <c r="D871" s="43"/>
      <c r="E871" s="65"/>
      <c r="F871" s="46"/>
      <c r="G871" s="46"/>
      <c r="H871" s="163"/>
      <c r="I871" s="43"/>
      <c r="J871" s="29"/>
      <c r="K871" s="70"/>
      <c r="L871" s="69"/>
      <c r="M871" s="47"/>
      <c r="N871" s="238" t="str">
        <f ca="1">IF(Tabla1[[#This Row],[Fecha de nac]]="","",IF(Tabla1[[#This Row],[Fecha Finalización]] &gt;=TODAY(), DATEDIF(Tabla1[[#This Row],[Fecha de nac]],TODAY(),"y"), ROUNDDOWN((Tabla1[[#This Row],[Fecha Finalización]] -Tabla1[[#This Row],[Fecha de nac]])/365,0)))</f>
        <v/>
      </c>
      <c r="O871" s="169"/>
      <c r="P871" s="35"/>
      <c r="Q871" s="68"/>
      <c r="R871" s="68"/>
      <c r="S871" s="68"/>
      <c r="T871" s="68"/>
      <c r="U871" s="243" t="str">
        <f>IF(F871="","",Tabla1[[#This Row],[Fecha Inicio grupo]]+3*7-7)</f>
        <v/>
      </c>
      <c r="V871" s="244" t="str">
        <f>IF(F871="","",EDATE(Tabla1[[#This Row],[Fecha Inicio grupo]],3))</f>
        <v/>
      </c>
      <c r="W871" s="30"/>
      <c r="X871" s="30"/>
      <c r="Y871" s="76"/>
      <c r="Z871" s="76"/>
      <c r="AA871" s="76"/>
      <c r="AB871" s="76"/>
      <c r="AC871" s="76"/>
      <c r="AD871" s="76"/>
      <c r="AE871" s="76"/>
      <c r="AF871" s="76"/>
      <c r="AG871" s="76"/>
      <c r="AH871" s="76"/>
      <c r="AI871" s="76"/>
      <c r="AJ871" s="76"/>
      <c r="AK871" s="76"/>
      <c r="AL871" s="76"/>
      <c r="AM871" s="76"/>
      <c r="AN871" s="76"/>
      <c r="AO871" s="144"/>
      <c r="AP871" s="246" t="str">
        <f>IF(F871="","",IFERROR(VLOOKUP(SUBSTITUTE(SUBSTITUTE(Tabla1[[#This Row],[Uso Sistemas]],"T","P"),"N","F"),Parámetros!$M$2:$N$17,2,0),"Completar hasta 3ra sem. para evaluar a Probacionista"))</f>
        <v/>
      </c>
      <c r="AQ871" s="40"/>
      <c r="AR871" s="40"/>
      <c r="AS871" s="40"/>
      <c r="AT871" s="29"/>
      <c r="AU871" s="56"/>
      <c r="AV871" s="56"/>
      <c r="AW871" s="56"/>
      <c r="AX871" s="248" t="str">
        <f>IF(V871="","",EOMONTH(EDATE(Tabla1[[#This Row],[Fecha Finalización]],2),0))</f>
        <v/>
      </c>
      <c r="AY871" s="40"/>
      <c r="AZ871" s="249" t="str">
        <f>IF(V871="","",EOMONTH(EDATE(Tabla1[[#This Row],[Fecha Finalización]],3),0))</f>
        <v/>
      </c>
      <c r="BA871" s="40"/>
      <c r="BB871" s="40"/>
      <c r="BC871" s="235"/>
      <c r="BD871" s="233" t="str">
        <f>IF(F871="","",Tabla1[[#This Row],[sem 01]]&amp;Tabla1[[#This Row],[sem 02]]&amp;Tabla1[[#This Row],[sem 03]])</f>
        <v/>
      </c>
      <c r="BE871" s="234" t="str">
        <f>IF(TRIM(F871)="","",$B$1&amp;"-"&amp;SUBSTITUTE(Tabla1[[#This Row],[Mes Inscrito]]," ","")&amp;"-"&amp;SUBSTITUTE(Tabla1[[#This Row],[Dia de clases Inscrito]]," ","")&amp;"-"&amp;SUBSTITUTE(Tabla1[[#This Row],[Horario Inscrito]]," ","")&amp;"-"&amp;Tabla1[[#This Row],[Fecha Inicio grupo]])</f>
        <v/>
      </c>
      <c r="BF871" s="251" t="str">
        <f>IF(F871="","",Tabla1[[#This Row],[Curso]])</f>
        <v/>
      </c>
      <c r="BG871" s="252" t="str">
        <f>+IF(TRIM(F871)="","",$B$1&amp;"-"&amp;TRIM(Tabla1[[#This Row],[Mes Inscrito]])&amp;"-"&amp;TRIM(Tabla1[[#This Row],[Dia de clases Inscrito]])&amp;"-"&amp;TRIM(Tabla1[[#This Row],[Horario Inscrito]])&amp;"-"&amp;TRIM(Tabla1[[#This Row],[Fecha Inicio grupo]])&amp;"-"&amp;TRIM(Tabla1[[#This Row],[Tipo Incrito]]))</f>
        <v/>
      </c>
      <c r="BH871" s="308" t="str">
        <f>IF(F871="","",OR(IFERROR(SEARCH("CG",Tabla1[[#This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1" s="309" t="str">
        <f>IF(F871&lt;&gt;"",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1" s="309" t="str">
        <f>IF(F871&lt;&gt;"",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1" s="309" t="str">
        <f>IF(Tabla1[[#This Row],[Fecha Inicio grupo]]="","",IFERROR(VLOOKUP(Tabla1[[#This Row],[Mes de Alta como miembro]],Parámetros!$AM$2:$AN$16,2,0),"01/01/1900"))</f>
        <v/>
      </c>
    </row>
    <row r="872" spans="1:63" ht="14.45" hidden="1">
      <c r="A872" s="69">
        <v>869</v>
      </c>
      <c r="B872" s="30"/>
      <c r="C872" s="35"/>
      <c r="D872" s="43"/>
      <c r="E872" s="65"/>
      <c r="F872" s="46"/>
      <c r="G872" s="46"/>
      <c r="H872" s="163"/>
      <c r="I872" s="43"/>
      <c r="J872" s="29"/>
      <c r="K872" s="70"/>
      <c r="L872" s="69"/>
      <c r="M872" s="47"/>
      <c r="N872" s="238" t="str">
        <f ca="1">IF(Tabla1[[#This Row],[Fecha de nac]]="","",IF(Tabla1[[#This Row],[Fecha Finalización]] &gt;=TODAY(), DATEDIF(Tabla1[[#This Row],[Fecha de nac]],TODAY(),"y"), ROUNDDOWN((Tabla1[[#This Row],[Fecha Finalización]] -Tabla1[[#This Row],[Fecha de nac]])/365,0)))</f>
        <v/>
      </c>
      <c r="O872" s="169"/>
      <c r="P872" s="35"/>
      <c r="Q872" s="68"/>
      <c r="R872" s="68"/>
      <c r="S872" s="68"/>
      <c r="T872" s="68"/>
      <c r="U872" s="243" t="str">
        <f>IF(F872="","",Tabla1[[#This Row],[Fecha Inicio grupo]]+3*7-7)</f>
        <v/>
      </c>
      <c r="V872" s="244" t="str">
        <f>IF(F872="","",EDATE(Tabla1[[#This Row],[Fecha Inicio grupo]],3))</f>
        <v/>
      </c>
      <c r="W872" s="30"/>
      <c r="X872" s="30"/>
      <c r="Y872" s="76"/>
      <c r="Z872" s="76"/>
      <c r="AA872" s="76"/>
      <c r="AB872" s="76"/>
      <c r="AC872" s="76"/>
      <c r="AD872" s="76"/>
      <c r="AE872" s="76"/>
      <c r="AF872" s="76"/>
      <c r="AG872" s="76"/>
      <c r="AH872" s="76"/>
      <c r="AI872" s="76"/>
      <c r="AJ872" s="76"/>
      <c r="AK872" s="76"/>
      <c r="AL872" s="76"/>
      <c r="AM872" s="76"/>
      <c r="AN872" s="76"/>
      <c r="AO872" s="144"/>
      <c r="AP872" s="246" t="str">
        <f>IF(F872="","",IFERROR(VLOOKUP(SUBSTITUTE(SUBSTITUTE(Tabla1[[#This Row],[Uso Sistemas]],"T","P"),"N","F"),Parámetros!$M$2:$N$17,2,0),"Completar hasta 3ra sem. para evaluar a Probacionista"))</f>
        <v/>
      </c>
      <c r="AQ872" s="40"/>
      <c r="AR872" s="40"/>
      <c r="AS872" s="40"/>
      <c r="AT872" s="29"/>
      <c r="AU872" s="56"/>
      <c r="AV872" s="56"/>
      <c r="AW872" s="56"/>
      <c r="AX872" s="248" t="str">
        <f>IF(V872="","",EOMONTH(EDATE(Tabla1[[#This Row],[Fecha Finalización]],2),0))</f>
        <v/>
      </c>
      <c r="AY872" s="40"/>
      <c r="AZ872" s="249" t="str">
        <f>IF(V872="","",EOMONTH(EDATE(Tabla1[[#This Row],[Fecha Finalización]],3),0))</f>
        <v/>
      </c>
      <c r="BA872" s="40"/>
      <c r="BB872" s="40"/>
      <c r="BC872" s="235"/>
      <c r="BD872" s="233" t="str">
        <f>IF(F872="","",Tabla1[[#This Row],[sem 01]]&amp;Tabla1[[#This Row],[sem 02]]&amp;Tabla1[[#This Row],[sem 03]])</f>
        <v/>
      </c>
      <c r="BE872" s="234" t="str">
        <f>IF(TRIM(F872)="","",$B$1&amp;"-"&amp;SUBSTITUTE(Tabla1[[#This Row],[Mes Inscrito]]," ","")&amp;"-"&amp;SUBSTITUTE(Tabla1[[#This Row],[Dia de clases Inscrito]]," ","")&amp;"-"&amp;SUBSTITUTE(Tabla1[[#This Row],[Horario Inscrito]]," ","")&amp;"-"&amp;Tabla1[[#This Row],[Fecha Inicio grupo]])</f>
        <v/>
      </c>
      <c r="BF872" s="251" t="str">
        <f>IF(F872="","",Tabla1[[#This Row],[Curso]])</f>
        <v/>
      </c>
      <c r="BG872" s="252" t="str">
        <f>+IF(TRIM(F872)="","",$B$1&amp;"-"&amp;TRIM(Tabla1[[#This Row],[Mes Inscrito]])&amp;"-"&amp;TRIM(Tabla1[[#This Row],[Dia de clases Inscrito]])&amp;"-"&amp;TRIM(Tabla1[[#This Row],[Horario Inscrito]])&amp;"-"&amp;TRIM(Tabla1[[#This Row],[Fecha Inicio grupo]])&amp;"-"&amp;TRIM(Tabla1[[#This Row],[Tipo Incrito]]))</f>
        <v/>
      </c>
      <c r="BH872" s="308" t="str">
        <f>IF(F872="","",OR(IFERROR(SEARCH("CG",Tabla1[[#This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2" s="309" t="str">
        <f>IF(F872&lt;&gt;"",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2" s="309" t="str">
        <f>IF(F872&lt;&gt;"",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2" s="309" t="str">
        <f>IF(Tabla1[[#This Row],[Fecha Inicio grupo]]="","",IFERROR(VLOOKUP(Tabla1[[#This Row],[Mes de Alta como miembro]],Parámetros!$AM$2:$AN$16,2,0),"01/01/1900"))</f>
        <v/>
      </c>
    </row>
    <row r="873" spans="1:63" ht="14.45" hidden="1">
      <c r="A873" s="69">
        <v>870</v>
      </c>
      <c r="B873" s="30"/>
      <c r="C873" s="35"/>
      <c r="D873" s="43"/>
      <c r="E873" s="65"/>
      <c r="F873" s="46"/>
      <c r="G873" s="46"/>
      <c r="H873" s="163"/>
      <c r="I873" s="43"/>
      <c r="J873" s="29"/>
      <c r="K873" s="70"/>
      <c r="L873" s="69"/>
      <c r="M873" s="47"/>
      <c r="N873" s="238" t="str">
        <f ca="1">IF(Tabla1[[#This Row],[Fecha de nac]]="","",IF(Tabla1[[#This Row],[Fecha Finalización]] &gt;=TODAY(), DATEDIF(Tabla1[[#This Row],[Fecha de nac]],TODAY(),"y"), ROUNDDOWN((Tabla1[[#This Row],[Fecha Finalización]] -Tabla1[[#This Row],[Fecha de nac]])/365,0)))</f>
        <v/>
      </c>
      <c r="O873" s="169"/>
      <c r="P873" s="35"/>
      <c r="Q873" s="68"/>
      <c r="R873" s="68"/>
      <c r="S873" s="68"/>
      <c r="T873" s="68"/>
      <c r="U873" s="243" t="str">
        <f>IF(F873="","",Tabla1[[#This Row],[Fecha Inicio grupo]]+3*7-7)</f>
        <v/>
      </c>
      <c r="V873" s="244" t="str">
        <f>IF(F873="","",EDATE(Tabla1[[#This Row],[Fecha Inicio grupo]],3))</f>
        <v/>
      </c>
      <c r="W873" s="30"/>
      <c r="X873" s="30"/>
      <c r="Y873" s="76"/>
      <c r="Z873" s="76"/>
      <c r="AA873" s="76"/>
      <c r="AB873" s="76"/>
      <c r="AC873" s="76"/>
      <c r="AD873" s="76"/>
      <c r="AE873" s="76"/>
      <c r="AF873" s="76"/>
      <c r="AG873" s="76"/>
      <c r="AH873" s="76"/>
      <c r="AI873" s="76"/>
      <c r="AJ873" s="76"/>
      <c r="AK873" s="76"/>
      <c r="AL873" s="76"/>
      <c r="AM873" s="76"/>
      <c r="AN873" s="76"/>
      <c r="AO873" s="144"/>
      <c r="AP873" s="246" t="str">
        <f>IF(F873="","",IFERROR(VLOOKUP(SUBSTITUTE(SUBSTITUTE(Tabla1[[#This Row],[Uso Sistemas]],"T","P"),"N","F"),Parámetros!$M$2:$N$17,2,0),"Completar hasta 3ra sem. para evaluar a Probacionista"))</f>
        <v/>
      </c>
      <c r="AQ873" s="40"/>
      <c r="AR873" s="40"/>
      <c r="AS873" s="40"/>
      <c r="AT873" s="29"/>
      <c r="AU873" s="56"/>
      <c r="AV873" s="56"/>
      <c r="AW873" s="56"/>
      <c r="AX873" s="248" t="str">
        <f>IF(V873="","",EOMONTH(EDATE(Tabla1[[#This Row],[Fecha Finalización]],2),0))</f>
        <v/>
      </c>
      <c r="AY873" s="40"/>
      <c r="AZ873" s="249" t="str">
        <f>IF(V873="","",EOMONTH(EDATE(Tabla1[[#This Row],[Fecha Finalización]],3),0))</f>
        <v/>
      </c>
      <c r="BA873" s="40"/>
      <c r="BB873" s="40"/>
      <c r="BC873" s="235"/>
      <c r="BD873" s="233" t="str">
        <f>IF(F873="","",Tabla1[[#This Row],[sem 01]]&amp;Tabla1[[#This Row],[sem 02]]&amp;Tabla1[[#This Row],[sem 03]])</f>
        <v/>
      </c>
      <c r="BE873" s="234" t="str">
        <f>IF(TRIM(F873)="","",$B$1&amp;"-"&amp;SUBSTITUTE(Tabla1[[#This Row],[Mes Inscrito]]," ","")&amp;"-"&amp;SUBSTITUTE(Tabla1[[#This Row],[Dia de clases Inscrito]]," ","")&amp;"-"&amp;SUBSTITUTE(Tabla1[[#This Row],[Horario Inscrito]]," ","")&amp;"-"&amp;Tabla1[[#This Row],[Fecha Inicio grupo]])</f>
        <v/>
      </c>
      <c r="BF873" s="251" t="str">
        <f>IF(F873="","",Tabla1[[#This Row],[Curso]])</f>
        <v/>
      </c>
      <c r="BG873" s="252" t="str">
        <f>+IF(TRIM(F873)="","",$B$1&amp;"-"&amp;TRIM(Tabla1[[#This Row],[Mes Inscrito]])&amp;"-"&amp;TRIM(Tabla1[[#This Row],[Dia de clases Inscrito]])&amp;"-"&amp;TRIM(Tabla1[[#This Row],[Horario Inscrito]])&amp;"-"&amp;TRIM(Tabla1[[#This Row],[Fecha Inicio grupo]])&amp;"-"&amp;TRIM(Tabla1[[#This Row],[Tipo Incrito]]))</f>
        <v/>
      </c>
      <c r="BH873" s="308" t="str">
        <f>IF(F873="","",OR(IFERROR(SEARCH("CG",Tabla1[[#This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3" s="309" t="str">
        <f>IF(F873&lt;&gt;"",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3" s="309" t="str">
        <f>IF(F873&lt;&gt;"",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3" s="309" t="str">
        <f>IF(Tabla1[[#This Row],[Fecha Inicio grupo]]="","",IFERROR(VLOOKUP(Tabla1[[#This Row],[Mes de Alta como miembro]],Parámetros!$AM$2:$AN$16,2,0),"01/01/1900"))</f>
        <v/>
      </c>
    </row>
    <row r="874" spans="1:63" ht="14.45" hidden="1">
      <c r="A874" s="69">
        <v>871</v>
      </c>
      <c r="B874" s="30"/>
      <c r="C874" s="35"/>
      <c r="D874" s="43"/>
      <c r="E874" s="65"/>
      <c r="F874" s="46"/>
      <c r="G874" s="46"/>
      <c r="H874" s="163"/>
      <c r="I874" s="43"/>
      <c r="J874" s="29"/>
      <c r="K874" s="70"/>
      <c r="L874" s="69"/>
      <c r="M874" s="47"/>
      <c r="N874" s="238" t="str">
        <f ca="1">IF(Tabla1[[#This Row],[Fecha de nac]]="","",IF(Tabla1[[#This Row],[Fecha Finalización]] &gt;=TODAY(), DATEDIF(Tabla1[[#This Row],[Fecha de nac]],TODAY(),"y"), ROUNDDOWN((Tabla1[[#This Row],[Fecha Finalización]] -Tabla1[[#This Row],[Fecha de nac]])/365,0)))</f>
        <v/>
      </c>
      <c r="O874" s="169"/>
      <c r="P874" s="35"/>
      <c r="Q874" s="68"/>
      <c r="R874" s="68"/>
      <c r="S874" s="68"/>
      <c r="T874" s="68"/>
      <c r="U874" s="243" t="str">
        <f>IF(F874="","",Tabla1[[#This Row],[Fecha Inicio grupo]]+3*7-7)</f>
        <v/>
      </c>
      <c r="V874" s="244" t="str">
        <f>IF(F874="","",EDATE(Tabla1[[#This Row],[Fecha Inicio grupo]],3))</f>
        <v/>
      </c>
      <c r="W874" s="30"/>
      <c r="X874" s="30"/>
      <c r="Y874" s="76"/>
      <c r="Z874" s="76"/>
      <c r="AA874" s="76"/>
      <c r="AB874" s="76"/>
      <c r="AC874" s="76"/>
      <c r="AD874" s="76"/>
      <c r="AE874" s="76"/>
      <c r="AF874" s="76"/>
      <c r="AG874" s="76"/>
      <c r="AH874" s="76"/>
      <c r="AI874" s="76"/>
      <c r="AJ874" s="76"/>
      <c r="AK874" s="76"/>
      <c r="AL874" s="76"/>
      <c r="AM874" s="76"/>
      <c r="AN874" s="76"/>
      <c r="AO874" s="144"/>
      <c r="AP874" s="246" t="str">
        <f>IF(F874="","",IFERROR(VLOOKUP(SUBSTITUTE(SUBSTITUTE(Tabla1[[#This Row],[Uso Sistemas]],"T","P"),"N","F"),Parámetros!$M$2:$N$17,2,0),"Completar hasta 3ra sem. para evaluar a Probacionista"))</f>
        <v/>
      </c>
      <c r="AQ874" s="40"/>
      <c r="AR874" s="40"/>
      <c r="AS874" s="40"/>
      <c r="AT874" s="29"/>
      <c r="AU874" s="56"/>
      <c r="AV874" s="56"/>
      <c r="AW874" s="56"/>
      <c r="AX874" s="248" t="str">
        <f>IF(V874="","",EOMONTH(EDATE(Tabla1[[#This Row],[Fecha Finalización]],2),0))</f>
        <v/>
      </c>
      <c r="AY874" s="40"/>
      <c r="AZ874" s="249" t="str">
        <f>IF(V874="","",EOMONTH(EDATE(Tabla1[[#This Row],[Fecha Finalización]],3),0))</f>
        <v/>
      </c>
      <c r="BA874" s="40"/>
      <c r="BB874" s="40"/>
      <c r="BC874" s="235"/>
      <c r="BD874" s="233" t="str">
        <f>IF(F874="","",Tabla1[[#This Row],[sem 01]]&amp;Tabla1[[#This Row],[sem 02]]&amp;Tabla1[[#This Row],[sem 03]])</f>
        <v/>
      </c>
      <c r="BE874" s="234" t="str">
        <f>IF(TRIM(F874)="","",$B$1&amp;"-"&amp;SUBSTITUTE(Tabla1[[#This Row],[Mes Inscrito]]," ","")&amp;"-"&amp;SUBSTITUTE(Tabla1[[#This Row],[Dia de clases Inscrito]]," ","")&amp;"-"&amp;SUBSTITUTE(Tabla1[[#This Row],[Horario Inscrito]]," ","")&amp;"-"&amp;Tabla1[[#This Row],[Fecha Inicio grupo]])</f>
        <v/>
      </c>
      <c r="BF874" s="251" t="str">
        <f>IF(F874="","",Tabla1[[#This Row],[Curso]])</f>
        <v/>
      </c>
      <c r="BG874" s="252" t="str">
        <f>+IF(TRIM(F874)="","",$B$1&amp;"-"&amp;TRIM(Tabla1[[#This Row],[Mes Inscrito]])&amp;"-"&amp;TRIM(Tabla1[[#This Row],[Dia de clases Inscrito]])&amp;"-"&amp;TRIM(Tabla1[[#This Row],[Horario Inscrito]])&amp;"-"&amp;TRIM(Tabla1[[#This Row],[Fecha Inicio grupo]])&amp;"-"&amp;TRIM(Tabla1[[#This Row],[Tipo Incrito]]))</f>
        <v/>
      </c>
      <c r="BH874" s="308" t="str">
        <f>IF(F874="","",OR(IFERROR(SEARCH("CG",Tabla1[[#This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4" s="309" t="str">
        <f>IF(F874&lt;&gt;"",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4" s="309" t="str">
        <f>IF(F874&lt;&gt;"",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4" s="309" t="str">
        <f>IF(Tabla1[[#This Row],[Fecha Inicio grupo]]="","",IFERROR(VLOOKUP(Tabla1[[#This Row],[Mes de Alta como miembro]],Parámetros!$AM$2:$AN$16,2,0),"01/01/1900"))</f>
        <v/>
      </c>
    </row>
    <row r="875" spans="1:63" ht="14.45" hidden="1">
      <c r="A875" s="69">
        <v>872</v>
      </c>
      <c r="B875" s="30"/>
      <c r="C875" s="35"/>
      <c r="D875" s="43"/>
      <c r="E875" s="65"/>
      <c r="F875" s="46"/>
      <c r="G875" s="46"/>
      <c r="H875" s="163"/>
      <c r="I875" s="43"/>
      <c r="J875" s="29"/>
      <c r="K875" s="70"/>
      <c r="L875" s="69"/>
      <c r="M875" s="47"/>
      <c r="N875" s="238" t="str">
        <f ca="1">IF(Tabla1[[#This Row],[Fecha de nac]]="","",IF(Tabla1[[#This Row],[Fecha Finalización]] &gt;=TODAY(), DATEDIF(Tabla1[[#This Row],[Fecha de nac]],TODAY(),"y"), ROUNDDOWN((Tabla1[[#This Row],[Fecha Finalización]] -Tabla1[[#This Row],[Fecha de nac]])/365,0)))</f>
        <v/>
      </c>
      <c r="O875" s="169"/>
      <c r="P875" s="35"/>
      <c r="Q875" s="68"/>
      <c r="R875" s="68"/>
      <c r="S875" s="68"/>
      <c r="T875" s="68"/>
      <c r="U875" s="243" t="str">
        <f>IF(F875="","",Tabla1[[#This Row],[Fecha Inicio grupo]]+3*7-7)</f>
        <v/>
      </c>
      <c r="V875" s="244" t="str">
        <f>IF(F875="","",EDATE(Tabla1[[#This Row],[Fecha Inicio grupo]],3))</f>
        <v/>
      </c>
      <c r="W875" s="30"/>
      <c r="X875" s="30"/>
      <c r="Y875" s="76"/>
      <c r="Z875" s="76"/>
      <c r="AA875" s="76"/>
      <c r="AB875" s="76"/>
      <c r="AC875" s="76"/>
      <c r="AD875" s="76"/>
      <c r="AE875" s="76"/>
      <c r="AF875" s="76"/>
      <c r="AG875" s="76"/>
      <c r="AH875" s="76"/>
      <c r="AI875" s="76"/>
      <c r="AJ875" s="76"/>
      <c r="AK875" s="76"/>
      <c r="AL875" s="76"/>
      <c r="AM875" s="76"/>
      <c r="AN875" s="76"/>
      <c r="AO875" s="144"/>
      <c r="AP875" s="246" t="str">
        <f>IF(F875="","",IFERROR(VLOOKUP(SUBSTITUTE(SUBSTITUTE(Tabla1[[#This Row],[Uso Sistemas]],"T","P"),"N","F"),Parámetros!$M$2:$N$17,2,0),"Completar hasta 3ra sem. para evaluar a Probacionista"))</f>
        <v/>
      </c>
      <c r="AQ875" s="40"/>
      <c r="AR875" s="40"/>
      <c r="AS875" s="40"/>
      <c r="AT875" s="29"/>
      <c r="AU875" s="56"/>
      <c r="AV875" s="56"/>
      <c r="AW875" s="56"/>
      <c r="AX875" s="248" t="str">
        <f>IF(V875="","",EOMONTH(EDATE(Tabla1[[#This Row],[Fecha Finalización]],2),0))</f>
        <v/>
      </c>
      <c r="AY875" s="40"/>
      <c r="AZ875" s="249" t="str">
        <f>IF(V875="","",EOMONTH(EDATE(Tabla1[[#This Row],[Fecha Finalización]],3),0))</f>
        <v/>
      </c>
      <c r="BA875" s="40"/>
      <c r="BB875" s="40"/>
      <c r="BC875" s="235"/>
      <c r="BD875" s="233" t="str">
        <f>IF(F875="","",Tabla1[[#This Row],[sem 01]]&amp;Tabla1[[#This Row],[sem 02]]&amp;Tabla1[[#This Row],[sem 03]])</f>
        <v/>
      </c>
      <c r="BE875" s="234" t="str">
        <f>IF(TRIM(F875)="","",$B$1&amp;"-"&amp;SUBSTITUTE(Tabla1[[#This Row],[Mes Inscrito]]," ","")&amp;"-"&amp;SUBSTITUTE(Tabla1[[#This Row],[Dia de clases Inscrito]]," ","")&amp;"-"&amp;SUBSTITUTE(Tabla1[[#This Row],[Horario Inscrito]]," ","")&amp;"-"&amp;Tabla1[[#This Row],[Fecha Inicio grupo]])</f>
        <v/>
      </c>
      <c r="BF875" s="251" t="str">
        <f>IF(F875="","",Tabla1[[#This Row],[Curso]])</f>
        <v/>
      </c>
      <c r="BG875" s="252" t="str">
        <f>+IF(TRIM(F875)="","",$B$1&amp;"-"&amp;TRIM(Tabla1[[#This Row],[Mes Inscrito]])&amp;"-"&amp;TRIM(Tabla1[[#This Row],[Dia de clases Inscrito]])&amp;"-"&amp;TRIM(Tabla1[[#This Row],[Horario Inscrito]])&amp;"-"&amp;TRIM(Tabla1[[#This Row],[Fecha Inicio grupo]])&amp;"-"&amp;TRIM(Tabla1[[#This Row],[Tipo Incrito]]))</f>
        <v/>
      </c>
      <c r="BH875" s="308" t="str">
        <f>IF(F875="","",OR(IFERROR(SEARCH("CG",Tabla1[[#This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5" s="309" t="str">
        <f>IF(F875&lt;&gt;"",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5" s="309" t="str">
        <f>IF(F875&lt;&gt;"",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5" s="309" t="str">
        <f>IF(Tabla1[[#This Row],[Fecha Inicio grupo]]="","",IFERROR(VLOOKUP(Tabla1[[#This Row],[Mes de Alta como miembro]],Parámetros!$AM$2:$AN$16,2,0),"01/01/1900"))</f>
        <v/>
      </c>
    </row>
    <row r="876" spans="1:63" ht="14.45" hidden="1">
      <c r="A876" s="69">
        <v>873</v>
      </c>
      <c r="B876" s="30"/>
      <c r="C876" s="35"/>
      <c r="D876" s="43"/>
      <c r="E876" s="65"/>
      <c r="F876" s="46"/>
      <c r="G876" s="46"/>
      <c r="H876" s="163"/>
      <c r="I876" s="43"/>
      <c r="J876" s="29"/>
      <c r="K876" s="70"/>
      <c r="L876" s="69"/>
      <c r="M876" s="47"/>
      <c r="N876" s="238" t="str">
        <f ca="1">IF(Tabla1[[#This Row],[Fecha de nac]]="","",IF(Tabla1[[#This Row],[Fecha Finalización]] &gt;=TODAY(), DATEDIF(Tabla1[[#This Row],[Fecha de nac]],TODAY(),"y"), ROUNDDOWN((Tabla1[[#This Row],[Fecha Finalización]] -Tabla1[[#This Row],[Fecha de nac]])/365,0)))</f>
        <v/>
      </c>
      <c r="O876" s="169"/>
      <c r="P876" s="35"/>
      <c r="Q876" s="68"/>
      <c r="R876" s="68"/>
      <c r="S876" s="68"/>
      <c r="T876" s="68"/>
      <c r="U876" s="243" t="str">
        <f>IF(F876="","",Tabla1[[#This Row],[Fecha Inicio grupo]]+3*7-7)</f>
        <v/>
      </c>
      <c r="V876" s="244" t="str">
        <f>IF(F876="","",EDATE(Tabla1[[#This Row],[Fecha Inicio grupo]],3))</f>
        <v/>
      </c>
      <c r="W876" s="30"/>
      <c r="X876" s="30"/>
      <c r="Y876" s="76"/>
      <c r="Z876" s="76"/>
      <c r="AA876" s="76"/>
      <c r="AB876" s="76"/>
      <c r="AC876" s="76"/>
      <c r="AD876" s="76"/>
      <c r="AE876" s="76"/>
      <c r="AF876" s="76"/>
      <c r="AG876" s="76"/>
      <c r="AH876" s="76"/>
      <c r="AI876" s="76"/>
      <c r="AJ876" s="76"/>
      <c r="AK876" s="76"/>
      <c r="AL876" s="76"/>
      <c r="AM876" s="76"/>
      <c r="AN876" s="76"/>
      <c r="AO876" s="144"/>
      <c r="AP876" s="246" t="str">
        <f>IF(F876="","",IFERROR(VLOOKUP(SUBSTITUTE(SUBSTITUTE(Tabla1[[#This Row],[Uso Sistemas]],"T","P"),"N","F"),Parámetros!$M$2:$N$17,2,0),"Completar hasta 3ra sem. para evaluar a Probacionista"))</f>
        <v/>
      </c>
      <c r="AQ876" s="40"/>
      <c r="AR876" s="40"/>
      <c r="AS876" s="40"/>
      <c r="AT876" s="29"/>
      <c r="AU876" s="56"/>
      <c r="AV876" s="56"/>
      <c r="AW876" s="56"/>
      <c r="AX876" s="248" t="str">
        <f>IF(V876="","",EOMONTH(EDATE(Tabla1[[#This Row],[Fecha Finalización]],2),0))</f>
        <v/>
      </c>
      <c r="AY876" s="40"/>
      <c r="AZ876" s="249" t="str">
        <f>IF(V876="","",EOMONTH(EDATE(Tabla1[[#This Row],[Fecha Finalización]],3),0))</f>
        <v/>
      </c>
      <c r="BA876" s="40"/>
      <c r="BB876" s="40"/>
      <c r="BC876" s="235"/>
      <c r="BD876" s="233" t="str">
        <f>IF(F876="","",Tabla1[[#This Row],[sem 01]]&amp;Tabla1[[#This Row],[sem 02]]&amp;Tabla1[[#This Row],[sem 03]])</f>
        <v/>
      </c>
      <c r="BE876" s="234" t="str">
        <f>IF(TRIM(F876)="","",$B$1&amp;"-"&amp;SUBSTITUTE(Tabla1[[#This Row],[Mes Inscrito]]," ","")&amp;"-"&amp;SUBSTITUTE(Tabla1[[#This Row],[Dia de clases Inscrito]]," ","")&amp;"-"&amp;SUBSTITUTE(Tabla1[[#This Row],[Horario Inscrito]]," ","")&amp;"-"&amp;Tabla1[[#This Row],[Fecha Inicio grupo]])</f>
        <v/>
      </c>
      <c r="BF876" s="251" t="str">
        <f>IF(F876="","",Tabla1[[#This Row],[Curso]])</f>
        <v/>
      </c>
      <c r="BG876" s="252" t="str">
        <f>+IF(TRIM(F876)="","",$B$1&amp;"-"&amp;TRIM(Tabla1[[#This Row],[Mes Inscrito]])&amp;"-"&amp;TRIM(Tabla1[[#This Row],[Dia de clases Inscrito]])&amp;"-"&amp;TRIM(Tabla1[[#This Row],[Horario Inscrito]])&amp;"-"&amp;TRIM(Tabla1[[#This Row],[Fecha Inicio grupo]])&amp;"-"&amp;TRIM(Tabla1[[#This Row],[Tipo Incrito]]))</f>
        <v/>
      </c>
      <c r="BH876" s="308" t="str">
        <f>IF(F876="","",OR(IFERROR(SEARCH("CG",Tabla1[[#This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6" s="309" t="str">
        <f>IF(F876&lt;&gt;"",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6" s="309" t="str">
        <f>IF(F876&lt;&gt;"",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6" s="309" t="str">
        <f>IF(Tabla1[[#This Row],[Fecha Inicio grupo]]="","",IFERROR(VLOOKUP(Tabla1[[#This Row],[Mes de Alta como miembro]],Parámetros!$AM$2:$AN$16,2,0),"01/01/1900"))</f>
        <v/>
      </c>
    </row>
    <row r="877" spans="1:63" ht="14.45" hidden="1">
      <c r="A877" s="69">
        <v>874</v>
      </c>
      <c r="B877" s="30"/>
      <c r="C877" s="35"/>
      <c r="D877" s="43"/>
      <c r="E877" s="65"/>
      <c r="F877" s="46"/>
      <c r="G877" s="46"/>
      <c r="H877" s="163"/>
      <c r="I877" s="43"/>
      <c r="J877" s="29"/>
      <c r="K877" s="70"/>
      <c r="L877" s="69"/>
      <c r="M877" s="47"/>
      <c r="N877" s="238" t="str">
        <f ca="1">IF(Tabla1[[#This Row],[Fecha de nac]]="","",IF(Tabla1[[#This Row],[Fecha Finalización]] &gt;=TODAY(), DATEDIF(Tabla1[[#This Row],[Fecha de nac]],TODAY(),"y"), ROUNDDOWN((Tabla1[[#This Row],[Fecha Finalización]] -Tabla1[[#This Row],[Fecha de nac]])/365,0)))</f>
        <v/>
      </c>
      <c r="O877" s="169"/>
      <c r="P877" s="35"/>
      <c r="Q877" s="68"/>
      <c r="R877" s="68"/>
      <c r="S877" s="68"/>
      <c r="T877" s="68"/>
      <c r="U877" s="243" t="str">
        <f>IF(F877="","",Tabla1[[#This Row],[Fecha Inicio grupo]]+3*7-7)</f>
        <v/>
      </c>
      <c r="V877" s="244" t="str">
        <f>IF(F877="","",EDATE(Tabla1[[#This Row],[Fecha Inicio grupo]],3))</f>
        <v/>
      </c>
      <c r="W877" s="30"/>
      <c r="X877" s="30"/>
      <c r="Y877" s="76"/>
      <c r="Z877" s="76"/>
      <c r="AA877" s="76"/>
      <c r="AB877" s="76"/>
      <c r="AC877" s="76"/>
      <c r="AD877" s="76"/>
      <c r="AE877" s="76"/>
      <c r="AF877" s="76"/>
      <c r="AG877" s="76"/>
      <c r="AH877" s="76"/>
      <c r="AI877" s="76"/>
      <c r="AJ877" s="76"/>
      <c r="AK877" s="76"/>
      <c r="AL877" s="76"/>
      <c r="AM877" s="76"/>
      <c r="AN877" s="76"/>
      <c r="AO877" s="144"/>
      <c r="AP877" s="246" t="str">
        <f>IF(F877="","",IFERROR(VLOOKUP(SUBSTITUTE(SUBSTITUTE(Tabla1[[#This Row],[Uso Sistemas]],"T","P"),"N","F"),Parámetros!$M$2:$N$17,2,0),"Completar hasta 3ra sem. para evaluar a Probacionista"))</f>
        <v/>
      </c>
      <c r="AQ877" s="40"/>
      <c r="AR877" s="40"/>
      <c r="AS877" s="40"/>
      <c r="AT877" s="29"/>
      <c r="AU877" s="56"/>
      <c r="AV877" s="56"/>
      <c r="AW877" s="56"/>
      <c r="AX877" s="248" t="str">
        <f>IF(V877="","",EOMONTH(EDATE(Tabla1[[#This Row],[Fecha Finalización]],2),0))</f>
        <v/>
      </c>
      <c r="AY877" s="40"/>
      <c r="AZ877" s="249" t="str">
        <f>IF(V877="","",EOMONTH(EDATE(Tabla1[[#This Row],[Fecha Finalización]],3),0))</f>
        <v/>
      </c>
      <c r="BA877" s="40"/>
      <c r="BB877" s="40"/>
      <c r="BC877" s="235"/>
      <c r="BD877" s="233" t="str">
        <f>IF(F877="","",Tabla1[[#This Row],[sem 01]]&amp;Tabla1[[#This Row],[sem 02]]&amp;Tabla1[[#This Row],[sem 03]])</f>
        <v/>
      </c>
      <c r="BE877" s="234" t="str">
        <f>IF(TRIM(F877)="","",$B$1&amp;"-"&amp;SUBSTITUTE(Tabla1[[#This Row],[Mes Inscrito]]," ","")&amp;"-"&amp;SUBSTITUTE(Tabla1[[#This Row],[Dia de clases Inscrito]]," ","")&amp;"-"&amp;SUBSTITUTE(Tabla1[[#This Row],[Horario Inscrito]]," ","")&amp;"-"&amp;Tabla1[[#This Row],[Fecha Inicio grupo]])</f>
        <v/>
      </c>
      <c r="BF877" s="251" t="str">
        <f>IF(F877="","",Tabla1[[#This Row],[Curso]])</f>
        <v/>
      </c>
      <c r="BG877" s="252" t="str">
        <f>+IF(TRIM(F877)="","",$B$1&amp;"-"&amp;TRIM(Tabla1[[#This Row],[Mes Inscrito]])&amp;"-"&amp;TRIM(Tabla1[[#This Row],[Dia de clases Inscrito]])&amp;"-"&amp;TRIM(Tabla1[[#This Row],[Horario Inscrito]])&amp;"-"&amp;TRIM(Tabla1[[#This Row],[Fecha Inicio grupo]])&amp;"-"&amp;TRIM(Tabla1[[#This Row],[Tipo Incrito]]))</f>
        <v/>
      </c>
      <c r="BH877" s="308" t="str">
        <f>IF(F877="","",OR(IFERROR(SEARCH("CG",Tabla1[[#This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7" s="309" t="str">
        <f>IF(F877&lt;&gt;"",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7" s="309" t="str">
        <f>IF(F877&lt;&gt;"",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7" s="309" t="str">
        <f>IF(Tabla1[[#This Row],[Fecha Inicio grupo]]="","",IFERROR(VLOOKUP(Tabla1[[#This Row],[Mes de Alta como miembro]],Parámetros!$AM$2:$AN$16,2,0),"01/01/1900"))</f>
        <v/>
      </c>
    </row>
    <row r="878" spans="1:63" ht="14.45" hidden="1">
      <c r="A878" s="69">
        <v>875</v>
      </c>
      <c r="B878" s="30"/>
      <c r="C878" s="35"/>
      <c r="D878" s="43"/>
      <c r="E878" s="65"/>
      <c r="F878" s="46"/>
      <c r="G878" s="46"/>
      <c r="H878" s="163"/>
      <c r="I878" s="43"/>
      <c r="J878" s="29"/>
      <c r="K878" s="70"/>
      <c r="L878" s="69"/>
      <c r="M878" s="47"/>
      <c r="N878" s="238" t="str">
        <f ca="1">IF(Tabla1[[#This Row],[Fecha de nac]]="","",IF(Tabla1[[#This Row],[Fecha Finalización]] &gt;=TODAY(), DATEDIF(Tabla1[[#This Row],[Fecha de nac]],TODAY(),"y"), ROUNDDOWN((Tabla1[[#This Row],[Fecha Finalización]] -Tabla1[[#This Row],[Fecha de nac]])/365,0)))</f>
        <v/>
      </c>
      <c r="O878" s="169"/>
      <c r="P878" s="35"/>
      <c r="Q878" s="68"/>
      <c r="R878" s="68"/>
      <c r="S878" s="68"/>
      <c r="T878" s="68"/>
      <c r="U878" s="243" t="str">
        <f>IF(F878="","",Tabla1[[#This Row],[Fecha Inicio grupo]]+3*7-7)</f>
        <v/>
      </c>
      <c r="V878" s="244" t="str">
        <f>IF(F878="","",EDATE(Tabla1[[#This Row],[Fecha Inicio grupo]],3))</f>
        <v/>
      </c>
      <c r="W878" s="30"/>
      <c r="X878" s="30"/>
      <c r="Y878" s="76"/>
      <c r="Z878" s="76"/>
      <c r="AA878" s="76"/>
      <c r="AB878" s="76"/>
      <c r="AC878" s="76"/>
      <c r="AD878" s="76"/>
      <c r="AE878" s="76"/>
      <c r="AF878" s="76"/>
      <c r="AG878" s="76"/>
      <c r="AH878" s="76"/>
      <c r="AI878" s="76"/>
      <c r="AJ878" s="76"/>
      <c r="AK878" s="76"/>
      <c r="AL878" s="76"/>
      <c r="AM878" s="76"/>
      <c r="AN878" s="76"/>
      <c r="AO878" s="144"/>
      <c r="AP878" s="246" t="str">
        <f>IF(F878="","",IFERROR(VLOOKUP(SUBSTITUTE(SUBSTITUTE(Tabla1[[#This Row],[Uso Sistemas]],"T","P"),"N","F"),Parámetros!$M$2:$N$17,2,0),"Completar hasta 3ra sem. para evaluar a Probacionista"))</f>
        <v/>
      </c>
      <c r="AQ878" s="40"/>
      <c r="AR878" s="40"/>
      <c r="AS878" s="40"/>
      <c r="AT878" s="29"/>
      <c r="AU878" s="56"/>
      <c r="AV878" s="56"/>
      <c r="AW878" s="56"/>
      <c r="AX878" s="248" t="str">
        <f>IF(V878="","",EOMONTH(EDATE(Tabla1[[#This Row],[Fecha Finalización]],2),0))</f>
        <v/>
      </c>
      <c r="AY878" s="40"/>
      <c r="AZ878" s="249" t="str">
        <f>IF(V878="","",EOMONTH(EDATE(Tabla1[[#This Row],[Fecha Finalización]],3),0))</f>
        <v/>
      </c>
      <c r="BA878" s="40"/>
      <c r="BB878" s="40"/>
      <c r="BC878" s="235"/>
      <c r="BD878" s="233" t="str">
        <f>IF(F878="","",Tabla1[[#This Row],[sem 01]]&amp;Tabla1[[#This Row],[sem 02]]&amp;Tabla1[[#This Row],[sem 03]])</f>
        <v/>
      </c>
      <c r="BE878" s="234" t="str">
        <f>IF(TRIM(F878)="","",$B$1&amp;"-"&amp;SUBSTITUTE(Tabla1[[#This Row],[Mes Inscrito]]," ","")&amp;"-"&amp;SUBSTITUTE(Tabla1[[#This Row],[Dia de clases Inscrito]]," ","")&amp;"-"&amp;SUBSTITUTE(Tabla1[[#This Row],[Horario Inscrito]]," ","")&amp;"-"&amp;Tabla1[[#This Row],[Fecha Inicio grupo]])</f>
        <v/>
      </c>
      <c r="BF878" s="251" t="str">
        <f>IF(F878="","",Tabla1[[#This Row],[Curso]])</f>
        <v/>
      </c>
      <c r="BG878" s="252" t="str">
        <f>+IF(TRIM(F878)="","",$B$1&amp;"-"&amp;TRIM(Tabla1[[#This Row],[Mes Inscrito]])&amp;"-"&amp;TRIM(Tabla1[[#This Row],[Dia de clases Inscrito]])&amp;"-"&amp;TRIM(Tabla1[[#This Row],[Horario Inscrito]])&amp;"-"&amp;TRIM(Tabla1[[#This Row],[Fecha Inicio grupo]])&amp;"-"&amp;TRIM(Tabla1[[#This Row],[Tipo Incrito]]))</f>
        <v/>
      </c>
      <c r="BH878" s="308" t="str">
        <f>IF(F878="","",OR(IFERROR(SEARCH("CG",Tabla1[[#This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8" s="309" t="str">
        <f>IF(F878&lt;&gt;"",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8" s="309" t="str">
        <f>IF(F878&lt;&gt;"",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8" s="309" t="str">
        <f>IF(Tabla1[[#This Row],[Fecha Inicio grupo]]="","",IFERROR(VLOOKUP(Tabla1[[#This Row],[Mes de Alta como miembro]],Parámetros!$AM$2:$AN$16,2,0),"01/01/1900"))</f>
        <v/>
      </c>
    </row>
    <row r="879" spans="1:63" ht="14.45" hidden="1">
      <c r="A879" s="69">
        <v>876</v>
      </c>
      <c r="B879" s="30"/>
      <c r="C879" s="35"/>
      <c r="D879" s="43"/>
      <c r="E879" s="65"/>
      <c r="F879" s="46"/>
      <c r="G879" s="46"/>
      <c r="H879" s="163"/>
      <c r="I879" s="43"/>
      <c r="J879" s="29"/>
      <c r="K879" s="70"/>
      <c r="L879" s="69"/>
      <c r="M879" s="47"/>
      <c r="N879" s="238" t="str">
        <f ca="1">IF(Tabla1[[#This Row],[Fecha de nac]]="","",IF(Tabla1[[#This Row],[Fecha Finalización]] &gt;=TODAY(), DATEDIF(Tabla1[[#This Row],[Fecha de nac]],TODAY(),"y"), ROUNDDOWN((Tabla1[[#This Row],[Fecha Finalización]] -Tabla1[[#This Row],[Fecha de nac]])/365,0)))</f>
        <v/>
      </c>
      <c r="O879" s="169"/>
      <c r="P879" s="35"/>
      <c r="Q879" s="68"/>
      <c r="R879" s="68"/>
      <c r="S879" s="68"/>
      <c r="T879" s="68"/>
      <c r="U879" s="243" t="str">
        <f>IF(F879="","",Tabla1[[#This Row],[Fecha Inicio grupo]]+3*7-7)</f>
        <v/>
      </c>
      <c r="V879" s="244" t="str">
        <f>IF(F879="","",EDATE(Tabla1[[#This Row],[Fecha Inicio grupo]],3))</f>
        <v/>
      </c>
      <c r="W879" s="30"/>
      <c r="X879" s="30"/>
      <c r="Y879" s="76"/>
      <c r="Z879" s="76"/>
      <c r="AA879" s="76"/>
      <c r="AB879" s="76"/>
      <c r="AC879" s="76"/>
      <c r="AD879" s="76"/>
      <c r="AE879" s="76"/>
      <c r="AF879" s="76"/>
      <c r="AG879" s="76"/>
      <c r="AH879" s="76"/>
      <c r="AI879" s="76"/>
      <c r="AJ879" s="76"/>
      <c r="AK879" s="76"/>
      <c r="AL879" s="76"/>
      <c r="AM879" s="76"/>
      <c r="AN879" s="76"/>
      <c r="AO879" s="144"/>
      <c r="AP879" s="246" t="str">
        <f>IF(F879="","",IFERROR(VLOOKUP(SUBSTITUTE(SUBSTITUTE(Tabla1[[#This Row],[Uso Sistemas]],"T","P"),"N","F"),Parámetros!$M$2:$N$17,2,0),"Completar hasta 3ra sem. para evaluar a Probacionista"))</f>
        <v/>
      </c>
      <c r="AQ879" s="40"/>
      <c r="AR879" s="40"/>
      <c r="AS879" s="40"/>
      <c r="AT879" s="29"/>
      <c r="AU879" s="56"/>
      <c r="AV879" s="56"/>
      <c r="AW879" s="56"/>
      <c r="AX879" s="248" t="str">
        <f>IF(V879="","",EOMONTH(EDATE(Tabla1[[#This Row],[Fecha Finalización]],2),0))</f>
        <v/>
      </c>
      <c r="AY879" s="40"/>
      <c r="AZ879" s="249" t="str">
        <f>IF(V879="","",EOMONTH(EDATE(Tabla1[[#This Row],[Fecha Finalización]],3),0))</f>
        <v/>
      </c>
      <c r="BA879" s="40"/>
      <c r="BB879" s="40"/>
      <c r="BC879" s="235"/>
      <c r="BD879" s="233" t="str">
        <f>IF(F879="","",Tabla1[[#This Row],[sem 01]]&amp;Tabla1[[#This Row],[sem 02]]&amp;Tabla1[[#This Row],[sem 03]])</f>
        <v/>
      </c>
      <c r="BE879" s="234" t="str">
        <f>IF(TRIM(F879)="","",$B$1&amp;"-"&amp;SUBSTITUTE(Tabla1[[#This Row],[Mes Inscrito]]," ","")&amp;"-"&amp;SUBSTITUTE(Tabla1[[#This Row],[Dia de clases Inscrito]]," ","")&amp;"-"&amp;SUBSTITUTE(Tabla1[[#This Row],[Horario Inscrito]]," ","")&amp;"-"&amp;Tabla1[[#This Row],[Fecha Inicio grupo]])</f>
        <v/>
      </c>
      <c r="BF879" s="251" t="str">
        <f>IF(F879="","",Tabla1[[#This Row],[Curso]])</f>
        <v/>
      </c>
      <c r="BG879" s="252" t="str">
        <f>+IF(TRIM(F879)="","",$B$1&amp;"-"&amp;TRIM(Tabla1[[#This Row],[Mes Inscrito]])&amp;"-"&amp;TRIM(Tabla1[[#This Row],[Dia de clases Inscrito]])&amp;"-"&amp;TRIM(Tabla1[[#This Row],[Horario Inscrito]])&amp;"-"&amp;TRIM(Tabla1[[#This Row],[Fecha Inicio grupo]])&amp;"-"&amp;TRIM(Tabla1[[#This Row],[Tipo Incrito]]))</f>
        <v/>
      </c>
      <c r="BH879" s="308" t="str">
        <f>IF(F879="","",OR(IFERROR(SEARCH("CG",Tabla1[[#This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9" s="309" t="str">
        <f>IF(F879&lt;&gt;"",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9" s="309" t="str">
        <f>IF(F879&lt;&gt;"",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9" s="309" t="str">
        <f>IF(Tabla1[[#This Row],[Fecha Inicio grupo]]="","",IFERROR(VLOOKUP(Tabla1[[#This Row],[Mes de Alta como miembro]],Parámetros!$AM$2:$AN$16,2,0),"01/01/1900"))</f>
        <v/>
      </c>
    </row>
    <row r="880" spans="1:63" ht="14.45" hidden="1">
      <c r="A880" s="69">
        <v>877</v>
      </c>
      <c r="B880" s="30"/>
      <c r="C880" s="35"/>
      <c r="D880" s="43"/>
      <c r="E880" s="65"/>
      <c r="F880" s="46"/>
      <c r="G880" s="46"/>
      <c r="H880" s="163"/>
      <c r="I880" s="43"/>
      <c r="J880" s="29"/>
      <c r="K880" s="70"/>
      <c r="L880" s="69"/>
      <c r="M880" s="47"/>
      <c r="N880" s="238" t="str">
        <f ca="1">IF(Tabla1[[#This Row],[Fecha de nac]]="","",IF(Tabla1[[#This Row],[Fecha Finalización]] &gt;=TODAY(), DATEDIF(Tabla1[[#This Row],[Fecha de nac]],TODAY(),"y"), ROUNDDOWN((Tabla1[[#This Row],[Fecha Finalización]] -Tabla1[[#This Row],[Fecha de nac]])/365,0)))</f>
        <v/>
      </c>
      <c r="O880" s="169"/>
      <c r="P880" s="35"/>
      <c r="Q880" s="68"/>
      <c r="R880" s="68"/>
      <c r="S880" s="68"/>
      <c r="T880" s="68"/>
      <c r="U880" s="243" t="str">
        <f>IF(F880="","",Tabla1[[#This Row],[Fecha Inicio grupo]]+3*7-7)</f>
        <v/>
      </c>
      <c r="V880" s="244" t="str">
        <f>IF(F880="","",EDATE(Tabla1[[#This Row],[Fecha Inicio grupo]],3))</f>
        <v/>
      </c>
      <c r="W880" s="30"/>
      <c r="X880" s="30"/>
      <c r="Y880" s="76"/>
      <c r="Z880" s="76"/>
      <c r="AA880" s="76"/>
      <c r="AB880" s="76"/>
      <c r="AC880" s="76"/>
      <c r="AD880" s="76"/>
      <c r="AE880" s="76"/>
      <c r="AF880" s="76"/>
      <c r="AG880" s="76"/>
      <c r="AH880" s="76"/>
      <c r="AI880" s="76"/>
      <c r="AJ880" s="76"/>
      <c r="AK880" s="76"/>
      <c r="AL880" s="76"/>
      <c r="AM880" s="76"/>
      <c r="AN880" s="76"/>
      <c r="AO880" s="144"/>
      <c r="AP880" s="246" t="str">
        <f>IF(F880="","",IFERROR(VLOOKUP(SUBSTITUTE(SUBSTITUTE(Tabla1[[#This Row],[Uso Sistemas]],"T","P"),"N","F"),Parámetros!$M$2:$N$17,2,0),"Completar hasta 3ra sem. para evaluar a Probacionista"))</f>
        <v/>
      </c>
      <c r="AQ880" s="40"/>
      <c r="AR880" s="40"/>
      <c r="AS880" s="40"/>
      <c r="AT880" s="29"/>
      <c r="AU880" s="56"/>
      <c r="AV880" s="56"/>
      <c r="AW880" s="56"/>
      <c r="AX880" s="248" t="str">
        <f>IF(V880="","",EOMONTH(EDATE(Tabla1[[#This Row],[Fecha Finalización]],2),0))</f>
        <v/>
      </c>
      <c r="AY880" s="40"/>
      <c r="AZ880" s="249" t="str">
        <f>IF(V880="","",EOMONTH(EDATE(Tabla1[[#This Row],[Fecha Finalización]],3),0))</f>
        <v/>
      </c>
      <c r="BA880" s="40"/>
      <c r="BB880" s="40"/>
      <c r="BC880" s="235"/>
      <c r="BD880" s="233" t="str">
        <f>IF(F880="","",Tabla1[[#This Row],[sem 01]]&amp;Tabla1[[#This Row],[sem 02]]&amp;Tabla1[[#This Row],[sem 03]])</f>
        <v/>
      </c>
      <c r="BE880" s="234" t="str">
        <f>IF(TRIM(F880)="","",$B$1&amp;"-"&amp;SUBSTITUTE(Tabla1[[#This Row],[Mes Inscrito]]," ","")&amp;"-"&amp;SUBSTITUTE(Tabla1[[#This Row],[Dia de clases Inscrito]]," ","")&amp;"-"&amp;SUBSTITUTE(Tabla1[[#This Row],[Horario Inscrito]]," ","")&amp;"-"&amp;Tabla1[[#This Row],[Fecha Inicio grupo]])</f>
        <v/>
      </c>
      <c r="BF880" s="251" t="str">
        <f>IF(F880="","",Tabla1[[#This Row],[Curso]])</f>
        <v/>
      </c>
      <c r="BG880" s="252" t="str">
        <f>+IF(TRIM(F880)="","",$B$1&amp;"-"&amp;TRIM(Tabla1[[#This Row],[Mes Inscrito]])&amp;"-"&amp;TRIM(Tabla1[[#This Row],[Dia de clases Inscrito]])&amp;"-"&amp;TRIM(Tabla1[[#This Row],[Horario Inscrito]])&amp;"-"&amp;TRIM(Tabla1[[#This Row],[Fecha Inicio grupo]])&amp;"-"&amp;TRIM(Tabla1[[#This Row],[Tipo Incrito]]))</f>
        <v/>
      </c>
      <c r="BH880" s="308" t="str">
        <f>IF(F880="","",OR(IFERROR(SEARCH("CG",Tabla1[[#This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0" s="309" t="str">
        <f>IF(F880&lt;&gt;"",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0" s="309" t="str">
        <f>IF(F880&lt;&gt;"",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0" s="309" t="str">
        <f>IF(Tabla1[[#This Row],[Fecha Inicio grupo]]="","",IFERROR(VLOOKUP(Tabla1[[#This Row],[Mes de Alta como miembro]],Parámetros!$AM$2:$AN$16,2,0),"01/01/1900"))</f>
        <v/>
      </c>
    </row>
    <row r="881" spans="1:63" ht="14.45" hidden="1">
      <c r="A881" s="69">
        <v>878</v>
      </c>
      <c r="B881" s="30"/>
      <c r="C881" s="35"/>
      <c r="D881" s="43"/>
      <c r="E881" s="65"/>
      <c r="F881" s="46"/>
      <c r="G881" s="46"/>
      <c r="H881" s="163"/>
      <c r="I881" s="43"/>
      <c r="J881" s="29"/>
      <c r="K881" s="70"/>
      <c r="L881" s="69"/>
      <c r="M881" s="47"/>
      <c r="N881" s="238" t="str">
        <f ca="1">IF(Tabla1[[#This Row],[Fecha de nac]]="","",IF(Tabla1[[#This Row],[Fecha Finalización]] &gt;=TODAY(), DATEDIF(Tabla1[[#This Row],[Fecha de nac]],TODAY(),"y"), ROUNDDOWN((Tabla1[[#This Row],[Fecha Finalización]] -Tabla1[[#This Row],[Fecha de nac]])/365,0)))</f>
        <v/>
      </c>
      <c r="O881" s="169"/>
      <c r="P881" s="35"/>
      <c r="Q881" s="68"/>
      <c r="R881" s="68"/>
      <c r="S881" s="68"/>
      <c r="T881" s="68"/>
      <c r="U881" s="243" t="str">
        <f>IF(F881="","",Tabla1[[#This Row],[Fecha Inicio grupo]]+3*7-7)</f>
        <v/>
      </c>
      <c r="V881" s="244" t="str">
        <f>IF(F881="","",EDATE(Tabla1[[#This Row],[Fecha Inicio grupo]],3))</f>
        <v/>
      </c>
      <c r="W881" s="30"/>
      <c r="X881" s="30"/>
      <c r="Y881" s="76"/>
      <c r="Z881" s="76"/>
      <c r="AA881" s="76"/>
      <c r="AB881" s="76"/>
      <c r="AC881" s="76"/>
      <c r="AD881" s="76"/>
      <c r="AE881" s="76"/>
      <c r="AF881" s="76"/>
      <c r="AG881" s="76"/>
      <c r="AH881" s="76"/>
      <c r="AI881" s="76"/>
      <c r="AJ881" s="76"/>
      <c r="AK881" s="76"/>
      <c r="AL881" s="76"/>
      <c r="AM881" s="76"/>
      <c r="AN881" s="76"/>
      <c r="AO881" s="144"/>
      <c r="AP881" s="246" t="str">
        <f>IF(F881="","",IFERROR(VLOOKUP(SUBSTITUTE(SUBSTITUTE(Tabla1[[#This Row],[Uso Sistemas]],"T","P"),"N","F"),Parámetros!$M$2:$N$17,2,0),"Completar hasta 3ra sem. para evaluar a Probacionista"))</f>
        <v/>
      </c>
      <c r="AQ881" s="40"/>
      <c r="AR881" s="40"/>
      <c r="AS881" s="40"/>
      <c r="AT881" s="29"/>
      <c r="AU881" s="56"/>
      <c r="AV881" s="56"/>
      <c r="AW881" s="56"/>
      <c r="AX881" s="248" t="str">
        <f>IF(V881="","",EOMONTH(EDATE(Tabla1[[#This Row],[Fecha Finalización]],2),0))</f>
        <v/>
      </c>
      <c r="AY881" s="40"/>
      <c r="AZ881" s="249" t="str">
        <f>IF(V881="","",EOMONTH(EDATE(Tabla1[[#This Row],[Fecha Finalización]],3),0))</f>
        <v/>
      </c>
      <c r="BA881" s="40"/>
      <c r="BB881" s="40"/>
      <c r="BC881" s="235"/>
      <c r="BD881" s="233" t="str">
        <f>IF(F881="","",Tabla1[[#This Row],[sem 01]]&amp;Tabla1[[#This Row],[sem 02]]&amp;Tabla1[[#This Row],[sem 03]])</f>
        <v/>
      </c>
      <c r="BE881" s="234" t="str">
        <f>IF(TRIM(F881)="","",$B$1&amp;"-"&amp;SUBSTITUTE(Tabla1[[#This Row],[Mes Inscrito]]," ","")&amp;"-"&amp;SUBSTITUTE(Tabla1[[#This Row],[Dia de clases Inscrito]]," ","")&amp;"-"&amp;SUBSTITUTE(Tabla1[[#This Row],[Horario Inscrito]]," ","")&amp;"-"&amp;Tabla1[[#This Row],[Fecha Inicio grupo]])</f>
        <v/>
      </c>
      <c r="BF881" s="251" t="str">
        <f>IF(F881="","",Tabla1[[#This Row],[Curso]])</f>
        <v/>
      </c>
      <c r="BG881" s="252" t="str">
        <f>+IF(TRIM(F881)="","",$B$1&amp;"-"&amp;TRIM(Tabla1[[#This Row],[Mes Inscrito]])&amp;"-"&amp;TRIM(Tabla1[[#This Row],[Dia de clases Inscrito]])&amp;"-"&amp;TRIM(Tabla1[[#This Row],[Horario Inscrito]])&amp;"-"&amp;TRIM(Tabla1[[#This Row],[Fecha Inicio grupo]])&amp;"-"&amp;TRIM(Tabla1[[#This Row],[Tipo Incrito]]))</f>
        <v/>
      </c>
      <c r="BH881" s="308" t="str">
        <f>IF(F881="","",OR(IFERROR(SEARCH("CG",Tabla1[[#This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1" s="309" t="str">
        <f>IF(F881&lt;&gt;"",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1" s="309" t="str">
        <f>IF(F881&lt;&gt;"",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1" s="309" t="str">
        <f>IF(Tabla1[[#This Row],[Fecha Inicio grupo]]="","",IFERROR(VLOOKUP(Tabla1[[#This Row],[Mes de Alta como miembro]],Parámetros!$AM$2:$AN$16,2,0),"01/01/1900"))</f>
        <v/>
      </c>
    </row>
    <row r="882" spans="1:63" ht="14.45" hidden="1">
      <c r="A882" s="69">
        <v>879</v>
      </c>
      <c r="B882" s="30"/>
      <c r="C882" s="35"/>
      <c r="D882" s="43"/>
      <c r="E882" s="65"/>
      <c r="F882" s="46"/>
      <c r="G882" s="46"/>
      <c r="H882" s="163"/>
      <c r="I882" s="43"/>
      <c r="J882" s="29"/>
      <c r="K882" s="70"/>
      <c r="L882" s="69"/>
      <c r="M882" s="47"/>
      <c r="N882" s="238" t="str">
        <f ca="1">IF(Tabla1[[#This Row],[Fecha de nac]]="","",IF(Tabla1[[#This Row],[Fecha Finalización]] &gt;=TODAY(), DATEDIF(Tabla1[[#This Row],[Fecha de nac]],TODAY(),"y"), ROUNDDOWN((Tabla1[[#This Row],[Fecha Finalización]] -Tabla1[[#This Row],[Fecha de nac]])/365,0)))</f>
        <v/>
      </c>
      <c r="O882" s="169"/>
      <c r="P882" s="35"/>
      <c r="Q882" s="68"/>
      <c r="R882" s="68"/>
      <c r="S882" s="68"/>
      <c r="T882" s="68"/>
      <c r="U882" s="243" t="str">
        <f>IF(F882="","",Tabla1[[#This Row],[Fecha Inicio grupo]]+3*7-7)</f>
        <v/>
      </c>
      <c r="V882" s="244" t="str">
        <f>IF(F882="","",EDATE(Tabla1[[#This Row],[Fecha Inicio grupo]],3))</f>
        <v/>
      </c>
      <c r="W882" s="30"/>
      <c r="X882" s="30"/>
      <c r="Y882" s="76"/>
      <c r="Z882" s="76"/>
      <c r="AA882" s="76"/>
      <c r="AB882" s="76"/>
      <c r="AC882" s="76"/>
      <c r="AD882" s="76"/>
      <c r="AE882" s="76"/>
      <c r="AF882" s="76"/>
      <c r="AG882" s="76"/>
      <c r="AH882" s="76"/>
      <c r="AI882" s="76"/>
      <c r="AJ882" s="76"/>
      <c r="AK882" s="76"/>
      <c r="AL882" s="76"/>
      <c r="AM882" s="76"/>
      <c r="AN882" s="76"/>
      <c r="AO882" s="144"/>
      <c r="AP882" s="246" t="str">
        <f>IF(F882="","",IFERROR(VLOOKUP(SUBSTITUTE(SUBSTITUTE(Tabla1[[#This Row],[Uso Sistemas]],"T","P"),"N","F"),Parámetros!$M$2:$N$17,2,0),"Completar hasta 3ra sem. para evaluar a Probacionista"))</f>
        <v/>
      </c>
      <c r="AQ882" s="40"/>
      <c r="AR882" s="40"/>
      <c r="AS882" s="40"/>
      <c r="AT882" s="29"/>
      <c r="AU882" s="56"/>
      <c r="AV882" s="56"/>
      <c r="AW882" s="56"/>
      <c r="AX882" s="248" t="str">
        <f>IF(V882="","",EOMONTH(EDATE(Tabla1[[#This Row],[Fecha Finalización]],2),0))</f>
        <v/>
      </c>
      <c r="AY882" s="40"/>
      <c r="AZ882" s="249" t="str">
        <f>IF(V882="","",EOMONTH(EDATE(Tabla1[[#This Row],[Fecha Finalización]],3),0))</f>
        <v/>
      </c>
      <c r="BA882" s="40"/>
      <c r="BB882" s="40"/>
      <c r="BC882" s="235"/>
      <c r="BD882" s="233" t="str">
        <f>IF(F882="","",Tabla1[[#This Row],[sem 01]]&amp;Tabla1[[#This Row],[sem 02]]&amp;Tabla1[[#This Row],[sem 03]])</f>
        <v/>
      </c>
      <c r="BE882" s="234" t="str">
        <f>IF(TRIM(F882)="","",$B$1&amp;"-"&amp;SUBSTITUTE(Tabla1[[#This Row],[Mes Inscrito]]," ","")&amp;"-"&amp;SUBSTITUTE(Tabla1[[#This Row],[Dia de clases Inscrito]]," ","")&amp;"-"&amp;SUBSTITUTE(Tabla1[[#This Row],[Horario Inscrito]]," ","")&amp;"-"&amp;Tabla1[[#This Row],[Fecha Inicio grupo]])</f>
        <v/>
      </c>
      <c r="BF882" s="251" t="str">
        <f>IF(F882="","",Tabla1[[#This Row],[Curso]])</f>
        <v/>
      </c>
      <c r="BG882" s="252" t="str">
        <f>+IF(TRIM(F882)="","",$B$1&amp;"-"&amp;TRIM(Tabla1[[#This Row],[Mes Inscrito]])&amp;"-"&amp;TRIM(Tabla1[[#This Row],[Dia de clases Inscrito]])&amp;"-"&amp;TRIM(Tabla1[[#This Row],[Horario Inscrito]])&amp;"-"&amp;TRIM(Tabla1[[#This Row],[Fecha Inicio grupo]])&amp;"-"&amp;TRIM(Tabla1[[#This Row],[Tipo Incrito]]))</f>
        <v/>
      </c>
      <c r="BH882" s="308" t="str">
        <f>IF(F882="","",OR(IFERROR(SEARCH("CG",Tabla1[[#This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2" s="309" t="str">
        <f>IF(F882&lt;&gt;"",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2" s="309" t="str">
        <f>IF(F882&lt;&gt;"",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2" s="309" t="str">
        <f>IF(Tabla1[[#This Row],[Fecha Inicio grupo]]="","",IFERROR(VLOOKUP(Tabla1[[#This Row],[Mes de Alta como miembro]],Parámetros!$AM$2:$AN$16,2,0),"01/01/1900"))</f>
        <v/>
      </c>
    </row>
    <row r="883" spans="1:63" ht="14.45" hidden="1">
      <c r="A883" s="69">
        <v>880</v>
      </c>
      <c r="B883" s="30"/>
      <c r="C883" s="35"/>
      <c r="D883" s="43"/>
      <c r="E883" s="65"/>
      <c r="F883" s="46"/>
      <c r="G883" s="46"/>
      <c r="H883" s="163"/>
      <c r="I883" s="43"/>
      <c r="J883" s="29"/>
      <c r="K883" s="70"/>
      <c r="L883" s="69"/>
      <c r="M883" s="47"/>
      <c r="N883" s="238" t="str">
        <f ca="1">IF(Tabla1[[#This Row],[Fecha de nac]]="","",IF(Tabla1[[#This Row],[Fecha Finalización]] &gt;=TODAY(), DATEDIF(Tabla1[[#This Row],[Fecha de nac]],TODAY(),"y"), ROUNDDOWN((Tabla1[[#This Row],[Fecha Finalización]] -Tabla1[[#This Row],[Fecha de nac]])/365,0)))</f>
        <v/>
      </c>
      <c r="O883" s="169"/>
      <c r="P883" s="35"/>
      <c r="Q883" s="68"/>
      <c r="R883" s="68"/>
      <c r="S883" s="68"/>
      <c r="T883" s="68"/>
      <c r="U883" s="243" t="str">
        <f>IF(F883="","",Tabla1[[#This Row],[Fecha Inicio grupo]]+3*7-7)</f>
        <v/>
      </c>
      <c r="V883" s="244" t="str">
        <f>IF(F883="","",EDATE(Tabla1[[#This Row],[Fecha Inicio grupo]],3))</f>
        <v/>
      </c>
      <c r="W883" s="30"/>
      <c r="X883" s="30"/>
      <c r="Y883" s="76"/>
      <c r="Z883" s="76"/>
      <c r="AA883" s="76"/>
      <c r="AB883" s="76"/>
      <c r="AC883" s="76"/>
      <c r="AD883" s="76"/>
      <c r="AE883" s="76"/>
      <c r="AF883" s="76"/>
      <c r="AG883" s="76"/>
      <c r="AH883" s="76"/>
      <c r="AI883" s="76"/>
      <c r="AJ883" s="76"/>
      <c r="AK883" s="76"/>
      <c r="AL883" s="76"/>
      <c r="AM883" s="76"/>
      <c r="AN883" s="76"/>
      <c r="AO883" s="144"/>
      <c r="AP883" s="246" t="str">
        <f>IF(F883="","",IFERROR(VLOOKUP(SUBSTITUTE(SUBSTITUTE(Tabla1[[#This Row],[Uso Sistemas]],"T","P"),"N","F"),Parámetros!$M$2:$N$17,2,0),"Completar hasta 3ra sem. para evaluar a Probacionista"))</f>
        <v/>
      </c>
      <c r="AQ883" s="40"/>
      <c r="AR883" s="40"/>
      <c r="AS883" s="40"/>
      <c r="AT883" s="29"/>
      <c r="AU883" s="56"/>
      <c r="AV883" s="56"/>
      <c r="AW883" s="56"/>
      <c r="AX883" s="248" t="str">
        <f>IF(V883="","",EOMONTH(EDATE(Tabla1[[#This Row],[Fecha Finalización]],2),0))</f>
        <v/>
      </c>
      <c r="AY883" s="40"/>
      <c r="AZ883" s="249" t="str">
        <f>IF(V883="","",EOMONTH(EDATE(Tabla1[[#This Row],[Fecha Finalización]],3),0))</f>
        <v/>
      </c>
      <c r="BA883" s="40"/>
      <c r="BB883" s="40"/>
      <c r="BC883" s="235"/>
      <c r="BD883" s="233" t="str">
        <f>IF(F883="","",Tabla1[[#This Row],[sem 01]]&amp;Tabla1[[#This Row],[sem 02]]&amp;Tabla1[[#This Row],[sem 03]])</f>
        <v/>
      </c>
      <c r="BE883" s="234" t="str">
        <f>IF(TRIM(F883)="","",$B$1&amp;"-"&amp;SUBSTITUTE(Tabla1[[#This Row],[Mes Inscrito]]," ","")&amp;"-"&amp;SUBSTITUTE(Tabla1[[#This Row],[Dia de clases Inscrito]]," ","")&amp;"-"&amp;SUBSTITUTE(Tabla1[[#This Row],[Horario Inscrito]]," ","")&amp;"-"&amp;Tabla1[[#This Row],[Fecha Inicio grupo]])</f>
        <v/>
      </c>
      <c r="BF883" s="251" t="str">
        <f>IF(F883="","",Tabla1[[#This Row],[Curso]])</f>
        <v/>
      </c>
      <c r="BG883" s="252" t="str">
        <f>+IF(TRIM(F883)="","",$B$1&amp;"-"&amp;TRIM(Tabla1[[#This Row],[Mes Inscrito]])&amp;"-"&amp;TRIM(Tabla1[[#This Row],[Dia de clases Inscrito]])&amp;"-"&amp;TRIM(Tabla1[[#This Row],[Horario Inscrito]])&amp;"-"&amp;TRIM(Tabla1[[#This Row],[Fecha Inicio grupo]])&amp;"-"&amp;TRIM(Tabla1[[#This Row],[Tipo Incrito]]))</f>
        <v/>
      </c>
      <c r="BH883" s="308" t="str">
        <f>IF(F883="","",OR(IFERROR(SEARCH("CG",Tabla1[[#This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3" s="309" t="str">
        <f>IF(F883&lt;&gt;"",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3" s="309" t="str">
        <f>IF(F883&lt;&gt;"",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3" s="309" t="str">
        <f>IF(Tabla1[[#This Row],[Fecha Inicio grupo]]="","",IFERROR(VLOOKUP(Tabla1[[#This Row],[Mes de Alta como miembro]],Parámetros!$AM$2:$AN$16,2,0),"01/01/1900"))</f>
        <v/>
      </c>
    </row>
    <row r="884" spans="1:63" ht="14.45" hidden="1">
      <c r="A884" s="69">
        <v>881</v>
      </c>
      <c r="B884" s="30"/>
      <c r="C884" s="35"/>
      <c r="D884" s="43"/>
      <c r="E884" s="65"/>
      <c r="F884" s="46"/>
      <c r="G884" s="46"/>
      <c r="H884" s="163"/>
      <c r="I884" s="43"/>
      <c r="J884" s="29"/>
      <c r="K884" s="70"/>
      <c r="L884" s="69"/>
      <c r="M884" s="47"/>
      <c r="N884" s="238" t="str">
        <f ca="1">IF(Tabla1[[#This Row],[Fecha de nac]]="","",IF(Tabla1[[#This Row],[Fecha Finalización]] &gt;=TODAY(), DATEDIF(Tabla1[[#This Row],[Fecha de nac]],TODAY(),"y"), ROUNDDOWN((Tabla1[[#This Row],[Fecha Finalización]] -Tabla1[[#This Row],[Fecha de nac]])/365,0)))</f>
        <v/>
      </c>
      <c r="O884" s="169"/>
      <c r="P884" s="35"/>
      <c r="Q884" s="68"/>
      <c r="R884" s="68"/>
      <c r="S884" s="68"/>
      <c r="T884" s="68"/>
      <c r="U884" s="243" t="str">
        <f>IF(F884="","",Tabla1[[#This Row],[Fecha Inicio grupo]]+3*7-7)</f>
        <v/>
      </c>
      <c r="V884" s="244" t="str">
        <f>IF(F884="","",EDATE(Tabla1[[#This Row],[Fecha Inicio grupo]],3))</f>
        <v/>
      </c>
      <c r="W884" s="30"/>
      <c r="X884" s="30"/>
      <c r="Y884" s="76"/>
      <c r="Z884" s="76"/>
      <c r="AA884" s="76"/>
      <c r="AB884" s="76"/>
      <c r="AC884" s="76"/>
      <c r="AD884" s="76"/>
      <c r="AE884" s="76"/>
      <c r="AF884" s="76"/>
      <c r="AG884" s="76"/>
      <c r="AH884" s="76"/>
      <c r="AI884" s="76"/>
      <c r="AJ884" s="76"/>
      <c r="AK884" s="76"/>
      <c r="AL884" s="76"/>
      <c r="AM884" s="76"/>
      <c r="AN884" s="76"/>
      <c r="AO884" s="144"/>
      <c r="AP884" s="246" t="str">
        <f>IF(F884="","",IFERROR(VLOOKUP(SUBSTITUTE(SUBSTITUTE(Tabla1[[#This Row],[Uso Sistemas]],"T","P"),"N","F"),Parámetros!$M$2:$N$17,2,0),"Completar hasta 3ra sem. para evaluar a Probacionista"))</f>
        <v/>
      </c>
      <c r="AQ884" s="40"/>
      <c r="AR884" s="40"/>
      <c r="AS884" s="40"/>
      <c r="AT884" s="29"/>
      <c r="AU884" s="56"/>
      <c r="AV884" s="56"/>
      <c r="AW884" s="56"/>
      <c r="AX884" s="248" t="str">
        <f>IF(V884="","",EOMONTH(EDATE(Tabla1[[#This Row],[Fecha Finalización]],2),0))</f>
        <v/>
      </c>
      <c r="AY884" s="40"/>
      <c r="AZ884" s="249" t="str">
        <f>IF(V884="","",EOMONTH(EDATE(Tabla1[[#This Row],[Fecha Finalización]],3),0))</f>
        <v/>
      </c>
      <c r="BA884" s="40"/>
      <c r="BB884" s="40"/>
      <c r="BC884" s="235"/>
      <c r="BD884" s="233" t="str">
        <f>IF(F884="","",Tabla1[[#This Row],[sem 01]]&amp;Tabla1[[#This Row],[sem 02]]&amp;Tabla1[[#This Row],[sem 03]])</f>
        <v/>
      </c>
      <c r="BE884" s="234" t="str">
        <f>IF(TRIM(F884)="","",$B$1&amp;"-"&amp;SUBSTITUTE(Tabla1[[#This Row],[Mes Inscrito]]," ","")&amp;"-"&amp;SUBSTITUTE(Tabla1[[#This Row],[Dia de clases Inscrito]]," ","")&amp;"-"&amp;SUBSTITUTE(Tabla1[[#This Row],[Horario Inscrito]]," ","")&amp;"-"&amp;Tabla1[[#This Row],[Fecha Inicio grupo]])</f>
        <v/>
      </c>
      <c r="BF884" s="251" t="str">
        <f>IF(F884="","",Tabla1[[#This Row],[Curso]])</f>
        <v/>
      </c>
      <c r="BG884" s="252" t="str">
        <f>+IF(TRIM(F884)="","",$B$1&amp;"-"&amp;TRIM(Tabla1[[#This Row],[Mes Inscrito]])&amp;"-"&amp;TRIM(Tabla1[[#This Row],[Dia de clases Inscrito]])&amp;"-"&amp;TRIM(Tabla1[[#This Row],[Horario Inscrito]])&amp;"-"&amp;TRIM(Tabla1[[#This Row],[Fecha Inicio grupo]])&amp;"-"&amp;TRIM(Tabla1[[#This Row],[Tipo Incrito]]))</f>
        <v/>
      </c>
      <c r="BH884" s="308" t="str">
        <f>IF(F884="","",OR(IFERROR(SEARCH("CG",Tabla1[[#This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4" s="309" t="str">
        <f>IF(F884&lt;&gt;"",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4" s="309" t="str">
        <f>IF(F884&lt;&gt;"",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4" s="309" t="str">
        <f>IF(Tabla1[[#This Row],[Fecha Inicio grupo]]="","",IFERROR(VLOOKUP(Tabla1[[#This Row],[Mes de Alta como miembro]],Parámetros!$AM$2:$AN$16,2,0),"01/01/1900"))</f>
        <v/>
      </c>
    </row>
    <row r="885" spans="1:63" ht="14.45" hidden="1">
      <c r="A885" s="69">
        <v>882</v>
      </c>
      <c r="B885" s="30"/>
      <c r="C885" s="35"/>
      <c r="D885" s="43"/>
      <c r="E885" s="65"/>
      <c r="F885" s="46"/>
      <c r="G885" s="46"/>
      <c r="H885" s="163"/>
      <c r="I885" s="43"/>
      <c r="J885" s="29"/>
      <c r="K885" s="70"/>
      <c r="L885" s="69"/>
      <c r="M885" s="47"/>
      <c r="N885" s="238" t="str">
        <f ca="1">IF(Tabla1[[#This Row],[Fecha de nac]]="","",IF(Tabla1[[#This Row],[Fecha Finalización]] &gt;=TODAY(), DATEDIF(Tabla1[[#This Row],[Fecha de nac]],TODAY(),"y"), ROUNDDOWN((Tabla1[[#This Row],[Fecha Finalización]] -Tabla1[[#This Row],[Fecha de nac]])/365,0)))</f>
        <v/>
      </c>
      <c r="O885" s="169"/>
      <c r="P885" s="35"/>
      <c r="Q885" s="68"/>
      <c r="R885" s="68"/>
      <c r="S885" s="68"/>
      <c r="T885" s="68"/>
      <c r="U885" s="243" t="str">
        <f>IF(F885="","",Tabla1[[#This Row],[Fecha Inicio grupo]]+3*7-7)</f>
        <v/>
      </c>
      <c r="V885" s="244" t="str">
        <f>IF(F885="","",EDATE(Tabla1[[#This Row],[Fecha Inicio grupo]],3))</f>
        <v/>
      </c>
      <c r="W885" s="30"/>
      <c r="X885" s="30"/>
      <c r="Y885" s="76"/>
      <c r="Z885" s="76"/>
      <c r="AA885" s="76"/>
      <c r="AB885" s="76"/>
      <c r="AC885" s="76"/>
      <c r="AD885" s="76"/>
      <c r="AE885" s="76"/>
      <c r="AF885" s="76"/>
      <c r="AG885" s="76"/>
      <c r="AH885" s="76"/>
      <c r="AI885" s="76"/>
      <c r="AJ885" s="76"/>
      <c r="AK885" s="76"/>
      <c r="AL885" s="76"/>
      <c r="AM885" s="76"/>
      <c r="AN885" s="76"/>
      <c r="AO885" s="144"/>
      <c r="AP885" s="246" t="str">
        <f>IF(F885="","",IFERROR(VLOOKUP(SUBSTITUTE(SUBSTITUTE(Tabla1[[#This Row],[Uso Sistemas]],"T","P"),"N","F"),Parámetros!$M$2:$N$17,2,0),"Completar hasta 3ra sem. para evaluar a Probacionista"))</f>
        <v/>
      </c>
      <c r="AQ885" s="40"/>
      <c r="AR885" s="40"/>
      <c r="AS885" s="40"/>
      <c r="AT885" s="29"/>
      <c r="AU885" s="56"/>
      <c r="AV885" s="56"/>
      <c r="AW885" s="56"/>
      <c r="AX885" s="248" t="str">
        <f>IF(V885="","",EOMONTH(EDATE(Tabla1[[#This Row],[Fecha Finalización]],2),0))</f>
        <v/>
      </c>
      <c r="AY885" s="40"/>
      <c r="AZ885" s="249" t="str">
        <f>IF(V885="","",EOMONTH(EDATE(Tabla1[[#This Row],[Fecha Finalización]],3),0))</f>
        <v/>
      </c>
      <c r="BA885" s="40"/>
      <c r="BB885" s="40"/>
      <c r="BC885" s="235"/>
      <c r="BD885" s="233" t="str">
        <f>IF(F885="","",Tabla1[[#This Row],[sem 01]]&amp;Tabla1[[#This Row],[sem 02]]&amp;Tabla1[[#This Row],[sem 03]])</f>
        <v/>
      </c>
      <c r="BE885" s="234" t="str">
        <f>IF(TRIM(F885)="","",$B$1&amp;"-"&amp;SUBSTITUTE(Tabla1[[#This Row],[Mes Inscrito]]," ","")&amp;"-"&amp;SUBSTITUTE(Tabla1[[#This Row],[Dia de clases Inscrito]]," ","")&amp;"-"&amp;SUBSTITUTE(Tabla1[[#This Row],[Horario Inscrito]]," ","")&amp;"-"&amp;Tabla1[[#This Row],[Fecha Inicio grupo]])</f>
        <v/>
      </c>
      <c r="BF885" s="251" t="str">
        <f>IF(F885="","",Tabla1[[#This Row],[Curso]])</f>
        <v/>
      </c>
      <c r="BG885" s="252" t="str">
        <f>+IF(TRIM(F885)="","",$B$1&amp;"-"&amp;TRIM(Tabla1[[#This Row],[Mes Inscrito]])&amp;"-"&amp;TRIM(Tabla1[[#This Row],[Dia de clases Inscrito]])&amp;"-"&amp;TRIM(Tabla1[[#This Row],[Horario Inscrito]])&amp;"-"&amp;TRIM(Tabla1[[#This Row],[Fecha Inicio grupo]])&amp;"-"&amp;TRIM(Tabla1[[#This Row],[Tipo Incrito]]))</f>
        <v/>
      </c>
      <c r="BH885" s="308" t="str">
        <f>IF(F885="","",OR(IFERROR(SEARCH("CG",Tabla1[[#This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5" s="309" t="str">
        <f>IF(F885&lt;&gt;"",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5" s="309" t="str">
        <f>IF(F885&lt;&gt;"",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5" s="309" t="str">
        <f>IF(Tabla1[[#This Row],[Fecha Inicio grupo]]="","",IFERROR(VLOOKUP(Tabla1[[#This Row],[Mes de Alta como miembro]],Parámetros!$AM$2:$AN$16,2,0),"01/01/1900"))</f>
        <v/>
      </c>
    </row>
    <row r="886" spans="1:63" ht="14.45" hidden="1">
      <c r="A886" s="69">
        <v>883</v>
      </c>
      <c r="B886" s="30"/>
      <c r="C886" s="35"/>
      <c r="D886" s="43"/>
      <c r="E886" s="65"/>
      <c r="F886" s="46"/>
      <c r="G886" s="46"/>
      <c r="H886" s="163"/>
      <c r="I886" s="43"/>
      <c r="J886" s="29"/>
      <c r="K886" s="70"/>
      <c r="L886" s="69"/>
      <c r="M886" s="47"/>
      <c r="N886" s="238" t="str">
        <f ca="1">IF(Tabla1[[#This Row],[Fecha de nac]]="","",IF(Tabla1[[#This Row],[Fecha Finalización]] &gt;=TODAY(), DATEDIF(Tabla1[[#This Row],[Fecha de nac]],TODAY(),"y"), ROUNDDOWN((Tabla1[[#This Row],[Fecha Finalización]] -Tabla1[[#This Row],[Fecha de nac]])/365,0)))</f>
        <v/>
      </c>
      <c r="O886" s="169"/>
      <c r="P886" s="35"/>
      <c r="Q886" s="68"/>
      <c r="R886" s="68"/>
      <c r="S886" s="68"/>
      <c r="T886" s="68"/>
      <c r="U886" s="243" t="str">
        <f>IF(F886="","",Tabla1[[#This Row],[Fecha Inicio grupo]]+3*7-7)</f>
        <v/>
      </c>
      <c r="V886" s="244" t="str">
        <f>IF(F886="","",EDATE(Tabla1[[#This Row],[Fecha Inicio grupo]],3))</f>
        <v/>
      </c>
      <c r="W886" s="30"/>
      <c r="X886" s="30"/>
      <c r="Y886" s="76"/>
      <c r="Z886" s="76"/>
      <c r="AA886" s="76"/>
      <c r="AB886" s="76"/>
      <c r="AC886" s="76"/>
      <c r="AD886" s="76"/>
      <c r="AE886" s="76"/>
      <c r="AF886" s="76"/>
      <c r="AG886" s="76"/>
      <c r="AH886" s="76"/>
      <c r="AI886" s="76"/>
      <c r="AJ886" s="76"/>
      <c r="AK886" s="76"/>
      <c r="AL886" s="76"/>
      <c r="AM886" s="76"/>
      <c r="AN886" s="76"/>
      <c r="AO886" s="144"/>
      <c r="AP886" s="246" t="str">
        <f>IF(F886="","",IFERROR(VLOOKUP(SUBSTITUTE(SUBSTITUTE(Tabla1[[#This Row],[Uso Sistemas]],"T","P"),"N","F"),Parámetros!$M$2:$N$17,2,0),"Completar hasta 3ra sem. para evaluar a Probacionista"))</f>
        <v/>
      </c>
      <c r="AQ886" s="40"/>
      <c r="AR886" s="40"/>
      <c r="AS886" s="40"/>
      <c r="AT886" s="29"/>
      <c r="AU886" s="56"/>
      <c r="AV886" s="56"/>
      <c r="AW886" s="56"/>
      <c r="AX886" s="248" t="str">
        <f>IF(V886="","",EOMONTH(EDATE(Tabla1[[#This Row],[Fecha Finalización]],2),0))</f>
        <v/>
      </c>
      <c r="AY886" s="40"/>
      <c r="AZ886" s="249" t="str">
        <f>IF(V886="","",EOMONTH(EDATE(Tabla1[[#This Row],[Fecha Finalización]],3),0))</f>
        <v/>
      </c>
      <c r="BA886" s="40"/>
      <c r="BB886" s="40"/>
      <c r="BC886" s="235"/>
      <c r="BD886" s="233" t="str">
        <f>IF(F886="","",Tabla1[[#This Row],[sem 01]]&amp;Tabla1[[#This Row],[sem 02]]&amp;Tabla1[[#This Row],[sem 03]])</f>
        <v/>
      </c>
      <c r="BE886" s="234" t="str">
        <f>IF(TRIM(F886)="","",$B$1&amp;"-"&amp;SUBSTITUTE(Tabla1[[#This Row],[Mes Inscrito]]," ","")&amp;"-"&amp;SUBSTITUTE(Tabla1[[#This Row],[Dia de clases Inscrito]]," ","")&amp;"-"&amp;SUBSTITUTE(Tabla1[[#This Row],[Horario Inscrito]]," ","")&amp;"-"&amp;Tabla1[[#This Row],[Fecha Inicio grupo]])</f>
        <v/>
      </c>
      <c r="BF886" s="251" t="str">
        <f>IF(F886="","",Tabla1[[#This Row],[Curso]])</f>
        <v/>
      </c>
      <c r="BG886" s="252" t="str">
        <f>+IF(TRIM(F886)="","",$B$1&amp;"-"&amp;TRIM(Tabla1[[#This Row],[Mes Inscrito]])&amp;"-"&amp;TRIM(Tabla1[[#This Row],[Dia de clases Inscrito]])&amp;"-"&amp;TRIM(Tabla1[[#This Row],[Horario Inscrito]])&amp;"-"&amp;TRIM(Tabla1[[#This Row],[Fecha Inicio grupo]])&amp;"-"&amp;TRIM(Tabla1[[#This Row],[Tipo Incrito]]))</f>
        <v/>
      </c>
      <c r="BH886" s="308" t="str">
        <f>IF(F886="","",OR(IFERROR(SEARCH("CG",Tabla1[[#This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6" s="309" t="str">
        <f>IF(F886&lt;&gt;"",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6" s="309" t="str">
        <f>IF(F886&lt;&gt;"",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6" s="309" t="str">
        <f>IF(Tabla1[[#This Row],[Fecha Inicio grupo]]="","",IFERROR(VLOOKUP(Tabla1[[#This Row],[Mes de Alta como miembro]],Parámetros!$AM$2:$AN$16,2,0),"01/01/1900"))</f>
        <v/>
      </c>
    </row>
    <row r="887" spans="1:63" ht="14.45" hidden="1">
      <c r="A887" s="69">
        <v>884</v>
      </c>
      <c r="B887" s="30"/>
      <c r="C887" s="35"/>
      <c r="D887" s="43"/>
      <c r="E887" s="65"/>
      <c r="F887" s="46"/>
      <c r="G887" s="46"/>
      <c r="H887" s="163"/>
      <c r="I887" s="43"/>
      <c r="J887" s="29"/>
      <c r="K887" s="70"/>
      <c r="L887" s="69"/>
      <c r="M887" s="47"/>
      <c r="N887" s="238" t="str">
        <f ca="1">IF(Tabla1[[#This Row],[Fecha de nac]]="","",IF(Tabla1[[#This Row],[Fecha Finalización]] &gt;=TODAY(), DATEDIF(Tabla1[[#This Row],[Fecha de nac]],TODAY(),"y"), ROUNDDOWN((Tabla1[[#This Row],[Fecha Finalización]] -Tabla1[[#This Row],[Fecha de nac]])/365,0)))</f>
        <v/>
      </c>
      <c r="O887" s="169"/>
      <c r="P887" s="35"/>
      <c r="Q887" s="68"/>
      <c r="R887" s="68"/>
      <c r="S887" s="68"/>
      <c r="T887" s="68"/>
      <c r="U887" s="243" t="str">
        <f>IF(F887="","",Tabla1[[#This Row],[Fecha Inicio grupo]]+3*7-7)</f>
        <v/>
      </c>
      <c r="V887" s="244" t="str">
        <f>IF(F887="","",EDATE(Tabla1[[#This Row],[Fecha Inicio grupo]],3))</f>
        <v/>
      </c>
      <c r="W887" s="30"/>
      <c r="X887" s="30"/>
      <c r="Y887" s="76"/>
      <c r="Z887" s="76"/>
      <c r="AA887" s="76"/>
      <c r="AB887" s="76"/>
      <c r="AC887" s="76"/>
      <c r="AD887" s="76"/>
      <c r="AE887" s="76"/>
      <c r="AF887" s="76"/>
      <c r="AG887" s="76"/>
      <c r="AH887" s="76"/>
      <c r="AI887" s="76"/>
      <c r="AJ887" s="76"/>
      <c r="AK887" s="76"/>
      <c r="AL887" s="76"/>
      <c r="AM887" s="76"/>
      <c r="AN887" s="76"/>
      <c r="AO887" s="144"/>
      <c r="AP887" s="246" t="str">
        <f>IF(F887="","",IFERROR(VLOOKUP(SUBSTITUTE(SUBSTITUTE(Tabla1[[#This Row],[Uso Sistemas]],"T","P"),"N","F"),Parámetros!$M$2:$N$17,2,0),"Completar hasta 3ra sem. para evaluar a Probacionista"))</f>
        <v/>
      </c>
      <c r="AQ887" s="40"/>
      <c r="AR887" s="40"/>
      <c r="AS887" s="40"/>
      <c r="AT887" s="29"/>
      <c r="AU887" s="56"/>
      <c r="AV887" s="56"/>
      <c r="AW887" s="56"/>
      <c r="AX887" s="248" t="str">
        <f>IF(V887="","",EOMONTH(EDATE(Tabla1[[#This Row],[Fecha Finalización]],2),0))</f>
        <v/>
      </c>
      <c r="AY887" s="40"/>
      <c r="AZ887" s="249" t="str">
        <f>IF(V887="","",EOMONTH(EDATE(Tabla1[[#This Row],[Fecha Finalización]],3),0))</f>
        <v/>
      </c>
      <c r="BA887" s="40"/>
      <c r="BB887" s="40"/>
      <c r="BC887" s="235"/>
      <c r="BD887" s="233" t="str">
        <f>IF(F887="","",Tabla1[[#This Row],[sem 01]]&amp;Tabla1[[#This Row],[sem 02]]&amp;Tabla1[[#This Row],[sem 03]])</f>
        <v/>
      </c>
      <c r="BE887" s="234" t="str">
        <f>IF(TRIM(F887)="","",$B$1&amp;"-"&amp;SUBSTITUTE(Tabla1[[#This Row],[Mes Inscrito]]," ","")&amp;"-"&amp;SUBSTITUTE(Tabla1[[#This Row],[Dia de clases Inscrito]]," ","")&amp;"-"&amp;SUBSTITUTE(Tabla1[[#This Row],[Horario Inscrito]]," ","")&amp;"-"&amp;Tabla1[[#This Row],[Fecha Inicio grupo]])</f>
        <v/>
      </c>
      <c r="BF887" s="251" t="str">
        <f>IF(F887="","",Tabla1[[#This Row],[Curso]])</f>
        <v/>
      </c>
      <c r="BG887" s="252" t="str">
        <f>+IF(TRIM(F887)="","",$B$1&amp;"-"&amp;TRIM(Tabla1[[#This Row],[Mes Inscrito]])&amp;"-"&amp;TRIM(Tabla1[[#This Row],[Dia de clases Inscrito]])&amp;"-"&amp;TRIM(Tabla1[[#This Row],[Horario Inscrito]])&amp;"-"&amp;TRIM(Tabla1[[#This Row],[Fecha Inicio grupo]])&amp;"-"&amp;TRIM(Tabla1[[#This Row],[Tipo Incrito]]))</f>
        <v/>
      </c>
      <c r="BH887" s="308" t="str">
        <f>IF(F887="","",OR(IFERROR(SEARCH("CG",Tabla1[[#This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7" s="309" t="str">
        <f>IF(F887&lt;&gt;"",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7" s="309" t="str">
        <f>IF(F887&lt;&gt;"",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7" s="309" t="str">
        <f>IF(Tabla1[[#This Row],[Fecha Inicio grupo]]="","",IFERROR(VLOOKUP(Tabla1[[#This Row],[Mes de Alta como miembro]],Parámetros!$AM$2:$AN$16,2,0),"01/01/1900"))</f>
        <v/>
      </c>
    </row>
    <row r="888" spans="1:63" ht="14.45" hidden="1">
      <c r="A888" s="69">
        <v>885</v>
      </c>
      <c r="B888" s="30"/>
      <c r="C888" s="35"/>
      <c r="D888" s="43"/>
      <c r="E888" s="65"/>
      <c r="F888" s="46"/>
      <c r="G888" s="46"/>
      <c r="H888" s="163"/>
      <c r="I888" s="43"/>
      <c r="J888" s="29"/>
      <c r="K888" s="70"/>
      <c r="L888" s="69"/>
      <c r="M888" s="47"/>
      <c r="N888" s="238" t="str">
        <f ca="1">IF(Tabla1[[#This Row],[Fecha de nac]]="","",IF(Tabla1[[#This Row],[Fecha Finalización]] &gt;=TODAY(), DATEDIF(Tabla1[[#This Row],[Fecha de nac]],TODAY(),"y"), ROUNDDOWN((Tabla1[[#This Row],[Fecha Finalización]] -Tabla1[[#This Row],[Fecha de nac]])/365,0)))</f>
        <v/>
      </c>
      <c r="O888" s="169"/>
      <c r="P888" s="35"/>
      <c r="Q888" s="68"/>
      <c r="R888" s="68"/>
      <c r="S888" s="68"/>
      <c r="T888" s="68"/>
      <c r="U888" s="243" t="str">
        <f>IF(F888="","",Tabla1[[#This Row],[Fecha Inicio grupo]]+3*7-7)</f>
        <v/>
      </c>
      <c r="V888" s="244" t="str">
        <f>IF(F888="","",EDATE(Tabla1[[#This Row],[Fecha Inicio grupo]],3))</f>
        <v/>
      </c>
      <c r="W888" s="30"/>
      <c r="X888" s="30"/>
      <c r="Y888" s="76"/>
      <c r="Z888" s="76"/>
      <c r="AA888" s="76"/>
      <c r="AB888" s="76"/>
      <c r="AC888" s="76"/>
      <c r="AD888" s="76"/>
      <c r="AE888" s="76"/>
      <c r="AF888" s="76"/>
      <c r="AG888" s="76"/>
      <c r="AH888" s="76"/>
      <c r="AI888" s="76"/>
      <c r="AJ888" s="76"/>
      <c r="AK888" s="76"/>
      <c r="AL888" s="76"/>
      <c r="AM888" s="76"/>
      <c r="AN888" s="76"/>
      <c r="AO888" s="144"/>
      <c r="AP888" s="246" t="str">
        <f>IF(F888="","",IFERROR(VLOOKUP(SUBSTITUTE(SUBSTITUTE(Tabla1[[#This Row],[Uso Sistemas]],"T","P"),"N","F"),Parámetros!$M$2:$N$17,2,0),"Completar hasta 3ra sem. para evaluar a Probacionista"))</f>
        <v/>
      </c>
      <c r="AQ888" s="40"/>
      <c r="AR888" s="40"/>
      <c r="AS888" s="40"/>
      <c r="AT888" s="29"/>
      <c r="AU888" s="56"/>
      <c r="AV888" s="56"/>
      <c r="AW888" s="56"/>
      <c r="AX888" s="248" t="str">
        <f>IF(V888="","",EOMONTH(EDATE(Tabla1[[#This Row],[Fecha Finalización]],2),0))</f>
        <v/>
      </c>
      <c r="AY888" s="40"/>
      <c r="AZ888" s="249" t="str">
        <f>IF(V888="","",EOMONTH(EDATE(Tabla1[[#This Row],[Fecha Finalización]],3),0))</f>
        <v/>
      </c>
      <c r="BA888" s="40"/>
      <c r="BB888" s="40"/>
      <c r="BC888" s="235"/>
      <c r="BD888" s="233" t="str">
        <f>IF(F888="","",Tabla1[[#This Row],[sem 01]]&amp;Tabla1[[#This Row],[sem 02]]&amp;Tabla1[[#This Row],[sem 03]])</f>
        <v/>
      </c>
      <c r="BE888" s="234" t="str">
        <f>IF(TRIM(F888)="","",$B$1&amp;"-"&amp;SUBSTITUTE(Tabla1[[#This Row],[Mes Inscrito]]," ","")&amp;"-"&amp;SUBSTITUTE(Tabla1[[#This Row],[Dia de clases Inscrito]]," ","")&amp;"-"&amp;SUBSTITUTE(Tabla1[[#This Row],[Horario Inscrito]]," ","")&amp;"-"&amp;Tabla1[[#This Row],[Fecha Inicio grupo]])</f>
        <v/>
      </c>
      <c r="BF888" s="251" t="str">
        <f>IF(F888="","",Tabla1[[#This Row],[Curso]])</f>
        <v/>
      </c>
      <c r="BG888" s="252" t="str">
        <f>+IF(TRIM(F888)="","",$B$1&amp;"-"&amp;TRIM(Tabla1[[#This Row],[Mes Inscrito]])&amp;"-"&amp;TRIM(Tabla1[[#This Row],[Dia de clases Inscrito]])&amp;"-"&amp;TRIM(Tabla1[[#This Row],[Horario Inscrito]])&amp;"-"&amp;TRIM(Tabla1[[#This Row],[Fecha Inicio grupo]])&amp;"-"&amp;TRIM(Tabla1[[#This Row],[Tipo Incrito]]))</f>
        <v/>
      </c>
      <c r="BH888" s="308" t="str">
        <f>IF(F888="","",OR(IFERROR(SEARCH("CG",Tabla1[[#This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8" s="309" t="str">
        <f>IF(F888&lt;&gt;"",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8" s="309" t="str">
        <f>IF(F888&lt;&gt;"",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8" s="309" t="str">
        <f>IF(Tabla1[[#This Row],[Fecha Inicio grupo]]="","",IFERROR(VLOOKUP(Tabla1[[#This Row],[Mes de Alta como miembro]],Parámetros!$AM$2:$AN$16,2,0),"01/01/1900"))</f>
        <v/>
      </c>
    </row>
    <row r="889" spans="1:63" ht="14.45" hidden="1">
      <c r="A889" s="69">
        <v>886</v>
      </c>
      <c r="B889" s="30"/>
      <c r="C889" s="35"/>
      <c r="D889" s="43"/>
      <c r="E889" s="65"/>
      <c r="F889" s="46"/>
      <c r="G889" s="46"/>
      <c r="H889" s="163"/>
      <c r="I889" s="43"/>
      <c r="J889" s="29"/>
      <c r="K889" s="70"/>
      <c r="L889" s="69"/>
      <c r="M889" s="47"/>
      <c r="N889" s="238" t="str">
        <f ca="1">IF(Tabla1[[#This Row],[Fecha de nac]]="","",IF(Tabla1[[#This Row],[Fecha Finalización]] &gt;=TODAY(), DATEDIF(Tabla1[[#This Row],[Fecha de nac]],TODAY(),"y"), ROUNDDOWN((Tabla1[[#This Row],[Fecha Finalización]] -Tabla1[[#This Row],[Fecha de nac]])/365,0)))</f>
        <v/>
      </c>
      <c r="O889" s="169"/>
      <c r="P889" s="35"/>
      <c r="Q889" s="68"/>
      <c r="R889" s="68"/>
      <c r="S889" s="68"/>
      <c r="T889" s="68"/>
      <c r="U889" s="243" t="str">
        <f>IF(F889="","",Tabla1[[#This Row],[Fecha Inicio grupo]]+3*7-7)</f>
        <v/>
      </c>
      <c r="V889" s="244" t="str">
        <f>IF(F889="","",EDATE(Tabla1[[#This Row],[Fecha Inicio grupo]],3))</f>
        <v/>
      </c>
      <c r="W889" s="30"/>
      <c r="X889" s="30"/>
      <c r="Y889" s="76"/>
      <c r="Z889" s="76"/>
      <c r="AA889" s="76"/>
      <c r="AB889" s="76"/>
      <c r="AC889" s="76"/>
      <c r="AD889" s="76"/>
      <c r="AE889" s="76"/>
      <c r="AF889" s="76"/>
      <c r="AG889" s="76"/>
      <c r="AH889" s="76"/>
      <c r="AI889" s="76"/>
      <c r="AJ889" s="76"/>
      <c r="AK889" s="76"/>
      <c r="AL889" s="76"/>
      <c r="AM889" s="76"/>
      <c r="AN889" s="76"/>
      <c r="AO889" s="144"/>
      <c r="AP889" s="246" t="str">
        <f>IF(F889="","",IFERROR(VLOOKUP(SUBSTITUTE(SUBSTITUTE(Tabla1[[#This Row],[Uso Sistemas]],"T","P"),"N","F"),Parámetros!$M$2:$N$17,2,0),"Completar hasta 3ra sem. para evaluar a Probacionista"))</f>
        <v/>
      </c>
      <c r="AQ889" s="40"/>
      <c r="AR889" s="40"/>
      <c r="AS889" s="40"/>
      <c r="AT889" s="29"/>
      <c r="AU889" s="56"/>
      <c r="AV889" s="56"/>
      <c r="AW889" s="56"/>
      <c r="AX889" s="248" t="str">
        <f>IF(V889="","",EOMONTH(EDATE(Tabla1[[#This Row],[Fecha Finalización]],2),0))</f>
        <v/>
      </c>
      <c r="AY889" s="40"/>
      <c r="AZ889" s="249" t="str">
        <f>IF(V889="","",EOMONTH(EDATE(Tabla1[[#This Row],[Fecha Finalización]],3),0))</f>
        <v/>
      </c>
      <c r="BA889" s="40"/>
      <c r="BB889" s="40"/>
      <c r="BC889" s="235"/>
      <c r="BD889" s="233" t="str">
        <f>IF(F889="","",Tabla1[[#This Row],[sem 01]]&amp;Tabla1[[#This Row],[sem 02]]&amp;Tabla1[[#This Row],[sem 03]])</f>
        <v/>
      </c>
      <c r="BE889" s="234" t="str">
        <f>IF(TRIM(F889)="","",$B$1&amp;"-"&amp;SUBSTITUTE(Tabla1[[#This Row],[Mes Inscrito]]," ","")&amp;"-"&amp;SUBSTITUTE(Tabla1[[#This Row],[Dia de clases Inscrito]]," ","")&amp;"-"&amp;SUBSTITUTE(Tabla1[[#This Row],[Horario Inscrito]]," ","")&amp;"-"&amp;Tabla1[[#This Row],[Fecha Inicio grupo]])</f>
        <v/>
      </c>
      <c r="BF889" s="251" t="str">
        <f>IF(F889="","",Tabla1[[#This Row],[Curso]])</f>
        <v/>
      </c>
      <c r="BG889" s="252" t="str">
        <f>+IF(TRIM(F889)="","",$B$1&amp;"-"&amp;TRIM(Tabla1[[#This Row],[Mes Inscrito]])&amp;"-"&amp;TRIM(Tabla1[[#This Row],[Dia de clases Inscrito]])&amp;"-"&amp;TRIM(Tabla1[[#This Row],[Horario Inscrito]])&amp;"-"&amp;TRIM(Tabla1[[#This Row],[Fecha Inicio grupo]])&amp;"-"&amp;TRIM(Tabla1[[#This Row],[Tipo Incrito]]))</f>
        <v/>
      </c>
      <c r="BH889" s="308" t="str">
        <f>IF(F889="","",OR(IFERROR(SEARCH("CG",Tabla1[[#This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9" s="309" t="str">
        <f>IF(F889&lt;&gt;"",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9" s="309" t="str">
        <f>IF(F889&lt;&gt;"",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9" s="309" t="str">
        <f>IF(Tabla1[[#This Row],[Fecha Inicio grupo]]="","",IFERROR(VLOOKUP(Tabla1[[#This Row],[Mes de Alta como miembro]],Parámetros!$AM$2:$AN$16,2,0),"01/01/1900"))</f>
        <v/>
      </c>
    </row>
    <row r="890" spans="1:63" ht="14.45" hidden="1">
      <c r="A890" s="69">
        <v>887</v>
      </c>
      <c r="B890" s="30"/>
      <c r="C890" s="35"/>
      <c r="D890" s="43"/>
      <c r="E890" s="65"/>
      <c r="F890" s="46"/>
      <c r="G890" s="46"/>
      <c r="H890" s="163"/>
      <c r="I890" s="43"/>
      <c r="J890" s="29"/>
      <c r="K890" s="70"/>
      <c r="L890" s="69"/>
      <c r="M890" s="47"/>
      <c r="N890" s="238" t="str">
        <f ca="1">IF(Tabla1[[#This Row],[Fecha de nac]]="","",IF(Tabla1[[#This Row],[Fecha Finalización]] &gt;=TODAY(), DATEDIF(Tabla1[[#This Row],[Fecha de nac]],TODAY(),"y"), ROUNDDOWN((Tabla1[[#This Row],[Fecha Finalización]] -Tabla1[[#This Row],[Fecha de nac]])/365,0)))</f>
        <v/>
      </c>
      <c r="O890" s="169"/>
      <c r="P890" s="35"/>
      <c r="Q890" s="68"/>
      <c r="R890" s="68"/>
      <c r="S890" s="68"/>
      <c r="T890" s="68"/>
      <c r="U890" s="243" t="str">
        <f>IF(F890="","",Tabla1[[#This Row],[Fecha Inicio grupo]]+3*7-7)</f>
        <v/>
      </c>
      <c r="V890" s="244" t="str">
        <f>IF(F890="","",EDATE(Tabla1[[#This Row],[Fecha Inicio grupo]],3))</f>
        <v/>
      </c>
      <c r="W890" s="30"/>
      <c r="X890" s="30"/>
      <c r="Y890" s="76"/>
      <c r="Z890" s="76"/>
      <c r="AA890" s="76"/>
      <c r="AB890" s="76"/>
      <c r="AC890" s="76"/>
      <c r="AD890" s="76"/>
      <c r="AE890" s="76"/>
      <c r="AF890" s="76"/>
      <c r="AG890" s="76"/>
      <c r="AH890" s="76"/>
      <c r="AI890" s="76"/>
      <c r="AJ890" s="76"/>
      <c r="AK890" s="76"/>
      <c r="AL890" s="76"/>
      <c r="AM890" s="76"/>
      <c r="AN890" s="76"/>
      <c r="AO890" s="144"/>
      <c r="AP890" s="246" t="str">
        <f>IF(F890="","",IFERROR(VLOOKUP(SUBSTITUTE(SUBSTITUTE(Tabla1[[#This Row],[Uso Sistemas]],"T","P"),"N","F"),Parámetros!$M$2:$N$17,2,0),"Completar hasta 3ra sem. para evaluar a Probacionista"))</f>
        <v/>
      </c>
      <c r="AQ890" s="40"/>
      <c r="AR890" s="40"/>
      <c r="AS890" s="40"/>
      <c r="AT890" s="29"/>
      <c r="AU890" s="56"/>
      <c r="AV890" s="56"/>
      <c r="AW890" s="56"/>
      <c r="AX890" s="248" t="str">
        <f>IF(V890="","",EOMONTH(EDATE(Tabla1[[#This Row],[Fecha Finalización]],2),0))</f>
        <v/>
      </c>
      <c r="AY890" s="40"/>
      <c r="AZ890" s="249" t="str">
        <f>IF(V890="","",EOMONTH(EDATE(Tabla1[[#This Row],[Fecha Finalización]],3),0))</f>
        <v/>
      </c>
      <c r="BA890" s="40"/>
      <c r="BB890" s="40"/>
      <c r="BC890" s="235"/>
      <c r="BD890" s="233" t="str">
        <f>IF(F890="","",Tabla1[[#This Row],[sem 01]]&amp;Tabla1[[#This Row],[sem 02]]&amp;Tabla1[[#This Row],[sem 03]])</f>
        <v/>
      </c>
      <c r="BE890" s="234" t="str">
        <f>IF(TRIM(F890)="","",$B$1&amp;"-"&amp;SUBSTITUTE(Tabla1[[#This Row],[Mes Inscrito]]," ","")&amp;"-"&amp;SUBSTITUTE(Tabla1[[#This Row],[Dia de clases Inscrito]]," ","")&amp;"-"&amp;SUBSTITUTE(Tabla1[[#This Row],[Horario Inscrito]]," ","")&amp;"-"&amp;Tabla1[[#This Row],[Fecha Inicio grupo]])</f>
        <v/>
      </c>
      <c r="BF890" s="251" t="str">
        <f>IF(F890="","",Tabla1[[#This Row],[Curso]])</f>
        <v/>
      </c>
      <c r="BG890" s="252" t="str">
        <f>+IF(TRIM(F890)="","",$B$1&amp;"-"&amp;TRIM(Tabla1[[#This Row],[Mes Inscrito]])&amp;"-"&amp;TRIM(Tabla1[[#This Row],[Dia de clases Inscrito]])&amp;"-"&amp;TRIM(Tabla1[[#This Row],[Horario Inscrito]])&amp;"-"&amp;TRIM(Tabla1[[#This Row],[Fecha Inicio grupo]])&amp;"-"&amp;TRIM(Tabla1[[#This Row],[Tipo Incrito]]))</f>
        <v/>
      </c>
      <c r="BH890" s="308" t="str">
        <f>IF(F890="","",OR(IFERROR(SEARCH("CG",Tabla1[[#This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0" s="309" t="str">
        <f>IF(F890&lt;&gt;"",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0" s="309" t="str">
        <f>IF(F890&lt;&gt;"",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0" s="309" t="str">
        <f>IF(Tabla1[[#This Row],[Fecha Inicio grupo]]="","",IFERROR(VLOOKUP(Tabla1[[#This Row],[Mes de Alta como miembro]],Parámetros!$AM$2:$AN$16,2,0),"01/01/1900"))</f>
        <v/>
      </c>
    </row>
    <row r="891" spans="1:63" ht="14.45" hidden="1">
      <c r="A891" s="69">
        <v>888</v>
      </c>
      <c r="B891" s="30"/>
      <c r="C891" s="35"/>
      <c r="D891" s="43"/>
      <c r="E891" s="65"/>
      <c r="F891" s="46"/>
      <c r="G891" s="46"/>
      <c r="H891" s="163"/>
      <c r="I891" s="43"/>
      <c r="J891" s="29"/>
      <c r="K891" s="70"/>
      <c r="L891" s="69"/>
      <c r="M891" s="47"/>
      <c r="N891" s="238" t="str">
        <f ca="1">IF(Tabla1[[#This Row],[Fecha de nac]]="","",IF(Tabla1[[#This Row],[Fecha Finalización]] &gt;=TODAY(), DATEDIF(Tabla1[[#This Row],[Fecha de nac]],TODAY(),"y"), ROUNDDOWN((Tabla1[[#This Row],[Fecha Finalización]] -Tabla1[[#This Row],[Fecha de nac]])/365,0)))</f>
        <v/>
      </c>
      <c r="O891" s="169"/>
      <c r="P891" s="35"/>
      <c r="Q891" s="68"/>
      <c r="R891" s="68"/>
      <c r="S891" s="68"/>
      <c r="T891" s="68"/>
      <c r="U891" s="243" t="str">
        <f>IF(F891="","",Tabla1[[#This Row],[Fecha Inicio grupo]]+3*7-7)</f>
        <v/>
      </c>
      <c r="V891" s="244" t="str">
        <f>IF(F891="","",EDATE(Tabla1[[#This Row],[Fecha Inicio grupo]],3))</f>
        <v/>
      </c>
      <c r="W891" s="30"/>
      <c r="X891" s="30"/>
      <c r="Y891" s="76"/>
      <c r="Z891" s="76"/>
      <c r="AA891" s="76"/>
      <c r="AB891" s="76"/>
      <c r="AC891" s="76"/>
      <c r="AD891" s="76"/>
      <c r="AE891" s="76"/>
      <c r="AF891" s="76"/>
      <c r="AG891" s="76"/>
      <c r="AH891" s="76"/>
      <c r="AI891" s="76"/>
      <c r="AJ891" s="76"/>
      <c r="AK891" s="76"/>
      <c r="AL891" s="76"/>
      <c r="AM891" s="76"/>
      <c r="AN891" s="76"/>
      <c r="AO891" s="144"/>
      <c r="AP891" s="246" t="str">
        <f>IF(F891="","",IFERROR(VLOOKUP(SUBSTITUTE(SUBSTITUTE(Tabla1[[#This Row],[Uso Sistemas]],"T","P"),"N","F"),Parámetros!$M$2:$N$17,2,0),"Completar hasta 3ra sem. para evaluar a Probacionista"))</f>
        <v/>
      </c>
      <c r="AQ891" s="40"/>
      <c r="AR891" s="40"/>
      <c r="AS891" s="40"/>
      <c r="AT891" s="29"/>
      <c r="AU891" s="56"/>
      <c r="AV891" s="56"/>
      <c r="AW891" s="56"/>
      <c r="AX891" s="248" t="str">
        <f>IF(V891="","",EOMONTH(EDATE(Tabla1[[#This Row],[Fecha Finalización]],2),0))</f>
        <v/>
      </c>
      <c r="AY891" s="40"/>
      <c r="AZ891" s="249" t="str">
        <f>IF(V891="","",EOMONTH(EDATE(Tabla1[[#This Row],[Fecha Finalización]],3),0))</f>
        <v/>
      </c>
      <c r="BA891" s="40"/>
      <c r="BB891" s="40"/>
      <c r="BC891" s="235"/>
      <c r="BD891" s="233" t="str">
        <f>IF(F891="","",Tabla1[[#This Row],[sem 01]]&amp;Tabla1[[#This Row],[sem 02]]&amp;Tabla1[[#This Row],[sem 03]])</f>
        <v/>
      </c>
      <c r="BE891" s="234" t="str">
        <f>IF(TRIM(F891)="","",$B$1&amp;"-"&amp;SUBSTITUTE(Tabla1[[#This Row],[Mes Inscrito]]," ","")&amp;"-"&amp;SUBSTITUTE(Tabla1[[#This Row],[Dia de clases Inscrito]]," ","")&amp;"-"&amp;SUBSTITUTE(Tabla1[[#This Row],[Horario Inscrito]]," ","")&amp;"-"&amp;Tabla1[[#This Row],[Fecha Inicio grupo]])</f>
        <v/>
      </c>
      <c r="BF891" s="251" t="str">
        <f>IF(F891="","",Tabla1[[#This Row],[Curso]])</f>
        <v/>
      </c>
      <c r="BG891" s="252" t="str">
        <f>+IF(TRIM(F891)="","",$B$1&amp;"-"&amp;TRIM(Tabla1[[#This Row],[Mes Inscrito]])&amp;"-"&amp;TRIM(Tabla1[[#This Row],[Dia de clases Inscrito]])&amp;"-"&amp;TRIM(Tabla1[[#This Row],[Horario Inscrito]])&amp;"-"&amp;TRIM(Tabla1[[#This Row],[Fecha Inicio grupo]])&amp;"-"&amp;TRIM(Tabla1[[#This Row],[Tipo Incrito]]))</f>
        <v/>
      </c>
      <c r="BH891" s="308" t="str">
        <f>IF(F891="","",OR(IFERROR(SEARCH("CG",Tabla1[[#This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1" s="309" t="str">
        <f>IF(F891&lt;&gt;"",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1" s="309" t="str">
        <f>IF(F891&lt;&gt;"",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1" s="309" t="str">
        <f>IF(Tabla1[[#This Row],[Fecha Inicio grupo]]="","",IFERROR(VLOOKUP(Tabla1[[#This Row],[Mes de Alta como miembro]],Parámetros!$AM$2:$AN$16,2,0),"01/01/1900"))</f>
        <v/>
      </c>
    </row>
    <row r="892" spans="1:63" ht="14.45" hidden="1">
      <c r="A892" s="69">
        <v>889</v>
      </c>
      <c r="B892" s="30"/>
      <c r="C892" s="35"/>
      <c r="D892" s="43"/>
      <c r="E892" s="65"/>
      <c r="F892" s="46"/>
      <c r="G892" s="46"/>
      <c r="H892" s="163"/>
      <c r="I892" s="43"/>
      <c r="J892" s="29"/>
      <c r="K892" s="70"/>
      <c r="L892" s="69"/>
      <c r="M892" s="47"/>
      <c r="N892" s="238" t="str">
        <f ca="1">IF(Tabla1[[#This Row],[Fecha de nac]]="","",IF(Tabla1[[#This Row],[Fecha Finalización]] &gt;=TODAY(), DATEDIF(Tabla1[[#This Row],[Fecha de nac]],TODAY(),"y"), ROUNDDOWN((Tabla1[[#This Row],[Fecha Finalización]] -Tabla1[[#This Row],[Fecha de nac]])/365,0)))</f>
        <v/>
      </c>
      <c r="O892" s="169"/>
      <c r="P892" s="35"/>
      <c r="Q892" s="68"/>
      <c r="R892" s="68"/>
      <c r="S892" s="68"/>
      <c r="T892" s="68"/>
      <c r="U892" s="243" t="str">
        <f>IF(F892="","",Tabla1[[#This Row],[Fecha Inicio grupo]]+3*7-7)</f>
        <v/>
      </c>
      <c r="V892" s="244" t="str">
        <f>IF(F892="","",EDATE(Tabla1[[#This Row],[Fecha Inicio grupo]],3))</f>
        <v/>
      </c>
      <c r="W892" s="30"/>
      <c r="X892" s="30"/>
      <c r="Y892" s="76"/>
      <c r="Z892" s="76"/>
      <c r="AA892" s="76"/>
      <c r="AB892" s="76"/>
      <c r="AC892" s="76"/>
      <c r="AD892" s="76"/>
      <c r="AE892" s="76"/>
      <c r="AF892" s="76"/>
      <c r="AG892" s="76"/>
      <c r="AH892" s="76"/>
      <c r="AI892" s="76"/>
      <c r="AJ892" s="76"/>
      <c r="AK892" s="76"/>
      <c r="AL892" s="76"/>
      <c r="AM892" s="76"/>
      <c r="AN892" s="76"/>
      <c r="AO892" s="144"/>
      <c r="AP892" s="246" t="str">
        <f>IF(F892="","",IFERROR(VLOOKUP(SUBSTITUTE(SUBSTITUTE(Tabla1[[#This Row],[Uso Sistemas]],"T","P"),"N","F"),Parámetros!$M$2:$N$17,2,0),"Completar hasta 3ra sem. para evaluar a Probacionista"))</f>
        <v/>
      </c>
      <c r="AQ892" s="40"/>
      <c r="AR892" s="40"/>
      <c r="AS892" s="40"/>
      <c r="AT892" s="29"/>
      <c r="AU892" s="56"/>
      <c r="AV892" s="56"/>
      <c r="AW892" s="56"/>
      <c r="AX892" s="248" t="str">
        <f>IF(V892="","",EOMONTH(EDATE(Tabla1[[#This Row],[Fecha Finalización]],2),0))</f>
        <v/>
      </c>
      <c r="AY892" s="40"/>
      <c r="AZ892" s="249" t="str">
        <f>IF(V892="","",EOMONTH(EDATE(Tabla1[[#This Row],[Fecha Finalización]],3),0))</f>
        <v/>
      </c>
      <c r="BA892" s="40"/>
      <c r="BB892" s="40"/>
      <c r="BC892" s="235"/>
      <c r="BD892" s="233" t="str">
        <f>IF(F892="","",Tabla1[[#This Row],[sem 01]]&amp;Tabla1[[#This Row],[sem 02]]&amp;Tabla1[[#This Row],[sem 03]])</f>
        <v/>
      </c>
      <c r="BE892" s="234" t="str">
        <f>IF(TRIM(F892)="","",$B$1&amp;"-"&amp;SUBSTITUTE(Tabla1[[#This Row],[Mes Inscrito]]," ","")&amp;"-"&amp;SUBSTITUTE(Tabla1[[#This Row],[Dia de clases Inscrito]]," ","")&amp;"-"&amp;SUBSTITUTE(Tabla1[[#This Row],[Horario Inscrito]]," ","")&amp;"-"&amp;Tabla1[[#This Row],[Fecha Inicio grupo]])</f>
        <v/>
      </c>
      <c r="BF892" s="251" t="str">
        <f>IF(F892="","",Tabla1[[#This Row],[Curso]])</f>
        <v/>
      </c>
      <c r="BG892" s="252" t="str">
        <f>+IF(TRIM(F892)="","",$B$1&amp;"-"&amp;TRIM(Tabla1[[#This Row],[Mes Inscrito]])&amp;"-"&amp;TRIM(Tabla1[[#This Row],[Dia de clases Inscrito]])&amp;"-"&amp;TRIM(Tabla1[[#This Row],[Horario Inscrito]])&amp;"-"&amp;TRIM(Tabla1[[#This Row],[Fecha Inicio grupo]])&amp;"-"&amp;TRIM(Tabla1[[#This Row],[Tipo Incrito]]))</f>
        <v/>
      </c>
      <c r="BH892" s="308" t="str">
        <f>IF(F892="","",OR(IFERROR(SEARCH("CG",Tabla1[[#This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2" s="309" t="str">
        <f>IF(F892&lt;&gt;"",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2" s="309" t="str">
        <f>IF(F892&lt;&gt;"",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2" s="309" t="str">
        <f>IF(Tabla1[[#This Row],[Fecha Inicio grupo]]="","",IFERROR(VLOOKUP(Tabla1[[#This Row],[Mes de Alta como miembro]],Parámetros!$AM$2:$AN$16,2,0),"01/01/1900"))</f>
        <v/>
      </c>
    </row>
    <row r="893" spans="1:63" ht="14.45" hidden="1">
      <c r="A893" s="69">
        <v>890</v>
      </c>
      <c r="B893" s="30"/>
      <c r="C893" s="35"/>
      <c r="D893" s="43"/>
      <c r="E893" s="65"/>
      <c r="F893" s="46"/>
      <c r="G893" s="46"/>
      <c r="H893" s="163"/>
      <c r="I893" s="43"/>
      <c r="J893" s="29"/>
      <c r="K893" s="70"/>
      <c r="L893" s="69"/>
      <c r="M893" s="47"/>
      <c r="N893" s="238" t="str">
        <f ca="1">IF(Tabla1[[#This Row],[Fecha de nac]]="","",IF(Tabla1[[#This Row],[Fecha Finalización]] &gt;=TODAY(), DATEDIF(Tabla1[[#This Row],[Fecha de nac]],TODAY(),"y"), ROUNDDOWN((Tabla1[[#This Row],[Fecha Finalización]] -Tabla1[[#This Row],[Fecha de nac]])/365,0)))</f>
        <v/>
      </c>
      <c r="O893" s="169"/>
      <c r="P893" s="35"/>
      <c r="Q893" s="68"/>
      <c r="R893" s="68"/>
      <c r="S893" s="68"/>
      <c r="T893" s="68"/>
      <c r="U893" s="243" t="str">
        <f>IF(F893="","",Tabla1[[#This Row],[Fecha Inicio grupo]]+3*7-7)</f>
        <v/>
      </c>
      <c r="V893" s="244" t="str">
        <f>IF(F893="","",EDATE(Tabla1[[#This Row],[Fecha Inicio grupo]],3))</f>
        <v/>
      </c>
      <c r="W893" s="30"/>
      <c r="X893" s="30"/>
      <c r="Y893" s="76"/>
      <c r="Z893" s="76"/>
      <c r="AA893" s="76"/>
      <c r="AB893" s="76"/>
      <c r="AC893" s="76"/>
      <c r="AD893" s="76"/>
      <c r="AE893" s="76"/>
      <c r="AF893" s="76"/>
      <c r="AG893" s="76"/>
      <c r="AH893" s="76"/>
      <c r="AI893" s="76"/>
      <c r="AJ893" s="76"/>
      <c r="AK893" s="76"/>
      <c r="AL893" s="76"/>
      <c r="AM893" s="76"/>
      <c r="AN893" s="76"/>
      <c r="AO893" s="144"/>
      <c r="AP893" s="246" t="str">
        <f>IF(F893="","",IFERROR(VLOOKUP(SUBSTITUTE(SUBSTITUTE(Tabla1[[#This Row],[Uso Sistemas]],"T","P"),"N","F"),Parámetros!$M$2:$N$17,2,0),"Completar hasta 3ra sem. para evaluar a Probacionista"))</f>
        <v/>
      </c>
      <c r="AQ893" s="40"/>
      <c r="AR893" s="40"/>
      <c r="AS893" s="40"/>
      <c r="AT893" s="29"/>
      <c r="AU893" s="56"/>
      <c r="AV893" s="56"/>
      <c r="AW893" s="56"/>
      <c r="AX893" s="248" t="str">
        <f>IF(V893="","",EOMONTH(EDATE(Tabla1[[#This Row],[Fecha Finalización]],2),0))</f>
        <v/>
      </c>
      <c r="AY893" s="40"/>
      <c r="AZ893" s="249" t="str">
        <f>IF(V893="","",EOMONTH(EDATE(Tabla1[[#This Row],[Fecha Finalización]],3),0))</f>
        <v/>
      </c>
      <c r="BA893" s="40"/>
      <c r="BB893" s="40"/>
      <c r="BC893" s="235"/>
      <c r="BD893" s="233" t="str">
        <f>IF(F893="","",Tabla1[[#This Row],[sem 01]]&amp;Tabla1[[#This Row],[sem 02]]&amp;Tabla1[[#This Row],[sem 03]])</f>
        <v/>
      </c>
      <c r="BE893" s="234" t="str">
        <f>IF(TRIM(F893)="","",$B$1&amp;"-"&amp;SUBSTITUTE(Tabla1[[#This Row],[Mes Inscrito]]," ","")&amp;"-"&amp;SUBSTITUTE(Tabla1[[#This Row],[Dia de clases Inscrito]]," ","")&amp;"-"&amp;SUBSTITUTE(Tabla1[[#This Row],[Horario Inscrito]]," ","")&amp;"-"&amp;Tabla1[[#This Row],[Fecha Inicio grupo]])</f>
        <v/>
      </c>
      <c r="BF893" s="251" t="str">
        <f>IF(F893="","",Tabla1[[#This Row],[Curso]])</f>
        <v/>
      </c>
      <c r="BG893" s="252" t="str">
        <f>+IF(TRIM(F893)="","",$B$1&amp;"-"&amp;TRIM(Tabla1[[#This Row],[Mes Inscrito]])&amp;"-"&amp;TRIM(Tabla1[[#This Row],[Dia de clases Inscrito]])&amp;"-"&amp;TRIM(Tabla1[[#This Row],[Horario Inscrito]])&amp;"-"&amp;TRIM(Tabla1[[#This Row],[Fecha Inicio grupo]])&amp;"-"&amp;TRIM(Tabla1[[#This Row],[Tipo Incrito]]))</f>
        <v/>
      </c>
      <c r="BH893" s="308" t="str">
        <f>IF(F893="","",OR(IFERROR(SEARCH("CG",Tabla1[[#This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3" s="309" t="str">
        <f>IF(F893&lt;&gt;"",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3" s="309" t="str">
        <f>IF(F893&lt;&gt;"",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3" s="309" t="str">
        <f>IF(Tabla1[[#This Row],[Fecha Inicio grupo]]="","",IFERROR(VLOOKUP(Tabla1[[#This Row],[Mes de Alta como miembro]],Parámetros!$AM$2:$AN$16,2,0),"01/01/1900"))</f>
        <v/>
      </c>
    </row>
    <row r="894" spans="1:63" ht="14.45" hidden="1">
      <c r="A894" s="69">
        <v>891</v>
      </c>
      <c r="B894" s="30"/>
      <c r="C894" s="35"/>
      <c r="D894" s="43"/>
      <c r="E894" s="65"/>
      <c r="F894" s="46"/>
      <c r="G894" s="46"/>
      <c r="H894" s="163"/>
      <c r="I894" s="43"/>
      <c r="J894" s="29"/>
      <c r="K894" s="70"/>
      <c r="L894" s="69"/>
      <c r="M894" s="47"/>
      <c r="N894" s="238" t="str">
        <f ca="1">IF(Tabla1[[#This Row],[Fecha de nac]]="","",IF(Tabla1[[#This Row],[Fecha Finalización]] &gt;=TODAY(), DATEDIF(Tabla1[[#This Row],[Fecha de nac]],TODAY(),"y"), ROUNDDOWN((Tabla1[[#This Row],[Fecha Finalización]] -Tabla1[[#This Row],[Fecha de nac]])/365,0)))</f>
        <v/>
      </c>
      <c r="O894" s="169"/>
      <c r="P894" s="35"/>
      <c r="Q894" s="68"/>
      <c r="R894" s="68"/>
      <c r="S894" s="68"/>
      <c r="T894" s="68"/>
      <c r="U894" s="243" t="str">
        <f>IF(F894="","",Tabla1[[#This Row],[Fecha Inicio grupo]]+3*7-7)</f>
        <v/>
      </c>
      <c r="V894" s="244" t="str">
        <f>IF(F894="","",EDATE(Tabla1[[#This Row],[Fecha Inicio grupo]],3))</f>
        <v/>
      </c>
      <c r="W894" s="30"/>
      <c r="X894" s="30"/>
      <c r="Y894" s="76"/>
      <c r="Z894" s="76"/>
      <c r="AA894" s="76"/>
      <c r="AB894" s="76"/>
      <c r="AC894" s="76"/>
      <c r="AD894" s="76"/>
      <c r="AE894" s="76"/>
      <c r="AF894" s="76"/>
      <c r="AG894" s="76"/>
      <c r="AH894" s="76"/>
      <c r="AI894" s="76"/>
      <c r="AJ894" s="76"/>
      <c r="AK894" s="76"/>
      <c r="AL894" s="76"/>
      <c r="AM894" s="76"/>
      <c r="AN894" s="76"/>
      <c r="AO894" s="144"/>
      <c r="AP894" s="246" t="str">
        <f>IF(F894="","",IFERROR(VLOOKUP(SUBSTITUTE(SUBSTITUTE(Tabla1[[#This Row],[Uso Sistemas]],"T","P"),"N","F"),Parámetros!$M$2:$N$17,2,0),"Completar hasta 3ra sem. para evaluar a Probacionista"))</f>
        <v/>
      </c>
      <c r="AQ894" s="40"/>
      <c r="AR894" s="40"/>
      <c r="AS894" s="40"/>
      <c r="AT894" s="29"/>
      <c r="AU894" s="56"/>
      <c r="AV894" s="56"/>
      <c r="AW894" s="56"/>
      <c r="AX894" s="248" t="str">
        <f>IF(V894="","",EOMONTH(EDATE(Tabla1[[#This Row],[Fecha Finalización]],2),0))</f>
        <v/>
      </c>
      <c r="AY894" s="40"/>
      <c r="AZ894" s="249" t="str">
        <f>IF(V894="","",EOMONTH(EDATE(Tabla1[[#This Row],[Fecha Finalización]],3),0))</f>
        <v/>
      </c>
      <c r="BA894" s="40"/>
      <c r="BB894" s="40"/>
      <c r="BC894" s="235"/>
      <c r="BD894" s="233" t="str">
        <f>IF(F894="","",Tabla1[[#This Row],[sem 01]]&amp;Tabla1[[#This Row],[sem 02]]&amp;Tabla1[[#This Row],[sem 03]])</f>
        <v/>
      </c>
      <c r="BE894" s="234" t="str">
        <f>IF(TRIM(F894)="","",$B$1&amp;"-"&amp;SUBSTITUTE(Tabla1[[#This Row],[Mes Inscrito]]," ","")&amp;"-"&amp;SUBSTITUTE(Tabla1[[#This Row],[Dia de clases Inscrito]]," ","")&amp;"-"&amp;SUBSTITUTE(Tabla1[[#This Row],[Horario Inscrito]]," ","")&amp;"-"&amp;Tabla1[[#This Row],[Fecha Inicio grupo]])</f>
        <v/>
      </c>
      <c r="BF894" s="251" t="str">
        <f>IF(F894="","",Tabla1[[#This Row],[Curso]])</f>
        <v/>
      </c>
      <c r="BG894" s="252" t="str">
        <f>+IF(TRIM(F894)="","",$B$1&amp;"-"&amp;TRIM(Tabla1[[#This Row],[Mes Inscrito]])&amp;"-"&amp;TRIM(Tabla1[[#This Row],[Dia de clases Inscrito]])&amp;"-"&amp;TRIM(Tabla1[[#This Row],[Horario Inscrito]])&amp;"-"&amp;TRIM(Tabla1[[#This Row],[Fecha Inicio grupo]])&amp;"-"&amp;TRIM(Tabla1[[#This Row],[Tipo Incrito]]))</f>
        <v/>
      </c>
      <c r="BH894" s="308" t="str">
        <f>IF(F894="","",OR(IFERROR(SEARCH("CG",Tabla1[[#This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4" s="309" t="str">
        <f>IF(F894&lt;&gt;"",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4" s="309" t="str">
        <f>IF(F894&lt;&gt;"",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4" s="309" t="str">
        <f>IF(Tabla1[[#This Row],[Fecha Inicio grupo]]="","",IFERROR(VLOOKUP(Tabla1[[#This Row],[Mes de Alta como miembro]],Parámetros!$AM$2:$AN$16,2,0),"01/01/1900"))</f>
        <v/>
      </c>
    </row>
    <row r="895" spans="1:63" ht="14.45" hidden="1">
      <c r="A895" s="69">
        <v>892</v>
      </c>
      <c r="B895" s="30"/>
      <c r="C895" s="35"/>
      <c r="D895" s="43"/>
      <c r="E895" s="65"/>
      <c r="F895" s="46"/>
      <c r="G895" s="46"/>
      <c r="H895" s="163"/>
      <c r="I895" s="43"/>
      <c r="J895" s="29"/>
      <c r="K895" s="70"/>
      <c r="L895" s="69"/>
      <c r="M895" s="47"/>
      <c r="N895" s="238" t="str">
        <f ca="1">IF(Tabla1[[#This Row],[Fecha de nac]]="","",IF(Tabla1[[#This Row],[Fecha Finalización]] &gt;=TODAY(), DATEDIF(Tabla1[[#This Row],[Fecha de nac]],TODAY(),"y"), ROUNDDOWN((Tabla1[[#This Row],[Fecha Finalización]] -Tabla1[[#This Row],[Fecha de nac]])/365,0)))</f>
        <v/>
      </c>
      <c r="O895" s="169"/>
      <c r="P895" s="35"/>
      <c r="Q895" s="68"/>
      <c r="R895" s="68"/>
      <c r="S895" s="68"/>
      <c r="T895" s="68"/>
      <c r="U895" s="243" t="str">
        <f>IF(F895="","",Tabla1[[#This Row],[Fecha Inicio grupo]]+3*7-7)</f>
        <v/>
      </c>
      <c r="V895" s="244" t="str">
        <f>IF(F895="","",EDATE(Tabla1[[#This Row],[Fecha Inicio grupo]],3))</f>
        <v/>
      </c>
      <c r="W895" s="30"/>
      <c r="X895" s="30"/>
      <c r="Y895" s="76"/>
      <c r="Z895" s="76"/>
      <c r="AA895" s="76"/>
      <c r="AB895" s="76"/>
      <c r="AC895" s="76"/>
      <c r="AD895" s="76"/>
      <c r="AE895" s="76"/>
      <c r="AF895" s="76"/>
      <c r="AG895" s="76"/>
      <c r="AH895" s="76"/>
      <c r="AI895" s="76"/>
      <c r="AJ895" s="76"/>
      <c r="AK895" s="76"/>
      <c r="AL895" s="76"/>
      <c r="AM895" s="76"/>
      <c r="AN895" s="76"/>
      <c r="AO895" s="144"/>
      <c r="AP895" s="246" t="str">
        <f>IF(F895="","",IFERROR(VLOOKUP(SUBSTITUTE(SUBSTITUTE(Tabla1[[#This Row],[Uso Sistemas]],"T","P"),"N","F"),Parámetros!$M$2:$N$17,2,0),"Completar hasta 3ra sem. para evaluar a Probacionista"))</f>
        <v/>
      </c>
      <c r="AQ895" s="40"/>
      <c r="AR895" s="40"/>
      <c r="AS895" s="40"/>
      <c r="AT895" s="29"/>
      <c r="AU895" s="56"/>
      <c r="AV895" s="56"/>
      <c r="AW895" s="56"/>
      <c r="AX895" s="248" t="str">
        <f>IF(V895="","",EOMONTH(EDATE(Tabla1[[#This Row],[Fecha Finalización]],2),0))</f>
        <v/>
      </c>
      <c r="AY895" s="40"/>
      <c r="AZ895" s="249" t="str">
        <f>IF(V895="","",EOMONTH(EDATE(Tabla1[[#This Row],[Fecha Finalización]],3),0))</f>
        <v/>
      </c>
      <c r="BA895" s="40"/>
      <c r="BB895" s="40"/>
      <c r="BC895" s="235"/>
      <c r="BD895" s="233" t="str">
        <f>IF(F895="","",Tabla1[[#This Row],[sem 01]]&amp;Tabla1[[#This Row],[sem 02]]&amp;Tabla1[[#This Row],[sem 03]])</f>
        <v/>
      </c>
      <c r="BE895" s="234" t="str">
        <f>IF(TRIM(F895)="","",$B$1&amp;"-"&amp;SUBSTITUTE(Tabla1[[#This Row],[Mes Inscrito]]," ","")&amp;"-"&amp;SUBSTITUTE(Tabla1[[#This Row],[Dia de clases Inscrito]]," ","")&amp;"-"&amp;SUBSTITUTE(Tabla1[[#This Row],[Horario Inscrito]]," ","")&amp;"-"&amp;Tabla1[[#This Row],[Fecha Inicio grupo]])</f>
        <v/>
      </c>
      <c r="BF895" s="251" t="str">
        <f>IF(F895="","",Tabla1[[#This Row],[Curso]])</f>
        <v/>
      </c>
      <c r="BG895" s="252" t="str">
        <f>+IF(TRIM(F895)="","",$B$1&amp;"-"&amp;TRIM(Tabla1[[#This Row],[Mes Inscrito]])&amp;"-"&amp;TRIM(Tabla1[[#This Row],[Dia de clases Inscrito]])&amp;"-"&amp;TRIM(Tabla1[[#This Row],[Horario Inscrito]])&amp;"-"&amp;TRIM(Tabla1[[#This Row],[Fecha Inicio grupo]])&amp;"-"&amp;TRIM(Tabla1[[#This Row],[Tipo Incrito]]))</f>
        <v/>
      </c>
      <c r="BH895" s="308" t="str">
        <f>IF(F895="","",OR(IFERROR(SEARCH("CG",Tabla1[[#This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5" s="309" t="str">
        <f>IF(F895&lt;&gt;"",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5" s="309" t="str">
        <f>IF(F895&lt;&gt;"",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5" s="309" t="str">
        <f>IF(Tabla1[[#This Row],[Fecha Inicio grupo]]="","",IFERROR(VLOOKUP(Tabla1[[#This Row],[Mes de Alta como miembro]],Parámetros!$AM$2:$AN$16,2,0),"01/01/1900"))</f>
        <v/>
      </c>
    </row>
    <row r="896" spans="1:63" ht="14.45" hidden="1">
      <c r="A896" s="69">
        <v>893</v>
      </c>
      <c r="B896" s="30"/>
      <c r="C896" s="35"/>
      <c r="D896" s="43"/>
      <c r="E896" s="65"/>
      <c r="F896" s="46"/>
      <c r="G896" s="46"/>
      <c r="H896" s="163"/>
      <c r="I896" s="43"/>
      <c r="J896" s="29"/>
      <c r="K896" s="70"/>
      <c r="L896" s="69"/>
      <c r="M896" s="47"/>
      <c r="N896" s="238" t="str">
        <f ca="1">IF(Tabla1[[#This Row],[Fecha de nac]]="","",IF(Tabla1[[#This Row],[Fecha Finalización]] &gt;=TODAY(), DATEDIF(Tabla1[[#This Row],[Fecha de nac]],TODAY(),"y"), ROUNDDOWN((Tabla1[[#This Row],[Fecha Finalización]] -Tabla1[[#This Row],[Fecha de nac]])/365,0)))</f>
        <v/>
      </c>
      <c r="O896" s="169"/>
      <c r="P896" s="35"/>
      <c r="Q896" s="68"/>
      <c r="R896" s="68"/>
      <c r="S896" s="68"/>
      <c r="T896" s="68"/>
      <c r="U896" s="243" t="str">
        <f>IF(F896="","",Tabla1[[#This Row],[Fecha Inicio grupo]]+3*7-7)</f>
        <v/>
      </c>
      <c r="V896" s="244" t="str">
        <f>IF(F896="","",EDATE(Tabla1[[#This Row],[Fecha Inicio grupo]],3))</f>
        <v/>
      </c>
      <c r="W896" s="30"/>
      <c r="X896" s="30"/>
      <c r="Y896" s="76"/>
      <c r="Z896" s="76"/>
      <c r="AA896" s="76"/>
      <c r="AB896" s="76"/>
      <c r="AC896" s="76"/>
      <c r="AD896" s="76"/>
      <c r="AE896" s="76"/>
      <c r="AF896" s="76"/>
      <c r="AG896" s="76"/>
      <c r="AH896" s="76"/>
      <c r="AI896" s="76"/>
      <c r="AJ896" s="76"/>
      <c r="AK896" s="76"/>
      <c r="AL896" s="76"/>
      <c r="AM896" s="76"/>
      <c r="AN896" s="76"/>
      <c r="AO896" s="144"/>
      <c r="AP896" s="246" t="str">
        <f>IF(F896="","",IFERROR(VLOOKUP(SUBSTITUTE(SUBSTITUTE(Tabla1[[#This Row],[Uso Sistemas]],"T","P"),"N","F"),Parámetros!$M$2:$N$17,2,0),"Completar hasta 3ra sem. para evaluar a Probacionista"))</f>
        <v/>
      </c>
      <c r="AQ896" s="40"/>
      <c r="AR896" s="40"/>
      <c r="AS896" s="40"/>
      <c r="AT896" s="29"/>
      <c r="AU896" s="56"/>
      <c r="AV896" s="56"/>
      <c r="AW896" s="56"/>
      <c r="AX896" s="248" t="str">
        <f>IF(V896="","",EOMONTH(EDATE(Tabla1[[#This Row],[Fecha Finalización]],2),0))</f>
        <v/>
      </c>
      <c r="AY896" s="40"/>
      <c r="AZ896" s="249" t="str">
        <f>IF(V896="","",EOMONTH(EDATE(Tabla1[[#This Row],[Fecha Finalización]],3),0))</f>
        <v/>
      </c>
      <c r="BA896" s="40"/>
      <c r="BB896" s="40"/>
      <c r="BC896" s="235"/>
      <c r="BD896" s="233" t="str">
        <f>IF(F896="","",Tabla1[[#This Row],[sem 01]]&amp;Tabla1[[#This Row],[sem 02]]&amp;Tabla1[[#This Row],[sem 03]])</f>
        <v/>
      </c>
      <c r="BE896" s="234" t="str">
        <f>IF(TRIM(F896)="","",$B$1&amp;"-"&amp;SUBSTITUTE(Tabla1[[#This Row],[Mes Inscrito]]," ","")&amp;"-"&amp;SUBSTITUTE(Tabla1[[#This Row],[Dia de clases Inscrito]]," ","")&amp;"-"&amp;SUBSTITUTE(Tabla1[[#This Row],[Horario Inscrito]]," ","")&amp;"-"&amp;Tabla1[[#This Row],[Fecha Inicio grupo]])</f>
        <v/>
      </c>
      <c r="BF896" s="251" t="str">
        <f>IF(F896="","",Tabla1[[#This Row],[Curso]])</f>
        <v/>
      </c>
      <c r="BG896" s="252" t="str">
        <f>+IF(TRIM(F896)="","",$B$1&amp;"-"&amp;TRIM(Tabla1[[#This Row],[Mes Inscrito]])&amp;"-"&amp;TRIM(Tabla1[[#This Row],[Dia de clases Inscrito]])&amp;"-"&amp;TRIM(Tabla1[[#This Row],[Horario Inscrito]])&amp;"-"&amp;TRIM(Tabla1[[#This Row],[Fecha Inicio grupo]])&amp;"-"&amp;TRIM(Tabla1[[#This Row],[Tipo Incrito]]))</f>
        <v/>
      </c>
      <c r="BH896" s="308" t="str">
        <f>IF(F896="","",OR(IFERROR(SEARCH("CG",Tabla1[[#This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6" s="309" t="str">
        <f>IF(F896&lt;&gt;"",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6" s="309" t="str">
        <f>IF(F896&lt;&gt;"",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6" s="309" t="str">
        <f>IF(Tabla1[[#This Row],[Fecha Inicio grupo]]="","",IFERROR(VLOOKUP(Tabla1[[#This Row],[Mes de Alta como miembro]],Parámetros!$AM$2:$AN$16,2,0),"01/01/1900"))</f>
        <v/>
      </c>
    </row>
    <row r="897" spans="1:63" ht="14.45" hidden="1">
      <c r="A897" s="69">
        <v>894</v>
      </c>
      <c r="B897" s="30"/>
      <c r="C897" s="35"/>
      <c r="D897" s="43"/>
      <c r="E897" s="65"/>
      <c r="F897" s="46"/>
      <c r="G897" s="46"/>
      <c r="H897" s="163"/>
      <c r="I897" s="43"/>
      <c r="J897" s="29"/>
      <c r="K897" s="70"/>
      <c r="L897" s="69"/>
      <c r="M897" s="47"/>
      <c r="N897" s="238" t="str">
        <f ca="1">IF(Tabla1[[#This Row],[Fecha de nac]]="","",IF(Tabla1[[#This Row],[Fecha Finalización]] &gt;=TODAY(), DATEDIF(Tabla1[[#This Row],[Fecha de nac]],TODAY(),"y"), ROUNDDOWN((Tabla1[[#This Row],[Fecha Finalización]] -Tabla1[[#This Row],[Fecha de nac]])/365,0)))</f>
        <v/>
      </c>
      <c r="O897" s="169"/>
      <c r="P897" s="35"/>
      <c r="Q897" s="68"/>
      <c r="R897" s="68"/>
      <c r="S897" s="68"/>
      <c r="T897" s="68"/>
      <c r="U897" s="243" t="str">
        <f>IF(F897="","",Tabla1[[#This Row],[Fecha Inicio grupo]]+3*7-7)</f>
        <v/>
      </c>
      <c r="V897" s="244" t="str">
        <f>IF(F897="","",EDATE(Tabla1[[#This Row],[Fecha Inicio grupo]],3))</f>
        <v/>
      </c>
      <c r="W897" s="30"/>
      <c r="X897" s="30"/>
      <c r="Y897" s="76"/>
      <c r="Z897" s="76"/>
      <c r="AA897" s="76"/>
      <c r="AB897" s="76"/>
      <c r="AC897" s="76"/>
      <c r="AD897" s="76"/>
      <c r="AE897" s="76"/>
      <c r="AF897" s="76"/>
      <c r="AG897" s="76"/>
      <c r="AH897" s="76"/>
      <c r="AI897" s="76"/>
      <c r="AJ897" s="76"/>
      <c r="AK897" s="76"/>
      <c r="AL897" s="76"/>
      <c r="AM897" s="76"/>
      <c r="AN897" s="76"/>
      <c r="AO897" s="144"/>
      <c r="AP897" s="246" t="str">
        <f>IF(F897="","",IFERROR(VLOOKUP(SUBSTITUTE(SUBSTITUTE(Tabla1[[#This Row],[Uso Sistemas]],"T","P"),"N","F"),Parámetros!$M$2:$N$17,2,0),"Completar hasta 3ra sem. para evaluar a Probacionista"))</f>
        <v/>
      </c>
      <c r="AQ897" s="40"/>
      <c r="AR897" s="40"/>
      <c r="AS897" s="40"/>
      <c r="AT897" s="29"/>
      <c r="AU897" s="56"/>
      <c r="AV897" s="56"/>
      <c r="AW897" s="56"/>
      <c r="AX897" s="248" t="str">
        <f>IF(V897="","",EOMONTH(EDATE(Tabla1[[#This Row],[Fecha Finalización]],2),0))</f>
        <v/>
      </c>
      <c r="AY897" s="40"/>
      <c r="AZ897" s="249" t="str">
        <f>IF(V897="","",EOMONTH(EDATE(Tabla1[[#This Row],[Fecha Finalización]],3),0))</f>
        <v/>
      </c>
      <c r="BA897" s="40"/>
      <c r="BB897" s="40"/>
      <c r="BC897" s="235"/>
      <c r="BD897" s="233" t="str">
        <f>IF(F897="","",Tabla1[[#This Row],[sem 01]]&amp;Tabla1[[#This Row],[sem 02]]&amp;Tabla1[[#This Row],[sem 03]])</f>
        <v/>
      </c>
      <c r="BE897" s="234" t="str">
        <f>IF(TRIM(F897)="","",$B$1&amp;"-"&amp;SUBSTITUTE(Tabla1[[#This Row],[Mes Inscrito]]," ","")&amp;"-"&amp;SUBSTITUTE(Tabla1[[#This Row],[Dia de clases Inscrito]]," ","")&amp;"-"&amp;SUBSTITUTE(Tabla1[[#This Row],[Horario Inscrito]]," ","")&amp;"-"&amp;Tabla1[[#This Row],[Fecha Inicio grupo]])</f>
        <v/>
      </c>
      <c r="BF897" s="251" t="str">
        <f>IF(F897="","",Tabla1[[#This Row],[Curso]])</f>
        <v/>
      </c>
      <c r="BG897" s="252" t="str">
        <f>+IF(TRIM(F897)="","",$B$1&amp;"-"&amp;TRIM(Tabla1[[#This Row],[Mes Inscrito]])&amp;"-"&amp;TRIM(Tabla1[[#This Row],[Dia de clases Inscrito]])&amp;"-"&amp;TRIM(Tabla1[[#This Row],[Horario Inscrito]])&amp;"-"&amp;TRIM(Tabla1[[#This Row],[Fecha Inicio grupo]])&amp;"-"&amp;TRIM(Tabla1[[#This Row],[Tipo Incrito]]))</f>
        <v/>
      </c>
      <c r="BH897" s="308" t="str">
        <f>IF(F897="","",OR(IFERROR(SEARCH("CG",Tabla1[[#This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7" s="309" t="str">
        <f>IF(F897&lt;&gt;"",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7" s="309" t="str">
        <f>IF(F897&lt;&gt;"",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7" s="309" t="str">
        <f>IF(Tabla1[[#This Row],[Fecha Inicio grupo]]="","",IFERROR(VLOOKUP(Tabla1[[#This Row],[Mes de Alta como miembro]],Parámetros!$AM$2:$AN$16,2,0),"01/01/1900"))</f>
        <v/>
      </c>
    </row>
    <row r="898" spans="1:63" ht="14.45" hidden="1">
      <c r="A898" s="69">
        <v>895</v>
      </c>
      <c r="B898" s="30"/>
      <c r="C898" s="35"/>
      <c r="D898" s="43"/>
      <c r="E898" s="65"/>
      <c r="F898" s="46"/>
      <c r="G898" s="46"/>
      <c r="H898" s="163"/>
      <c r="I898" s="43"/>
      <c r="J898" s="29"/>
      <c r="K898" s="70"/>
      <c r="L898" s="69"/>
      <c r="M898" s="47"/>
      <c r="N898" s="238" t="str">
        <f ca="1">IF(Tabla1[[#This Row],[Fecha de nac]]="","",IF(Tabla1[[#This Row],[Fecha Finalización]] &gt;=TODAY(), DATEDIF(Tabla1[[#This Row],[Fecha de nac]],TODAY(),"y"), ROUNDDOWN((Tabla1[[#This Row],[Fecha Finalización]] -Tabla1[[#This Row],[Fecha de nac]])/365,0)))</f>
        <v/>
      </c>
      <c r="O898" s="169"/>
      <c r="P898" s="35"/>
      <c r="Q898" s="68"/>
      <c r="R898" s="68"/>
      <c r="S898" s="68"/>
      <c r="T898" s="68"/>
      <c r="U898" s="243" t="str">
        <f>IF(F898="","",Tabla1[[#This Row],[Fecha Inicio grupo]]+3*7-7)</f>
        <v/>
      </c>
      <c r="V898" s="244" t="str">
        <f>IF(F898="","",EDATE(Tabla1[[#This Row],[Fecha Inicio grupo]],3))</f>
        <v/>
      </c>
      <c r="W898" s="30"/>
      <c r="X898" s="30"/>
      <c r="Y898" s="76"/>
      <c r="Z898" s="76"/>
      <c r="AA898" s="76"/>
      <c r="AB898" s="76"/>
      <c r="AC898" s="76"/>
      <c r="AD898" s="76"/>
      <c r="AE898" s="76"/>
      <c r="AF898" s="76"/>
      <c r="AG898" s="76"/>
      <c r="AH898" s="76"/>
      <c r="AI898" s="76"/>
      <c r="AJ898" s="76"/>
      <c r="AK898" s="76"/>
      <c r="AL898" s="76"/>
      <c r="AM898" s="76"/>
      <c r="AN898" s="76"/>
      <c r="AO898" s="144"/>
      <c r="AP898" s="246" t="str">
        <f>IF(F898="","",IFERROR(VLOOKUP(SUBSTITUTE(SUBSTITUTE(Tabla1[[#This Row],[Uso Sistemas]],"T","P"),"N","F"),Parámetros!$M$2:$N$17,2,0),"Completar hasta 3ra sem. para evaluar a Probacionista"))</f>
        <v/>
      </c>
      <c r="AQ898" s="40"/>
      <c r="AR898" s="40"/>
      <c r="AS898" s="40"/>
      <c r="AT898" s="29"/>
      <c r="AU898" s="56"/>
      <c r="AV898" s="56"/>
      <c r="AW898" s="56"/>
      <c r="AX898" s="248" t="str">
        <f>IF(V898="","",EOMONTH(EDATE(Tabla1[[#This Row],[Fecha Finalización]],2),0))</f>
        <v/>
      </c>
      <c r="AY898" s="40"/>
      <c r="AZ898" s="249" t="str">
        <f>IF(V898="","",EOMONTH(EDATE(Tabla1[[#This Row],[Fecha Finalización]],3),0))</f>
        <v/>
      </c>
      <c r="BA898" s="40"/>
      <c r="BB898" s="40"/>
      <c r="BC898" s="235"/>
      <c r="BD898" s="233" t="str">
        <f>IF(F898="","",Tabla1[[#This Row],[sem 01]]&amp;Tabla1[[#This Row],[sem 02]]&amp;Tabla1[[#This Row],[sem 03]])</f>
        <v/>
      </c>
      <c r="BE898" s="234" t="str">
        <f>IF(TRIM(F898)="","",$B$1&amp;"-"&amp;SUBSTITUTE(Tabla1[[#This Row],[Mes Inscrito]]," ","")&amp;"-"&amp;SUBSTITUTE(Tabla1[[#This Row],[Dia de clases Inscrito]]," ","")&amp;"-"&amp;SUBSTITUTE(Tabla1[[#This Row],[Horario Inscrito]]," ","")&amp;"-"&amp;Tabla1[[#This Row],[Fecha Inicio grupo]])</f>
        <v/>
      </c>
      <c r="BF898" s="251" t="str">
        <f>IF(F898="","",Tabla1[[#This Row],[Curso]])</f>
        <v/>
      </c>
      <c r="BG898" s="252" t="str">
        <f>+IF(TRIM(F898)="","",$B$1&amp;"-"&amp;TRIM(Tabla1[[#This Row],[Mes Inscrito]])&amp;"-"&amp;TRIM(Tabla1[[#This Row],[Dia de clases Inscrito]])&amp;"-"&amp;TRIM(Tabla1[[#This Row],[Horario Inscrito]])&amp;"-"&amp;TRIM(Tabla1[[#This Row],[Fecha Inicio grupo]])&amp;"-"&amp;TRIM(Tabla1[[#This Row],[Tipo Incrito]]))</f>
        <v/>
      </c>
      <c r="BH898" s="308" t="str">
        <f>IF(F898="","",OR(IFERROR(SEARCH("CG",Tabla1[[#This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8" s="309" t="str">
        <f>IF(F898&lt;&gt;"",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8" s="309" t="str">
        <f>IF(F898&lt;&gt;"",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8" s="309" t="str">
        <f>IF(Tabla1[[#This Row],[Fecha Inicio grupo]]="","",IFERROR(VLOOKUP(Tabla1[[#This Row],[Mes de Alta como miembro]],Parámetros!$AM$2:$AN$16,2,0),"01/01/1900"))</f>
        <v/>
      </c>
    </row>
    <row r="899" spans="1:63" ht="14.45" hidden="1">
      <c r="A899" s="69">
        <v>896</v>
      </c>
      <c r="B899" s="30"/>
      <c r="C899" s="35"/>
      <c r="D899" s="43"/>
      <c r="E899" s="65"/>
      <c r="F899" s="46"/>
      <c r="G899" s="46"/>
      <c r="H899" s="163"/>
      <c r="I899" s="43"/>
      <c r="J899" s="29"/>
      <c r="K899" s="70"/>
      <c r="L899" s="69"/>
      <c r="M899" s="47"/>
      <c r="N899" s="238" t="str">
        <f ca="1">IF(Tabla1[[#This Row],[Fecha de nac]]="","",IF(Tabla1[[#This Row],[Fecha Finalización]] &gt;=TODAY(), DATEDIF(Tabla1[[#This Row],[Fecha de nac]],TODAY(),"y"), ROUNDDOWN((Tabla1[[#This Row],[Fecha Finalización]] -Tabla1[[#This Row],[Fecha de nac]])/365,0)))</f>
        <v/>
      </c>
      <c r="O899" s="169"/>
      <c r="P899" s="35"/>
      <c r="Q899" s="68"/>
      <c r="R899" s="68"/>
      <c r="S899" s="68"/>
      <c r="T899" s="68"/>
      <c r="U899" s="243" t="str">
        <f>IF(F899="","",Tabla1[[#This Row],[Fecha Inicio grupo]]+3*7-7)</f>
        <v/>
      </c>
      <c r="V899" s="244" t="str">
        <f>IF(F899="","",EDATE(Tabla1[[#This Row],[Fecha Inicio grupo]],3))</f>
        <v/>
      </c>
      <c r="W899" s="30"/>
      <c r="X899" s="30"/>
      <c r="Y899" s="76"/>
      <c r="Z899" s="76"/>
      <c r="AA899" s="76"/>
      <c r="AB899" s="76"/>
      <c r="AC899" s="76"/>
      <c r="AD899" s="76"/>
      <c r="AE899" s="76"/>
      <c r="AF899" s="76"/>
      <c r="AG899" s="76"/>
      <c r="AH899" s="76"/>
      <c r="AI899" s="76"/>
      <c r="AJ899" s="76"/>
      <c r="AK899" s="76"/>
      <c r="AL899" s="76"/>
      <c r="AM899" s="76"/>
      <c r="AN899" s="76"/>
      <c r="AO899" s="144"/>
      <c r="AP899" s="246" t="str">
        <f>IF(F899="","",IFERROR(VLOOKUP(SUBSTITUTE(SUBSTITUTE(Tabla1[[#This Row],[Uso Sistemas]],"T","P"),"N","F"),Parámetros!$M$2:$N$17,2,0),"Completar hasta 3ra sem. para evaluar a Probacionista"))</f>
        <v/>
      </c>
      <c r="AQ899" s="40"/>
      <c r="AR899" s="40"/>
      <c r="AS899" s="40"/>
      <c r="AT899" s="29"/>
      <c r="AU899" s="56"/>
      <c r="AV899" s="56"/>
      <c r="AW899" s="56"/>
      <c r="AX899" s="248" t="str">
        <f>IF(V899="","",EOMONTH(EDATE(Tabla1[[#This Row],[Fecha Finalización]],2),0))</f>
        <v/>
      </c>
      <c r="AY899" s="40"/>
      <c r="AZ899" s="249" t="str">
        <f>IF(V899="","",EOMONTH(EDATE(Tabla1[[#This Row],[Fecha Finalización]],3),0))</f>
        <v/>
      </c>
      <c r="BA899" s="40"/>
      <c r="BB899" s="40"/>
      <c r="BC899" s="235"/>
      <c r="BD899" s="233" t="str">
        <f>IF(F899="","",Tabla1[[#This Row],[sem 01]]&amp;Tabla1[[#This Row],[sem 02]]&amp;Tabla1[[#This Row],[sem 03]])</f>
        <v/>
      </c>
      <c r="BE899" s="234" t="str">
        <f>IF(TRIM(F899)="","",$B$1&amp;"-"&amp;SUBSTITUTE(Tabla1[[#This Row],[Mes Inscrito]]," ","")&amp;"-"&amp;SUBSTITUTE(Tabla1[[#This Row],[Dia de clases Inscrito]]," ","")&amp;"-"&amp;SUBSTITUTE(Tabla1[[#This Row],[Horario Inscrito]]," ","")&amp;"-"&amp;Tabla1[[#This Row],[Fecha Inicio grupo]])</f>
        <v/>
      </c>
      <c r="BF899" s="251" t="str">
        <f>IF(F899="","",Tabla1[[#This Row],[Curso]])</f>
        <v/>
      </c>
      <c r="BG899" s="252" t="str">
        <f>+IF(TRIM(F899)="","",$B$1&amp;"-"&amp;TRIM(Tabla1[[#This Row],[Mes Inscrito]])&amp;"-"&amp;TRIM(Tabla1[[#This Row],[Dia de clases Inscrito]])&amp;"-"&amp;TRIM(Tabla1[[#This Row],[Horario Inscrito]])&amp;"-"&amp;TRIM(Tabla1[[#This Row],[Fecha Inicio grupo]])&amp;"-"&amp;TRIM(Tabla1[[#This Row],[Tipo Incrito]]))</f>
        <v/>
      </c>
      <c r="BH899" s="308" t="str">
        <f>IF(F899="","",OR(IFERROR(SEARCH("CG",Tabla1[[#This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9" s="309" t="str">
        <f>IF(F899&lt;&gt;"",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9" s="309" t="str">
        <f>IF(F899&lt;&gt;"",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9" s="309" t="str">
        <f>IF(Tabla1[[#This Row],[Fecha Inicio grupo]]="","",IFERROR(VLOOKUP(Tabla1[[#This Row],[Mes de Alta como miembro]],Parámetros!$AM$2:$AN$16,2,0),"01/01/1900"))</f>
        <v/>
      </c>
    </row>
    <row r="900" spans="1:63" ht="14.45" hidden="1">
      <c r="A900" s="69">
        <v>897</v>
      </c>
      <c r="B900" s="30"/>
      <c r="C900" s="35"/>
      <c r="D900" s="43"/>
      <c r="E900" s="65"/>
      <c r="F900" s="46"/>
      <c r="G900" s="46"/>
      <c r="H900" s="163"/>
      <c r="I900" s="43"/>
      <c r="J900" s="29"/>
      <c r="K900" s="70"/>
      <c r="L900" s="69"/>
      <c r="M900" s="47"/>
      <c r="N900" s="238" t="str">
        <f ca="1">IF(Tabla1[[#This Row],[Fecha de nac]]="","",IF(Tabla1[[#This Row],[Fecha Finalización]] &gt;=TODAY(), DATEDIF(Tabla1[[#This Row],[Fecha de nac]],TODAY(),"y"), ROUNDDOWN((Tabla1[[#This Row],[Fecha Finalización]] -Tabla1[[#This Row],[Fecha de nac]])/365,0)))</f>
        <v/>
      </c>
      <c r="O900" s="169"/>
      <c r="P900" s="35"/>
      <c r="Q900" s="68"/>
      <c r="R900" s="68"/>
      <c r="S900" s="68"/>
      <c r="T900" s="68"/>
      <c r="U900" s="243" t="str">
        <f>IF(F900="","",Tabla1[[#This Row],[Fecha Inicio grupo]]+3*7-7)</f>
        <v/>
      </c>
      <c r="V900" s="244" t="str">
        <f>IF(F900="","",EDATE(Tabla1[[#This Row],[Fecha Inicio grupo]],3))</f>
        <v/>
      </c>
      <c r="W900" s="30"/>
      <c r="X900" s="30"/>
      <c r="Y900" s="76"/>
      <c r="Z900" s="76"/>
      <c r="AA900" s="76"/>
      <c r="AB900" s="76"/>
      <c r="AC900" s="76"/>
      <c r="AD900" s="76"/>
      <c r="AE900" s="76"/>
      <c r="AF900" s="76"/>
      <c r="AG900" s="76"/>
      <c r="AH900" s="76"/>
      <c r="AI900" s="76"/>
      <c r="AJ900" s="76"/>
      <c r="AK900" s="76"/>
      <c r="AL900" s="76"/>
      <c r="AM900" s="76"/>
      <c r="AN900" s="76"/>
      <c r="AO900" s="144"/>
      <c r="AP900" s="246" t="str">
        <f>IF(F900="","",IFERROR(VLOOKUP(SUBSTITUTE(SUBSTITUTE(Tabla1[[#This Row],[Uso Sistemas]],"T","P"),"N","F"),Parámetros!$M$2:$N$17,2,0),"Completar hasta 3ra sem. para evaluar a Probacionista"))</f>
        <v/>
      </c>
      <c r="AQ900" s="40"/>
      <c r="AR900" s="40"/>
      <c r="AS900" s="40"/>
      <c r="AT900" s="29"/>
      <c r="AU900" s="56"/>
      <c r="AV900" s="56"/>
      <c r="AW900" s="56"/>
      <c r="AX900" s="248" t="str">
        <f>IF(V900="","",EOMONTH(EDATE(Tabla1[[#This Row],[Fecha Finalización]],2),0))</f>
        <v/>
      </c>
      <c r="AY900" s="40"/>
      <c r="AZ900" s="249" t="str">
        <f>IF(V900="","",EOMONTH(EDATE(Tabla1[[#This Row],[Fecha Finalización]],3),0))</f>
        <v/>
      </c>
      <c r="BA900" s="40"/>
      <c r="BB900" s="40"/>
      <c r="BC900" s="235"/>
      <c r="BD900" s="233" t="str">
        <f>IF(F900="","",Tabla1[[#This Row],[sem 01]]&amp;Tabla1[[#This Row],[sem 02]]&amp;Tabla1[[#This Row],[sem 03]])</f>
        <v/>
      </c>
      <c r="BE900" s="234" t="str">
        <f>IF(TRIM(F900)="","",$B$1&amp;"-"&amp;SUBSTITUTE(Tabla1[[#This Row],[Mes Inscrito]]," ","")&amp;"-"&amp;SUBSTITUTE(Tabla1[[#This Row],[Dia de clases Inscrito]]," ","")&amp;"-"&amp;SUBSTITUTE(Tabla1[[#This Row],[Horario Inscrito]]," ","")&amp;"-"&amp;Tabla1[[#This Row],[Fecha Inicio grupo]])</f>
        <v/>
      </c>
      <c r="BF900" s="251" t="str">
        <f>IF(F900="","",Tabla1[[#This Row],[Curso]])</f>
        <v/>
      </c>
      <c r="BG900" s="252" t="str">
        <f>+IF(TRIM(F900)="","",$B$1&amp;"-"&amp;TRIM(Tabla1[[#This Row],[Mes Inscrito]])&amp;"-"&amp;TRIM(Tabla1[[#This Row],[Dia de clases Inscrito]])&amp;"-"&amp;TRIM(Tabla1[[#This Row],[Horario Inscrito]])&amp;"-"&amp;TRIM(Tabla1[[#This Row],[Fecha Inicio grupo]])&amp;"-"&amp;TRIM(Tabla1[[#This Row],[Tipo Incrito]]))</f>
        <v/>
      </c>
      <c r="BH900" s="308" t="str">
        <f>IF(F900="","",OR(IFERROR(SEARCH("CG",Tabla1[[#This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0" s="309" t="str">
        <f>IF(F900&lt;&gt;"",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0" s="309" t="str">
        <f>IF(F900&lt;&gt;"",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0" s="309" t="str">
        <f>IF(Tabla1[[#This Row],[Fecha Inicio grupo]]="","",IFERROR(VLOOKUP(Tabla1[[#This Row],[Mes de Alta como miembro]],Parámetros!$AM$2:$AN$16,2,0),"01/01/1900"))</f>
        <v/>
      </c>
    </row>
    <row r="901" spans="1:63" ht="14.45" hidden="1">
      <c r="A901" s="69">
        <v>898</v>
      </c>
      <c r="B901" s="30"/>
      <c r="C901" s="35"/>
      <c r="D901" s="43"/>
      <c r="E901" s="65"/>
      <c r="F901" s="46"/>
      <c r="G901" s="46"/>
      <c r="H901" s="163"/>
      <c r="I901" s="43"/>
      <c r="J901" s="29"/>
      <c r="K901" s="70"/>
      <c r="L901" s="69"/>
      <c r="M901" s="47"/>
      <c r="N901" s="238" t="str">
        <f ca="1">IF(Tabla1[[#This Row],[Fecha de nac]]="","",IF(Tabla1[[#This Row],[Fecha Finalización]] &gt;=TODAY(), DATEDIF(Tabla1[[#This Row],[Fecha de nac]],TODAY(),"y"), ROUNDDOWN((Tabla1[[#This Row],[Fecha Finalización]] -Tabla1[[#This Row],[Fecha de nac]])/365,0)))</f>
        <v/>
      </c>
      <c r="O901" s="169"/>
      <c r="P901" s="35"/>
      <c r="Q901" s="68"/>
      <c r="R901" s="68"/>
      <c r="S901" s="68"/>
      <c r="T901" s="68"/>
      <c r="U901" s="243" t="str">
        <f>IF(F901="","",Tabla1[[#This Row],[Fecha Inicio grupo]]+3*7-7)</f>
        <v/>
      </c>
      <c r="V901" s="244" t="str">
        <f>IF(F901="","",EDATE(Tabla1[[#This Row],[Fecha Inicio grupo]],3))</f>
        <v/>
      </c>
      <c r="W901" s="30"/>
      <c r="X901" s="30"/>
      <c r="Y901" s="76"/>
      <c r="Z901" s="76"/>
      <c r="AA901" s="76"/>
      <c r="AB901" s="76"/>
      <c r="AC901" s="76"/>
      <c r="AD901" s="76"/>
      <c r="AE901" s="76"/>
      <c r="AF901" s="76"/>
      <c r="AG901" s="76"/>
      <c r="AH901" s="76"/>
      <c r="AI901" s="76"/>
      <c r="AJ901" s="76"/>
      <c r="AK901" s="76"/>
      <c r="AL901" s="76"/>
      <c r="AM901" s="76"/>
      <c r="AN901" s="76"/>
      <c r="AO901" s="144"/>
      <c r="AP901" s="246" t="str">
        <f>IF(F901="","",IFERROR(VLOOKUP(SUBSTITUTE(SUBSTITUTE(Tabla1[[#This Row],[Uso Sistemas]],"T","P"),"N","F"),Parámetros!$M$2:$N$17,2,0),"Completar hasta 3ra sem. para evaluar a Probacionista"))</f>
        <v/>
      </c>
      <c r="AQ901" s="40"/>
      <c r="AR901" s="40"/>
      <c r="AS901" s="40"/>
      <c r="AT901" s="29"/>
      <c r="AU901" s="56"/>
      <c r="AV901" s="56"/>
      <c r="AW901" s="56"/>
      <c r="AX901" s="248" t="str">
        <f>IF(V901="","",EOMONTH(EDATE(Tabla1[[#This Row],[Fecha Finalización]],2),0))</f>
        <v/>
      </c>
      <c r="AY901" s="40"/>
      <c r="AZ901" s="249" t="str">
        <f>IF(V901="","",EOMONTH(EDATE(Tabla1[[#This Row],[Fecha Finalización]],3),0))</f>
        <v/>
      </c>
      <c r="BA901" s="40"/>
      <c r="BB901" s="40"/>
      <c r="BC901" s="235"/>
      <c r="BD901" s="233" t="str">
        <f>IF(F901="","",Tabla1[[#This Row],[sem 01]]&amp;Tabla1[[#This Row],[sem 02]]&amp;Tabla1[[#This Row],[sem 03]])</f>
        <v/>
      </c>
      <c r="BE901" s="234" t="str">
        <f>IF(TRIM(F901)="","",$B$1&amp;"-"&amp;SUBSTITUTE(Tabla1[[#This Row],[Mes Inscrito]]," ","")&amp;"-"&amp;SUBSTITUTE(Tabla1[[#This Row],[Dia de clases Inscrito]]," ","")&amp;"-"&amp;SUBSTITUTE(Tabla1[[#This Row],[Horario Inscrito]]," ","")&amp;"-"&amp;Tabla1[[#This Row],[Fecha Inicio grupo]])</f>
        <v/>
      </c>
      <c r="BF901" s="251" t="str">
        <f>IF(F901="","",Tabla1[[#This Row],[Curso]])</f>
        <v/>
      </c>
      <c r="BG901" s="252" t="str">
        <f>+IF(TRIM(F901)="","",$B$1&amp;"-"&amp;TRIM(Tabla1[[#This Row],[Mes Inscrito]])&amp;"-"&amp;TRIM(Tabla1[[#This Row],[Dia de clases Inscrito]])&amp;"-"&amp;TRIM(Tabla1[[#This Row],[Horario Inscrito]])&amp;"-"&amp;TRIM(Tabla1[[#This Row],[Fecha Inicio grupo]])&amp;"-"&amp;TRIM(Tabla1[[#This Row],[Tipo Incrito]]))</f>
        <v/>
      </c>
      <c r="BH901" s="308" t="str">
        <f>IF(F901="","",OR(IFERROR(SEARCH("CG",Tabla1[[#This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1" s="309" t="str">
        <f>IF(F901&lt;&gt;"",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1" s="309" t="str">
        <f>IF(F901&lt;&gt;"",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1" s="309" t="str">
        <f>IF(Tabla1[[#This Row],[Fecha Inicio grupo]]="","",IFERROR(VLOOKUP(Tabla1[[#This Row],[Mes de Alta como miembro]],Parámetros!$AM$2:$AN$16,2,0),"01/01/1900"))</f>
        <v/>
      </c>
    </row>
    <row r="902" spans="1:63" ht="14.45" hidden="1">
      <c r="A902" s="69">
        <v>899</v>
      </c>
      <c r="B902" s="30"/>
      <c r="C902" s="35"/>
      <c r="D902" s="43"/>
      <c r="E902" s="65"/>
      <c r="F902" s="46"/>
      <c r="G902" s="46"/>
      <c r="H902" s="163"/>
      <c r="I902" s="43"/>
      <c r="J902" s="29"/>
      <c r="K902" s="70"/>
      <c r="L902" s="69"/>
      <c r="M902" s="47"/>
      <c r="N902" s="238" t="str">
        <f ca="1">IF(Tabla1[[#This Row],[Fecha de nac]]="","",IF(Tabla1[[#This Row],[Fecha Finalización]] &gt;=TODAY(), DATEDIF(Tabla1[[#This Row],[Fecha de nac]],TODAY(),"y"), ROUNDDOWN((Tabla1[[#This Row],[Fecha Finalización]] -Tabla1[[#This Row],[Fecha de nac]])/365,0)))</f>
        <v/>
      </c>
      <c r="O902" s="169"/>
      <c r="P902" s="35"/>
      <c r="Q902" s="68"/>
      <c r="R902" s="68"/>
      <c r="S902" s="68"/>
      <c r="T902" s="68"/>
      <c r="U902" s="243" t="str">
        <f>IF(F902="","",Tabla1[[#This Row],[Fecha Inicio grupo]]+3*7-7)</f>
        <v/>
      </c>
      <c r="V902" s="244" t="str">
        <f>IF(F902="","",EDATE(Tabla1[[#This Row],[Fecha Inicio grupo]],3))</f>
        <v/>
      </c>
      <c r="W902" s="30"/>
      <c r="X902" s="30"/>
      <c r="Y902" s="76"/>
      <c r="Z902" s="76"/>
      <c r="AA902" s="76"/>
      <c r="AB902" s="76"/>
      <c r="AC902" s="76"/>
      <c r="AD902" s="76"/>
      <c r="AE902" s="76"/>
      <c r="AF902" s="76"/>
      <c r="AG902" s="76"/>
      <c r="AH902" s="76"/>
      <c r="AI902" s="76"/>
      <c r="AJ902" s="76"/>
      <c r="AK902" s="76"/>
      <c r="AL902" s="76"/>
      <c r="AM902" s="76"/>
      <c r="AN902" s="76"/>
      <c r="AO902" s="144"/>
      <c r="AP902" s="246" t="str">
        <f>IF(F902="","",IFERROR(VLOOKUP(SUBSTITUTE(SUBSTITUTE(Tabla1[[#This Row],[Uso Sistemas]],"T","P"),"N","F"),Parámetros!$M$2:$N$17,2,0),"Completar hasta 3ra sem. para evaluar a Probacionista"))</f>
        <v/>
      </c>
      <c r="AQ902" s="40"/>
      <c r="AR902" s="40"/>
      <c r="AS902" s="40"/>
      <c r="AT902" s="29"/>
      <c r="AU902" s="56"/>
      <c r="AV902" s="56"/>
      <c r="AW902" s="56"/>
      <c r="AX902" s="248" t="str">
        <f>IF(V902="","",EOMONTH(EDATE(Tabla1[[#This Row],[Fecha Finalización]],2),0))</f>
        <v/>
      </c>
      <c r="AY902" s="40"/>
      <c r="AZ902" s="249" t="str">
        <f>IF(V902="","",EOMONTH(EDATE(Tabla1[[#This Row],[Fecha Finalización]],3),0))</f>
        <v/>
      </c>
      <c r="BA902" s="40"/>
      <c r="BB902" s="40"/>
      <c r="BC902" s="235"/>
      <c r="BD902" s="233" t="str">
        <f>IF(F902="","",Tabla1[[#This Row],[sem 01]]&amp;Tabla1[[#This Row],[sem 02]]&amp;Tabla1[[#This Row],[sem 03]])</f>
        <v/>
      </c>
      <c r="BE902" s="234" t="str">
        <f>IF(TRIM(F902)="","",$B$1&amp;"-"&amp;SUBSTITUTE(Tabla1[[#This Row],[Mes Inscrito]]," ","")&amp;"-"&amp;SUBSTITUTE(Tabla1[[#This Row],[Dia de clases Inscrito]]," ","")&amp;"-"&amp;SUBSTITUTE(Tabla1[[#This Row],[Horario Inscrito]]," ","")&amp;"-"&amp;Tabla1[[#This Row],[Fecha Inicio grupo]])</f>
        <v/>
      </c>
      <c r="BF902" s="251" t="str">
        <f>IF(F902="","",Tabla1[[#This Row],[Curso]])</f>
        <v/>
      </c>
      <c r="BG902" s="252" t="str">
        <f>+IF(TRIM(F902)="","",$B$1&amp;"-"&amp;TRIM(Tabla1[[#This Row],[Mes Inscrito]])&amp;"-"&amp;TRIM(Tabla1[[#This Row],[Dia de clases Inscrito]])&amp;"-"&amp;TRIM(Tabla1[[#This Row],[Horario Inscrito]])&amp;"-"&amp;TRIM(Tabla1[[#This Row],[Fecha Inicio grupo]])&amp;"-"&amp;TRIM(Tabla1[[#This Row],[Tipo Incrito]]))</f>
        <v/>
      </c>
      <c r="BH902" s="308" t="str">
        <f>IF(F902="","",OR(IFERROR(SEARCH("CG",Tabla1[[#This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2" s="309" t="str">
        <f>IF(F902&lt;&gt;"",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2" s="309" t="str">
        <f>IF(F902&lt;&gt;"",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2" s="309" t="str">
        <f>IF(Tabla1[[#This Row],[Fecha Inicio grupo]]="","",IFERROR(VLOOKUP(Tabla1[[#This Row],[Mes de Alta como miembro]],Parámetros!$AM$2:$AN$16,2,0),"01/01/1900"))</f>
        <v/>
      </c>
    </row>
    <row r="903" spans="1:63" ht="14.45" hidden="1">
      <c r="A903" s="69">
        <v>900</v>
      </c>
      <c r="B903" s="30"/>
      <c r="C903" s="35"/>
      <c r="D903" s="43"/>
      <c r="E903" s="65"/>
      <c r="F903" s="46"/>
      <c r="G903" s="46"/>
      <c r="H903" s="163"/>
      <c r="I903" s="43"/>
      <c r="J903" s="29"/>
      <c r="K903" s="70"/>
      <c r="L903" s="69"/>
      <c r="M903" s="47"/>
      <c r="N903" s="238" t="str">
        <f ca="1">IF(Tabla1[[#This Row],[Fecha de nac]]="","",IF(Tabla1[[#This Row],[Fecha Finalización]] &gt;=TODAY(), DATEDIF(Tabla1[[#This Row],[Fecha de nac]],TODAY(),"y"), ROUNDDOWN((Tabla1[[#This Row],[Fecha Finalización]] -Tabla1[[#This Row],[Fecha de nac]])/365,0)))</f>
        <v/>
      </c>
      <c r="O903" s="169"/>
      <c r="P903" s="35"/>
      <c r="Q903" s="68"/>
      <c r="R903" s="68"/>
      <c r="S903" s="68"/>
      <c r="T903" s="68"/>
      <c r="U903" s="243" t="str">
        <f>IF(F903="","",Tabla1[[#This Row],[Fecha Inicio grupo]]+3*7-7)</f>
        <v/>
      </c>
      <c r="V903" s="244" t="str">
        <f>IF(F903="","",EDATE(Tabla1[[#This Row],[Fecha Inicio grupo]],3))</f>
        <v/>
      </c>
      <c r="W903" s="30"/>
      <c r="X903" s="30"/>
      <c r="Y903" s="76"/>
      <c r="Z903" s="76"/>
      <c r="AA903" s="76"/>
      <c r="AB903" s="76"/>
      <c r="AC903" s="76"/>
      <c r="AD903" s="76"/>
      <c r="AE903" s="76"/>
      <c r="AF903" s="76"/>
      <c r="AG903" s="76"/>
      <c r="AH903" s="76"/>
      <c r="AI903" s="76"/>
      <c r="AJ903" s="76"/>
      <c r="AK903" s="76"/>
      <c r="AL903" s="76"/>
      <c r="AM903" s="76"/>
      <c r="AN903" s="76"/>
      <c r="AO903" s="144"/>
      <c r="AP903" s="246" t="str">
        <f>IF(F903="","",IFERROR(VLOOKUP(SUBSTITUTE(SUBSTITUTE(Tabla1[[#This Row],[Uso Sistemas]],"T","P"),"N","F"),Parámetros!$M$2:$N$17,2,0),"Completar hasta 3ra sem. para evaluar a Probacionista"))</f>
        <v/>
      </c>
      <c r="AQ903" s="40"/>
      <c r="AR903" s="40"/>
      <c r="AS903" s="40"/>
      <c r="AT903" s="29"/>
      <c r="AU903" s="56"/>
      <c r="AV903" s="56"/>
      <c r="AW903" s="56"/>
      <c r="AX903" s="248" t="str">
        <f>IF(V903="","",EOMONTH(EDATE(Tabla1[[#This Row],[Fecha Finalización]],2),0))</f>
        <v/>
      </c>
      <c r="AY903" s="40"/>
      <c r="AZ903" s="249" t="str">
        <f>IF(V903="","",EOMONTH(EDATE(Tabla1[[#This Row],[Fecha Finalización]],3),0))</f>
        <v/>
      </c>
      <c r="BA903" s="40"/>
      <c r="BB903" s="40"/>
      <c r="BC903" s="235"/>
      <c r="BD903" s="233" t="str">
        <f>IF(F903="","",Tabla1[[#This Row],[sem 01]]&amp;Tabla1[[#This Row],[sem 02]]&amp;Tabla1[[#This Row],[sem 03]])</f>
        <v/>
      </c>
      <c r="BE903" s="234" t="str">
        <f>IF(TRIM(F903)="","",$B$1&amp;"-"&amp;SUBSTITUTE(Tabla1[[#This Row],[Mes Inscrito]]," ","")&amp;"-"&amp;SUBSTITUTE(Tabla1[[#This Row],[Dia de clases Inscrito]]," ","")&amp;"-"&amp;SUBSTITUTE(Tabla1[[#This Row],[Horario Inscrito]]," ","")&amp;"-"&amp;Tabla1[[#This Row],[Fecha Inicio grupo]])</f>
        <v/>
      </c>
      <c r="BF903" s="251" t="str">
        <f>IF(F903="","",Tabla1[[#This Row],[Curso]])</f>
        <v/>
      </c>
      <c r="BG903" s="252" t="str">
        <f>+IF(TRIM(F903)="","",$B$1&amp;"-"&amp;TRIM(Tabla1[[#This Row],[Mes Inscrito]])&amp;"-"&amp;TRIM(Tabla1[[#This Row],[Dia de clases Inscrito]])&amp;"-"&amp;TRIM(Tabla1[[#This Row],[Horario Inscrito]])&amp;"-"&amp;TRIM(Tabla1[[#This Row],[Fecha Inicio grupo]])&amp;"-"&amp;TRIM(Tabla1[[#This Row],[Tipo Incrito]]))</f>
        <v/>
      </c>
      <c r="BH903" s="308" t="str">
        <f>IF(F903="","",OR(IFERROR(SEARCH("CG",Tabla1[[#This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3" s="309" t="str">
        <f>IF(F903&lt;&gt;"",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3" s="309" t="str">
        <f>IF(F903&lt;&gt;"",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3" s="309" t="str">
        <f>IF(Tabla1[[#This Row],[Fecha Inicio grupo]]="","",IFERROR(VLOOKUP(Tabla1[[#This Row],[Mes de Alta como miembro]],Parámetros!$AM$2:$AN$16,2,0),"01/01/1900"))</f>
        <v/>
      </c>
    </row>
    <row r="904" spans="1:63" ht="14.45" hidden="1">
      <c r="A904" s="69">
        <v>901</v>
      </c>
      <c r="B904" s="30"/>
      <c r="C904" s="35"/>
      <c r="D904" s="43"/>
      <c r="E904" s="65"/>
      <c r="F904" s="46"/>
      <c r="G904" s="46"/>
      <c r="H904" s="163"/>
      <c r="I904" s="43"/>
      <c r="J904" s="29"/>
      <c r="K904" s="70"/>
      <c r="L904" s="69"/>
      <c r="M904" s="47"/>
      <c r="N904" s="238" t="str">
        <f ca="1">IF(Tabla1[[#This Row],[Fecha de nac]]="","",IF(Tabla1[[#This Row],[Fecha Finalización]] &gt;=TODAY(), DATEDIF(Tabla1[[#This Row],[Fecha de nac]],TODAY(),"y"), ROUNDDOWN((Tabla1[[#This Row],[Fecha Finalización]] -Tabla1[[#This Row],[Fecha de nac]])/365,0)))</f>
        <v/>
      </c>
      <c r="O904" s="169"/>
      <c r="P904" s="35"/>
      <c r="Q904" s="68"/>
      <c r="R904" s="68"/>
      <c r="S904" s="68"/>
      <c r="T904" s="68"/>
      <c r="U904" s="243" t="str">
        <f>IF(F904="","",Tabla1[[#This Row],[Fecha Inicio grupo]]+3*7-7)</f>
        <v/>
      </c>
      <c r="V904" s="244" t="str">
        <f>IF(F904="","",EDATE(Tabla1[[#This Row],[Fecha Inicio grupo]],3))</f>
        <v/>
      </c>
      <c r="W904" s="30"/>
      <c r="X904" s="30"/>
      <c r="Y904" s="76"/>
      <c r="Z904" s="76"/>
      <c r="AA904" s="76"/>
      <c r="AB904" s="76"/>
      <c r="AC904" s="76"/>
      <c r="AD904" s="76"/>
      <c r="AE904" s="76"/>
      <c r="AF904" s="76"/>
      <c r="AG904" s="76"/>
      <c r="AH904" s="76"/>
      <c r="AI904" s="76"/>
      <c r="AJ904" s="76"/>
      <c r="AK904" s="76"/>
      <c r="AL904" s="76"/>
      <c r="AM904" s="76"/>
      <c r="AN904" s="76"/>
      <c r="AO904" s="144"/>
      <c r="AP904" s="246" t="str">
        <f>IF(F904="","",IFERROR(VLOOKUP(SUBSTITUTE(SUBSTITUTE(Tabla1[[#This Row],[Uso Sistemas]],"T","P"),"N","F"),Parámetros!$M$2:$N$17,2,0),"Completar hasta 3ra sem. para evaluar a Probacionista"))</f>
        <v/>
      </c>
      <c r="AQ904" s="40"/>
      <c r="AR904" s="40"/>
      <c r="AS904" s="40"/>
      <c r="AT904" s="29"/>
      <c r="AU904" s="56"/>
      <c r="AV904" s="56"/>
      <c r="AW904" s="56"/>
      <c r="AX904" s="248" t="str">
        <f>IF(V904="","",EOMONTH(EDATE(Tabla1[[#This Row],[Fecha Finalización]],2),0))</f>
        <v/>
      </c>
      <c r="AY904" s="40"/>
      <c r="AZ904" s="249" t="str">
        <f>IF(V904="","",EOMONTH(EDATE(Tabla1[[#This Row],[Fecha Finalización]],3),0))</f>
        <v/>
      </c>
      <c r="BA904" s="40"/>
      <c r="BB904" s="40"/>
      <c r="BC904" s="235"/>
      <c r="BD904" s="233" t="str">
        <f>IF(F904="","",Tabla1[[#This Row],[sem 01]]&amp;Tabla1[[#This Row],[sem 02]]&amp;Tabla1[[#This Row],[sem 03]])</f>
        <v/>
      </c>
      <c r="BE904" s="234" t="str">
        <f>IF(TRIM(F904)="","",$B$1&amp;"-"&amp;SUBSTITUTE(Tabla1[[#This Row],[Mes Inscrito]]," ","")&amp;"-"&amp;SUBSTITUTE(Tabla1[[#This Row],[Dia de clases Inscrito]]," ","")&amp;"-"&amp;SUBSTITUTE(Tabla1[[#This Row],[Horario Inscrito]]," ","")&amp;"-"&amp;Tabla1[[#This Row],[Fecha Inicio grupo]])</f>
        <v/>
      </c>
      <c r="BF904" s="251" t="str">
        <f>IF(F904="","",Tabla1[[#This Row],[Curso]])</f>
        <v/>
      </c>
      <c r="BG904" s="252" t="str">
        <f>+IF(TRIM(F904)="","",$B$1&amp;"-"&amp;TRIM(Tabla1[[#This Row],[Mes Inscrito]])&amp;"-"&amp;TRIM(Tabla1[[#This Row],[Dia de clases Inscrito]])&amp;"-"&amp;TRIM(Tabla1[[#This Row],[Horario Inscrito]])&amp;"-"&amp;TRIM(Tabla1[[#This Row],[Fecha Inicio grupo]])&amp;"-"&amp;TRIM(Tabla1[[#This Row],[Tipo Incrito]]))</f>
        <v/>
      </c>
      <c r="BH904" s="308" t="str">
        <f>IF(F904="","",OR(IFERROR(SEARCH("CG",Tabla1[[#This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4" s="309" t="str">
        <f>IF(F904&lt;&gt;"",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4" s="309" t="str">
        <f>IF(F904&lt;&gt;"",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4" s="309" t="str">
        <f>IF(Tabla1[[#This Row],[Fecha Inicio grupo]]="","",IFERROR(VLOOKUP(Tabla1[[#This Row],[Mes de Alta como miembro]],Parámetros!$AM$2:$AN$16,2,0),"01/01/1900"))</f>
        <v/>
      </c>
    </row>
    <row r="905" spans="1:63" ht="14.45" hidden="1">
      <c r="A905" s="69">
        <v>902</v>
      </c>
      <c r="B905" s="30"/>
      <c r="C905" s="35"/>
      <c r="D905" s="43"/>
      <c r="E905" s="65"/>
      <c r="F905" s="46"/>
      <c r="G905" s="46"/>
      <c r="H905" s="163"/>
      <c r="I905" s="43"/>
      <c r="J905" s="29"/>
      <c r="K905" s="70"/>
      <c r="L905" s="69"/>
      <c r="M905" s="47"/>
      <c r="N905" s="238" t="str">
        <f ca="1">IF(Tabla1[[#This Row],[Fecha de nac]]="","",IF(Tabla1[[#This Row],[Fecha Finalización]] &gt;=TODAY(), DATEDIF(Tabla1[[#This Row],[Fecha de nac]],TODAY(),"y"), ROUNDDOWN((Tabla1[[#This Row],[Fecha Finalización]] -Tabla1[[#This Row],[Fecha de nac]])/365,0)))</f>
        <v/>
      </c>
      <c r="O905" s="169"/>
      <c r="P905" s="35"/>
      <c r="Q905" s="68"/>
      <c r="R905" s="68"/>
      <c r="S905" s="68"/>
      <c r="T905" s="68"/>
      <c r="U905" s="243" t="str">
        <f>IF(F905="","",Tabla1[[#This Row],[Fecha Inicio grupo]]+3*7-7)</f>
        <v/>
      </c>
      <c r="V905" s="244" t="str">
        <f>IF(F905="","",EDATE(Tabla1[[#This Row],[Fecha Inicio grupo]],3))</f>
        <v/>
      </c>
      <c r="W905" s="30"/>
      <c r="X905" s="30"/>
      <c r="Y905" s="76"/>
      <c r="Z905" s="76"/>
      <c r="AA905" s="76"/>
      <c r="AB905" s="76"/>
      <c r="AC905" s="76"/>
      <c r="AD905" s="76"/>
      <c r="AE905" s="76"/>
      <c r="AF905" s="76"/>
      <c r="AG905" s="76"/>
      <c r="AH905" s="76"/>
      <c r="AI905" s="76"/>
      <c r="AJ905" s="76"/>
      <c r="AK905" s="76"/>
      <c r="AL905" s="76"/>
      <c r="AM905" s="76"/>
      <c r="AN905" s="76"/>
      <c r="AO905" s="144"/>
      <c r="AP905" s="246" t="str">
        <f>IF(F905="","",IFERROR(VLOOKUP(SUBSTITUTE(SUBSTITUTE(Tabla1[[#This Row],[Uso Sistemas]],"T","P"),"N","F"),Parámetros!$M$2:$N$17,2,0),"Completar hasta 3ra sem. para evaluar a Probacionista"))</f>
        <v/>
      </c>
      <c r="AQ905" s="40"/>
      <c r="AR905" s="40"/>
      <c r="AS905" s="40"/>
      <c r="AT905" s="29"/>
      <c r="AU905" s="56"/>
      <c r="AV905" s="56"/>
      <c r="AW905" s="56"/>
      <c r="AX905" s="248" t="str">
        <f>IF(V905="","",EOMONTH(EDATE(Tabla1[[#This Row],[Fecha Finalización]],2),0))</f>
        <v/>
      </c>
      <c r="AY905" s="40"/>
      <c r="AZ905" s="249" t="str">
        <f>IF(V905="","",EOMONTH(EDATE(Tabla1[[#This Row],[Fecha Finalización]],3),0))</f>
        <v/>
      </c>
      <c r="BA905" s="40"/>
      <c r="BB905" s="40"/>
      <c r="BC905" s="235"/>
      <c r="BD905" s="233" t="str">
        <f>IF(F905="","",Tabla1[[#This Row],[sem 01]]&amp;Tabla1[[#This Row],[sem 02]]&amp;Tabla1[[#This Row],[sem 03]])</f>
        <v/>
      </c>
      <c r="BE905" s="234" t="str">
        <f>IF(TRIM(F905)="","",$B$1&amp;"-"&amp;SUBSTITUTE(Tabla1[[#This Row],[Mes Inscrito]]," ","")&amp;"-"&amp;SUBSTITUTE(Tabla1[[#This Row],[Dia de clases Inscrito]]," ","")&amp;"-"&amp;SUBSTITUTE(Tabla1[[#This Row],[Horario Inscrito]]," ","")&amp;"-"&amp;Tabla1[[#This Row],[Fecha Inicio grupo]])</f>
        <v/>
      </c>
      <c r="BF905" s="251" t="str">
        <f>IF(F905="","",Tabla1[[#This Row],[Curso]])</f>
        <v/>
      </c>
      <c r="BG905" s="252" t="str">
        <f>+IF(TRIM(F905)="","",$B$1&amp;"-"&amp;TRIM(Tabla1[[#This Row],[Mes Inscrito]])&amp;"-"&amp;TRIM(Tabla1[[#This Row],[Dia de clases Inscrito]])&amp;"-"&amp;TRIM(Tabla1[[#This Row],[Horario Inscrito]])&amp;"-"&amp;TRIM(Tabla1[[#This Row],[Fecha Inicio grupo]])&amp;"-"&amp;TRIM(Tabla1[[#This Row],[Tipo Incrito]]))</f>
        <v/>
      </c>
      <c r="BH905" s="308" t="str">
        <f>IF(F905="","",OR(IFERROR(SEARCH("CG",Tabla1[[#This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5" s="309" t="str">
        <f>IF(F905&lt;&gt;"",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5" s="309" t="str">
        <f>IF(F905&lt;&gt;"",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5" s="309" t="str">
        <f>IF(Tabla1[[#This Row],[Fecha Inicio grupo]]="","",IFERROR(VLOOKUP(Tabla1[[#This Row],[Mes de Alta como miembro]],Parámetros!$AM$2:$AN$16,2,0),"01/01/1900"))</f>
        <v/>
      </c>
    </row>
    <row r="906" spans="1:63" ht="14.45" hidden="1">
      <c r="A906" s="69">
        <v>903</v>
      </c>
      <c r="B906" s="30"/>
      <c r="C906" s="35"/>
      <c r="D906" s="43"/>
      <c r="E906" s="65"/>
      <c r="F906" s="46"/>
      <c r="G906" s="46"/>
      <c r="H906" s="163"/>
      <c r="I906" s="43"/>
      <c r="J906" s="29"/>
      <c r="K906" s="70"/>
      <c r="L906" s="69"/>
      <c r="M906" s="47"/>
      <c r="N906" s="238" t="str">
        <f ca="1">IF(Tabla1[[#This Row],[Fecha de nac]]="","",IF(Tabla1[[#This Row],[Fecha Finalización]] &gt;=TODAY(), DATEDIF(Tabla1[[#This Row],[Fecha de nac]],TODAY(),"y"), ROUNDDOWN((Tabla1[[#This Row],[Fecha Finalización]] -Tabla1[[#This Row],[Fecha de nac]])/365,0)))</f>
        <v/>
      </c>
      <c r="O906" s="169"/>
      <c r="P906" s="35"/>
      <c r="Q906" s="68"/>
      <c r="R906" s="68"/>
      <c r="S906" s="68"/>
      <c r="T906" s="68"/>
      <c r="U906" s="243" t="str">
        <f>IF(F906="","",Tabla1[[#This Row],[Fecha Inicio grupo]]+3*7-7)</f>
        <v/>
      </c>
      <c r="V906" s="244" t="str">
        <f>IF(F906="","",EDATE(Tabla1[[#This Row],[Fecha Inicio grupo]],3))</f>
        <v/>
      </c>
      <c r="W906" s="30"/>
      <c r="X906" s="30"/>
      <c r="Y906" s="76"/>
      <c r="Z906" s="76"/>
      <c r="AA906" s="76"/>
      <c r="AB906" s="76"/>
      <c r="AC906" s="76"/>
      <c r="AD906" s="76"/>
      <c r="AE906" s="76"/>
      <c r="AF906" s="76"/>
      <c r="AG906" s="76"/>
      <c r="AH906" s="76"/>
      <c r="AI906" s="76"/>
      <c r="AJ906" s="76"/>
      <c r="AK906" s="76"/>
      <c r="AL906" s="76"/>
      <c r="AM906" s="76"/>
      <c r="AN906" s="76"/>
      <c r="AO906" s="144"/>
      <c r="AP906" s="246" t="str">
        <f>IF(F906="","",IFERROR(VLOOKUP(SUBSTITUTE(SUBSTITUTE(Tabla1[[#This Row],[Uso Sistemas]],"T","P"),"N","F"),Parámetros!$M$2:$N$17,2,0),"Completar hasta 3ra sem. para evaluar a Probacionista"))</f>
        <v/>
      </c>
      <c r="AQ906" s="40"/>
      <c r="AR906" s="40"/>
      <c r="AS906" s="40"/>
      <c r="AT906" s="29"/>
      <c r="AU906" s="56"/>
      <c r="AV906" s="56"/>
      <c r="AW906" s="56"/>
      <c r="AX906" s="248" t="str">
        <f>IF(V906="","",EOMONTH(EDATE(Tabla1[[#This Row],[Fecha Finalización]],2),0))</f>
        <v/>
      </c>
      <c r="AY906" s="40"/>
      <c r="AZ906" s="249" t="str">
        <f>IF(V906="","",EOMONTH(EDATE(Tabla1[[#This Row],[Fecha Finalización]],3),0))</f>
        <v/>
      </c>
      <c r="BA906" s="40"/>
      <c r="BB906" s="40"/>
      <c r="BC906" s="235"/>
      <c r="BD906" s="233" t="str">
        <f>IF(F906="","",Tabla1[[#This Row],[sem 01]]&amp;Tabla1[[#This Row],[sem 02]]&amp;Tabla1[[#This Row],[sem 03]])</f>
        <v/>
      </c>
      <c r="BE906" s="234" t="str">
        <f>IF(TRIM(F906)="","",$B$1&amp;"-"&amp;SUBSTITUTE(Tabla1[[#This Row],[Mes Inscrito]]," ","")&amp;"-"&amp;SUBSTITUTE(Tabla1[[#This Row],[Dia de clases Inscrito]]," ","")&amp;"-"&amp;SUBSTITUTE(Tabla1[[#This Row],[Horario Inscrito]]," ","")&amp;"-"&amp;Tabla1[[#This Row],[Fecha Inicio grupo]])</f>
        <v/>
      </c>
      <c r="BF906" s="251" t="str">
        <f>IF(F906="","",Tabla1[[#This Row],[Curso]])</f>
        <v/>
      </c>
      <c r="BG906" s="252" t="str">
        <f>+IF(TRIM(F906)="","",$B$1&amp;"-"&amp;TRIM(Tabla1[[#This Row],[Mes Inscrito]])&amp;"-"&amp;TRIM(Tabla1[[#This Row],[Dia de clases Inscrito]])&amp;"-"&amp;TRIM(Tabla1[[#This Row],[Horario Inscrito]])&amp;"-"&amp;TRIM(Tabla1[[#This Row],[Fecha Inicio grupo]])&amp;"-"&amp;TRIM(Tabla1[[#This Row],[Tipo Incrito]]))</f>
        <v/>
      </c>
      <c r="BH906" s="308" t="str">
        <f>IF(F906="","",OR(IFERROR(SEARCH("CG",Tabla1[[#This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6" s="309" t="str">
        <f>IF(F906&lt;&gt;"",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6" s="309" t="str">
        <f>IF(F906&lt;&gt;"",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6" s="309" t="str">
        <f>IF(Tabla1[[#This Row],[Fecha Inicio grupo]]="","",IFERROR(VLOOKUP(Tabla1[[#This Row],[Mes de Alta como miembro]],Parámetros!$AM$2:$AN$16,2,0),"01/01/1900"))</f>
        <v/>
      </c>
    </row>
    <row r="907" spans="1:63" ht="14.45" hidden="1">
      <c r="A907" s="69">
        <v>904</v>
      </c>
      <c r="B907" s="30"/>
      <c r="C907" s="35"/>
      <c r="D907" s="43"/>
      <c r="E907" s="65"/>
      <c r="F907" s="46"/>
      <c r="G907" s="46"/>
      <c r="H907" s="163"/>
      <c r="I907" s="43"/>
      <c r="J907" s="29"/>
      <c r="K907" s="70"/>
      <c r="L907" s="69"/>
      <c r="M907" s="47"/>
      <c r="N907" s="238" t="str">
        <f ca="1">IF(Tabla1[[#This Row],[Fecha de nac]]="","",IF(Tabla1[[#This Row],[Fecha Finalización]] &gt;=TODAY(), DATEDIF(Tabla1[[#This Row],[Fecha de nac]],TODAY(),"y"), ROUNDDOWN((Tabla1[[#This Row],[Fecha Finalización]] -Tabla1[[#This Row],[Fecha de nac]])/365,0)))</f>
        <v/>
      </c>
      <c r="O907" s="169"/>
      <c r="P907" s="35"/>
      <c r="Q907" s="68"/>
      <c r="R907" s="68"/>
      <c r="S907" s="68"/>
      <c r="T907" s="68"/>
      <c r="U907" s="243" t="str">
        <f>IF(F907="","",Tabla1[[#This Row],[Fecha Inicio grupo]]+3*7-7)</f>
        <v/>
      </c>
      <c r="V907" s="244" t="str">
        <f>IF(F907="","",EDATE(Tabla1[[#This Row],[Fecha Inicio grupo]],3))</f>
        <v/>
      </c>
      <c r="W907" s="30"/>
      <c r="X907" s="30"/>
      <c r="Y907" s="76"/>
      <c r="Z907" s="76"/>
      <c r="AA907" s="76"/>
      <c r="AB907" s="76"/>
      <c r="AC907" s="76"/>
      <c r="AD907" s="76"/>
      <c r="AE907" s="76"/>
      <c r="AF907" s="76"/>
      <c r="AG907" s="76"/>
      <c r="AH907" s="76"/>
      <c r="AI907" s="76"/>
      <c r="AJ907" s="76"/>
      <c r="AK907" s="76"/>
      <c r="AL907" s="76"/>
      <c r="AM907" s="76"/>
      <c r="AN907" s="76"/>
      <c r="AO907" s="144"/>
      <c r="AP907" s="246" t="str">
        <f>IF(F907="","",IFERROR(VLOOKUP(SUBSTITUTE(SUBSTITUTE(Tabla1[[#This Row],[Uso Sistemas]],"T","P"),"N","F"),Parámetros!$M$2:$N$17,2,0),"Completar hasta 3ra sem. para evaluar a Probacionista"))</f>
        <v/>
      </c>
      <c r="AQ907" s="40"/>
      <c r="AR907" s="40"/>
      <c r="AS907" s="40"/>
      <c r="AT907" s="29"/>
      <c r="AU907" s="56"/>
      <c r="AV907" s="56"/>
      <c r="AW907" s="56"/>
      <c r="AX907" s="248" t="str">
        <f>IF(V907="","",EOMONTH(EDATE(Tabla1[[#This Row],[Fecha Finalización]],2),0))</f>
        <v/>
      </c>
      <c r="AY907" s="40"/>
      <c r="AZ907" s="249" t="str">
        <f>IF(V907="","",EOMONTH(EDATE(Tabla1[[#This Row],[Fecha Finalización]],3),0))</f>
        <v/>
      </c>
      <c r="BA907" s="40"/>
      <c r="BB907" s="40"/>
      <c r="BC907" s="235"/>
      <c r="BD907" s="233" t="str">
        <f>IF(F907="","",Tabla1[[#This Row],[sem 01]]&amp;Tabla1[[#This Row],[sem 02]]&amp;Tabla1[[#This Row],[sem 03]])</f>
        <v/>
      </c>
      <c r="BE907" s="234" t="str">
        <f>IF(TRIM(F907)="","",$B$1&amp;"-"&amp;SUBSTITUTE(Tabla1[[#This Row],[Mes Inscrito]]," ","")&amp;"-"&amp;SUBSTITUTE(Tabla1[[#This Row],[Dia de clases Inscrito]]," ","")&amp;"-"&amp;SUBSTITUTE(Tabla1[[#This Row],[Horario Inscrito]]," ","")&amp;"-"&amp;Tabla1[[#This Row],[Fecha Inicio grupo]])</f>
        <v/>
      </c>
      <c r="BF907" s="251" t="str">
        <f>IF(F907="","",Tabla1[[#This Row],[Curso]])</f>
        <v/>
      </c>
      <c r="BG907" s="252" t="str">
        <f>+IF(TRIM(F907)="","",$B$1&amp;"-"&amp;TRIM(Tabla1[[#This Row],[Mes Inscrito]])&amp;"-"&amp;TRIM(Tabla1[[#This Row],[Dia de clases Inscrito]])&amp;"-"&amp;TRIM(Tabla1[[#This Row],[Horario Inscrito]])&amp;"-"&amp;TRIM(Tabla1[[#This Row],[Fecha Inicio grupo]])&amp;"-"&amp;TRIM(Tabla1[[#This Row],[Tipo Incrito]]))</f>
        <v/>
      </c>
      <c r="BH907" s="308" t="str">
        <f>IF(F907="","",OR(IFERROR(SEARCH("CG",Tabla1[[#This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7" s="309" t="str">
        <f>IF(F907&lt;&gt;"",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7" s="309" t="str">
        <f>IF(F907&lt;&gt;"",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7" s="309" t="str">
        <f>IF(Tabla1[[#This Row],[Fecha Inicio grupo]]="","",IFERROR(VLOOKUP(Tabla1[[#This Row],[Mes de Alta como miembro]],Parámetros!$AM$2:$AN$16,2,0),"01/01/1900"))</f>
        <v/>
      </c>
    </row>
    <row r="908" spans="1:63" ht="14.45" hidden="1">
      <c r="A908" s="69">
        <v>905</v>
      </c>
      <c r="B908" s="30"/>
      <c r="C908" s="35"/>
      <c r="D908" s="43"/>
      <c r="E908" s="65"/>
      <c r="F908" s="46"/>
      <c r="G908" s="46"/>
      <c r="H908" s="163"/>
      <c r="I908" s="43"/>
      <c r="J908" s="29"/>
      <c r="K908" s="70"/>
      <c r="L908" s="69"/>
      <c r="M908" s="47"/>
      <c r="N908" s="238" t="str">
        <f ca="1">IF(Tabla1[[#This Row],[Fecha de nac]]="","",IF(Tabla1[[#This Row],[Fecha Finalización]] &gt;=TODAY(), DATEDIF(Tabla1[[#This Row],[Fecha de nac]],TODAY(),"y"), ROUNDDOWN((Tabla1[[#This Row],[Fecha Finalización]] -Tabla1[[#This Row],[Fecha de nac]])/365,0)))</f>
        <v/>
      </c>
      <c r="O908" s="169"/>
      <c r="P908" s="35"/>
      <c r="Q908" s="68"/>
      <c r="R908" s="68"/>
      <c r="S908" s="68"/>
      <c r="T908" s="68"/>
      <c r="U908" s="243" t="str">
        <f>IF(F908="","",Tabla1[[#This Row],[Fecha Inicio grupo]]+3*7-7)</f>
        <v/>
      </c>
      <c r="V908" s="244" t="str">
        <f>IF(F908="","",EDATE(Tabla1[[#This Row],[Fecha Inicio grupo]],3))</f>
        <v/>
      </c>
      <c r="W908" s="30"/>
      <c r="X908" s="30"/>
      <c r="Y908" s="76"/>
      <c r="Z908" s="76"/>
      <c r="AA908" s="76"/>
      <c r="AB908" s="76"/>
      <c r="AC908" s="76"/>
      <c r="AD908" s="76"/>
      <c r="AE908" s="76"/>
      <c r="AF908" s="76"/>
      <c r="AG908" s="76"/>
      <c r="AH908" s="76"/>
      <c r="AI908" s="76"/>
      <c r="AJ908" s="76"/>
      <c r="AK908" s="76"/>
      <c r="AL908" s="76"/>
      <c r="AM908" s="76"/>
      <c r="AN908" s="76"/>
      <c r="AO908" s="144"/>
      <c r="AP908" s="246" t="str">
        <f>IF(F908="","",IFERROR(VLOOKUP(SUBSTITUTE(SUBSTITUTE(Tabla1[[#This Row],[Uso Sistemas]],"T","P"),"N","F"),Parámetros!$M$2:$N$17,2,0),"Completar hasta 3ra sem. para evaluar a Probacionista"))</f>
        <v/>
      </c>
      <c r="AQ908" s="40"/>
      <c r="AR908" s="40"/>
      <c r="AS908" s="40"/>
      <c r="AT908" s="29"/>
      <c r="AU908" s="56"/>
      <c r="AV908" s="56"/>
      <c r="AW908" s="56"/>
      <c r="AX908" s="248" t="str">
        <f>IF(V908="","",EOMONTH(EDATE(Tabla1[[#This Row],[Fecha Finalización]],2),0))</f>
        <v/>
      </c>
      <c r="AY908" s="40"/>
      <c r="AZ908" s="249" t="str">
        <f>IF(V908="","",EOMONTH(EDATE(Tabla1[[#This Row],[Fecha Finalización]],3),0))</f>
        <v/>
      </c>
      <c r="BA908" s="40"/>
      <c r="BB908" s="40"/>
      <c r="BC908" s="235"/>
      <c r="BD908" s="233" t="str">
        <f>IF(F908="","",Tabla1[[#This Row],[sem 01]]&amp;Tabla1[[#This Row],[sem 02]]&amp;Tabla1[[#This Row],[sem 03]])</f>
        <v/>
      </c>
      <c r="BE908" s="234" t="str">
        <f>IF(TRIM(F908)="","",$B$1&amp;"-"&amp;SUBSTITUTE(Tabla1[[#This Row],[Mes Inscrito]]," ","")&amp;"-"&amp;SUBSTITUTE(Tabla1[[#This Row],[Dia de clases Inscrito]]," ","")&amp;"-"&amp;SUBSTITUTE(Tabla1[[#This Row],[Horario Inscrito]]," ","")&amp;"-"&amp;Tabla1[[#This Row],[Fecha Inicio grupo]])</f>
        <v/>
      </c>
      <c r="BF908" s="251" t="str">
        <f>IF(F908="","",Tabla1[[#This Row],[Curso]])</f>
        <v/>
      </c>
      <c r="BG908" s="252" t="str">
        <f>+IF(TRIM(F908)="","",$B$1&amp;"-"&amp;TRIM(Tabla1[[#This Row],[Mes Inscrito]])&amp;"-"&amp;TRIM(Tabla1[[#This Row],[Dia de clases Inscrito]])&amp;"-"&amp;TRIM(Tabla1[[#This Row],[Horario Inscrito]])&amp;"-"&amp;TRIM(Tabla1[[#This Row],[Fecha Inicio grupo]])&amp;"-"&amp;TRIM(Tabla1[[#This Row],[Tipo Incrito]]))</f>
        <v/>
      </c>
      <c r="BH908" s="308" t="str">
        <f>IF(F908="","",OR(IFERROR(SEARCH("CG",Tabla1[[#This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8" s="309" t="str">
        <f>IF(F908&lt;&gt;"",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8" s="309" t="str">
        <f>IF(F908&lt;&gt;"",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8" s="309" t="str">
        <f>IF(Tabla1[[#This Row],[Fecha Inicio grupo]]="","",IFERROR(VLOOKUP(Tabla1[[#This Row],[Mes de Alta como miembro]],Parámetros!$AM$2:$AN$16,2,0),"01/01/1900"))</f>
        <v/>
      </c>
    </row>
    <row r="909" spans="1:63" ht="14.45" hidden="1">
      <c r="A909" s="69">
        <v>906</v>
      </c>
      <c r="B909" s="30"/>
      <c r="C909" s="35"/>
      <c r="D909" s="43"/>
      <c r="E909" s="65"/>
      <c r="F909" s="46"/>
      <c r="G909" s="46"/>
      <c r="H909" s="163"/>
      <c r="I909" s="43"/>
      <c r="J909" s="29"/>
      <c r="K909" s="70"/>
      <c r="L909" s="69"/>
      <c r="M909" s="47"/>
      <c r="N909" s="238" t="str">
        <f ca="1">IF(Tabla1[[#This Row],[Fecha de nac]]="","",IF(Tabla1[[#This Row],[Fecha Finalización]] &gt;=TODAY(), DATEDIF(Tabla1[[#This Row],[Fecha de nac]],TODAY(),"y"), ROUNDDOWN((Tabla1[[#This Row],[Fecha Finalización]] -Tabla1[[#This Row],[Fecha de nac]])/365,0)))</f>
        <v/>
      </c>
      <c r="O909" s="169"/>
      <c r="P909" s="35"/>
      <c r="Q909" s="68"/>
      <c r="R909" s="68"/>
      <c r="S909" s="68"/>
      <c r="T909" s="68"/>
      <c r="U909" s="243" t="str">
        <f>IF(F909="","",Tabla1[[#This Row],[Fecha Inicio grupo]]+3*7-7)</f>
        <v/>
      </c>
      <c r="V909" s="244" t="str">
        <f>IF(F909="","",EDATE(Tabla1[[#This Row],[Fecha Inicio grupo]],3))</f>
        <v/>
      </c>
      <c r="W909" s="30"/>
      <c r="X909" s="30"/>
      <c r="Y909" s="76"/>
      <c r="Z909" s="76"/>
      <c r="AA909" s="76"/>
      <c r="AB909" s="76"/>
      <c r="AC909" s="76"/>
      <c r="AD909" s="76"/>
      <c r="AE909" s="76"/>
      <c r="AF909" s="76"/>
      <c r="AG909" s="76"/>
      <c r="AH909" s="76"/>
      <c r="AI909" s="76"/>
      <c r="AJ909" s="76"/>
      <c r="AK909" s="76"/>
      <c r="AL909" s="76"/>
      <c r="AM909" s="76"/>
      <c r="AN909" s="76"/>
      <c r="AO909" s="144"/>
      <c r="AP909" s="246" t="str">
        <f>IF(F909="","",IFERROR(VLOOKUP(SUBSTITUTE(SUBSTITUTE(Tabla1[[#This Row],[Uso Sistemas]],"T","P"),"N","F"),Parámetros!$M$2:$N$17,2,0),"Completar hasta 3ra sem. para evaluar a Probacionista"))</f>
        <v/>
      </c>
      <c r="AQ909" s="40"/>
      <c r="AR909" s="40"/>
      <c r="AS909" s="40"/>
      <c r="AT909" s="29"/>
      <c r="AU909" s="56"/>
      <c r="AV909" s="56"/>
      <c r="AW909" s="56"/>
      <c r="AX909" s="248" t="str">
        <f>IF(V909="","",EOMONTH(EDATE(Tabla1[[#This Row],[Fecha Finalización]],2),0))</f>
        <v/>
      </c>
      <c r="AY909" s="40"/>
      <c r="AZ909" s="249" t="str">
        <f>IF(V909="","",EOMONTH(EDATE(Tabla1[[#This Row],[Fecha Finalización]],3),0))</f>
        <v/>
      </c>
      <c r="BA909" s="40"/>
      <c r="BB909" s="40"/>
      <c r="BC909" s="235"/>
      <c r="BD909" s="233" t="str">
        <f>IF(F909="","",Tabla1[[#This Row],[sem 01]]&amp;Tabla1[[#This Row],[sem 02]]&amp;Tabla1[[#This Row],[sem 03]])</f>
        <v/>
      </c>
      <c r="BE909" s="234" t="str">
        <f>IF(TRIM(F909)="","",$B$1&amp;"-"&amp;SUBSTITUTE(Tabla1[[#This Row],[Mes Inscrito]]," ","")&amp;"-"&amp;SUBSTITUTE(Tabla1[[#This Row],[Dia de clases Inscrito]]," ","")&amp;"-"&amp;SUBSTITUTE(Tabla1[[#This Row],[Horario Inscrito]]," ","")&amp;"-"&amp;Tabla1[[#This Row],[Fecha Inicio grupo]])</f>
        <v/>
      </c>
      <c r="BF909" s="251" t="str">
        <f>IF(F909="","",Tabla1[[#This Row],[Curso]])</f>
        <v/>
      </c>
      <c r="BG909" s="252" t="str">
        <f>+IF(TRIM(F909)="","",$B$1&amp;"-"&amp;TRIM(Tabla1[[#This Row],[Mes Inscrito]])&amp;"-"&amp;TRIM(Tabla1[[#This Row],[Dia de clases Inscrito]])&amp;"-"&amp;TRIM(Tabla1[[#This Row],[Horario Inscrito]])&amp;"-"&amp;TRIM(Tabla1[[#This Row],[Fecha Inicio grupo]])&amp;"-"&amp;TRIM(Tabla1[[#This Row],[Tipo Incrito]]))</f>
        <v/>
      </c>
      <c r="BH909" s="308" t="str">
        <f>IF(F909="","",OR(IFERROR(SEARCH("CG",Tabla1[[#This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9" s="309" t="str">
        <f>IF(F909&lt;&gt;"",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9" s="309" t="str">
        <f>IF(F909&lt;&gt;"",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9" s="309" t="str">
        <f>IF(Tabla1[[#This Row],[Fecha Inicio grupo]]="","",IFERROR(VLOOKUP(Tabla1[[#This Row],[Mes de Alta como miembro]],Parámetros!$AM$2:$AN$16,2,0),"01/01/1900"))</f>
        <v/>
      </c>
    </row>
    <row r="910" spans="1:63" ht="14.45" hidden="1">
      <c r="A910" s="69">
        <v>907</v>
      </c>
      <c r="B910" s="30"/>
      <c r="C910" s="35"/>
      <c r="D910" s="43"/>
      <c r="E910" s="65"/>
      <c r="F910" s="46"/>
      <c r="G910" s="46"/>
      <c r="H910" s="163"/>
      <c r="I910" s="43"/>
      <c r="J910" s="29"/>
      <c r="K910" s="70"/>
      <c r="L910" s="69"/>
      <c r="M910" s="47"/>
      <c r="N910" s="238" t="str">
        <f ca="1">IF(Tabla1[[#This Row],[Fecha de nac]]="","",IF(Tabla1[[#This Row],[Fecha Finalización]] &gt;=TODAY(), DATEDIF(Tabla1[[#This Row],[Fecha de nac]],TODAY(),"y"), ROUNDDOWN((Tabla1[[#This Row],[Fecha Finalización]] -Tabla1[[#This Row],[Fecha de nac]])/365,0)))</f>
        <v/>
      </c>
      <c r="O910" s="169"/>
      <c r="P910" s="35"/>
      <c r="Q910" s="68"/>
      <c r="R910" s="68"/>
      <c r="S910" s="68"/>
      <c r="T910" s="68"/>
      <c r="U910" s="243" t="str">
        <f>IF(F910="","",Tabla1[[#This Row],[Fecha Inicio grupo]]+3*7-7)</f>
        <v/>
      </c>
      <c r="V910" s="244" t="str">
        <f>IF(F910="","",EDATE(Tabla1[[#This Row],[Fecha Inicio grupo]],3))</f>
        <v/>
      </c>
      <c r="W910" s="30"/>
      <c r="X910" s="30"/>
      <c r="Y910" s="76"/>
      <c r="Z910" s="76"/>
      <c r="AA910" s="76"/>
      <c r="AB910" s="76"/>
      <c r="AC910" s="76"/>
      <c r="AD910" s="76"/>
      <c r="AE910" s="76"/>
      <c r="AF910" s="76"/>
      <c r="AG910" s="76"/>
      <c r="AH910" s="76"/>
      <c r="AI910" s="76"/>
      <c r="AJ910" s="76"/>
      <c r="AK910" s="76"/>
      <c r="AL910" s="76"/>
      <c r="AM910" s="76"/>
      <c r="AN910" s="76"/>
      <c r="AO910" s="144"/>
      <c r="AP910" s="246" t="str">
        <f>IF(F910="","",IFERROR(VLOOKUP(SUBSTITUTE(SUBSTITUTE(Tabla1[[#This Row],[Uso Sistemas]],"T","P"),"N","F"),Parámetros!$M$2:$N$17,2,0),"Completar hasta 3ra sem. para evaluar a Probacionista"))</f>
        <v/>
      </c>
      <c r="AQ910" s="40"/>
      <c r="AR910" s="40"/>
      <c r="AS910" s="40"/>
      <c r="AT910" s="29"/>
      <c r="AU910" s="56"/>
      <c r="AV910" s="56"/>
      <c r="AW910" s="56"/>
      <c r="AX910" s="248" t="str">
        <f>IF(V910="","",EOMONTH(EDATE(Tabla1[[#This Row],[Fecha Finalización]],2),0))</f>
        <v/>
      </c>
      <c r="AY910" s="40"/>
      <c r="AZ910" s="249" t="str">
        <f>IF(V910="","",EOMONTH(EDATE(Tabla1[[#This Row],[Fecha Finalización]],3),0))</f>
        <v/>
      </c>
      <c r="BA910" s="40"/>
      <c r="BB910" s="40"/>
      <c r="BC910" s="235"/>
      <c r="BD910" s="233" t="str">
        <f>IF(F910="","",Tabla1[[#This Row],[sem 01]]&amp;Tabla1[[#This Row],[sem 02]]&amp;Tabla1[[#This Row],[sem 03]])</f>
        <v/>
      </c>
      <c r="BE910" s="234" t="str">
        <f>IF(TRIM(F910)="","",$B$1&amp;"-"&amp;SUBSTITUTE(Tabla1[[#This Row],[Mes Inscrito]]," ","")&amp;"-"&amp;SUBSTITUTE(Tabla1[[#This Row],[Dia de clases Inscrito]]," ","")&amp;"-"&amp;SUBSTITUTE(Tabla1[[#This Row],[Horario Inscrito]]," ","")&amp;"-"&amp;Tabla1[[#This Row],[Fecha Inicio grupo]])</f>
        <v/>
      </c>
      <c r="BF910" s="251" t="str">
        <f>IF(F910="","",Tabla1[[#This Row],[Curso]])</f>
        <v/>
      </c>
      <c r="BG910" s="252" t="str">
        <f>+IF(TRIM(F910)="","",$B$1&amp;"-"&amp;TRIM(Tabla1[[#This Row],[Mes Inscrito]])&amp;"-"&amp;TRIM(Tabla1[[#This Row],[Dia de clases Inscrito]])&amp;"-"&amp;TRIM(Tabla1[[#This Row],[Horario Inscrito]])&amp;"-"&amp;TRIM(Tabla1[[#This Row],[Fecha Inicio grupo]])&amp;"-"&amp;TRIM(Tabla1[[#This Row],[Tipo Incrito]]))</f>
        <v/>
      </c>
      <c r="BH910" s="308" t="str">
        <f>IF(F910="","",OR(IFERROR(SEARCH("CG",Tabla1[[#This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0" s="309" t="str">
        <f>IF(F910&lt;&gt;"",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0" s="309" t="str">
        <f>IF(F910&lt;&gt;"",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0" s="309" t="str">
        <f>IF(Tabla1[[#This Row],[Fecha Inicio grupo]]="","",IFERROR(VLOOKUP(Tabla1[[#This Row],[Mes de Alta como miembro]],Parámetros!$AM$2:$AN$16,2,0),"01/01/1900"))</f>
        <v/>
      </c>
    </row>
    <row r="911" spans="1:63" ht="14.45" hidden="1">
      <c r="A911" s="69">
        <v>908</v>
      </c>
      <c r="B911" s="30"/>
      <c r="C911" s="35"/>
      <c r="D911" s="43"/>
      <c r="E911" s="65"/>
      <c r="F911" s="46"/>
      <c r="G911" s="46"/>
      <c r="H911" s="163"/>
      <c r="I911" s="43"/>
      <c r="J911" s="29"/>
      <c r="K911" s="70"/>
      <c r="L911" s="69"/>
      <c r="M911" s="47"/>
      <c r="N911" s="238" t="str">
        <f ca="1">IF(Tabla1[[#This Row],[Fecha de nac]]="","",IF(Tabla1[[#This Row],[Fecha Finalización]] &gt;=TODAY(), DATEDIF(Tabla1[[#This Row],[Fecha de nac]],TODAY(),"y"), ROUNDDOWN((Tabla1[[#This Row],[Fecha Finalización]] -Tabla1[[#This Row],[Fecha de nac]])/365,0)))</f>
        <v/>
      </c>
      <c r="O911" s="169"/>
      <c r="P911" s="35"/>
      <c r="Q911" s="68"/>
      <c r="R911" s="68"/>
      <c r="S911" s="68"/>
      <c r="T911" s="68"/>
      <c r="U911" s="243" t="str">
        <f>IF(F911="","",Tabla1[[#This Row],[Fecha Inicio grupo]]+3*7-7)</f>
        <v/>
      </c>
      <c r="V911" s="244" t="str">
        <f>IF(F911="","",EDATE(Tabla1[[#This Row],[Fecha Inicio grupo]],3))</f>
        <v/>
      </c>
      <c r="W911" s="30"/>
      <c r="X911" s="30"/>
      <c r="Y911" s="76"/>
      <c r="Z911" s="76"/>
      <c r="AA911" s="76"/>
      <c r="AB911" s="76"/>
      <c r="AC911" s="76"/>
      <c r="AD911" s="76"/>
      <c r="AE911" s="76"/>
      <c r="AF911" s="76"/>
      <c r="AG911" s="76"/>
      <c r="AH911" s="76"/>
      <c r="AI911" s="76"/>
      <c r="AJ911" s="76"/>
      <c r="AK911" s="76"/>
      <c r="AL911" s="76"/>
      <c r="AM911" s="76"/>
      <c r="AN911" s="76"/>
      <c r="AO911" s="144"/>
      <c r="AP911" s="246" t="str">
        <f>IF(F911="","",IFERROR(VLOOKUP(SUBSTITUTE(SUBSTITUTE(Tabla1[[#This Row],[Uso Sistemas]],"T","P"),"N","F"),Parámetros!$M$2:$N$17,2,0),"Completar hasta 3ra sem. para evaluar a Probacionista"))</f>
        <v/>
      </c>
      <c r="AQ911" s="40"/>
      <c r="AR911" s="40"/>
      <c r="AS911" s="40"/>
      <c r="AT911" s="29"/>
      <c r="AU911" s="56"/>
      <c r="AV911" s="56"/>
      <c r="AW911" s="56"/>
      <c r="AX911" s="248" t="str">
        <f>IF(V911="","",EOMONTH(EDATE(Tabla1[[#This Row],[Fecha Finalización]],2),0))</f>
        <v/>
      </c>
      <c r="AY911" s="40"/>
      <c r="AZ911" s="249" t="str">
        <f>IF(V911="","",EOMONTH(EDATE(Tabla1[[#This Row],[Fecha Finalización]],3),0))</f>
        <v/>
      </c>
      <c r="BA911" s="40"/>
      <c r="BB911" s="40"/>
      <c r="BC911" s="235"/>
      <c r="BD911" s="233" t="str">
        <f>IF(F911="","",Tabla1[[#This Row],[sem 01]]&amp;Tabla1[[#This Row],[sem 02]]&amp;Tabla1[[#This Row],[sem 03]])</f>
        <v/>
      </c>
      <c r="BE911" s="234" t="str">
        <f>IF(TRIM(F911)="","",$B$1&amp;"-"&amp;SUBSTITUTE(Tabla1[[#This Row],[Mes Inscrito]]," ","")&amp;"-"&amp;SUBSTITUTE(Tabla1[[#This Row],[Dia de clases Inscrito]]," ","")&amp;"-"&amp;SUBSTITUTE(Tabla1[[#This Row],[Horario Inscrito]]," ","")&amp;"-"&amp;Tabla1[[#This Row],[Fecha Inicio grupo]])</f>
        <v/>
      </c>
      <c r="BF911" s="251" t="str">
        <f>IF(F911="","",Tabla1[[#This Row],[Curso]])</f>
        <v/>
      </c>
      <c r="BG911" s="252" t="str">
        <f>+IF(TRIM(F911)="","",$B$1&amp;"-"&amp;TRIM(Tabla1[[#This Row],[Mes Inscrito]])&amp;"-"&amp;TRIM(Tabla1[[#This Row],[Dia de clases Inscrito]])&amp;"-"&amp;TRIM(Tabla1[[#This Row],[Horario Inscrito]])&amp;"-"&amp;TRIM(Tabla1[[#This Row],[Fecha Inicio grupo]])&amp;"-"&amp;TRIM(Tabla1[[#This Row],[Tipo Incrito]]))</f>
        <v/>
      </c>
      <c r="BH911" s="308" t="str">
        <f>IF(F911="","",OR(IFERROR(SEARCH("CG",Tabla1[[#This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1" s="309" t="str">
        <f>IF(F911&lt;&gt;"",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1" s="309" t="str">
        <f>IF(F911&lt;&gt;"",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1" s="309" t="str">
        <f>IF(Tabla1[[#This Row],[Fecha Inicio grupo]]="","",IFERROR(VLOOKUP(Tabla1[[#This Row],[Mes de Alta como miembro]],Parámetros!$AM$2:$AN$16,2,0),"01/01/1900"))</f>
        <v/>
      </c>
    </row>
    <row r="912" spans="1:63" ht="14.45" hidden="1">
      <c r="A912" s="69">
        <v>909</v>
      </c>
      <c r="B912" s="30"/>
      <c r="C912" s="35"/>
      <c r="D912" s="43"/>
      <c r="E912" s="65"/>
      <c r="F912" s="46"/>
      <c r="G912" s="46"/>
      <c r="H912" s="163"/>
      <c r="I912" s="43"/>
      <c r="J912" s="29"/>
      <c r="K912" s="70"/>
      <c r="L912" s="69"/>
      <c r="M912" s="47"/>
      <c r="N912" s="238" t="str">
        <f ca="1">IF(Tabla1[[#This Row],[Fecha de nac]]="","",IF(Tabla1[[#This Row],[Fecha Finalización]] &gt;=TODAY(), DATEDIF(Tabla1[[#This Row],[Fecha de nac]],TODAY(),"y"), ROUNDDOWN((Tabla1[[#This Row],[Fecha Finalización]] -Tabla1[[#This Row],[Fecha de nac]])/365,0)))</f>
        <v/>
      </c>
      <c r="O912" s="169"/>
      <c r="P912" s="35"/>
      <c r="Q912" s="68"/>
      <c r="R912" s="68"/>
      <c r="S912" s="68"/>
      <c r="T912" s="68"/>
      <c r="U912" s="243" t="str">
        <f>IF(F912="","",Tabla1[[#This Row],[Fecha Inicio grupo]]+3*7-7)</f>
        <v/>
      </c>
      <c r="V912" s="244" t="str">
        <f>IF(F912="","",EDATE(Tabla1[[#This Row],[Fecha Inicio grupo]],3))</f>
        <v/>
      </c>
      <c r="W912" s="30"/>
      <c r="X912" s="30"/>
      <c r="Y912" s="76"/>
      <c r="Z912" s="76"/>
      <c r="AA912" s="76"/>
      <c r="AB912" s="76"/>
      <c r="AC912" s="76"/>
      <c r="AD912" s="76"/>
      <c r="AE912" s="76"/>
      <c r="AF912" s="76"/>
      <c r="AG912" s="76"/>
      <c r="AH912" s="76"/>
      <c r="AI912" s="76"/>
      <c r="AJ912" s="76"/>
      <c r="AK912" s="76"/>
      <c r="AL912" s="76"/>
      <c r="AM912" s="76"/>
      <c r="AN912" s="76"/>
      <c r="AO912" s="144"/>
      <c r="AP912" s="246" t="str">
        <f>IF(F912="","",IFERROR(VLOOKUP(SUBSTITUTE(SUBSTITUTE(Tabla1[[#This Row],[Uso Sistemas]],"T","P"),"N","F"),Parámetros!$M$2:$N$17,2,0),"Completar hasta 3ra sem. para evaluar a Probacionista"))</f>
        <v/>
      </c>
      <c r="AQ912" s="40"/>
      <c r="AR912" s="40"/>
      <c r="AS912" s="40"/>
      <c r="AT912" s="29"/>
      <c r="AU912" s="56"/>
      <c r="AV912" s="56"/>
      <c r="AW912" s="56"/>
      <c r="AX912" s="248" t="str">
        <f>IF(V912="","",EOMONTH(EDATE(Tabla1[[#This Row],[Fecha Finalización]],2),0))</f>
        <v/>
      </c>
      <c r="AY912" s="40"/>
      <c r="AZ912" s="249" t="str">
        <f>IF(V912="","",EOMONTH(EDATE(Tabla1[[#This Row],[Fecha Finalización]],3),0))</f>
        <v/>
      </c>
      <c r="BA912" s="40"/>
      <c r="BB912" s="40"/>
      <c r="BC912" s="235"/>
      <c r="BD912" s="233" t="str">
        <f>IF(F912="","",Tabla1[[#This Row],[sem 01]]&amp;Tabla1[[#This Row],[sem 02]]&amp;Tabla1[[#This Row],[sem 03]])</f>
        <v/>
      </c>
      <c r="BE912" s="234" t="str">
        <f>IF(TRIM(F912)="","",$B$1&amp;"-"&amp;SUBSTITUTE(Tabla1[[#This Row],[Mes Inscrito]]," ","")&amp;"-"&amp;SUBSTITUTE(Tabla1[[#This Row],[Dia de clases Inscrito]]," ","")&amp;"-"&amp;SUBSTITUTE(Tabla1[[#This Row],[Horario Inscrito]]," ","")&amp;"-"&amp;Tabla1[[#This Row],[Fecha Inicio grupo]])</f>
        <v/>
      </c>
      <c r="BF912" s="251" t="str">
        <f>IF(F912="","",Tabla1[[#This Row],[Curso]])</f>
        <v/>
      </c>
      <c r="BG912" s="252" t="str">
        <f>+IF(TRIM(F912)="","",$B$1&amp;"-"&amp;TRIM(Tabla1[[#This Row],[Mes Inscrito]])&amp;"-"&amp;TRIM(Tabla1[[#This Row],[Dia de clases Inscrito]])&amp;"-"&amp;TRIM(Tabla1[[#This Row],[Horario Inscrito]])&amp;"-"&amp;TRIM(Tabla1[[#This Row],[Fecha Inicio grupo]])&amp;"-"&amp;TRIM(Tabla1[[#This Row],[Tipo Incrito]]))</f>
        <v/>
      </c>
      <c r="BH912" s="308" t="str">
        <f>IF(F912="","",OR(IFERROR(SEARCH("CG",Tabla1[[#This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2" s="309" t="str">
        <f>IF(F912&lt;&gt;"",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2" s="309" t="str">
        <f>IF(F912&lt;&gt;"",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2" s="309" t="str">
        <f>IF(Tabla1[[#This Row],[Fecha Inicio grupo]]="","",IFERROR(VLOOKUP(Tabla1[[#This Row],[Mes de Alta como miembro]],Parámetros!$AM$2:$AN$16,2,0),"01/01/1900"))</f>
        <v/>
      </c>
    </row>
    <row r="913" spans="1:63" ht="14.45" hidden="1">
      <c r="A913" s="69">
        <v>910</v>
      </c>
      <c r="B913" s="30"/>
      <c r="C913" s="35"/>
      <c r="D913" s="43"/>
      <c r="E913" s="65"/>
      <c r="F913" s="46"/>
      <c r="G913" s="46"/>
      <c r="H913" s="163"/>
      <c r="I913" s="43"/>
      <c r="J913" s="29"/>
      <c r="K913" s="70"/>
      <c r="L913" s="69"/>
      <c r="M913" s="47"/>
      <c r="N913" s="238" t="str">
        <f ca="1">IF(Tabla1[[#This Row],[Fecha de nac]]="","",IF(Tabla1[[#This Row],[Fecha Finalización]] &gt;=TODAY(), DATEDIF(Tabla1[[#This Row],[Fecha de nac]],TODAY(),"y"), ROUNDDOWN((Tabla1[[#This Row],[Fecha Finalización]] -Tabla1[[#This Row],[Fecha de nac]])/365,0)))</f>
        <v/>
      </c>
      <c r="O913" s="169"/>
      <c r="P913" s="35"/>
      <c r="Q913" s="68"/>
      <c r="R913" s="68"/>
      <c r="S913" s="68"/>
      <c r="T913" s="68"/>
      <c r="U913" s="243" t="str">
        <f>IF(F913="","",Tabla1[[#This Row],[Fecha Inicio grupo]]+3*7-7)</f>
        <v/>
      </c>
      <c r="V913" s="244" t="str">
        <f>IF(F913="","",EDATE(Tabla1[[#This Row],[Fecha Inicio grupo]],3))</f>
        <v/>
      </c>
      <c r="W913" s="30"/>
      <c r="X913" s="30"/>
      <c r="Y913" s="76"/>
      <c r="Z913" s="76"/>
      <c r="AA913" s="76"/>
      <c r="AB913" s="76"/>
      <c r="AC913" s="76"/>
      <c r="AD913" s="76"/>
      <c r="AE913" s="76"/>
      <c r="AF913" s="76"/>
      <c r="AG913" s="76"/>
      <c r="AH913" s="76"/>
      <c r="AI913" s="76"/>
      <c r="AJ913" s="76"/>
      <c r="AK913" s="76"/>
      <c r="AL913" s="76"/>
      <c r="AM913" s="76"/>
      <c r="AN913" s="76"/>
      <c r="AO913" s="144"/>
      <c r="AP913" s="246" t="str">
        <f>IF(F913="","",IFERROR(VLOOKUP(SUBSTITUTE(SUBSTITUTE(Tabla1[[#This Row],[Uso Sistemas]],"T","P"),"N","F"),Parámetros!$M$2:$N$17,2,0),"Completar hasta 3ra sem. para evaluar a Probacionista"))</f>
        <v/>
      </c>
      <c r="AQ913" s="40"/>
      <c r="AR913" s="40"/>
      <c r="AS913" s="40"/>
      <c r="AT913" s="29"/>
      <c r="AU913" s="56"/>
      <c r="AV913" s="56"/>
      <c r="AW913" s="56"/>
      <c r="AX913" s="248" t="str">
        <f>IF(V913="","",EOMONTH(EDATE(Tabla1[[#This Row],[Fecha Finalización]],2),0))</f>
        <v/>
      </c>
      <c r="AY913" s="40"/>
      <c r="AZ913" s="249" t="str">
        <f>IF(V913="","",EOMONTH(EDATE(Tabla1[[#This Row],[Fecha Finalización]],3),0))</f>
        <v/>
      </c>
      <c r="BA913" s="40"/>
      <c r="BB913" s="40"/>
      <c r="BC913" s="235"/>
      <c r="BD913" s="233" t="str">
        <f>IF(F913="","",Tabla1[[#This Row],[sem 01]]&amp;Tabla1[[#This Row],[sem 02]]&amp;Tabla1[[#This Row],[sem 03]])</f>
        <v/>
      </c>
      <c r="BE913" s="234" t="str">
        <f>IF(TRIM(F913)="","",$B$1&amp;"-"&amp;SUBSTITUTE(Tabla1[[#This Row],[Mes Inscrito]]," ","")&amp;"-"&amp;SUBSTITUTE(Tabla1[[#This Row],[Dia de clases Inscrito]]," ","")&amp;"-"&amp;SUBSTITUTE(Tabla1[[#This Row],[Horario Inscrito]]," ","")&amp;"-"&amp;Tabla1[[#This Row],[Fecha Inicio grupo]])</f>
        <v/>
      </c>
      <c r="BF913" s="251" t="str">
        <f>IF(F913="","",Tabla1[[#This Row],[Curso]])</f>
        <v/>
      </c>
      <c r="BG913" s="252" t="str">
        <f>+IF(TRIM(F913)="","",$B$1&amp;"-"&amp;TRIM(Tabla1[[#This Row],[Mes Inscrito]])&amp;"-"&amp;TRIM(Tabla1[[#This Row],[Dia de clases Inscrito]])&amp;"-"&amp;TRIM(Tabla1[[#This Row],[Horario Inscrito]])&amp;"-"&amp;TRIM(Tabla1[[#This Row],[Fecha Inicio grupo]])&amp;"-"&amp;TRIM(Tabla1[[#This Row],[Tipo Incrito]]))</f>
        <v/>
      </c>
      <c r="BH913" s="308" t="str">
        <f>IF(F913="","",OR(IFERROR(SEARCH("CG",Tabla1[[#This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3" s="309" t="str">
        <f>IF(F913&lt;&gt;"",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3" s="309" t="str">
        <f>IF(F913&lt;&gt;"",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3" s="309" t="str">
        <f>IF(Tabla1[[#This Row],[Fecha Inicio grupo]]="","",IFERROR(VLOOKUP(Tabla1[[#This Row],[Mes de Alta como miembro]],Parámetros!$AM$2:$AN$16,2,0),"01/01/1900"))</f>
        <v/>
      </c>
    </row>
    <row r="914" spans="1:63" ht="14.45" hidden="1">
      <c r="A914" s="69">
        <v>911</v>
      </c>
      <c r="B914" s="30"/>
      <c r="C914" s="35"/>
      <c r="D914" s="43"/>
      <c r="E914" s="65"/>
      <c r="F914" s="46"/>
      <c r="G914" s="46"/>
      <c r="H914" s="163"/>
      <c r="I914" s="43"/>
      <c r="J914" s="29"/>
      <c r="K914" s="70"/>
      <c r="L914" s="69"/>
      <c r="M914" s="47"/>
      <c r="N914" s="238" t="str">
        <f ca="1">IF(Tabla1[[#This Row],[Fecha de nac]]="","",IF(Tabla1[[#This Row],[Fecha Finalización]] &gt;=TODAY(), DATEDIF(Tabla1[[#This Row],[Fecha de nac]],TODAY(),"y"), ROUNDDOWN((Tabla1[[#This Row],[Fecha Finalización]] -Tabla1[[#This Row],[Fecha de nac]])/365,0)))</f>
        <v/>
      </c>
      <c r="O914" s="169"/>
      <c r="P914" s="35"/>
      <c r="Q914" s="68"/>
      <c r="R914" s="68"/>
      <c r="S914" s="68"/>
      <c r="T914" s="68"/>
      <c r="U914" s="243" t="str">
        <f>IF(F914="","",Tabla1[[#This Row],[Fecha Inicio grupo]]+3*7-7)</f>
        <v/>
      </c>
      <c r="V914" s="244" t="str">
        <f>IF(F914="","",EDATE(Tabla1[[#This Row],[Fecha Inicio grupo]],3))</f>
        <v/>
      </c>
      <c r="W914" s="30"/>
      <c r="X914" s="30"/>
      <c r="Y914" s="76"/>
      <c r="Z914" s="76"/>
      <c r="AA914" s="76"/>
      <c r="AB914" s="76"/>
      <c r="AC914" s="76"/>
      <c r="AD914" s="76"/>
      <c r="AE914" s="76"/>
      <c r="AF914" s="76"/>
      <c r="AG914" s="76"/>
      <c r="AH914" s="76"/>
      <c r="AI914" s="76"/>
      <c r="AJ914" s="76"/>
      <c r="AK914" s="76"/>
      <c r="AL914" s="76"/>
      <c r="AM914" s="76"/>
      <c r="AN914" s="76"/>
      <c r="AO914" s="144"/>
      <c r="AP914" s="246" t="str">
        <f>IF(F914="","",IFERROR(VLOOKUP(SUBSTITUTE(SUBSTITUTE(Tabla1[[#This Row],[Uso Sistemas]],"T","P"),"N","F"),Parámetros!$M$2:$N$17,2,0),"Completar hasta 3ra sem. para evaluar a Probacionista"))</f>
        <v/>
      </c>
      <c r="AQ914" s="40"/>
      <c r="AR914" s="40"/>
      <c r="AS914" s="40"/>
      <c r="AT914" s="29"/>
      <c r="AU914" s="56"/>
      <c r="AV914" s="56"/>
      <c r="AW914" s="56"/>
      <c r="AX914" s="248" t="str">
        <f>IF(V914="","",EOMONTH(EDATE(Tabla1[[#This Row],[Fecha Finalización]],2),0))</f>
        <v/>
      </c>
      <c r="AY914" s="40"/>
      <c r="AZ914" s="249" t="str">
        <f>IF(V914="","",EOMONTH(EDATE(Tabla1[[#This Row],[Fecha Finalización]],3),0))</f>
        <v/>
      </c>
      <c r="BA914" s="40"/>
      <c r="BB914" s="40"/>
      <c r="BC914" s="235"/>
      <c r="BD914" s="233" t="str">
        <f>IF(F914="","",Tabla1[[#This Row],[sem 01]]&amp;Tabla1[[#This Row],[sem 02]]&amp;Tabla1[[#This Row],[sem 03]])</f>
        <v/>
      </c>
      <c r="BE914" s="234" t="str">
        <f>IF(TRIM(F914)="","",$B$1&amp;"-"&amp;SUBSTITUTE(Tabla1[[#This Row],[Mes Inscrito]]," ","")&amp;"-"&amp;SUBSTITUTE(Tabla1[[#This Row],[Dia de clases Inscrito]]," ","")&amp;"-"&amp;SUBSTITUTE(Tabla1[[#This Row],[Horario Inscrito]]," ","")&amp;"-"&amp;Tabla1[[#This Row],[Fecha Inicio grupo]])</f>
        <v/>
      </c>
      <c r="BF914" s="251" t="str">
        <f>IF(F914="","",Tabla1[[#This Row],[Curso]])</f>
        <v/>
      </c>
      <c r="BG914" s="252" t="str">
        <f>+IF(TRIM(F914)="","",$B$1&amp;"-"&amp;TRIM(Tabla1[[#This Row],[Mes Inscrito]])&amp;"-"&amp;TRIM(Tabla1[[#This Row],[Dia de clases Inscrito]])&amp;"-"&amp;TRIM(Tabla1[[#This Row],[Horario Inscrito]])&amp;"-"&amp;TRIM(Tabla1[[#This Row],[Fecha Inicio grupo]])&amp;"-"&amp;TRIM(Tabla1[[#This Row],[Tipo Incrito]]))</f>
        <v/>
      </c>
      <c r="BH914" s="308" t="str">
        <f>IF(F914="","",OR(IFERROR(SEARCH("CG",Tabla1[[#This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4" s="309" t="str">
        <f>IF(F914&lt;&gt;"",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4" s="309" t="str">
        <f>IF(F914&lt;&gt;"",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4" s="309" t="str">
        <f>IF(Tabla1[[#This Row],[Fecha Inicio grupo]]="","",IFERROR(VLOOKUP(Tabla1[[#This Row],[Mes de Alta como miembro]],Parámetros!$AM$2:$AN$16,2,0),"01/01/1900"))</f>
        <v/>
      </c>
    </row>
    <row r="915" spans="1:63" ht="14.45" hidden="1">
      <c r="A915" s="69">
        <v>912</v>
      </c>
      <c r="B915" s="30"/>
      <c r="C915" s="35"/>
      <c r="D915" s="43"/>
      <c r="E915" s="65"/>
      <c r="F915" s="46"/>
      <c r="G915" s="46"/>
      <c r="H915" s="163"/>
      <c r="I915" s="43"/>
      <c r="J915" s="29"/>
      <c r="K915" s="70"/>
      <c r="L915" s="69"/>
      <c r="M915" s="47"/>
      <c r="N915" s="238" t="str">
        <f ca="1">IF(Tabla1[[#This Row],[Fecha de nac]]="","",IF(Tabla1[[#This Row],[Fecha Finalización]] &gt;=TODAY(), DATEDIF(Tabla1[[#This Row],[Fecha de nac]],TODAY(),"y"), ROUNDDOWN((Tabla1[[#This Row],[Fecha Finalización]] -Tabla1[[#This Row],[Fecha de nac]])/365,0)))</f>
        <v/>
      </c>
      <c r="O915" s="169"/>
      <c r="P915" s="35"/>
      <c r="Q915" s="68"/>
      <c r="R915" s="68"/>
      <c r="S915" s="68"/>
      <c r="T915" s="68"/>
      <c r="U915" s="243" t="str">
        <f>IF(F915="","",Tabla1[[#This Row],[Fecha Inicio grupo]]+3*7-7)</f>
        <v/>
      </c>
      <c r="V915" s="244" t="str">
        <f>IF(F915="","",EDATE(Tabla1[[#This Row],[Fecha Inicio grupo]],3))</f>
        <v/>
      </c>
      <c r="W915" s="30"/>
      <c r="X915" s="30"/>
      <c r="Y915" s="76"/>
      <c r="Z915" s="76"/>
      <c r="AA915" s="76"/>
      <c r="AB915" s="76"/>
      <c r="AC915" s="76"/>
      <c r="AD915" s="76"/>
      <c r="AE915" s="76"/>
      <c r="AF915" s="76"/>
      <c r="AG915" s="76"/>
      <c r="AH915" s="76"/>
      <c r="AI915" s="76"/>
      <c r="AJ915" s="76"/>
      <c r="AK915" s="76"/>
      <c r="AL915" s="76"/>
      <c r="AM915" s="76"/>
      <c r="AN915" s="76"/>
      <c r="AO915" s="144"/>
      <c r="AP915" s="246" t="str">
        <f>IF(F915="","",IFERROR(VLOOKUP(SUBSTITUTE(SUBSTITUTE(Tabla1[[#This Row],[Uso Sistemas]],"T","P"),"N","F"),Parámetros!$M$2:$N$17,2,0),"Completar hasta 3ra sem. para evaluar a Probacionista"))</f>
        <v/>
      </c>
      <c r="AQ915" s="40"/>
      <c r="AR915" s="40"/>
      <c r="AS915" s="40"/>
      <c r="AT915" s="29"/>
      <c r="AU915" s="56"/>
      <c r="AV915" s="56"/>
      <c r="AW915" s="56"/>
      <c r="AX915" s="248" t="str">
        <f>IF(V915="","",EOMONTH(EDATE(Tabla1[[#This Row],[Fecha Finalización]],2),0))</f>
        <v/>
      </c>
      <c r="AY915" s="40"/>
      <c r="AZ915" s="249" t="str">
        <f>IF(V915="","",EOMONTH(EDATE(Tabla1[[#This Row],[Fecha Finalización]],3),0))</f>
        <v/>
      </c>
      <c r="BA915" s="40"/>
      <c r="BB915" s="40"/>
      <c r="BC915" s="235"/>
      <c r="BD915" s="233" t="str">
        <f>IF(F915="","",Tabla1[[#This Row],[sem 01]]&amp;Tabla1[[#This Row],[sem 02]]&amp;Tabla1[[#This Row],[sem 03]])</f>
        <v/>
      </c>
      <c r="BE915" s="234" t="str">
        <f>IF(TRIM(F915)="","",$B$1&amp;"-"&amp;SUBSTITUTE(Tabla1[[#This Row],[Mes Inscrito]]," ","")&amp;"-"&amp;SUBSTITUTE(Tabla1[[#This Row],[Dia de clases Inscrito]]," ","")&amp;"-"&amp;SUBSTITUTE(Tabla1[[#This Row],[Horario Inscrito]]," ","")&amp;"-"&amp;Tabla1[[#This Row],[Fecha Inicio grupo]])</f>
        <v/>
      </c>
      <c r="BF915" s="251" t="str">
        <f>IF(F915="","",Tabla1[[#This Row],[Curso]])</f>
        <v/>
      </c>
      <c r="BG915" s="252" t="str">
        <f>+IF(TRIM(F915)="","",$B$1&amp;"-"&amp;TRIM(Tabla1[[#This Row],[Mes Inscrito]])&amp;"-"&amp;TRIM(Tabla1[[#This Row],[Dia de clases Inscrito]])&amp;"-"&amp;TRIM(Tabla1[[#This Row],[Horario Inscrito]])&amp;"-"&amp;TRIM(Tabla1[[#This Row],[Fecha Inicio grupo]])&amp;"-"&amp;TRIM(Tabla1[[#This Row],[Tipo Incrito]]))</f>
        <v/>
      </c>
      <c r="BH915" s="308" t="str">
        <f>IF(F915="","",OR(IFERROR(SEARCH("CG",Tabla1[[#This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5" s="309" t="str">
        <f>IF(F915&lt;&gt;"",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5" s="309" t="str">
        <f>IF(F915&lt;&gt;"",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5" s="309" t="str">
        <f>IF(Tabla1[[#This Row],[Fecha Inicio grupo]]="","",IFERROR(VLOOKUP(Tabla1[[#This Row],[Mes de Alta como miembro]],Parámetros!$AM$2:$AN$16,2,0),"01/01/1900"))</f>
        <v/>
      </c>
    </row>
    <row r="916" spans="1:63" ht="14.45" hidden="1">
      <c r="A916" s="69">
        <v>913</v>
      </c>
      <c r="B916" s="30"/>
      <c r="C916" s="35"/>
      <c r="D916" s="43"/>
      <c r="E916" s="65"/>
      <c r="F916" s="46"/>
      <c r="G916" s="46"/>
      <c r="H916" s="163"/>
      <c r="I916" s="43"/>
      <c r="J916" s="29"/>
      <c r="K916" s="70"/>
      <c r="L916" s="69"/>
      <c r="M916" s="47"/>
      <c r="N916" s="238" t="str">
        <f ca="1">IF(Tabla1[[#This Row],[Fecha de nac]]="","",IF(Tabla1[[#This Row],[Fecha Finalización]] &gt;=TODAY(), DATEDIF(Tabla1[[#This Row],[Fecha de nac]],TODAY(),"y"), ROUNDDOWN((Tabla1[[#This Row],[Fecha Finalización]] -Tabla1[[#This Row],[Fecha de nac]])/365,0)))</f>
        <v/>
      </c>
      <c r="O916" s="169"/>
      <c r="P916" s="35"/>
      <c r="Q916" s="68"/>
      <c r="R916" s="68"/>
      <c r="S916" s="68"/>
      <c r="T916" s="68"/>
      <c r="U916" s="243" t="str">
        <f>IF(F916="","",Tabla1[[#This Row],[Fecha Inicio grupo]]+3*7-7)</f>
        <v/>
      </c>
      <c r="V916" s="244" t="str">
        <f>IF(F916="","",EDATE(Tabla1[[#This Row],[Fecha Inicio grupo]],3))</f>
        <v/>
      </c>
      <c r="W916" s="30"/>
      <c r="X916" s="30"/>
      <c r="Y916" s="76"/>
      <c r="Z916" s="76"/>
      <c r="AA916" s="76"/>
      <c r="AB916" s="76"/>
      <c r="AC916" s="76"/>
      <c r="AD916" s="76"/>
      <c r="AE916" s="76"/>
      <c r="AF916" s="76"/>
      <c r="AG916" s="76"/>
      <c r="AH916" s="76"/>
      <c r="AI916" s="76"/>
      <c r="AJ916" s="76"/>
      <c r="AK916" s="76"/>
      <c r="AL916" s="76"/>
      <c r="AM916" s="76"/>
      <c r="AN916" s="76"/>
      <c r="AO916" s="144"/>
      <c r="AP916" s="246" t="str">
        <f>IF(F916="","",IFERROR(VLOOKUP(SUBSTITUTE(SUBSTITUTE(Tabla1[[#This Row],[Uso Sistemas]],"T","P"),"N","F"),Parámetros!$M$2:$N$17,2,0),"Completar hasta 3ra sem. para evaluar a Probacionista"))</f>
        <v/>
      </c>
      <c r="AQ916" s="40"/>
      <c r="AR916" s="40"/>
      <c r="AS916" s="40"/>
      <c r="AT916" s="29"/>
      <c r="AU916" s="56"/>
      <c r="AV916" s="56"/>
      <c r="AW916" s="56"/>
      <c r="AX916" s="248" t="str">
        <f>IF(V916="","",EOMONTH(EDATE(Tabla1[[#This Row],[Fecha Finalización]],2),0))</f>
        <v/>
      </c>
      <c r="AY916" s="40"/>
      <c r="AZ916" s="249" t="str">
        <f>IF(V916="","",EOMONTH(EDATE(Tabla1[[#This Row],[Fecha Finalización]],3),0))</f>
        <v/>
      </c>
      <c r="BA916" s="40"/>
      <c r="BB916" s="40"/>
      <c r="BC916" s="235"/>
      <c r="BD916" s="233" t="str">
        <f>IF(F916="","",Tabla1[[#This Row],[sem 01]]&amp;Tabla1[[#This Row],[sem 02]]&amp;Tabla1[[#This Row],[sem 03]])</f>
        <v/>
      </c>
      <c r="BE916" s="234" t="str">
        <f>IF(TRIM(F916)="","",$B$1&amp;"-"&amp;SUBSTITUTE(Tabla1[[#This Row],[Mes Inscrito]]," ","")&amp;"-"&amp;SUBSTITUTE(Tabla1[[#This Row],[Dia de clases Inscrito]]," ","")&amp;"-"&amp;SUBSTITUTE(Tabla1[[#This Row],[Horario Inscrito]]," ","")&amp;"-"&amp;Tabla1[[#This Row],[Fecha Inicio grupo]])</f>
        <v/>
      </c>
      <c r="BF916" s="251" t="str">
        <f>IF(F916="","",Tabla1[[#This Row],[Curso]])</f>
        <v/>
      </c>
      <c r="BG916" s="252" t="str">
        <f>+IF(TRIM(F916)="","",$B$1&amp;"-"&amp;TRIM(Tabla1[[#This Row],[Mes Inscrito]])&amp;"-"&amp;TRIM(Tabla1[[#This Row],[Dia de clases Inscrito]])&amp;"-"&amp;TRIM(Tabla1[[#This Row],[Horario Inscrito]])&amp;"-"&amp;TRIM(Tabla1[[#This Row],[Fecha Inicio grupo]])&amp;"-"&amp;TRIM(Tabla1[[#This Row],[Tipo Incrito]]))</f>
        <v/>
      </c>
      <c r="BH916" s="308" t="str">
        <f>IF(F916="","",OR(IFERROR(SEARCH("CG",Tabla1[[#This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6" s="309" t="str">
        <f>IF(F916&lt;&gt;"",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6" s="309" t="str">
        <f>IF(F916&lt;&gt;"",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6" s="309" t="str">
        <f>IF(Tabla1[[#This Row],[Fecha Inicio grupo]]="","",IFERROR(VLOOKUP(Tabla1[[#This Row],[Mes de Alta como miembro]],Parámetros!$AM$2:$AN$16,2,0),"01/01/1900"))</f>
        <v/>
      </c>
    </row>
    <row r="917" spans="1:63" ht="14.45" hidden="1">
      <c r="A917" s="69">
        <v>914</v>
      </c>
      <c r="B917" s="30"/>
      <c r="C917" s="35"/>
      <c r="D917" s="43"/>
      <c r="E917" s="65"/>
      <c r="F917" s="46"/>
      <c r="G917" s="46"/>
      <c r="H917" s="163"/>
      <c r="I917" s="43"/>
      <c r="J917" s="29"/>
      <c r="K917" s="70"/>
      <c r="L917" s="69"/>
      <c r="M917" s="47"/>
      <c r="N917" s="238" t="str">
        <f ca="1">IF(Tabla1[[#This Row],[Fecha de nac]]="","",IF(Tabla1[[#This Row],[Fecha Finalización]] &gt;=TODAY(), DATEDIF(Tabla1[[#This Row],[Fecha de nac]],TODAY(),"y"), ROUNDDOWN((Tabla1[[#This Row],[Fecha Finalización]] -Tabla1[[#This Row],[Fecha de nac]])/365,0)))</f>
        <v/>
      </c>
      <c r="O917" s="169"/>
      <c r="P917" s="35"/>
      <c r="Q917" s="68"/>
      <c r="R917" s="68"/>
      <c r="S917" s="68"/>
      <c r="T917" s="68"/>
      <c r="U917" s="243" t="str">
        <f>IF(F917="","",Tabla1[[#This Row],[Fecha Inicio grupo]]+3*7-7)</f>
        <v/>
      </c>
      <c r="V917" s="244" t="str">
        <f>IF(F917="","",EDATE(Tabla1[[#This Row],[Fecha Inicio grupo]],3))</f>
        <v/>
      </c>
      <c r="W917" s="30"/>
      <c r="X917" s="30"/>
      <c r="Y917" s="76"/>
      <c r="Z917" s="76"/>
      <c r="AA917" s="76"/>
      <c r="AB917" s="76"/>
      <c r="AC917" s="76"/>
      <c r="AD917" s="76"/>
      <c r="AE917" s="76"/>
      <c r="AF917" s="76"/>
      <c r="AG917" s="76"/>
      <c r="AH917" s="76"/>
      <c r="AI917" s="76"/>
      <c r="AJ917" s="76"/>
      <c r="AK917" s="76"/>
      <c r="AL917" s="76"/>
      <c r="AM917" s="76"/>
      <c r="AN917" s="76"/>
      <c r="AO917" s="144"/>
      <c r="AP917" s="246" t="str">
        <f>IF(F917="","",IFERROR(VLOOKUP(SUBSTITUTE(SUBSTITUTE(Tabla1[[#This Row],[Uso Sistemas]],"T","P"),"N","F"),Parámetros!$M$2:$N$17,2,0),"Completar hasta 3ra sem. para evaluar a Probacionista"))</f>
        <v/>
      </c>
      <c r="AQ917" s="40"/>
      <c r="AR917" s="40"/>
      <c r="AS917" s="40"/>
      <c r="AT917" s="29"/>
      <c r="AU917" s="56"/>
      <c r="AV917" s="56"/>
      <c r="AW917" s="56"/>
      <c r="AX917" s="248" t="str">
        <f>IF(V917="","",EOMONTH(EDATE(Tabla1[[#This Row],[Fecha Finalización]],2),0))</f>
        <v/>
      </c>
      <c r="AY917" s="40"/>
      <c r="AZ917" s="249" t="str">
        <f>IF(V917="","",EOMONTH(EDATE(Tabla1[[#This Row],[Fecha Finalización]],3),0))</f>
        <v/>
      </c>
      <c r="BA917" s="40"/>
      <c r="BB917" s="40"/>
      <c r="BC917" s="235"/>
      <c r="BD917" s="233" t="str">
        <f>IF(F917="","",Tabla1[[#This Row],[sem 01]]&amp;Tabla1[[#This Row],[sem 02]]&amp;Tabla1[[#This Row],[sem 03]])</f>
        <v/>
      </c>
      <c r="BE917" s="234" t="str">
        <f>IF(TRIM(F917)="","",$B$1&amp;"-"&amp;SUBSTITUTE(Tabla1[[#This Row],[Mes Inscrito]]," ","")&amp;"-"&amp;SUBSTITUTE(Tabla1[[#This Row],[Dia de clases Inscrito]]," ","")&amp;"-"&amp;SUBSTITUTE(Tabla1[[#This Row],[Horario Inscrito]]," ","")&amp;"-"&amp;Tabla1[[#This Row],[Fecha Inicio grupo]])</f>
        <v/>
      </c>
      <c r="BF917" s="251" t="str">
        <f>IF(F917="","",Tabla1[[#This Row],[Curso]])</f>
        <v/>
      </c>
      <c r="BG917" s="252" t="str">
        <f>+IF(TRIM(F917)="","",$B$1&amp;"-"&amp;TRIM(Tabla1[[#This Row],[Mes Inscrito]])&amp;"-"&amp;TRIM(Tabla1[[#This Row],[Dia de clases Inscrito]])&amp;"-"&amp;TRIM(Tabla1[[#This Row],[Horario Inscrito]])&amp;"-"&amp;TRIM(Tabla1[[#This Row],[Fecha Inicio grupo]])&amp;"-"&amp;TRIM(Tabla1[[#This Row],[Tipo Incrito]]))</f>
        <v/>
      </c>
      <c r="BH917" s="308" t="str">
        <f>IF(F917="","",OR(IFERROR(SEARCH("CG",Tabla1[[#This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7" s="309" t="str">
        <f>IF(F917&lt;&gt;"",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7" s="309" t="str">
        <f>IF(F917&lt;&gt;"",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7" s="309" t="str">
        <f>IF(Tabla1[[#This Row],[Fecha Inicio grupo]]="","",IFERROR(VLOOKUP(Tabla1[[#This Row],[Mes de Alta como miembro]],Parámetros!$AM$2:$AN$16,2,0),"01/01/1900"))</f>
        <v/>
      </c>
    </row>
    <row r="918" spans="1:63" ht="14.45" hidden="1">
      <c r="A918" s="69">
        <v>915</v>
      </c>
      <c r="B918" s="30"/>
      <c r="C918" s="35"/>
      <c r="D918" s="43"/>
      <c r="E918" s="65"/>
      <c r="F918" s="46"/>
      <c r="G918" s="46"/>
      <c r="H918" s="163"/>
      <c r="I918" s="43"/>
      <c r="J918" s="29"/>
      <c r="K918" s="70"/>
      <c r="L918" s="69"/>
      <c r="M918" s="47"/>
      <c r="N918" s="238" t="str">
        <f ca="1">IF(Tabla1[[#This Row],[Fecha de nac]]="","",IF(Tabla1[[#This Row],[Fecha Finalización]] &gt;=TODAY(), DATEDIF(Tabla1[[#This Row],[Fecha de nac]],TODAY(),"y"), ROUNDDOWN((Tabla1[[#This Row],[Fecha Finalización]] -Tabla1[[#This Row],[Fecha de nac]])/365,0)))</f>
        <v/>
      </c>
      <c r="O918" s="169"/>
      <c r="P918" s="35"/>
      <c r="Q918" s="68"/>
      <c r="R918" s="68"/>
      <c r="S918" s="68"/>
      <c r="T918" s="68"/>
      <c r="U918" s="243" t="str">
        <f>IF(F918="","",Tabla1[[#This Row],[Fecha Inicio grupo]]+3*7-7)</f>
        <v/>
      </c>
      <c r="V918" s="244" t="str">
        <f>IF(F918="","",EDATE(Tabla1[[#This Row],[Fecha Inicio grupo]],3))</f>
        <v/>
      </c>
      <c r="W918" s="30"/>
      <c r="X918" s="30"/>
      <c r="Y918" s="76"/>
      <c r="Z918" s="76"/>
      <c r="AA918" s="76"/>
      <c r="AB918" s="76"/>
      <c r="AC918" s="76"/>
      <c r="AD918" s="76"/>
      <c r="AE918" s="76"/>
      <c r="AF918" s="76"/>
      <c r="AG918" s="76"/>
      <c r="AH918" s="76"/>
      <c r="AI918" s="76"/>
      <c r="AJ918" s="76"/>
      <c r="AK918" s="76"/>
      <c r="AL918" s="76"/>
      <c r="AM918" s="76"/>
      <c r="AN918" s="76"/>
      <c r="AO918" s="144"/>
      <c r="AP918" s="246" t="str">
        <f>IF(F918="","",IFERROR(VLOOKUP(SUBSTITUTE(SUBSTITUTE(Tabla1[[#This Row],[Uso Sistemas]],"T","P"),"N","F"),Parámetros!$M$2:$N$17,2,0),"Completar hasta 3ra sem. para evaluar a Probacionista"))</f>
        <v/>
      </c>
      <c r="AQ918" s="40"/>
      <c r="AR918" s="40"/>
      <c r="AS918" s="40"/>
      <c r="AT918" s="29"/>
      <c r="AU918" s="56"/>
      <c r="AV918" s="56"/>
      <c r="AW918" s="56"/>
      <c r="AX918" s="248" t="str">
        <f>IF(V918="","",EOMONTH(EDATE(Tabla1[[#This Row],[Fecha Finalización]],2),0))</f>
        <v/>
      </c>
      <c r="AY918" s="40"/>
      <c r="AZ918" s="249" t="str">
        <f>IF(V918="","",EOMONTH(EDATE(Tabla1[[#This Row],[Fecha Finalización]],3),0))</f>
        <v/>
      </c>
      <c r="BA918" s="40"/>
      <c r="BB918" s="40"/>
      <c r="BC918" s="235"/>
      <c r="BD918" s="233" t="str">
        <f>IF(F918="","",Tabla1[[#This Row],[sem 01]]&amp;Tabla1[[#This Row],[sem 02]]&amp;Tabla1[[#This Row],[sem 03]])</f>
        <v/>
      </c>
      <c r="BE918" s="234" t="str">
        <f>IF(TRIM(F918)="","",$B$1&amp;"-"&amp;SUBSTITUTE(Tabla1[[#This Row],[Mes Inscrito]]," ","")&amp;"-"&amp;SUBSTITUTE(Tabla1[[#This Row],[Dia de clases Inscrito]]," ","")&amp;"-"&amp;SUBSTITUTE(Tabla1[[#This Row],[Horario Inscrito]]," ","")&amp;"-"&amp;Tabla1[[#This Row],[Fecha Inicio grupo]])</f>
        <v/>
      </c>
      <c r="BF918" s="251" t="str">
        <f>IF(F918="","",Tabla1[[#This Row],[Curso]])</f>
        <v/>
      </c>
      <c r="BG918" s="252" t="str">
        <f>+IF(TRIM(F918)="","",$B$1&amp;"-"&amp;TRIM(Tabla1[[#This Row],[Mes Inscrito]])&amp;"-"&amp;TRIM(Tabla1[[#This Row],[Dia de clases Inscrito]])&amp;"-"&amp;TRIM(Tabla1[[#This Row],[Horario Inscrito]])&amp;"-"&amp;TRIM(Tabla1[[#This Row],[Fecha Inicio grupo]])&amp;"-"&amp;TRIM(Tabla1[[#This Row],[Tipo Incrito]]))</f>
        <v/>
      </c>
      <c r="BH918" s="308" t="str">
        <f>IF(F918="","",OR(IFERROR(SEARCH("CG",Tabla1[[#This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8" s="309" t="str">
        <f>IF(F918&lt;&gt;"",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8" s="309" t="str">
        <f>IF(F918&lt;&gt;"",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8" s="309" t="str">
        <f>IF(Tabla1[[#This Row],[Fecha Inicio grupo]]="","",IFERROR(VLOOKUP(Tabla1[[#This Row],[Mes de Alta como miembro]],Parámetros!$AM$2:$AN$16,2,0),"01/01/1900"))</f>
        <v/>
      </c>
    </row>
    <row r="919" spans="1:63" ht="14.45" hidden="1">
      <c r="A919" s="69">
        <v>916</v>
      </c>
      <c r="B919" s="30"/>
      <c r="C919" s="35"/>
      <c r="D919" s="43"/>
      <c r="E919" s="65"/>
      <c r="F919" s="46"/>
      <c r="G919" s="46"/>
      <c r="H919" s="163"/>
      <c r="I919" s="43"/>
      <c r="J919" s="29"/>
      <c r="K919" s="70"/>
      <c r="L919" s="69"/>
      <c r="M919" s="47"/>
      <c r="N919" s="238" t="str">
        <f ca="1">IF(Tabla1[[#This Row],[Fecha de nac]]="","",IF(Tabla1[[#This Row],[Fecha Finalización]] &gt;=TODAY(), DATEDIF(Tabla1[[#This Row],[Fecha de nac]],TODAY(),"y"), ROUNDDOWN((Tabla1[[#This Row],[Fecha Finalización]] -Tabla1[[#This Row],[Fecha de nac]])/365,0)))</f>
        <v/>
      </c>
      <c r="O919" s="169"/>
      <c r="P919" s="35"/>
      <c r="Q919" s="68"/>
      <c r="R919" s="68"/>
      <c r="S919" s="68"/>
      <c r="T919" s="68"/>
      <c r="U919" s="243" t="str">
        <f>IF(F919="","",Tabla1[[#This Row],[Fecha Inicio grupo]]+3*7-7)</f>
        <v/>
      </c>
      <c r="V919" s="244" t="str">
        <f>IF(F919="","",EDATE(Tabla1[[#This Row],[Fecha Inicio grupo]],3))</f>
        <v/>
      </c>
      <c r="W919" s="30"/>
      <c r="X919" s="30"/>
      <c r="Y919" s="76"/>
      <c r="Z919" s="76"/>
      <c r="AA919" s="76"/>
      <c r="AB919" s="76"/>
      <c r="AC919" s="76"/>
      <c r="AD919" s="76"/>
      <c r="AE919" s="76"/>
      <c r="AF919" s="76"/>
      <c r="AG919" s="76"/>
      <c r="AH919" s="76"/>
      <c r="AI919" s="76"/>
      <c r="AJ919" s="76"/>
      <c r="AK919" s="76"/>
      <c r="AL919" s="76"/>
      <c r="AM919" s="76"/>
      <c r="AN919" s="76"/>
      <c r="AO919" s="144"/>
      <c r="AP919" s="246" t="str">
        <f>IF(F919="","",IFERROR(VLOOKUP(SUBSTITUTE(SUBSTITUTE(Tabla1[[#This Row],[Uso Sistemas]],"T","P"),"N","F"),Parámetros!$M$2:$N$17,2,0),"Completar hasta 3ra sem. para evaluar a Probacionista"))</f>
        <v/>
      </c>
      <c r="AQ919" s="40"/>
      <c r="AR919" s="40"/>
      <c r="AS919" s="40"/>
      <c r="AT919" s="29"/>
      <c r="AU919" s="56"/>
      <c r="AV919" s="56"/>
      <c r="AW919" s="56"/>
      <c r="AX919" s="248" t="str">
        <f>IF(V919="","",EOMONTH(EDATE(Tabla1[[#This Row],[Fecha Finalización]],2),0))</f>
        <v/>
      </c>
      <c r="AY919" s="40"/>
      <c r="AZ919" s="249" t="str">
        <f>IF(V919="","",EOMONTH(EDATE(Tabla1[[#This Row],[Fecha Finalización]],3),0))</f>
        <v/>
      </c>
      <c r="BA919" s="40"/>
      <c r="BB919" s="40"/>
      <c r="BC919" s="235"/>
      <c r="BD919" s="233" t="str">
        <f>IF(F919="","",Tabla1[[#This Row],[sem 01]]&amp;Tabla1[[#This Row],[sem 02]]&amp;Tabla1[[#This Row],[sem 03]])</f>
        <v/>
      </c>
      <c r="BE919" s="234" t="str">
        <f>IF(TRIM(F919)="","",$B$1&amp;"-"&amp;SUBSTITUTE(Tabla1[[#This Row],[Mes Inscrito]]," ","")&amp;"-"&amp;SUBSTITUTE(Tabla1[[#This Row],[Dia de clases Inscrito]]," ","")&amp;"-"&amp;SUBSTITUTE(Tabla1[[#This Row],[Horario Inscrito]]," ","")&amp;"-"&amp;Tabla1[[#This Row],[Fecha Inicio grupo]])</f>
        <v/>
      </c>
      <c r="BF919" s="251" t="str">
        <f>IF(F919="","",Tabla1[[#This Row],[Curso]])</f>
        <v/>
      </c>
      <c r="BG919" s="252" t="str">
        <f>+IF(TRIM(F919)="","",$B$1&amp;"-"&amp;TRIM(Tabla1[[#This Row],[Mes Inscrito]])&amp;"-"&amp;TRIM(Tabla1[[#This Row],[Dia de clases Inscrito]])&amp;"-"&amp;TRIM(Tabla1[[#This Row],[Horario Inscrito]])&amp;"-"&amp;TRIM(Tabla1[[#This Row],[Fecha Inicio grupo]])&amp;"-"&amp;TRIM(Tabla1[[#This Row],[Tipo Incrito]]))</f>
        <v/>
      </c>
      <c r="BH919" s="308" t="str">
        <f>IF(F919="","",OR(IFERROR(SEARCH("CG",Tabla1[[#This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9" s="309" t="str">
        <f>IF(F919&lt;&gt;"",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9" s="309" t="str">
        <f>IF(F919&lt;&gt;"",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9" s="309" t="str">
        <f>IF(Tabla1[[#This Row],[Fecha Inicio grupo]]="","",IFERROR(VLOOKUP(Tabla1[[#This Row],[Mes de Alta como miembro]],Parámetros!$AM$2:$AN$16,2,0),"01/01/1900"))</f>
        <v/>
      </c>
    </row>
    <row r="920" spans="1:63" ht="14.45" hidden="1">
      <c r="A920" s="69">
        <v>917</v>
      </c>
      <c r="B920" s="30"/>
      <c r="C920" s="35"/>
      <c r="D920" s="43"/>
      <c r="E920" s="65"/>
      <c r="F920" s="46"/>
      <c r="G920" s="46"/>
      <c r="H920" s="163"/>
      <c r="I920" s="43"/>
      <c r="J920" s="29"/>
      <c r="K920" s="70"/>
      <c r="L920" s="69"/>
      <c r="M920" s="47"/>
      <c r="N920" s="238" t="str">
        <f ca="1">IF(Tabla1[[#This Row],[Fecha de nac]]="","",IF(Tabla1[[#This Row],[Fecha Finalización]] &gt;=TODAY(), DATEDIF(Tabla1[[#This Row],[Fecha de nac]],TODAY(),"y"), ROUNDDOWN((Tabla1[[#This Row],[Fecha Finalización]] -Tabla1[[#This Row],[Fecha de nac]])/365,0)))</f>
        <v/>
      </c>
      <c r="O920" s="169"/>
      <c r="P920" s="35"/>
      <c r="Q920" s="68"/>
      <c r="R920" s="68"/>
      <c r="S920" s="68"/>
      <c r="T920" s="68"/>
      <c r="U920" s="243" t="str">
        <f>IF(F920="","",Tabla1[[#This Row],[Fecha Inicio grupo]]+3*7-7)</f>
        <v/>
      </c>
      <c r="V920" s="244" t="str">
        <f>IF(F920="","",EDATE(Tabla1[[#This Row],[Fecha Inicio grupo]],3))</f>
        <v/>
      </c>
      <c r="W920" s="30"/>
      <c r="X920" s="30"/>
      <c r="Y920" s="76"/>
      <c r="Z920" s="76"/>
      <c r="AA920" s="76"/>
      <c r="AB920" s="76"/>
      <c r="AC920" s="76"/>
      <c r="AD920" s="76"/>
      <c r="AE920" s="76"/>
      <c r="AF920" s="76"/>
      <c r="AG920" s="76"/>
      <c r="AH920" s="76"/>
      <c r="AI920" s="76"/>
      <c r="AJ920" s="76"/>
      <c r="AK920" s="76"/>
      <c r="AL920" s="76"/>
      <c r="AM920" s="76"/>
      <c r="AN920" s="76"/>
      <c r="AO920" s="144"/>
      <c r="AP920" s="246" t="str">
        <f>IF(F920="","",IFERROR(VLOOKUP(SUBSTITUTE(SUBSTITUTE(Tabla1[[#This Row],[Uso Sistemas]],"T","P"),"N","F"),Parámetros!$M$2:$N$17,2,0),"Completar hasta 3ra sem. para evaluar a Probacionista"))</f>
        <v/>
      </c>
      <c r="AQ920" s="40"/>
      <c r="AR920" s="40"/>
      <c r="AS920" s="40"/>
      <c r="AT920" s="29"/>
      <c r="AU920" s="56"/>
      <c r="AV920" s="56"/>
      <c r="AW920" s="56"/>
      <c r="AX920" s="248" t="str">
        <f>IF(V920="","",EOMONTH(EDATE(Tabla1[[#This Row],[Fecha Finalización]],2),0))</f>
        <v/>
      </c>
      <c r="AY920" s="40"/>
      <c r="AZ920" s="249" t="str">
        <f>IF(V920="","",EOMONTH(EDATE(Tabla1[[#This Row],[Fecha Finalización]],3),0))</f>
        <v/>
      </c>
      <c r="BA920" s="40"/>
      <c r="BB920" s="40"/>
      <c r="BC920" s="235"/>
      <c r="BD920" s="233" t="str">
        <f>IF(F920="","",Tabla1[[#This Row],[sem 01]]&amp;Tabla1[[#This Row],[sem 02]]&amp;Tabla1[[#This Row],[sem 03]])</f>
        <v/>
      </c>
      <c r="BE920" s="234" t="str">
        <f>IF(TRIM(F920)="","",$B$1&amp;"-"&amp;SUBSTITUTE(Tabla1[[#This Row],[Mes Inscrito]]," ","")&amp;"-"&amp;SUBSTITUTE(Tabla1[[#This Row],[Dia de clases Inscrito]]," ","")&amp;"-"&amp;SUBSTITUTE(Tabla1[[#This Row],[Horario Inscrito]]," ","")&amp;"-"&amp;Tabla1[[#This Row],[Fecha Inicio grupo]])</f>
        <v/>
      </c>
      <c r="BF920" s="251" t="str">
        <f>IF(F920="","",Tabla1[[#This Row],[Curso]])</f>
        <v/>
      </c>
      <c r="BG920" s="252" t="str">
        <f>+IF(TRIM(F920)="","",$B$1&amp;"-"&amp;TRIM(Tabla1[[#This Row],[Mes Inscrito]])&amp;"-"&amp;TRIM(Tabla1[[#This Row],[Dia de clases Inscrito]])&amp;"-"&amp;TRIM(Tabla1[[#This Row],[Horario Inscrito]])&amp;"-"&amp;TRIM(Tabla1[[#This Row],[Fecha Inicio grupo]])&amp;"-"&amp;TRIM(Tabla1[[#This Row],[Tipo Incrito]]))</f>
        <v/>
      </c>
      <c r="BH920" s="308" t="str">
        <f>IF(F920="","",OR(IFERROR(SEARCH("CG",Tabla1[[#This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0" s="309" t="str">
        <f>IF(F920&lt;&gt;"",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0" s="309" t="str">
        <f>IF(F920&lt;&gt;"",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0" s="309" t="str">
        <f>IF(Tabla1[[#This Row],[Fecha Inicio grupo]]="","",IFERROR(VLOOKUP(Tabla1[[#This Row],[Mes de Alta como miembro]],Parámetros!$AM$2:$AN$16,2,0),"01/01/1900"))</f>
        <v/>
      </c>
    </row>
    <row r="921" spans="1:63" ht="14.45" hidden="1">
      <c r="A921" s="69">
        <v>918</v>
      </c>
      <c r="B921" s="30"/>
      <c r="C921" s="35"/>
      <c r="D921" s="43"/>
      <c r="E921" s="65"/>
      <c r="F921" s="46"/>
      <c r="G921" s="46"/>
      <c r="H921" s="163"/>
      <c r="I921" s="43"/>
      <c r="J921" s="29"/>
      <c r="K921" s="70"/>
      <c r="L921" s="69"/>
      <c r="M921" s="47"/>
      <c r="N921" s="238" t="str">
        <f ca="1">IF(Tabla1[[#This Row],[Fecha de nac]]="","",IF(Tabla1[[#This Row],[Fecha Finalización]] &gt;=TODAY(), DATEDIF(Tabla1[[#This Row],[Fecha de nac]],TODAY(),"y"), ROUNDDOWN((Tabla1[[#This Row],[Fecha Finalización]] -Tabla1[[#This Row],[Fecha de nac]])/365,0)))</f>
        <v/>
      </c>
      <c r="O921" s="169"/>
      <c r="P921" s="35"/>
      <c r="Q921" s="68"/>
      <c r="R921" s="68"/>
      <c r="S921" s="68"/>
      <c r="T921" s="68"/>
      <c r="U921" s="243" t="str">
        <f>IF(F921="","",Tabla1[[#This Row],[Fecha Inicio grupo]]+3*7-7)</f>
        <v/>
      </c>
      <c r="V921" s="244" t="str">
        <f>IF(F921="","",EDATE(Tabla1[[#This Row],[Fecha Inicio grupo]],3))</f>
        <v/>
      </c>
      <c r="W921" s="30"/>
      <c r="X921" s="30"/>
      <c r="Y921" s="76"/>
      <c r="Z921" s="76"/>
      <c r="AA921" s="76"/>
      <c r="AB921" s="76"/>
      <c r="AC921" s="76"/>
      <c r="AD921" s="76"/>
      <c r="AE921" s="76"/>
      <c r="AF921" s="76"/>
      <c r="AG921" s="76"/>
      <c r="AH921" s="76"/>
      <c r="AI921" s="76"/>
      <c r="AJ921" s="76"/>
      <c r="AK921" s="76"/>
      <c r="AL921" s="76"/>
      <c r="AM921" s="76"/>
      <c r="AN921" s="76"/>
      <c r="AO921" s="144"/>
      <c r="AP921" s="246" t="str">
        <f>IF(F921="","",IFERROR(VLOOKUP(SUBSTITUTE(SUBSTITUTE(Tabla1[[#This Row],[Uso Sistemas]],"T","P"),"N","F"),Parámetros!$M$2:$N$17,2,0),"Completar hasta 3ra sem. para evaluar a Probacionista"))</f>
        <v/>
      </c>
      <c r="AQ921" s="40"/>
      <c r="AR921" s="40"/>
      <c r="AS921" s="40"/>
      <c r="AT921" s="29"/>
      <c r="AU921" s="56"/>
      <c r="AV921" s="56"/>
      <c r="AW921" s="56"/>
      <c r="AX921" s="248" t="str">
        <f>IF(V921="","",EOMONTH(EDATE(Tabla1[[#This Row],[Fecha Finalización]],2),0))</f>
        <v/>
      </c>
      <c r="AY921" s="40"/>
      <c r="AZ921" s="249" t="str">
        <f>IF(V921="","",EOMONTH(EDATE(Tabla1[[#This Row],[Fecha Finalización]],3),0))</f>
        <v/>
      </c>
      <c r="BA921" s="40"/>
      <c r="BB921" s="40"/>
      <c r="BC921" s="235"/>
      <c r="BD921" s="233" t="str">
        <f>IF(F921="","",Tabla1[[#This Row],[sem 01]]&amp;Tabla1[[#This Row],[sem 02]]&amp;Tabla1[[#This Row],[sem 03]])</f>
        <v/>
      </c>
      <c r="BE921" s="234" t="str">
        <f>IF(TRIM(F921)="","",$B$1&amp;"-"&amp;SUBSTITUTE(Tabla1[[#This Row],[Mes Inscrito]]," ","")&amp;"-"&amp;SUBSTITUTE(Tabla1[[#This Row],[Dia de clases Inscrito]]," ","")&amp;"-"&amp;SUBSTITUTE(Tabla1[[#This Row],[Horario Inscrito]]," ","")&amp;"-"&amp;Tabla1[[#This Row],[Fecha Inicio grupo]])</f>
        <v/>
      </c>
      <c r="BF921" s="251" t="str">
        <f>IF(F921="","",Tabla1[[#This Row],[Curso]])</f>
        <v/>
      </c>
      <c r="BG921" s="252" t="str">
        <f>+IF(TRIM(F921)="","",$B$1&amp;"-"&amp;TRIM(Tabla1[[#This Row],[Mes Inscrito]])&amp;"-"&amp;TRIM(Tabla1[[#This Row],[Dia de clases Inscrito]])&amp;"-"&amp;TRIM(Tabla1[[#This Row],[Horario Inscrito]])&amp;"-"&amp;TRIM(Tabla1[[#This Row],[Fecha Inicio grupo]])&amp;"-"&amp;TRIM(Tabla1[[#This Row],[Tipo Incrito]]))</f>
        <v/>
      </c>
      <c r="BH921" s="308" t="str">
        <f>IF(F921="","",OR(IFERROR(SEARCH("CG",Tabla1[[#This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1" s="309" t="str">
        <f>IF(F921&lt;&gt;"",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1" s="309" t="str">
        <f>IF(F921&lt;&gt;"",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1" s="309" t="str">
        <f>IF(Tabla1[[#This Row],[Fecha Inicio grupo]]="","",IFERROR(VLOOKUP(Tabla1[[#This Row],[Mes de Alta como miembro]],Parámetros!$AM$2:$AN$16,2,0),"01/01/1900"))</f>
        <v/>
      </c>
    </row>
    <row r="922" spans="1:63" ht="14.45" hidden="1">
      <c r="A922" s="69">
        <v>919</v>
      </c>
      <c r="B922" s="30"/>
      <c r="C922" s="35"/>
      <c r="D922" s="43"/>
      <c r="E922" s="65"/>
      <c r="F922" s="46"/>
      <c r="G922" s="46"/>
      <c r="H922" s="163"/>
      <c r="I922" s="43"/>
      <c r="J922" s="29"/>
      <c r="K922" s="70"/>
      <c r="L922" s="69"/>
      <c r="M922" s="47"/>
      <c r="N922" s="238" t="str">
        <f ca="1">IF(Tabla1[[#This Row],[Fecha de nac]]="","",IF(Tabla1[[#This Row],[Fecha Finalización]] &gt;=TODAY(), DATEDIF(Tabla1[[#This Row],[Fecha de nac]],TODAY(),"y"), ROUNDDOWN((Tabla1[[#This Row],[Fecha Finalización]] -Tabla1[[#This Row],[Fecha de nac]])/365,0)))</f>
        <v/>
      </c>
      <c r="O922" s="169"/>
      <c r="P922" s="35"/>
      <c r="Q922" s="68"/>
      <c r="R922" s="68"/>
      <c r="S922" s="68"/>
      <c r="T922" s="68"/>
      <c r="U922" s="243" t="str">
        <f>IF(F922="","",Tabla1[[#This Row],[Fecha Inicio grupo]]+3*7-7)</f>
        <v/>
      </c>
      <c r="V922" s="244" t="str">
        <f>IF(F922="","",EDATE(Tabla1[[#This Row],[Fecha Inicio grupo]],3))</f>
        <v/>
      </c>
      <c r="W922" s="30"/>
      <c r="X922" s="30"/>
      <c r="Y922" s="76"/>
      <c r="Z922" s="76"/>
      <c r="AA922" s="76"/>
      <c r="AB922" s="76"/>
      <c r="AC922" s="76"/>
      <c r="AD922" s="76"/>
      <c r="AE922" s="76"/>
      <c r="AF922" s="76"/>
      <c r="AG922" s="76"/>
      <c r="AH922" s="76"/>
      <c r="AI922" s="76"/>
      <c r="AJ922" s="76"/>
      <c r="AK922" s="76"/>
      <c r="AL922" s="76"/>
      <c r="AM922" s="76"/>
      <c r="AN922" s="76"/>
      <c r="AO922" s="144"/>
      <c r="AP922" s="246" t="str">
        <f>IF(F922="","",IFERROR(VLOOKUP(SUBSTITUTE(SUBSTITUTE(Tabla1[[#This Row],[Uso Sistemas]],"T","P"),"N","F"),Parámetros!$M$2:$N$17,2,0),"Completar hasta 3ra sem. para evaluar a Probacionista"))</f>
        <v/>
      </c>
      <c r="AQ922" s="40"/>
      <c r="AR922" s="40"/>
      <c r="AS922" s="40"/>
      <c r="AT922" s="29"/>
      <c r="AU922" s="56"/>
      <c r="AV922" s="56"/>
      <c r="AW922" s="56"/>
      <c r="AX922" s="248" t="str">
        <f>IF(V922="","",EOMONTH(EDATE(Tabla1[[#This Row],[Fecha Finalización]],2),0))</f>
        <v/>
      </c>
      <c r="AY922" s="40"/>
      <c r="AZ922" s="249" t="str">
        <f>IF(V922="","",EOMONTH(EDATE(Tabla1[[#This Row],[Fecha Finalización]],3),0))</f>
        <v/>
      </c>
      <c r="BA922" s="40"/>
      <c r="BB922" s="40"/>
      <c r="BC922" s="235"/>
      <c r="BD922" s="233" t="str">
        <f>IF(F922="","",Tabla1[[#This Row],[sem 01]]&amp;Tabla1[[#This Row],[sem 02]]&amp;Tabla1[[#This Row],[sem 03]])</f>
        <v/>
      </c>
      <c r="BE922" s="234" t="str">
        <f>IF(TRIM(F922)="","",$B$1&amp;"-"&amp;SUBSTITUTE(Tabla1[[#This Row],[Mes Inscrito]]," ","")&amp;"-"&amp;SUBSTITUTE(Tabla1[[#This Row],[Dia de clases Inscrito]]," ","")&amp;"-"&amp;SUBSTITUTE(Tabla1[[#This Row],[Horario Inscrito]]," ","")&amp;"-"&amp;Tabla1[[#This Row],[Fecha Inicio grupo]])</f>
        <v/>
      </c>
      <c r="BF922" s="251" t="str">
        <f>IF(F922="","",Tabla1[[#This Row],[Curso]])</f>
        <v/>
      </c>
      <c r="BG922" s="252" t="str">
        <f>+IF(TRIM(F922)="","",$B$1&amp;"-"&amp;TRIM(Tabla1[[#This Row],[Mes Inscrito]])&amp;"-"&amp;TRIM(Tabla1[[#This Row],[Dia de clases Inscrito]])&amp;"-"&amp;TRIM(Tabla1[[#This Row],[Horario Inscrito]])&amp;"-"&amp;TRIM(Tabla1[[#This Row],[Fecha Inicio grupo]])&amp;"-"&amp;TRIM(Tabla1[[#This Row],[Tipo Incrito]]))</f>
        <v/>
      </c>
      <c r="BH922" s="308" t="str">
        <f>IF(F922="","",OR(IFERROR(SEARCH("CG",Tabla1[[#This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2" s="309" t="str">
        <f>IF(F922&lt;&gt;"",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2" s="309" t="str">
        <f>IF(F922&lt;&gt;"",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2" s="309" t="str">
        <f>IF(Tabla1[[#This Row],[Fecha Inicio grupo]]="","",IFERROR(VLOOKUP(Tabla1[[#This Row],[Mes de Alta como miembro]],Parámetros!$AM$2:$AN$16,2,0),"01/01/1900"))</f>
        <v/>
      </c>
    </row>
    <row r="923" spans="1:63" ht="14.45" hidden="1">
      <c r="A923" s="69">
        <v>920</v>
      </c>
      <c r="B923" s="30"/>
      <c r="C923" s="35"/>
      <c r="D923" s="43"/>
      <c r="E923" s="65"/>
      <c r="F923" s="46"/>
      <c r="G923" s="46"/>
      <c r="H923" s="163"/>
      <c r="I923" s="43"/>
      <c r="J923" s="29"/>
      <c r="K923" s="70"/>
      <c r="L923" s="69"/>
      <c r="M923" s="47"/>
      <c r="N923" s="238" t="str">
        <f ca="1">IF(Tabla1[[#This Row],[Fecha de nac]]="","",IF(Tabla1[[#This Row],[Fecha Finalización]] &gt;=TODAY(), DATEDIF(Tabla1[[#This Row],[Fecha de nac]],TODAY(),"y"), ROUNDDOWN((Tabla1[[#This Row],[Fecha Finalización]] -Tabla1[[#This Row],[Fecha de nac]])/365,0)))</f>
        <v/>
      </c>
      <c r="O923" s="169"/>
      <c r="P923" s="35"/>
      <c r="Q923" s="68"/>
      <c r="R923" s="68"/>
      <c r="S923" s="68"/>
      <c r="T923" s="68"/>
      <c r="U923" s="243" t="str">
        <f>IF(F923="","",Tabla1[[#This Row],[Fecha Inicio grupo]]+3*7-7)</f>
        <v/>
      </c>
      <c r="V923" s="244" t="str">
        <f>IF(F923="","",EDATE(Tabla1[[#This Row],[Fecha Inicio grupo]],3))</f>
        <v/>
      </c>
      <c r="W923" s="30"/>
      <c r="X923" s="30"/>
      <c r="Y923" s="76"/>
      <c r="Z923" s="76"/>
      <c r="AA923" s="76"/>
      <c r="AB923" s="76"/>
      <c r="AC923" s="76"/>
      <c r="AD923" s="76"/>
      <c r="AE923" s="76"/>
      <c r="AF923" s="76"/>
      <c r="AG923" s="76"/>
      <c r="AH923" s="76"/>
      <c r="AI923" s="76"/>
      <c r="AJ923" s="76"/>
      <c r="AK923" s="76"/>
      <c r="AL923" s="76"/>
      <c r="AM923" s="76"/>
      <c r="AN923" s="76"/>
      <c r="AO923" s="144"/>
      <c r="AP923" s="246" t="str">
        <f>IF(F923="","",IFERROR(VLOOKUP(SUBSTITUTE(SUBSTITUTE(Tabla1[[#This Row],[Uso Sistemas]],"T","P"),"N","F"),Parámetros!$M$2:$N$17,2,0),"Completar hasta 3ra sem. para evaluar a Probacionista"))</f>
        <v/>
      </c>
      <c r="AQ923" s="40"/>
      <c r="AR923" s="40"/>
      <c r="AS923" s="40"/>
      <c r="AT923" s="29"/>
      <c r="AU923" s="56"/>
      <c r="AV923" s="56"/>
      <c r="AW923" s="56"/>
      <c r="AX923" s="248" t="str">
        <f>IF(V923="","",EOMONTH(EDATE(Tabla1[[#This Row],[Fecha Finalización]],2),0))</f>
        <v/>
      </c>
      <c r="AY923" s="40"/>
      <c r="AZ923" s="249" t="str">
        <f>IF(V923="","",EOMONTH(EDATE(Tabla1[[#This Row],[Fecha Finalización]],3),0))</f>
        <v/>
      </c>
      <c r="BA923" s="40"/>
      <c r="BB923" s="40"/>
      <c r="BC923" s="235"/>
      <c r="BD923" s="233" t="str">
        <f>IF(F923="","",Tabla1[[#This Row],[sem 01]]&amp;Tabla1[[#This Row],[sem 02]]&amp;Tabla1[[#This Row],[sem 03]])</f>
        <v/>
      </c>
      <c r="BE923" s="234" t="str">
        <f>IF(TRIM(F923)="","",$B$1&amp;"-"&amp;SUBSTITUTE(Tabla1[[#This Row],[Mes Inscrito]]," ","")&amp;"-"&amp;SUBSTITUTE(Tabla1[[#This Row],[Dia de clases Inscrito]]," ","")&amp;"-"&amp;SUBSTITUTE(Tabla1[[#This Row],[Horario Inscrito]]," ","")&amp;"-"&amp;Tabla1[[#This Row],[Fecha Inicio grupo]])</f>
        <v/>
      </c>
      <c r="BF923" s="251" t="str">
        <f>IF(F923="","",Tabla1[[#This Row],[Curso]])</f>
        <v/>
      </c>
      <c r="BG923" s="252" t="str">
        <f>+IF(TRIM(F923)="","",$B$1&amp;"-"&amp;TRIM(Tabla1[[#This Row],[Mes Inscrito]])&amp;"-"&amp;TRIM(Tabla1[[#This Row],[Dia de clases Inscrito]])&amp;"-"&amp;TRIM(Tabla1[[#This Row],[Horario Inscrito]])&amp;"-"&amp;TRIM(Tabla1[[#This Row],[Fecha Inicio grupo]])&amp;"-"&amp;TRIM(Tabla1[[#This Row],[Tipo Incrito]]))</f>
        <v/>
      </c>
      <c r="BH923" s="308" t="str">
        <f>IF(F923="","",OR(IFERROR(SEARCH("CG",Tabla1[[#This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3" s="309" t="str">
        <f>IF(F923&lt;&gt;"",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3" s="309" t="str">
        <f>IF(F923&lt;&gt;"",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3" s="309" t="str">
        <f>IF(Tabla1[[#This Row],[Fecha Inicio grupo]]="","",IFERROR(VLOOKUP(Tabla1[[#This Row],[Mes de Alta como miembro]],Parámetros!$AM$2:$AN$16,2,0),"01/01/1900"))</f>
        <v/>
      </c>
    </row>
    <row r="924" spans="1:63" ht="14.45" hidden="1">
      <c r="A924" s="69">
        <v>921</v>
      </c>
      <c r="B924" s="30"/>
      <c r="C924" s="35"/>
      <c r="D924" s="43"/>
      <c r="E924" s="65"/>
      <c r="F924" s="46"/>
      <c r="G924" s="46"/>
      <c r="H924" s="163"/>
      <c r="I924" s="43"/>
      <c r="J924" s="29"/>
      <c r="K924" s="70"/>
      <c r="L924" s="69"/>
      <c r="M924" s="47"/>
      <c r="N924" s="238" t="str">
        <f ca="1">IF(Tabla1[[#This Row],[Fecha de nac]]="","",IF(Tabla1[[#This Row],[Fecha Finalización]] &gt;=TODAY(), DATEDIF(Tabla1[[#This Row],[Fecha de nac]],TODAY(),"y"), ROUNDDOWN((Tabla1[[#This Row],[Fecha Finalización]] -Tabla1[[#This Row],[Fecha de nac]])/365,0)))</f>
        <v/>
      </c>
      <c r="O924" s="169"/>
      <c r="P924" s="35"/>
      <c r="Q924" s="68"/>
      <c r="R924" s="68"/>
      <c r="S924" s="68"/>
      <c r="T924" s="68"/>
      <c r="U924" s="243" t="str">
        <f>IF(F924="","",Tabla1[[#This Row],[Fecha Inicio grupo]]+3*7-7)</f>
        <v/>
      </c>
      <c r="V924" s="244" t="str">
        <f>IF(F924="","",EDATE(Tabla1[[#This Row],[Fecha Inicio grupo]],3))</f>
        <v/>
      </c>
      <c r="W924" s="30"/>
      <c r="X924" s="30"/>
      <c r="Y924" s="76"/>
      <c r="Z924" s="76"/>
      <c r="AA924" s="76"/>
      <c r="AB924" s="76"/>
      <c r="AC924" s="76"/>
      <c r="AD924" s="76"/>
      <c r="AE924" s="76"/>
      <c r="AF924" s="76"/>
      <c r="AG924" s="76"/>
      <c r="AH924" s="76"/>
      <c r="AI924" s="76"/>
      <c r="AJ924" s="76"/>
      <c r="AK924" s="76"/>
      <c r="AL924" s="76"/>
      <c r="AM924" s="76"/>
      <c r="AN924" s="76"/>
      <c r="AO924" s="144"/>
      <c r="AP924" s="246" t="str">
        <f>IF(F924="","",IFERROR(VLOOKUP(SUBSTITUTE(SUBSTITUTE(Tabla1[[#This Row],[Uso Sistemas]],"T","P"),"N","F"),Parámetros!$M$2:$N$17,2,0),"Completar hasta 3ra sem. para evaluar a Probacionista"))</f>
        <v/>
      </c>
      <c r="AQ924" s="40"/>
      <c r="AR924" s="40"/>
      <c r="AS924" s="40"/>
      <c r="AT924" s="29"/>
      <c r="AU924" s="56"/>
      <c r="AV924" s="56"/>
      <c r="AW924" s="56"/>
      <c r="AX924" s="248" t="str">
        <f>IF(V924="","",EOMONTH(EDATE(Tabla1[[#This Row],[Fecha Finalización]],2),0))</f>
        <v/>
      </c>
      <c r="AY924" s="40"/>
      <c r="AZ924" s="249" t="str">
        <f>IF(V924="","",EOMONTH(EDATE(Tabla1[[#This Row],[Fecha Finalización]],3),0))</f>
        <v/>
      </c>
      <c r="BA924" s="40"/>
      <c r="BB924" s="40"/>
      <c r="BC924" s="235"/>
      <c r="BD924" s="233" t="str">
        <f>IF(F924="","",Tabla1[[#This Row],[sem 01]]&amp;Tabla1[[#This Row],[sem 02]]&amp;Tabla1[[#This Row],[sem 03]])</f>
        <v/>
      </c>
      <c r="BE924" s="234" t="str">
        <f>IF(TRIM(F924)="","",$B$1&amp;"-"&amp;SUBSTITUTE(Tabla1[[#This Row],[Mes Inscrito]]," ","")&amp;"-"&amp;SUBSTITUTE(Tabla1[[#This Row],[Dia de clases Inscrito]]," ","")&amp;"-"&amp;SUBSTITUTE(Tabla1[[#This Row],[Horario Inscrito]]," ","")&amp;"-"&amp;Tabla1[[#This Row],[Fecha Inicio grupo]])</f>
        <v/>
      </c>
      <c r="BF924" s="251" t="str">
        <f>IF(F924="","",Tabla1[[#This Row],[Curso]])</f>
        <v/>
      </c>
      <c r="BG924" s="252" t="str">
        <f>+IF(TRIM(F924)="","",$B$1&amp;"-"&amp;TRIM(Tabla1[[#This Row],[Mes Inscrito]])&amp;"-"&amp;TRIM(Tabla1[[#This Row],[Dia de clases Inscrito]])&amp;"-"&amp;TRIM(Tabla1[[#This Row],[Horario Inscrito]])&amp;"-"&amp;TRIM(Tabla1[[#This Row],[Fecha Inicio grupo]])&amp;"-"&amp;TRIM(Tabla1[[#This Row],[Tipo Incrito]]))</f>
        <v/>
      </c>
      <c r="BH924" s="308" t="str">
        <f>IF(F924="","",OR(IFERROR(SEARCH("CG",Tabla1[[#This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4" s="309" t="str">
        <f>IF(F924&lt;&gt;"",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4" s="309" t="str">
        <f>IF(F924&lt;&gt;"",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4" s="309" t="str">
        <f>IF(Tabla1[[#This Row],[Fecha Inicio grupo]]="","",IFERROR(VLOOKUP(Tabla1[[#This Row],[Mes de Alta como miembro]],Parámetros!$AM$2:$AN$16,2,0),"01/01/1900"))</f>
        <v/>
      </c>
    </row>
    <row r="925" spans="1:63" ht="14.45" hidden="1">
      <c r="A925" s="69">
        <v>922</v>
      </c>
      <c r="B925" s="30"/>
      <c r="C925" s="35"/>
      <c r="D925" s="43"/>
      <c r="E925" s="65"/>
      <c r="F925" s="46"/>
      <c r="G925" s="46"/>
      <c r="H925" s="163"/>
      <c r="I925" s="43"/>
      <c r="J925" s="29"/>
      <c r="K925" s="70"/>
      <c r="L925" s="69"/>
      <c r="M925" s="47"/>
      <c r="N925" s="238" t="str">
        <f ca="1">IF(Tabla1[[#This Row],[Fecha de nac]]="","",IF(Tabla1[[#This Row],[Fecha Finalización]] &gt;=TODAY(), DATEDIF(Tabla1[[#This Row],[Fecha de nac]],TODAY(),"y"), ROUNDDOWN((Tabla1[[#This Row],[Fecha Finalización]] -Tabla1[[#This Row],[Fecha de nac]])/365,0)))</f>
        <v/>
      </c>
      <c r="O925" s="169"/>
      <c r="P925" s="35"/>
      <c r="Q925" s="68"/>
      <c r="R925" s="68"/>
      <c r="S925" s="68"/>
      <c r="T925" s="68"/>
      <c r="U925" s="243" t="str">
        <f>IF(F925="","",Tabla1[[#This Row],[Fecha Inicio grupo]]+3*7-7)</f>
        <v/>
      </c>
      <c r="V925" s="244" t="str">
        <f>IF(F925="","",EDATE(Tabla1[[#This Row],[Fecha Inicio grupo]],3))</f>
        <v/>
      </c>
      <c r="W925" s="30"/>
      <c r="X925" s="30"/>
      <c r="Y925" s="76"/>
      <c r="Z925" s="76"/>
      <c r="AA925" s="76"/>
      <c r="AB925" s="76"/>
      <c r="AC925" s="76"/>
      <c r="AD925" s="76"/>
      <c r="AE925" s="76"/>
      <c r="AF925" s="76"/>
      <c r="AG925" s="76"/>
      <c r="AH925" s="76"/>
      <c r="AI925" s="76"/>
      <c r="AJ925" s="76"/>
      <c r="AK925" s="76"/>
      <c r="AL925" s="76"/>
      <c r="AM925" s="76"/>
      <c r="AN925" s="76"/>
      <c r="AO925" s="144"/>
      <c r="AP925" s="246" t="str">
        <f>IF(F925="","",IFERROR(VLOOKUP(SUBSTITUTE(SUBSTITUTE(Tabla1[[#This Row],[Uso Sistemas]],"T","P"),"N","F"),Parámetros!$M$2:$N$17,2,0),"Completar hasta 3ra sem. para evaluar a Probacionista"))</f>
        <v/>
      </c>
      <c r="AQ925" s="40"/>
      <c r="AR925" s="40"/>
      <c r="AS925" s="40"/>
      <c r="AT925" s="29"/>
      <c r="AU925" s="56"/>
      <c r="AV925" s="56"/>
      <c r="AW925" s="56"/>
      <c r="AX925" s="248" t="str">
        <f>IF(V925="","",EOMONTH(EDATE(Tabla1[[#This Row],[Fecha Finalización]],2),0))</f>
        <v/>
      </c>
      <c r="AY925" s="40"/>
      <c r="AZ925" s="249" t="str">
        <f>IF(V925="","",EOMONTH(EDATE(Tabla1[[#This Row],[Fecha Finalización]],3),0))</f>
        <v/>
      </c>
      <c r="BA925" s="40"/>
      <c r="BB925" s="40"/>
      <c r="BC925" s="235"/>
      <c r="BD925" s="233" t="str">
        <f>IF(F925="","",Tabla1[[#This Row],[sem 01]]&amp;Tabla1[[#This Row],[sem 02]]&amp;Tabla1[[#This Row],[sem 03]])</f>
        <v/>
      </c>
      <c r="BE925" s="234" t="str">
        <f>IF(TRIM(F925)="","",$B$1&amp;"-"&amp;SUBSTITUTE(Tabla1[[#This Row],[Mes Inscrito]]," ","")&amp;"-"&amp;SUBSTITUTE(Tabla1[[#This Row],[Dia de clases Inscrito]]," ","")&amp;"-"&amp;SUBSTITUTE(Tabla1[[#This Row],[Horario Inscrito]]," ","")&amp;"-"&amp;Tabla1[[#This Row],[Fecha Inicio grupo]])</f>
        <v/>
      </c>
      <c r="BF925" s="251" t="str">
        <f>IF(F925="","",Tabla1[[#This Row],[Curso]])</f>
        <v/>
      </c>
      <c r="BG925" s="252" t="str">
        <f>+IF(TRIM(F925)="","",$B$1&amp;"-"&amp;TRIM(Tabla1[[#This Row],[Mes Inscrito]])&amp;"-"&amp;TRIM(Tabla1[[#This Row],[Dia de clases Inscrito]])&amp;"-"&amp;TRIM(Tabla1[[#This Row],[Horario Inscrito]])&amp;"-"&amp;TRIM(Tabla1[[#This Row],[Fecha Inicio grupo]])&amp;"-"&amp;TRIM(Tabla1[[#This Row],[Tipo Incrito]]))</f>
        <v/>
      </c>
      <c r="BH925" s="308" t="str">
        <f>IF(F925="","",OR(IFERROR(SEARCH("CG",Tabla1[[#This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5" s="309" t="str">
        <f>IF(F925&lt;&gt;"",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5" s="309" t="str">
        <f>IF(F925&lt;&gt;"",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5" s="309" t="str">
        <f>IF(Tabla1[[#This Row],[Fecha Inicio grupo]]="","",IFERROR(VLOOKUP(Tabla1[[#This Row],[Mes de Alta como miembro]],Parámetros!$AM$2:$AN$16,2,0),"01/01/1900"))</f>
        <v/>
      </c>
    </row>
    <row r="926" spans="1:63" ht="14.45" hidden="1">
      <c r="A926" s="69">
        <v>923</v>
      </c>
      <c r="B926" s="30"/>
      <c r="C926" s="35"/>
      <c r="D926" s="43"/>
      <c r="E926" s="65"/>
      <c r="F926" s="46"/>
      <c r="G926" s="46"/>
      <c r="H926" s="163"/>
      <c r="I926" s="43"/>
      <c r="J926" s="29"/>
      <c r="K926" s="70"/>
      <c r="L926" s="69"/>
      <c r="M926" s="47"/>
      <c r="N926" s="238" t="str">
        <f ca="1">IF(Tabla1[[#This Row],[Fecha de nac]]="","",IF(Tabla1[[#This Row],[Fecha Finalización]] &gt;=TODAY(), DATEDIF(Tabla1[[#This Row],[Fecha de nac]],TODAY(),"y"), ROUNDDOWN((Tabla1[[#This Row],[Fecha Finalización]] -Tabla1[[#This Row],[Fecha de nac]])/365,0)))</f>
        <v/>
      </c>
      <c r="O926" s="169"/>
      <c r="P926" s="35"/>
      <c r="Q926" s="68"/>
      <c r="R926" s="68"/>
      <c r="S926" s="68"/>
      <c r="T926" s="68"/>
      <c r="U926" s="243" t="str">
        <f>IF(F926="","",Tabla1[[#This Row],[Fecha Inicio grupo]]+3*7-7)</f>
        <v/>
      </c>
      <c r="V926" s="244" t="str">
        <f>IF(F926="","",EDATE(Tabla1[[#This Row],[Fecha Inicio grupo]],3))</f>
        <v/>
      </c>
      <c r="W926" s="30"/>
      <c r="X926" s="30"/>
      <c r="Y926" s="76"/>
      <c r="Z926" s="76"/>
      <c r="AA926" s="76"/>
      <c r="AB926" s="76"/>
      <c r="AC926" s="76"/>
      <c r="AD926" s="76"/>
      <c r="AE926" s="76"/>
      <c r="AF926" s="76"/>
      <c r="AG926" s="76"/>
      <c r="AH926" s="76"/>
      <c r="AI926" s="76"/>
      <c r="AJ926" s="76"/>
      <c r="AK926" s="76"/>
      <c r="AL926" s="76"/>
      <c r="AM926" s="76"/>
      <c r="AN926" s="76"/>
      <c r="AO926" s="144"/>
      <c r="AP926" s="246" t="str">
        <f>IF(F926="","",IFERROR(VLOOKUP(SUBSTITUTE(SUBSTITUTE(Tabla1[[#This Row],[Uso Sistemas]],"T","P"),"N","F"),Parámetros!$M$2:$N$17,2,0),"Completar hasta 3ra sem. para evaluar a Probacionista"))</f>
        <v/>
      </c>
      <c r="AQ926" s="40"/>
      <c r="AR926" s="40"/>
      <c r="AS926" s="40"/>
      <c r="AT926" s="29"/>
      <c r="AU926" s="56"/>
      <c r="AV926" s="56"/>
      <c r="AW926" s="56"/>
      <c r="AX926" s="248" t="str">
        <f>IF(V926="","",EOMONTH(EDATE(Tabla1[[#This Row],[Fecha Finalización]],2),0))</f>
        <v/>
      </c>
      <c r="AY926" s="40"/>
      <c r="AZ926" s="249" t="str">
        <f>IF(V926="","",EOMONTH(EDATE(Tabla1[[#This Row],[Fecha Finalización]],3),0))</f>
        <v/>
      </c>
      <c r="BA926" s="40"/>
      <c r="BB926" s="40"/>
      <c r="BC926" s="235"/>
      <c r="BD926" s="233" t="str">
        <f>IF(F926="","",Tabla1[[#This Row],[sem 01]]&amp;Tabla1[[#This Row],[sem 02]]&amp;Tabla1[[#This Row],[sem 03]])</f>
        <v/>
      </c>
      <c r="BE926" s="234" t="str">
        <f>IF(TRIM(F926)="","",$B$1&amp;"-"&amp;SUBSTITUTE(Tabla1[[#This Row],[Mes Inscrito]]," ","")&amp;"-"&amp;SUBSTITUTE(Tabla1[[#This Row],[Dia de clases Inscrito]]," ","")&amp;"-"&amp;SUBSTITUTE(Tabla1[[#This Row],[Horario Inscrito]]," ","")&amp;"-"&amp;Tabla1[[#This Row],[Fecha Inicio grupo]])</f>
        <v/>
      </c>
      <c r="BF926" s="251" t="str">
        <f>IF(F926="","",Tabla1[[#This Row],[Curso]])</f>
        <v/>
      </c>
      <c r="BG926" s="252" t="str">
        <f>+IF(TRIM(F926)="","",$B$1&amp;"-"&amp;TRIM(Tabla1[[#This Row],[Mes Inscrito]])&amp;"-"&amp;TRIM(Tabla1[[#This Row],[Dia de clases Inscrito]])&amp;"-"&amp;TRIM(Tabla1[[#This Row],[Horario Inscrito]])&amp;"-"&amp;TRIM(Tabla1[[#This Row],[Fecha Inicio grupo]])&amp;"-"&amp;TRIM(Tabla1[[#This Row],[Tipo Incrito]]))</f>
        <v/>
      </c>
      <c r="BH926" s="308" t="str">
        <f>IF(F926="","",OR(IFERROR(SEARCH("CG",Tabla1[[#This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6" s="309" t="str">
        <f>IF(F926&lt;&gt;"",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6" s="309" t="str">
        <f>IF(F926&lt;&gt;"",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6" s="309" t="str">
        <f>IF(Tabla1[[#This Row],[Fecha Inicio grupo]]="","",IFERROR(VLOOKUP(Tabla1[[#This Row],[Mes de Alta como miembro]],Parámetros!$AM$2:$AN$16,2,0),"01/01/1900"))</f>
        <v/>
      </c>
    </row>
    <row r="927" spans="1:63" ht="14.45" hidden="1">
      <c r="A927" s="69">
        <v>924</v>
      </c>
      <c r="B927" s="30"/>
      <c r="C927" s="35"/>
      <c r="D927" s="43"/>
      <c r="E927" s="65"/>
      <c r="F927" s="46"/>
      <c r="G927" s="46"/>
      <c r="H927" s="163"/>
      <c r="I927" s="43"/>
      <c r="J927" s="29"/>
      <c r="K927" s="70"/>
      <c r="L927" s="69"/>
      <c r="M927" s="47"/>
      <c r="N927" s="238" t="str">
        <f ca="1">IF(Tabla1[[#This Row],[Fecha de nac]]="","",IF(Tabla1[[#This Row],[Fecha Finalización]] &gt;=TODAY(), DATEDIF(Tabla1[[#This Row],[Fecha de nac]],TODAY(),"y"), ROUNDDOWN((Tabla1[[#This Row],[Fecha Finalización]] -Tabla1[[#This Row],[Fecha de nac]])/365,0)))</f>
        <v/>
      </c>
      <c r="O927" s="169"/>
      <c r="P927" s="35"/>
      <c r="Q927" s="68"/>
      <c r="R927" s="68"/>
      <c r="S927" s="68"/>
      <c r="T927" s="68"/>
      <c r="U927" s="243" t="str">
        <f>IF(F927="","",Tabla1[[#This Row],[Fecha Inicio grupo]]+3*7-7)</f>
        <v/>
      </c>
      <c r="V927" s="244" t="str">
        <f>IF(F927="","",EDATE(Tabla1[[#This Row],[Fecha Inicio grupo]],3))</f>
        <v/>
      </c>
      <c r="W927" s="30"/>
      <c r="X927" s="30"/>
      <c r="Y927" s="76"/>
      <c r="Z927" s="76"/>
      <c r="AA927" s="76"/>
      <c r="AB927" s="76"/>
      <c r="AC927" s="76"/>
      <c r="AD927" s="76"/>
      <c r="AE927" s="76"/>
      <c r="AF927" s="76"/>
      <c r="AG927" s="76"/>
      <c r="AH927" s="76"/>
      <c r="AI927" s="76"/>
      <c r="AJ927" s="76"/>
      <c r="AK927" s="76"/>
      <c r="AL927" s="76"/>
      <c r="AM927" s="76"/>
      <c r="AN927" s="76"/>
      <c r="AO927" s="144"/>
      <c r="AP927" s="246" t="str">
        <f>IF(F927="","",IFERROR(VLOOKUP(SUBSTITUTE(SUBSTITUTE(Tabla1[[#This Row],[Uso Sistemas]],"T","P"),"N","F"),Parámetros!$M$2:$N$17,2,0),"Completar hasta 3ra sem. para evaluar a Probacionista"))</f>
        <v/>
      </c>
      <c r="AQ927" s="40"/>
      <c r="AR927" s="40"/>
      <c r="AS927" s="40"/>
      <c r="AT927" s="29"/>
      <c r="AU927" s="56"/>
      <c r="AV927" s="56"/>
      <c r="AW927" s="56"/>
      <c r="AX927" s="248" t="str">
        <f>IF(V927="","",EOMONTH(EDATE(Tabla1[[#This Row],[Fecha Finalización]],2),0))</f>
        <v/>
      </c>
      <c r="AY927" s="40"/>
      <c r="AZ927" s="249" t="str">
        <f>IF(V927="","",EOMONTH(EDATE(Tabla1[[#This Row],[Fecha Finalización]],3),0))</f>
        <v/>
      </c>
      <c r="BA927" s="40"/>
      <c r="BB927" s="40"/>
      <c r="BC927" s="235"/>
      <c r="BD927" s="233" t="str">
        <f>IF(F927="","",Tabla1[[#This Row],[sem 01]]&amp;Tabla1[[#This Row],[sem 02]]&amp;Tabla1[[#This Row],[sem 03]])</f>
        <v/>
      </c>
      <c r="BE927" s="234" t="str">
        <f>IF(TRIM(F927)="","",$B$1&amp;"-"&amp;SUBSTITUTE(Tabla1[[#This Row],[Mes Inscrito]]," ","")&amp;"-"&amp;SUBSTITUTE(Tabla1[[#This Row],[Dia de clases Inscrito]]," ","")&amp;"-"&amp;SUBSTITUTE(Tabla1[[#This Row],[Horario Inscrito]]," ","")&amp;"-"&amp;Tabla1[[#This Row],[Fecha Inicio grupo]])</f>
        <v/>
      </c>
      <c r="BF927" s="251" t="str">
        <f>IF(F927="","",Tabla1[[#This Row],[Curso]])</f>
        <v/>
      </c>
      <c r="BG927" s="252" t="str">
        <f>+IF(TRIM(F927)="","",$B$1&amp;"-"&amp;TRIM(Tabla1[[#This Row],[Mes Inscrito]])&amp;"-"&amp;TRIM(Tabla1[[#This Row],[Dia de clases Inscrito]])&amp;"-"&amp;TRIM(Tabla1[[#This Row],[Horario Inscrito]])&amp;"-"&amp;TRIM(Tabla1[[#This Row],[Fecha Inicio grupo]])&amp;"-"&amp;TRIM(Tabla1[[#This Row],[Tipo Incrito]]))</f>
        <v/>
      </c>
      <c r="BH927" s="308" t="str">
        <f>IF(F927="","",OR(IFERROR(SEARCH("CG",Tabla1[[#This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7" s="309" t="str">
        <f>IF(F927&lt;&gt;"",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7" s="309" t="str">
        <f>IF(F927&lt;&gt;"",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7" s="309" t="str">
        <f>IF(Tabla1[[#This Row],[Fecha Inicio grupo]]="","",IFERROR(VLOOKUP(Tabla1[[#This Row],[Mes de Alta como miembro]],Parámetros!$AM$2:$AN$16,2,0),"01/01/1900"))</f>
        <v/>
      </c>
    </row>
    <row r="928" spans="1:63" ht="14.45" hidden="1">
      <c r="A928" s="69">
        <v>925</v>
      </c>
      <c r="B928" s="30"/>
      <c r="C928" s="35"/>
      <c r="D928" s="43"/>
      <c r="E928" s="65"/>
      <c r="F928" s="46"/>
      <c r="G928" s="46"/>
      <c r="H928" s="163"/>
      <c r="I928" s="43"/>
      <c r="J928" s="29"/>
      <c r="K928" s="70"/>
      <c r="L928" s="69"/>
      <c r="M928" s="47"/>
      <c r="N928" s="238" t="str">
        <f ca="1">IF(Tabla1[[#This Row],[Fecha de nac]]="","",IF(Tabla1[[#This Row],[Fecha Finalización]] &gt;=TODAY(), DATEDIF(Tabla1[[#This Row],[Fecha de nac]],TODAY(),"y"), ROUNDDOWN((Tabla1[[#This Row],[Fecha Finalización]] -Tabla1[[#This Row],[Fecha de nac]])/365,0)))</f>
        <v/>
      </c>
      <c r="O928" s="169"/>
      <c r="P928" s="35"/>
      <c r="Q928" s="68"/>
      <c r="R928" s="68"/>
      <c r="S928" s="68"/>
      <c r="T928" s="68"/>
      <c r="U928" s="243" t="str">
        <f>IF(F928="","",Tabla1[[#This Row],[Fecha Inicio grupo]]+3*7-7)</f>
        <v/>
      </c>
      <c r="V928" s="244" t="str">
        <f>IF(F928="","",EDATE(Tabla1[[#This Row],[Fecha Inicio grupo]],3))</f>
        <v/>
      </c>
      <c r="W928" s="30"/>
      <c r="X928" s="30"/>
      <c r="Y928" s="76"/>
      <c r="Z928" s="76"/>
      <c r="AA928" s="76"/>
      <c r="AB928" s="76"/>
      <c r="AC928" s="76"/>
      <c r="AD928" s="76"/>
      <c r="AE928" s="76"/>
      <c r="AF928" s="76"/>
      <c r="AG928" s="76"/>
      <c r="AH928" s="76"/>
      <c r="AI928" s="76"/>
      <c r="AJ928" s="76"/>
      <c r="AK928" s="76"/>
      <c r="AL928" s="76"/>
      <c r="AM928" s="76"/>
      <c r="AN928" s="76"/>
      <c r="AO928" s="144"/>
      <c r="AP928" s="246" t="str">
        <f>IF(F928="","",IFERROR(VLOOKUP(SUBSTITUTE(SUBSTITUTE(Tabla1[[#This Row],[Uso Sistemas]],"T","P"),"N","F"),Parámetros!$M$2:$N$17,2,0),"Completar hasta 3ra sem. para evaluar a Probacionista"))</f>
        <v/>
      </c>
      <c r="AQ928" s="40"/>
      <c r="AR928" s="40"/>
      <c r="AS928" s="40"/>
      <c r="AT928" s="29"/>
      <c r="AU928" s="56"/>
      <c r="AV928" s="56"/>
      <c r="AW928" s="56"/>
      <c r="AX928" s="248" t="str">
        <f>IF(V928="","",EOMONTH(EDATE(Tabla1[[#This Row],[Fecha Finalización]],2),0))</f>
        <v/>
      </c>
      <c r="AY928" s="40"/>
      <c r="AZ928" s="249" t="str">
        <f>IF(V928="","",EOMONTH(EDATE(Tabla1[[#This Row],[Fecha Finalización]],3),0))</f>
        <v/>
      </c>
      <c r="BA928" s="40"/>
      <c r="BB928" s="40"/>
      <c r="BC928" s="235"/>
      <c r="BD928" s="233" t="str">
        <f>IF(F928="","",Tabla1[[#This Row],[sem 01]]&amp;Tabla1[[#This Row],[sem 02]]&amp;Tabla1[[#This Row],[sem 03]])</f>
        <v/>
      </c>
      <c r="BE928" s="234" t="str">
        <f>IF(TRIM(F928)="","",$B$1&amp;"-"&amp;SUBSTITUTE(Tabla1[[#This Row],[Mes Inscrito]]," ","")&amp;"-"&amp;SUBSTITUTE(Tabla1[[#This Row],[Dia de clases Inscrito]]," ","")&amp;"-"&amp;SUBSTITUTE(Tabla1[[#This Row],[Horario Inscrito]]," ","")&amp;"-"&amp;Tabla1[[#This Row],[Fecha Inicio grupo]])</f>
        <v/>
      </c>
      <c r="BF928" s="251" t="str">
        <f>IF(F928="","",Tabla1[[#This Row],[Curso]])</f>
        <v/>
      </c>
      <c r="BG928" s="252" t="str">
        <f>+IF(TRIM(F928)="","",$B$1&amp;"-"&amp;TRIM(Tabla1[[#This Row],[Mes Inscrito]])&amp;"-"&amp;TRIM(Tabla1[[#This Row],[Dia de clases Inscrito]])&amp;"-"&amp;TRIM(Tabla1[[#This Row],[Horario Inscrito]])&amp;"-"&amp;TRIM(Tabla1[[#This Row],[Fecha Inicio grupo]])&amp;"-"&amp;TRIM(Tabla1[[#This Row],[Tipo Incrito]]))</f>
        <v/>
      </c>
      <c r="BH928" s="308" t="str">
        <f>IF(F928="","",OR(IFERROR(SEARCH("CG",Tabla1[[#This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8" s="309" t="str">
        <f>IF(F928&lt;&gt;"",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8" s="309" t="str">
        <f>IF(F928&lt;&gt;"",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8" s="309" t="str">
        <f>IF(Tabla1[[#This Row],[Fecha Inicio grupo]]="","",IFERROR(VLOOKUP(Tabla1[[#This Row],[Mes de Alta como miembro]],Parámetros!$AM$2:$AN$16,2,0),"01/01/1900"))</f>
        <v/>
      </c>
    </row>
    <row r="929" spans="1:63" ht="14.45" hidden="1">
      <c r="A929" s="69">
        <v>926</v>
      </c>
      <c r="B929" s="30"/>
      <c r="C929" s="35"/>
      <c r="D929" s="43"/>
      <c r="E929" s="65"/>
      <c r="F929" s="46"/>
      <c r="G929" s="46"/>
      <c r="H929" s="163"/>
      <c r="I929" s="43"/>
      <c r="J929" s="29"/>
      <c r="K929" s="70"/>
      <c r="L929" s="69"/>
      <c r="M929" s="47"/>
      <c r="N929" s="238" t="str">
        <f ca="1">IF(Tabla1[[#This Row],[Fecha de nac]]="","",IF(Tabla1[[#This Row],[Fecha Finalización]] &gt;=TODAY(), DATEDIF(Tabla1[[#This Row],[Fecha de nac]],TODAY(),"y"), ROUNDDOWN((Tabla1[[#This Row],[Fecha Finalización]] -Tabla1[[#This Row],[Fecha de nac]])/365,0)))</f>
        <v/>
      </c>
      <c r="O929" s="169"/>
      <c r="P929" s="35"/>
      <c r="Q929" s="68"/>
      <c r="R929" s="68"/>
      <c r="S929" s="68"/>
      <c r="T929" s="68"/>
      <c r="U929" s="243" t="str">
        <f>IF(F929="","",Tabla1[[#This Row],[Fecha Inicio grupo]]+3*7-7)</f>
        <v/>
      </c>
      <c r="V929" s="244" t="str">
        <f>IF(F929="","",EDATE(Tabla1[[#This Row],[Fecha Inicio grupo]],3))</f>
        <v/>
      </c>
      <c r="W929" s="30"/>
      <c r="X929" s="30"/>
      <c r="Y929" s="76"/>
      <c r="Z929" s="76"/>
      <c r="AA929" s="76"/>
      <c r="AB929" s="76"/>
      <c r="AC929" s="76"/>
      <c r="AD929" s="76"/>
      <c r="AE929" s="76"/>
      <c r="AF929" s="76"/>
      <c r="AG929" s="76"/>
      <c r="AH929" s="76"/>
      <c r="AI929" s="76"/>
      <c r="AJ929" s="76"/>
      <c r="AK929" s="76"/>
      <c r="AL929" s="76"/>
      <c r="AM929" s="76"/>
      <c r="AN929" s="76"/>
      <c r="AO929" s="144"/>
      <c r="AP929" s="246" t="str">
        <f>IF(F929="","",IFERROR(VLOOKUP(SUBSTITUTE(SUBSTITUTE(Tabla1[[#This Row],[Uso Sistemas]],"T","P"),"N","F"),Parámetros!$M$2:$N$17,2,0),"Completar hasta 3ra sem. para evaluar a Probacionista"))</f>
        <v/>
      </c>
      <c r="AQ929" s="40"/>
      <c r="AR929" s="40"/>
      <c r="AS929" s="40"/>
      <c r="AT929" s="29"/>
      <c r="AU929" s="56"/>
      <c r="AV929" s="56"/>
      <c r="AW929" s="56"/>
      <c r="AX929" s="248" t="str">
        <f>IF(V929="","",EOMONTH(EDATE(Tabla1[[#This Row],[Fecha Finalización]],2),0))</f>
        <v/>
      </c>
      <c r="AY929" s="40"/>
      <c r="AZ929" s="249" t="str">
        <f>IF(V929="","",EOMONTH(EDATE(Tabla1[[#This Row],[Fecha Finalización]],3),0))</f>
        <v/>
      </c>
      <c r="BA929" s="40"/>
      <c r="BB929" s="40"/>
      <c r="BC929" s="235"/>
      <c r="BD929" s="233" t="str">
        <f>IF(F929="","",Tabla1[[#This Row],[sem 01]]&amp;Tabla1[[#This Row],[sem 02]]&amp;Tabla1[[#This Row],[sem 03]])</f>
        <v/>
      </c>
      <c r="BE929" s="234" t="str">
        <f>IF(TRIM(F929)="","",$B$1&amp;"-"&amp;SUBSTITUTE(Tabla1[[#This Row],[Mes Inscrito]]," ","")&amp;"-"&amp;SUBSTITUTE(Tabla1[[#This Row],[Dia de clases Inscrito]]," ","")&amp;"-"&amp;SUBSTITUTE(Tabla1[[#This Row],[Horario Inscrito]]," ","")&amp;"-"&amp;Tabla1[[#This Row],[Fecha Inicio grupo]])</f>
        <v/>
      </c>
      <c r="BF929" s="251" t="str">
        <f>IF(F929="","",Tabla1[[#This Row],[Curso]])</f>
        <v/>
      </c>
      <c r="BG929" s="252" t="str">
        <f>+IF(TRIM(F929)="","",$B$1&amp;"-"&amp;TRIM(Tabla1[[#This Row],[Mes Inscrito]])&amp;"-"&amp;TRIM(Tabla1[[#This Row],[Dia de clases Inscrito]])&amp;"-"&amp;TRIM(Tabla1[[#This Row],[Horario Inscrito]])&amp;"-"&amp;TRIM(Tabla1[[#This Row],[Fecha Inicio grupo]])&amp;"-"&amp;TRIM(Tabla1[[#This Row],[Tipo Incrito]]))</f>
        <v/>
      </c>
      <c r="BH929" s="308" t="str">
        <f>IF(F929="","",OR(IFERROR(SEARCH("CG",Tabla1[[#This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9" s="309" t="str">
        <f>IF(F929&lt;&gt;"",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9" s="309" t="str">
        <f>IF(F929&lt;&gt;"",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9" s="309" t="str">
        <f>IF(Tabla1[[#This Row],[Fecha Inicio grupo]]="","",IFERROR(VLOOKUP(Tabla1[[#This Row],[Mes de Alta como miembro]],Parámetros!$AM$2:$AN$16,2,0),"01/01/1900"))</f>
        <v/>
      </c>
    </row>
    <row r="930" spans="1:63" ht="14.45" hidden="1">
      <c r="A930" s="69">
        <v>927</v>
      </c>
      <c r="B930" s="30"/>
      <c r="C930" s="35"/>
      <c r="D930" s="43"/>
      <c r="E930" s="65"/>
      <c r="F930" s="46"/>
      <c r="G930" s="46"/>
      <c r="H930" s="163"/>
      <c r="I930" s="43"/>
      <c r="J930" s="29"/>
      <c r="K930" s="70"/>
      <c r="L930" s="69"/>
      <c r="M930" s="47"/>
      <c r="N930" s="238" t="str">
        <f ca="1">IF(Tabla1[[#This Row],[Fecha de nac]]="","",IF(Tabla1[[#This Row],[Fecha Finalización]] &gt;=TODAY(), DATEDIF(Tabla1[[#This Row],[Fecha de nac]],TODAY(),"y"), ROUNDDOWN((Tabla1[[#This Row],[Fecha Finalización]] -Tabla1[[#This Row],[Fecha de nac]])/365,0)))</f>
        <v/>
      </c>
      <c r="O930" s="169"/>
      <c r="P930" s="35"/>
      <c r="Q930" s="68"/>
      <c r="R930" s="68"/>
      <c r="S930" s="68"/>
      <c r="T930" s="68"/>
      <c r="U930" s="243" t="str">
        <f>IF(F930="","",Tabla1[[#This Row],[Fecha Inicio grupo]]+3*7-7)</f>
        <v/>
      </c>
      <c r="V930" s="244" t="str">
        <f>IF(F930="","",EDATE(Tabla1[[#This Row],[Fecha Inicio grupo]],3))</f>
        <v/>
      </c>
      <c r="W930" s="30"/>
      <c r="X930" s="30"/>
      <c r="Y930" s="76"/>
      <c r="Z930" s="76"/>
      <c r="AA930" s="76"/>
      <c r="AB930" s="76"/>
      <c r="AC930" s="76"/>
      <c r="AD930" s="76"/>
      <c r="AE930" s="76"/>
      <c r="AF930" s="76"/>
      <c r="AG930" s="76"/>
      <c r="AH930" s="76"/>
      <c r="AI930" s="76"/>
      <c r="AJ930" s="76"/>
      <c r="AK930" s="76"/>
      <c r="AL930" s="76"/>
      <c r="AM930" s="76"/>
      <c r="AN930" s="76"/>
      <c r="AO930" s="144"/>
      <c r="AP930" s="246" t="str">
        <f>IF(F930="","",IFERROR(VLOOKUP(SUBSTITUTE(SUBSTITUTE(Tabla1[[#This Row],[Uso Sistemas]],"T","P"),"N","F"),Parámetros!$M$2:$N$17,2,0),"Completar hasta 3ra sem. para evaluar a Probacionista"))</f>
        <v/>
      </c>
      <c r="AQ930" s="40"/>
      <c r="AR930" s="40"/>
      <c r="AS930" s="40"/>
      <c r="AT930" s="29"/>
      <c r="AU930" s="56"/>
      <c r="AV930" s="56"/>
      <c r="AW930" s="56"/>
      <c r="AX930" s="248" t="str">
        <f>IF(V930="","",EOMONTH(EDATE(Tabla1[[#This Row],[Fecha Finalización]],2),0))</f>
        <v/>
      </c>
      <c r="AY930" s="40"/>
      <c r="AZ930" s="249" t="str">
        <f>IF(V930="","",EOMONTH(EDATE(Tabla1[[#This Row],[Fecha Finalización]],3),0))</f>
        <v/>
      </c>
      <c r="BA930" s="40"/>
      <c r="BB930" s="40"/>
      <c r="BC930" s="235"/>
      <c r="BD930" s="233" t="str">
        <f>IF(F930="","",Tabla1[[#This Row],[sem 01]]&amp;Tabla1[[#This Row],[sem 02]]&amp;Tabla1[[#This Row],[sem 03]])</f>
        <v/>
      </c>
      <c r="BE930" s="234" t="str">
        <f>IF(TRIM(F930)="","",$B$1&amp;"-"&amp;SUBSTITUTE(Tabla1[[#This Row],[Mes Inscrito]]," ","")&amp;"-"&amp;SUBSTITUTE(Tabla1[[#This Row],[Dia de clases Inscrito]]," ","")&amp;"-"&amp;SUBSTITUTE(Tabla1[[#This Row],[Horario Inscrito]]," ","")&amp;"-"&amp;Tabla1[[#This Row],[Fecha Inicio grupo]])</f>
        <v/>
      </c>
      <c r="BF930" s="251" t="str">
        <f>IF(F930="","",Tabla1[[#This Row],[Curso]])</f>
        <v/>
      </c>
      <c r="BG930" s="252" t="str">
        <f>+IF(TRIM(F930)="","",$B$1&amp;"-"&amp;TRIM(Tabla1[[#This Row],[Mes Inscrito]])&amp;"-"&amp;TRIM(Tabla1[[#This Row],[Dia de clases Inscrito]])&amp;"-"&amp;TRIM(Tabla1[[#This Row],[Horario Inscrito]])&amp;"-"&amp;TRIM(Tabla1[[#This Row],[Fecha Inicio grupo]])&amp;"-"&amp;TRIM(Tabla1[[#This Row],[Tipo Incrito]]))</f>
        <v/>
      </c>
      <c r="BH930" s="308" t="str">
        <f>IF(F930="","",OR(IFERROR(SEARCH("CG",Tabla1[[#This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0" s="309" t="str">
        <f>IF(F930&lt;&gt;"",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0" s="309" t="str">
        <f>IF(F930&lt;&gt;"",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0" s="309" t="str">
        <f>IF(Tabla1[[#This Row],[Fecha Inicio grupo]]="","",IFERROR(VLOOKUP(Tabla1[[#This Row],[Mes de Alta como miembro]],Parámetros!$AM$2:$AN$16,2,0),"01/01/1900"))</f>
        <v/>
      </c>
    </row>
    <row r="931" spans="1:63" ht="14.45" hidden="1">
      <c r="A931" s="69">
        <v>928</v>
      </c>
      <c r="B931" s="30"/>
      <c r="C931" s="35"/>
      <c r="D931" s="43"/>
      <c r="E931" s="65"/>
      <c r="F931" s="46"/>
      <c r="G931" s="46"/>
      <c r="H931" s="163"/>
      <c r="I931" s="43"/>
      <c r="J931" s="29"/>
      <c r="K931" s="70"/>
      <c r="L931" s="69"/>
      <c r="M931" s="47"/>
      <c r="N931" s="238" t="str">
        <f ca="1">IF(Tabla1[[#This Row],[Fecha de nac]]="","",IF(Tabla1[[#This Row],[Fecha Finalización]] &gt;=TODAY(), DATEDIF(Tabla1[[#This Row],[Fecha de nac]],TODAY(),"y"), ROUNDDOWN((Tabla1[[#This Row],[Fecha Finalización]] -Tabla1[[#This Row],[Fecha de nac]])/365,0)))</f>
        <v/>
      </c>
      <c r="O931" s="169"/>
      <c r="P931" s="35"/>
      <c r="Q931" s="68"/>
      <c r="R931" s="68"/>
      <c r="S931" s="68"/>
      <c r="T931" s="68"/>
      <c r="U931" s="243" t="str">
        <f>IF(F931="","",Tabla1[[#This Row],[Fecha Inicio grupo]]+3*7-7)</f>
        <v/>
      </c>
      <c r="V931" s="244" t="str">
        <f>IF(F931="","",EDATE(Tabla1[[#This Row],[Fecha Inicio grupo]],3))</f>
        <v/>
      </c>
      <c r="W931" s="30"/>
      <c r="X931" s="30"/>
      <c r="Y931" s="76"/>
      <c r="Z931" s="76"/>
      <c r="AA931" s="76"/>
      <c r="AB931" s="76"/>
      <c r="AC931" s="76"/>
      <c r="AD931" s="76"/>
      <c r="AE931" s="76"/>
      <c r="AF931" s="76"/>
      <c r="AG931" s="76"/>
      <c r="AH931" s="76"/>
      <c r="AI931" s="76"/>
      <c r="AJ931" s="76"/>
      <c r="AK931" s="76"/>
      <c r="AL931" s="76"/>
      <c r="AM931" s="76"/>
      <c r="AN931" s="76"/>
      <c r="AO931" s="144"/>
      <c r="AP931" s="246" t="str">
        <f>IF(F931="","",IFERROR(VLOOKUP(SUBSTITUTE(SUBSTITUTE(Tabla1[[#This Row],[Uso Sistemas]],"T","P"),"N","F"),Parámetros!$M$2:$N$17,2,0),"Completar hasta 3ra sem. para evaluar a Probacionista"))</f>
        <v/>
      </c>
      <c r="AQ931" s="40"/>
      <c r="AR931" s="40"/>
      <c r="AS931" s="40"/>
      <c r="AT931" s="29"/>
      <c r="AU931" s="56"/>
      <c r="AV931" s="56"/>
      <c r="AW931" s="56"/>
      <c r="AX931" s="248" t="str">
        <f>IF(V931="","",EOMONTH(EDATE(Tabla1[[#This Row],[Fecha Finalización]],2),0))</f>
        <v/>
      </c>
      <c r="AY931" s="40"/>
      <c r="AZ931" s="249" t="str">
        <f>IF(V931="","",EOMONTH(EDATE(Tabla1[[#This Row],[Fecha Finalización]],3),0))</f>
        <v/>
      </c>
      <c r="BA931" s="40"/>
      <c r="BB931" s="40"/>
      <c r="BC931" s="235"/>
      <c r="BD931" s="233" t="str">
        <f>IF(F931="","",Tabla1[[#This Row],[sem 01]]&amp;Tabla1[[#This Row],[sem 02]]&amp;Tabla1[[#This Row],[sem 03]])</f>
        <v/>
      </c>
      <c r="BE931" s="234" t="str">
        <f>IF(TRIM(F931)="","",$B$1&amp;"-"&amp;SUBSTITUTE(Tabla1[[#This Row],[Mes Inscrito]]," ","")&amp;"-"&amp;SUBSTITUTE(Tabla1[[#This Row],[Dia de clases Inscrito]]," ","")&amp;"-"&amp;SUBSTITUTE(Tabla1[[#This Row],[Horario Inscrito]]," ","")&amp;"-"&amp;Tabla1[[#This Row],[Fecha Inicio grupo]])</f>
        <v/>
      </c>
      <c r="BF931" s="251" t="str">
        <f>IF(F931="","",Tabla1[[#This Row],[Curso]])</f>
        <v/>
      </c>
      <c r="BG931" s="252" t="str">
        <f>+IF(TRIM(F931)="","",$B$1&amp;"-"&amp;TRIM(Tabla1[[#This Row],[Mes Inscrito]])&amp;"-"&amp;TRIM(Tabla1[[#This Row],[Dia de clases Inscrito]])&amp;"-"&amp;TRIM(Tabla1[[#This Row],[Horario Inscrito]])&amp;"-"&amp;TRIM(Tabla1[[#This Row],[Fecha Inicio grupo]])&amp;"-"&amp;TRIM(Tabla1[[#This Row],[Tipo Incrito]]))</f>
        <v/>
      </c>
      <c r="BH931" s="308" t="str">
        <f>IF(F931="","",OR(IFERROR(SEARCH("CG",Tabla1[[#This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1" s="309" t="str">
        <f>IF(F931&lt;&gt;"",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1" s="309" t="str">
        <f>IF(F931&lt;&gt;"",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1" s="309" t="str">
        <f>IF(Tabla1[[#This Row],[Fecha Inicio grupo]]="","",IFERROR(VLOOKUP(Tabla1[[#This Row],[Mes de Alta como miembro]],Parámetros!$AM$2:$AN$16,2,0),"01/01/1900"))</f>
        <v/>
      </c>
    </row>
    <row r="932" spans="1:63" ht="14.45" hidden="1">
      <c r="A932" s="69">
        <v>929</v>
      </c>
      <c r="B932" s="30"/>
      <c r="C932" s="35"/>
      <c r="D932" s="43"/>
      <c r="E932" s="65"/>
      <c r="F932" s="46"/>
      <c r="G932" s="46"/>
      <c r="H932" s="163"/>
      <c r="I932" s="43"/>
      <c r="J932" s="29"/>
      <c r="K932" s="70"/>
      <c r="L932" s="69"/>
      <c r="M932" s="47"/>
      <c r="N932" s="238" t="str">
        <f ca="1">IF(Tabla1[[#This Row],[Fecha de nac]]="","",IF(Tabla1[[#This Row],[Fecha Finalización]] &gt;=TODAY(), DATEDIF(Tabla1[[#This Row],[Fecha de nac]],TODAY(),"y"), ROUNDDOWN((Tabla1[[#This Row],[Fecha Finalización]] -Tabla1[[#This Row],[Fecha de nac]])/365,0)))</f>
        <v/>
      </c>
      <c r="O932" s="169"/>
      <c r="P932" s="35"/>
      <c r="Q932" s="68"/>
      <c r="R932" s="68"/>
      <c r="S932" s="68"/>
      <c r="T932" s="68"/>
      <c r="U932" s="243" t="str">
        <f>IF(F932="","",Tabla1[[#This Row],[Fecha Inicio grupo]]+3*7-7)</f>
        <v/>
      </c>
      <c r="V932" s="244" t="str">
        <f>IF(F932="","",EDATE(Tabla1[[#This Row],[Fecha Inicio grupo]],3))</f>
        <v/>
      </c>
      <c r="W932" s="30"/>
      <c r="X932" s="30"/>
      <c r="Y932" s="76"/>
      <c r="Z932" s="76"/>
      <c r="AA932" s="76"/>
      <c r="AB932" s="76"/>
      <c r="AC932" s="76"/>
      <c r="AD932" s="76"/>
      <c r="AE932" s="76"/>
      <c r="AF932" s="76"/>
      <c r="AG932" s="76"/>
      <c r="AH932" s="76"/>
      <c r="AI932" s="76"/>
      <c r="AJ932" s="76"/>
      <c r="AK932" s="76"/>
      <c r="AL932" s="76"/>
      <c r="AM932" s="76"/>
      <c r="AN932" s="76"/>
      <c r="AO932" s="144"/>
      <c r="AP932" s="246" t="str">
        <f>IF(F932="","",IFERROR(VLOOKUP(SUBSTITUTE(SUBSTITUTE(Tabla1[[#This Row],[Uso Sistemas]],"T","P"),"N","F"),Parámetros!$M$2:$N$17,2,0),"Completar hasta 3ra sem. para evaluar a Probacionista"))</f>
        <v/>
      </c>
      <c r="AQ932" s="40"/>
      <c r="AR932" s="40"/>
      <c r="AS932" s="40"/>
      <c r="AT932" s="29"/>
      <c r="AU932" s="56"/>
      <c r="AV932" s="56"/>
      <c r="AW932" s="56"/>
      <c r="AX932" s="248" t="str">
        <f>IF(V932="","",EOMONTH(EDATE(Tabla1[[#This Row],[Fecha Finalización]],2),0))</f>
        <v/>
      </c>
      <c r="AY932" s="40"/>
      <c r="AZ932" s="249" t="str">
        <f>IF(V932="","",EOMONTH(EDATE(Tabla1[[#This Row],[Fecha Finalización]],3),0))</f>
        <v/>
      </c>
      <c r="BA932" s="40"/>
      <c r="BB932" s="40"/>
      <c r="BC932" s="235"/>
      <c r="BD932" s="233" t="str">
        <f>IF(F932="","",Tabla1[[#This Row],[sem 01]]&amp;Tabla1[[#This Row],[sem 02]]&amp;Tabla1[[#This Row],[sem 03]])</f>
        <v/>
      </c>
      <c r="BE932" s="234" t="str">
        <f>IF(TRIM(F932)="","",$B$1&amp;"-"&amp;SUBSTITUTE(Tabla1[[#This Row],[Mes Inscrito]]," ","")&amp;"-"&amp;SUBSTITUTE(Tabla1[[#This Row],[Dia de clases Inscrito]]," ","")&amp;"-"&amp;SUBSTITUTE(Tabla1[[#This Row],[Horario Inscrito]]," ","")&amp;"-"&amp;Tabla1[[#This Row],[Fecha Inicio grupo]])</f>
        <v/>
      </c>
      <c r="BF932" s="251" t="str">
        <f>IF(F932="","",Tabla1[[#This Row],[Curso]])</f>
        <v/>
      </c>
      <c r="BG932" s="252" t="str">
        <f>+IF(TRIM(F932)="","",$B$1&amp;"-"&amp;TRIM(Tabla1[[#This Row],[Mes Inscrito]])&amp;"-"&amp;TRIM(Tabla1[[#This Row],[Dia de clases Inscrito]])&amp;"-"&amp;TRIM(Tabla1[[#This Row],[Horario Inscrito]])&amp;"-"&amp;TRIM(Tabla1[[#This Row],[Fecha Inicio grupo]])&amp;"-"&amp;TRIM(Tabla1[[#This Row],[Tipo Incrito]]))</f>
        <v/>
      </c>
      <c r="BH932" s="308" t="str">
        <f>IF(F932="","",OR(IFERROR(SEARCH("CG",Tabla1[[#This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2" s="309" t="str">
        <f>IF(F932&lt;&gt;"",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2" s="309" t="str">
        <f>IF(F932&lt;&gt;"",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2" s="309" t="str">
        <f>IF(Tabla1[[#This Row],[Fecha Inicio grupo]]="","",IFERROR(VLOOKUP(Tabla1[[#This Row],[Mes de Alta como miembro]],Parámetros!$AM$2:$AN$16,2,0),"01/01/1900"))</f>
        <v/>
      </c>
    </row>
    <row r="933" spans="1:63" ht="14.45" hidden="1">
      <c r="A933" s="69">
        <v>930</v>
      </c>
      <c r="B933" s="30"/>
      <c r="C933" s="35"/>
      <c r="D933" s="43"/>
      <c r="E933" s="65"/>
      <c r="F933" s="46"/>
      <c r="G933" s="46"/>
      <c r="H933" s="163"/>
      <c r="I933" s="43"/>
      <c r="J933" s="29"/>
      <c r="K933" s="70"/>
      <c r="L933" s="69"/>
      <c r="M933" s="47"/>
      <c r="N933" s="238" t="str">
        <f ca="1">IF(Tabla1[[#This Row],[Fecha de nac]]="","",IF(Tabla1[[#This Row],[Fecha Finalización]] &gt;=TODAY(), DATEDIF(Tabla1[[#This Row],[Fecha de nac]],TODAY(),"y"), ROUNDDOWN((Tabla1[[#This Row],[Fecha Finalización]] -Tabla1[[#This Row],[Fecha de nac]])/365,0)))</f>
        <v/>
      </c>
      <c r="O933" s="169"/>
      <c r="P933" s="35"/>
      <c r="Q933" s="68"/>
      <c r="R933" s="68"/>
      <c r="S933" s="68"/>
      <c r="T933" s="68"/>
      <c r="U933" s="243" t="str">
        <f>IF(F933="","",Tabla1[[#This Row],[Fecha Inicio grupo]]+3*7-7)</f>
        <v/>
      </c>
      <c r="V933" s="244" t="str">
        <f>IF(F933="","",EDATE(Tabla1[[#This Row],[Fecha Inicio grupo]],3))</f>
        <v/>
      </c>
      <c r="W933" s="30"/>
      <c r="X933" s="30"/>
      <c r="Y933" s="76"/>
      <c r="Z933" s="76"/>
      <c r="AA933" s="76"/>
      <c r="AB933" s="76"/>
      <c r="AC933" s="76"/>
      <c r="AD933" s="76"/>
      <c r="AE933" s="76"/>
      <c r="AF933" s="76"/>
      <c r="AG933" s="76"/>
      <c r="AH933" s="76"/>
      <c r="AI933" s="76"/>
      <c r="AJ933" s="76"/>
      <c r="AK933" s="76"/>
      <c r="AL933" s="76"/>
      <c r="AM933" s="76"/>
      <c r="AN933" s="76"/>
      <c r="AO933" s="144"/>
      <c r="AP933" s="246" t="str">
        <f>IF(F933="","",IFERROR(VLOOKUP(SUBSTITUTE(SUBSTITUTE(Tabla1[[#This Row],[Uso Sistemas]],"T","P"),"N","F"),Parámetros!$M$2:$N$17,2,0),"Completar hasta 3ra sem. para evaluar a Probacionista"))</f>
        <v/>
      </c>
      <c r="AQ933" s="40"/>
      <c r="AR933" s="40"/>
      <c r="AS933" s="40"/>
      <c r="AT933" s="29"/>
      <c r="AU933" s="56"/>
      <c r="AV933" s="56"/>
      <c r="AW933" s="56"/>
      <c r="AX933" s="248" t="str">
        <f>IF(V933="","",EOMONTH(EDATE(Tabla1[[#This Row],[Fecha Finalización]],2),0))</f>
        <v/>
      </c>
      <c r="AY933" s="40"/>
      <c r="AZ933" s="249" t="str">
        <f>IF(V933="","",EOMONTH(EDATE(Tabla1[[#This Row],[Fecha Finalización]],3),0))</f>
        <v/>
      </c>
      <c r="BA933" s="40"/>
      <c r="BB933" s="40"/>
      <c r="BC933" s="235"/>
      <c r="BD933" s="233" t="str">
        <f>IF(F933="","",Tabla1[[#This Row],[sem 01]]&amp;Tabla1[[#This Row],[sem 02]]&amp;Tabla1[[#This Row],[sem 03]])</f>
        <v/>
      </c>
      <c r="BE933" s="234" t="str">
        <f>IF(TRIM(F933)="","",$B$1&amp;"-"&amp;SUBSTITUTE(Tabla1[[#This Row],[Mes Inscrito]]," ","")&amp;"-"&amp;SUBSTITUTE(Tabla1[[#This Row],[Dia de clases Inscrito]]," ","")&amp;"-"&amp;SUBSTITUTE(Tabla1[[#This Row],[Horario Inscrito]]," ","")&amp;"-"&amp;Tabla1[[#This Row],[Fecha Inicio grupo]])</f>
        <v/>
      </c>
      <c r="BF933" s="251" t="str">
        <f>IF(F933="","",Tabla1[[#This Row],[Curso]])</f>
        <v/>
      </c>
      <c r="BG933" s="252" t="str">
        <f>+IF(TRIM(F933)="","",$B$1&amp;"-"&amp;TRIM(Tabla1[[#This Row],[Mes Inscrito]])&amp;"-"&amp;TRIM(Tabla1[[#This Row],[Dia de clases Inscrito]])&amp;"-"&amp;TRIM(Tabla1[[#This Row],[Horario Inscrito]])&amp;"-"&amp;TRIM(Tabla1[[#This Row],[Fecha Inicio grupo]])&amp;"-"&amp;TRIM(Tabla1[[#This Row],[Tipo Incrito]]))</f>
        <v/>
      </c>
      <c r="BH933" s="308" t="str">
        <f>IF(F933="","",OR(IFERROR(SEARCH("CG",Tabla1[[#This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3" s="309" t="str">
        <f>IF(F933&lt;&gt;"",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3" s="309" t="str">
        <f>IF(F933&lt;&gt;"",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3" s="309" t="str">
        <f>IF(Tabla1[[#This Row],[Fecha Inicio grupo]]="","",IFERROR(VLOOKUP(Tabla1[[#This Row],[Mes de Alta como miembro]],Parámetros!$AM$2:$AN$16,2,0),"01/01/1900"))</f>
        <v/>
      </c>
    </row>
    <row r="934" spans="1:63" ht="14.45" hidden="1">
      <c r="A934" s="69">
        <v>931</v>
      </c>
      <c r="B934" s="30"/>
      <c r="C934" s="35"/>
      <c r="D934" s="43"/>
      <c r="E934" s="65"/>
      <c r="F934" s="46"/>
      <c r="G934" s="46"/>
      <c r="H934" s="163"/>
      <c r="I934" s="43"/>
      <c r="J934" s="29"/>
      <c r="K934" s="70"/>
      <c r="L934" s="69"/>
      <c r="M934" s="47"/>
      <c r="N934" s="238" t="str">
        <f ca="1">IF(Tabla1[[#This Row],[Fecha de nac]]="","",IF(Tabla1[[#This Row],[Fecha Finalización]] &gt;=TODAY(), DATEDIF(Tabla1[[#This Row],[Fecha de nac]],TODAY(),"y"), ROUNDDOWN((Tabla1[[#This Row],[Fecha Finalización]] -Tabla1[[#This Row],[Fecha de nac]])/365,0)))</f>
        <v/>
      </c>
      <c r="O934" s="169"/>
      <c r="P934" s="35"/>
      <c r="Q934" s="68"/>
      <c r="R934" s="68"/>
      <c r="S934" s="68"/>
      <c r="T934" s="68"/>
      <c r="U934" s="243" t="str">
        <f>IF(F934="","",Tabla1[[#This Row],[Fecha Inicio grupo]]+3*7-7)</f>
        <v/>
      </c>
      <c r="V934" s="244" t="str">
        <f>IF(F934="","",EDATE(Tabla1[[#This Row],[Fecha Inicio grupo]],3))</f>
        <v/>
      </c>
      <c r="W934" s="30"/>
      <c r="X934" s="30"/>
      <c r="Y934" s="76"/>
      <c r="Z934" s="76"/>
      <c r="AA934" s="76"/>
      <c r="AB934" s="76"/>
      <c r="AC934" s="76"/>
      <c r="AD934" s="76"/>
      <c r="AE934" s="76"/>
      <c r="AF934" s="76"/>
      <c r="AG934" s="76"/>
      <c r="AH934" s="76"/>
      <c r="AI934" s="76"/>
      <c r="AJ934" s="76"/>
      <c r="AK934" s="76"/>
      <c r="AL934" s="76"/>
      <c r="AM934" s="76"/>
      <c r="AN934" s="76"/>
      <c r="AO934" s="144"/>
      <c r="AP934" s="246" t="str">
        <f>IF(F934="","",IFERROR(VLOOKUP(SUBSTITUTE(SUBSTITUTE(Tabla1[[#This Row],[Uso Sistemas]],"T","P"),"N","F"),Parámetros!$M$2:$N$17,2,0),"Completar hasta 3ra sem. para evaluar a Probacionista"))</f>
        <v/>
      </c>
      <c r="AQ934" s="40"/>
      <c r="AR934" s="40"/>
      <c r="AS934" s="40"/>
      <c r="AT934" s="29"/>
      <c r="AU934" s="56"/>
      <c r="AV934" s="56"/>
      <c r="AW934" s="56"/>
      <c r="AX934" s="248" t="str">
        <f>IF(V934="","",EOMONTH(EDATE(Tabla1[[#This Row],[Fecha Finalización]],2),0))</f>
        <v/>
      </c>
      <c r="AY934" s="40"/>
      <c r="AZ934" s="249" t="str">
        <f>IF(V934="","",EOMONTH(EDATE(Tabla1[[#This Row],[Fecha Finalización]],3),0))</f>
        <v/>
      </c>
      <c r="BA934" s="40"/>
      <c r="BB934" s="40"/>
      <c r="BC934" s="235"/>
      <c r="BD934" s="233" t="str">
        <f>IF(F934="","",Tabla1[[#This Row],[sem 01]]&amp;Tabla1[[#This Row],[sem 02]]&amp;Tabla1[[#This Row],[sem 03]])</f>
        <v/>
      </c>
      <c r="BE934" s="234" t="str">
        <f>IF(TRIM(F934)="","",$B$1&amp;"-"&amp;SUBSTITUTE(Tabla1[[#This Row],[Mes Inscrito]]," ","")&amp;"-"&amp;SUBSTITUTE(Tabla1[[#This Row],[Dia de clases Inscrito]]," ","")&amp;"-"&amp;SUBSTITUTE(Tabla1[[#This Row],[Horario Inscrito]]," ","")&amp;"-"&amp;Tabla1[[#This Row],[Fecha Inicio grupo]])</f>
        <v/>
      </c>
      <c r="BF934" s="251" t="str">
        <f>IF(F934="","",Tabla1[[#This Row],[Curso]])</f>
        <v/>
      </c>
      <c r="BG934" s="252" t="str">
        <f>+IF(TRIM(F934)="","",$B$1&amp;"-"&amp;TRIM(Tabla1[[#This Row],[Mes Inscrito]])&amp;"-"&amp;TRIM(Tabla1[[#This Row],[Dia de clases Inscrito]])&amp;"-"&amp;TRIM(Tabla1[[#This Row],[Horario Inscrito]])&amp;"-"&amp;TRIM(Tabla1[[#This Row],[Fecha Inicio grupo]])&amp;"-"&amp;TRIM(Tabla1[[#This Row],[Tipo Incrito]]))</f>
        <v/>
      </c>
      <c r="BH934" s="308" t="str">
        <f>IF(F934="","",OR(IFERROR(SEARCH("CG",Tabla1[[#This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4" s="309" t="str">
        <f>IF(F934&lt;&gt;"",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4" s="309" t="str">
        <f>IF(F934&lt;&gt;"",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4" s="309" t="str">
        <f>IF(Tabla1[[#This Row],[Fecha Inicio grupo]]="","",IFERROR(VLOOKUP(Tabla1[[#This Row],[Mes de Alta como miembro]],Parámetros!$AM$2:$AN$16,2,0),"01/01/1900"))</f>
        <v/>
      </c>
    </row>
    <row r="935" spans="1:63" ht="14.45" hidden="1">
      <c r="A935" s="69">
        <v>932</v>
      </c>
      <c r="B935" s="30"/>
      <c r="C935" s="35"/>
      <c r="D935" s="43"/>
      <c r="E935" s="65"/>
      <c r="F935" s="46"/>
      <c r="G935" s="46"/>
      <c r="H935" s="163"/>
      <c r="I935" s="43"/>
      <c r="J935" s="29"/>
      <c r="K935" s="70"/>
      <c r="L935" s="69"/>
      <c r="M935" s="47"/>
      <c r="N935" s="238" t="str">
        <f ca="1">IF(Tabla1[[#This Row],[Fecha de nac]]="","",IF(Tabla1[[#This Row],[Fecha Finalización]] &gt;=TODAY(), DATEDIF(Tabla1[[#This Row],[Fecha de nac]],TODAY(),"y"), ROUNDDOWN((Tabla1[[#This Row],[Fecha Finalización]] -Tabla1[[#This Row],[Fecha de nac]])/365,0)))</f>
        <v/>
      </c>
      <c r="O935" s="169"/>
      <c r="P935" s="35"/>
      <c r="Q935" s="68"/>
      <c r="R935" s="68"/>
      <c r="S935" s="68"/>
      <c r="T935" s="68"/>
      <c r="U935" s="243" t="str">
        <f>IF(F935="","",Tabla1[[#This Row],[Fecha Inicio grupo]]+3*7-7)</f>
        <v/>
      </c>
      <c r="V935" s="244" t="str">
        <f>IF(F935="","",EDATE(Tabla1[[#This Row],[Fecha Inicio grupo]],3))</f>
        <v/>
      </c>
      <c r="W935" s="30"/>
      <c r="X935" s="30"/>
      <c r="Y935" s="76"/>
      <c r="Z935" s="76"/>
      <c r="AA935" s="76"/>
      <c r="AB935" s="76"/>
      <c r="AC935" s="76"/>
      <c r="AD935" s="76"/>
      <c r="AE935" s="76"/>
      <c r="AF935" s="76"/>
      <c r="AG935" s="76"/>
      <c r="AH935" s="76"/>
      <c r="AI935" s="76"/>
      <c r="AJ935" s="76"/>
      <c r="AK935" s="76"/>
      <c r="AL935" s="76"/>
      <c r="AM935" s="76"/>
      <c r="AN935" s="76"/>
      <c r="AO935" s="144"/>
      <c r="AP935" s="246" t="str">
        <f>IF(F935="","",IFERROR(VLOOKUP(SUBSTITUTE(SUBSTITUTE(Tabla1[[#This Row],[Uso Sistemas]],"T","P"),"N","F"),Parámetros!$M$2:$N$17,2,0),"Completar hasta 3ra sem. para evaluar a Probacionista"))</f>
        <v/>
      </c>
      <c r="AQ935" s="40"/>
      <c r="AR935" s="40"/>
      <c r="AS935" s="40"/>
      <c r="AT935" s="29"/>
      <c r="AU935" s="56"/>
      <c r="AV935" s="56"/>
      <c r="AW935" s="56"/>
      <c r="AX935" s="248" t="str">
        <f>IF(V935="","",EOMONTH(EDATE(Tabla1[[#This Row],[Fecha Finalización]],2),0))</f>
        <v/>
      </c>
      <c r="AY935" s="40"/>
      <c r="AZ935" s="249" t="str">
        <f>IF(V935="","",EOMONTH(EDATE(Tabla1[[#This Row],[Fecha Finalización]],3),0))</f>
        <v/>
      </c>
      <c r="BA935" s="40"/>
      <c r="BB935" s="40"/>
      <c r="BC935" s="235"/>
      <c r="BD935" s="233" t="str">
        <f>IF(F935="","",Tabla1[[#This Row],[sem 01]]&amp;Tabla1[[#This Row],[sem 02]]&amp;Tabla1[[#This Row],[sem 03]])</f>
        <v/>
      </c>
      <c r="BE935" s="234" t="str">
        <f>IF(TRIM(F935)="","",$B$1&amp;"-"&amp;SUBSTITUTE(Tabla1[[#This Row],[Mes Inscrito]]," ","")&amp;"-"&amp;SUBSTITUTE(Tabla1[[#This Row],[Dia de clases Inscrito]]," ","")&amp;"-"&amp;SUBSTITUTE(Tabla1[[#This Row],[Horario Inscrito]]," ","")&amp;"-"&amp;Tabla1[[#This Row],[Fecha Inicio grupo]])</f>
        <v/>
      </c>
      <c r="BF935" s="251" t="str">
        <f>IF(F935="","",Tabla1[[#This Row],[Curso]])</f>
        <v/>
      </c>
      <c r="BG935" s="252" t="str">
        <f>+IF(TRIM(F935)="","",$B$1&amp;"-"&amp;TRIM(Tabla1[[#This Row],[Mes Inscrito]])&amp;"-"&amp;TRIM(Tabla1[[#This Row],[Dia de clases Inscrito]])&amp;"-"&amp;TRIM(Tabla1[[#This Row],[Horario Inscrito]])&amp;"-"&amp;TRIM(Tabla1[[#This Row],[Fecha Inicio grupo]])&amp;"-"&amp;TRIM(Tabla1[[#This Row],[Tipo Incrito]]))</f>
        <v/>
      </c>
      <c r="BH935" s="308" t="str">
        <f>IF(F935="","",OR(IFERROR(SEARCH("CG",Tabla1[[#This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5" s="309" t="str">
        <f>IF(F935&lt;&gt;"",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5" s="309" t="str">
        <f>IF(F935&lt;&gt;"",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5" s="309" t="str">
        <f>IF(Tabla1[[#This Row],[Fecha Inicio grupo]]="","",IFERROR(VLOOKUP(Tabla1[[#This Row],[Mes de Alta como miembro]],Parámetros!$AM$2:$AN$16,2,0),"01/01/1900"))</f>
        <v/>
      </c>
    </row>
    <row r="936" spans="1:63" ht="14.45" hidden="1">
      <c r="A936" s="69">
        <v>933</v>
      </c>
      <c r="B936" s="30"/>
      <c r="C936" s="35"/>
      <c r="D936" s="43"/>
      <c r="E936" s="65"/>
      <c r="F936" s="46"/>
      <c r="G936" s="46"/>
      <c r="H936" s="163"/>
      <c r="I936" s="43"/>
      <c r="J936" s="29"/>
      <c r="K936" s="70"/>
      <c r="L936" s="69"/>
      <c r="M936" s="47"/>
      <c r="N936" s="238" t="str">
        <f ca="1">IF(Tabla1[[#This Row],[Fecha de nac]]="","",IF(Tabla1[[#This Row],[Fecha Finalización]] &gt;=TODAY(), DATEDIF(Tabla1[[#This Row],[Fecha de nac]],TODAY(),"y"), ROUNDDOWN((Tabla1[[#This Row],[Fecha Finalización]] -Tabla1[[#This Row],[Fecha de nac]])/365,0)))</f>
        <v/>
      </c>
      <c r="O936" s="169"/>
      <c r="P936" s="35"/>
      <c r="Q936" s="68"/>
      <c r="R936" s="68"/>
      <c r="S936" s="68"/>
      <c r="T936" s="68"/>
      <c r="U936" s="243" t="str">
        <f>IF(F936="","",Tabla1[[#This Row],[Fecha Inicio grupo]]+3*7-7)</f>
        <v/>
      </c>
      <c r="V936" s="244" t="str">
        <f>IF(F936="","",EDATE(Tabla1[[#This Row],[Fecha Inicio grupo]],3))</f>
        <v/>
      </c>
      <c r="W936" s="30"/>
      <c r="X936" s="30"/>
      <c r="Y936" s="76"/>
      <c r="Z936" s="76"/>
      <c r="AA936" s="76"/>
      <c r="AB936" s="76"/>
      <c r="AC936" s="76"/>
      <c r="AD936" s="76"/>
      <c r="AE936" s="76"/>
      <c r="AF936" s="76"/>
      <c r="AG936" s="76"/>
      <c r="AH936" s="76"/>
      <c r="AI936" s="76"/>
      <c r="AJ936" s="76"/>
      <c r="AK936" s="76"/>
      <c r="AL936" s="76"/>
      <c r="AM936" s="76"/>
      <c r="AN936" s="76"/>
      <c r="AO936" s="144"/>
      <c r="AP936" s="246" t="str">
        <f>IF(F936="","",IFERROR(VLOOKUP(SUBSTITUTE(SUBSTITUTE(Tabla1[[#This Row],[Uso Sistemas]],"T","P"),"N","F"),Parámetros!$M$2:$N$17,2,0),"Completar hasta 3ra sem. para evaluar a Probacionista"))</f>
        <v/>
      </c>
      <c r="AQ936" s="40"/>
      <c r="AR936" s="40"/>
      <c r="AS936" s="40"/>
      <c r="AT936" s="29"/>
      <c r="AU936" s="56"/>
      <c r="AV936" s="56"/>
      <c r="AW936" s="56"/>
      <c r="AX936" s="248" t="str">
        <f>IF(V936="","",EOMONTH(EDATE(Tabla1[[#This Row],[Fecha Finalización]],2),0))</f>
        <v/>
      </c>
      <c r="AY936" s="40"/>
      <c r="AZ936" s="249" t="str">
        <f>IF(V936="","",EOMONTH(EDATE(Tabla1[[#This Row],[Fecha Finalización]],3),0))</f>
        <v/>
      </c>
      <c r="BA936" s="40"/>
      <c r="BB936" s="40"/>
      <c r="BC936" s="235"/>
      <c r="BD936" s="233" t="str">
        <f>IF(F936="","",Tabla1[[#This Row],[sem 01]]&amp;Tabla1[[#This Row],[sem 02]]&amp;Tabla1[[#This Row],[sem 03]])</f>
        <v/>
      </c>
      <c r="BE936" s="234" t="str">
        <f>IF(TRIM(F936)="","",$B$1&amp;"-"&amp;SUBSTITUTE(Tabla1[[#This Row],[Mes Inscrito]]," ","")&amp;"-"&amp;SUBSTITUTE(Tabla1[[#This Row],[Dia de clases Inscrito]]," ","")&amp;"-"&amp;SUBSTITUTE(Tabla1[[#This Row],[Horario Inscrito]]," ","")&amp;"-"&amp;Tabla1[[#This Row],[Fecha Inicio grupo]])</f>
        <v/>
      </c>
      <c r="BF936" s="251" t="str">
        <f>IF(F936="","",Tabla1[[#This Row],[Curso]])</f>
        <v/>
      </c>
      <c r="BG936" s="252" t="str">
        <f>+IF(TRIM(F936)="","",$B$1&amp;"-"&amp;TRIM(Tabla1[[#This Row],[Mes Inscrito]])&amp;"-"&amp;TRIM(Tabla1[[#This Row],[Dia de clases Inscrito]])&amp;"-"&amp;TRIM(Tabla1[[#This Row],[Horario Inscrito]])&amp;"-"&amp;TRIM(Tabla1[[#This Row],[Fecha Inicio grupo]])&amp;"-"&amp;TRIM(Tabla1[[#This Row],[Tipo Incrito]]))</f>
        <v/>
      </c>
      <c r="BH936" s="308" t="str">
        <f>IF(F936="","",OR(IFERROR(SEARCH("CG",Tabla1[[#This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6" s="309" t="str">
        <f>IF(F936&lt;&gt;"",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6" s="309" t="str">
        <f>IF(F936&lt;&gt;"",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6" s="309" t="str">
        <f>IF(Tabla1[[#This Row],[Fecha Inicio grupo]]="","",IFERROR(VLOOKUP(Tabla1[[#This Row],[Mes de Alta como miembro]],Parámetros!$AM$2:$AN$16,2,0),"01/01/1900"))</f>
        <v/>
      </c>
    </row>
    <row r="937" spans="1:63" ht="14.45" hidden="1">
      <c r="A937" s="69">
        <v>934</v>
      </c>
      <c r="B937" s="30"/>
      <c r="C937" s="35"/>
      <c r="D937" s="43"/>
      <c r="E937" s="65"/>
      <c r="F937" s="46"/>
      <c r="G937" s="46"/>
      <c r="H937" s="163"/>
      <c r="I937" s="43"/>
      <c r="J937" s="29"/>
      <c r="K937" s="70"/>
      <c r="L937" s="69"/>
      <c r="M937" s="47"/>
      <c r="N937" s="238" t="str">
        <f ca="1">IF(Tabla1[[#This Row],[Fecha de nac]]="","",IF(Tabla1[[#This Row],[Fecha Finalización]] &gt;=TODAY(), DATEDIF(Tabla1[[#This Row],[Fecha de nac]],TODAY(),"y"), ROUNDDOWN((Tabla1[[#This Row],[Fecha Finalización]] -Tabla1[[#This Row],[Fecha de nac]])/365,0)))</f>
        <v/>
      </c>
      <c r="O937" s="169"/>
      <c r="P937" s="35"/>
      <c r="Q937" s="68"/>
      <c r="R937" s="68"/>
      <c r="S937" s="68"/>
      <c r="T937" s="68"/>
      <c r="U937" s="243" t="str">
        <f>IF(F937="","",Tabla1[[#This Row],[Fecha Inicio grupo]]+3*7-7)</f>
        <v/>
      </c>
      <c r="V937" s="244" t="str">
        <f>IF(F937="","",EDATE(Tabla1[[#This Row],[Fecha Inicio grupo]],3))</f>
        <v/>
      </c>
      <c r="W937" s="30"/>
      <c r="X937" s="30"/>
      <c r="Y937" s="76"/>
      <c r="Z937" s="76"/>
      <c r="AA937" s="76"/>
      <c r="AB937" s="76"/>
      <c r="AC937" s="76"/>
      <c r="AD937" s="76"/>
      <c r="AE937" s="76"/>
      <c r="AF937" s="76"/>
      <c r="AG937" s="76"/>
      <c r="AH937" s="76"/>
      <c r="AI937" s="76"/>
      <c r="AJ937" s="76"/>
      <c r="AK937" s="76"/>
      <c r="AL937" s="76"/>
      <c r="AM937" s="76"/>
      <c r="AN937" s="76"/>
      <c r="AO937" s="144"/>
      <c r="AP937" s="246" t="str">
        <f>IF(F937="","",IFERROR(VLOOKUP(SUBSTITUTE(SUBSTITUTE(Tabla1[[#This Row],[Uso Sistemas]],"T","P"),"N","F"),Parámetros!$M$2:$N$17,2,0),"Completar hasta 3ra sem. para evaluar a Probacionista"))</f>
        <v/>
      </c>
      <c r="AQ937" s="40"/>
      <c r="AR937" s="40"/>
      <c r="AS937" s="40"/>
      <c r="AT937" s="29"/>
      <c r="AU937" s="56"/>
      <c r="AV937" s="56"/>
      <c r="AW937" s="56"/>
      <c r="AX937" s="248" t="str">
        <f>IF(V937="","",EOMONTH(EDATE(Tabla1[[#This Row],[Fecha Finalización]],2),0))</f>
        <v/>
      </c>
      <c r="AY937" s="40"/>
      <c r="AZ937" s="249" t="str">
        <f>IF(V937="","",EOMONTH(EDATE(Tabla1[[#This Row],[Fecha Finalización]],3),0))</f>
        <v/>
      </c>
      <c r="BA937" s="40"/>
      <c r="BB937" s="40"/>
      <c r="BC937" s="235"/>
      <c r="BD937" s="233" t="str">
        <f>IF(F937="","",Tabla1[[#This Row],[sem 01]]&amp;Tabla1[[#This Row],[sem 02]]&amp;Tabla1[[#This Row],[sem 03]])</f>
        <v/>
      </c>
      <c r="BE937" s="234" t="str">
        <f>IF(TRIM(F937)="","",$B$1&amp;"-"&amp;SUBSTITUTE(Tabla1[[#This Row],[Mes Inscrito]]," ","")&amp;"-"&amp;SUBSTITUTE(Tabla1[[#This Row],[Dia de clases Inscrito]]," ","")&amp;"-"&amp;SUBSTITUTE(Tabla1[[#This Row],[Horario Inscrito]]," ","")&amp;"-"&amp;Tabla1[[#This Row],[Fecha Inicio grupo]])</f>
        <v/>
      </c>
      <c r="BF937" s="251" t="str">
        <f>IF(F937="","",Tabla1[[#This Row],[Curso]])</f>
        <v/>
      </c>
      <c r="BG937" s="252" t="str">
        <f>+IF(TRIM(F937)="","",$B$1&amp;"-"&amp;TRIM(Tabla1[[#This Row],[Mes Inscrito]])&amp;"-"&amp;TRIM(Tabla1[[#This Row],[Dia de clases Inscrito]])&amp;"-"&amp;TRIM(Tabla1[[#This Row],[Horario Inscrito]])&amp;"-"&amp;TRIM(Tabla1[[#This Row],[Fecha Inicio grupo]])&amp;"-"&amp;TRIM(Tabla1[[#This Row],[Tipo Incrito]]))</f>
        <v/>
      </c>
      <c r="BH937" s="308" t="str">
        <f>IF(F937="","",OR(IFERROR(SEARCH("CG",Tabla1[[#This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7" s="309" t="str">
        <f>IF(F937&lt;&gt;"",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7" s="309" t="str">
        <f>IF(F937&lt;&gt;"",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7" s="309" t="str">
        <f>IF(Tabla1[[#This Row],[Fecha Inicio grupo]]="","",IFERROR(VLOOKUP(Tabla1[[#This Row],[Mes de Alta como miembro]],Parámetros!$AM$2:$AN$16,2,0),"01/01/1900"))</f>
        <v/>
      </c>
    </row>
    <row r="938" spans="1:63" ht="14.45" hidden="1">
      <c r="A938" s="69">
        <v>935</v>
      </c>
      <c r="B938" s="30"/>
      <c r="C938" s="35"/>
      <c r="D938" s="43"/>
      <c r="E938" s="65"/>
      <c r="F938" s="46"/>
      <c r="G938" s="46"/>
      <c r="H938" s="163"/>
      <c r="I938" s="43"/>
      <c r="J938" s="29"/>
      <c r="K938" s="70"/>
      <c r="L938" s="69"/>
      <c r="M938" s="47"/>
      <c r="N938" s="238" t="str">
        <f ca="1">IF(Tabla1[[#This Row],[Fecha de nac]]="","",IF(Tabla1[[#This Row],[Fecha Finalización]] &gt;=TODAY(), DATEDIF(Tabla1[[#This Row],[Fecha de nac]],TODAY(),"y"), ROUNDDOWN((Tabla1[[#This Row],[Fecha Finalización]] -Tabla1[[#This Row],[Fecha de nac]])/365,0)))</f>
        <v/>
      </c>
      <c r="O938" s="169"/>
      <c r="P938" s="35"/>
      <c r="Q938" s="68"/>
      <c r="R938" s="68"/>
      <c r="S938" s="68"/>
      <c r="T938" s="68"/>
      <c r="U938" s="243" t="str">
        <f>IF(F938="","",Tabla1[[#This Row],[Fecha Inicio grupo]]+3*7-7)</f>
        <v/>
      </c>
      <c r="V938" s="244" t="str">
        <f>IF(F938="","",EDATE(Tabla1[[#This Row],[Fecha Inicio grupo]],3))</f>
        <v/>
      </c>
      <c r="W938" s="30"/>
      <c r="X938" s="30"/>
      <c r="Y938" s="76"/>
      <c r="Z938" s="76"/>
      <c r="AA938" s="76"/>
      <c r="AB938" s="76"/>
      <c r="AC938" s="76"/>
      <c r="AD938" s="76"/>
      <c r="AE938" s="76"/>
      <c r="AF938" s="76"/>
      <c r="AG938" s="76"/>
      <c r="AH938" s="76"/>
      <c r="AI938" s="76"/>
      <c r="AJ938" s="76"/>
      <c r="AK938" s="76"/>
      <c r="AL938" s="76"/>
      <c r="AM938" s="76"/>
      <c r="AN938" s="76"/>
      <c r="AO938" s="144"/>
      <c r="AP938" s="246" t="str">
        <f>IF(F938="","",IFERROR(VLOOKUP(SUBSTITUTE(SUBSTITUTE(Tabla1[[#This Row],[Uso Sistemas]],"T","P"),"N","F"),Parámetros!$M$2:$N$17,2,0),"Completar hasta 3ra sem. para evaluar a Probacionista"))</f>
        <v/>
      </c>
      <c r="AQ938" s="40"/>
      <c r="AR938" s="40"/>
      <c r="AS938" s="40"/>
      <c r="AT938" s="29"/>
      <c r="AU938" s="56"/>
      <c r="AV938" s="56"/>
      <c r="AW938" s="56"/>
      <c r="AX938" s="248" t="str">
        <f>IF(V938="","",EOMONTH(EDATE(Tabla1[[#This Row],[Fecha Finalización]],2),0))</f>
        <v/>
      </c>
      <c r="AY938" s="40"/>
      <c r="AZ938" s="249" t="str">
        <f>IF(V938="","",EOMONTH(EDATE(Tabla1[[#This Row],[Fecha Finalización]],3),0))</f>
        <v/>
      </c>
      <c r="BA938" s="40"/>
      <c r="BB938" s="40"/>
      <c r="BC938" s="235"/>
      <c r="BD938" s="233" t="str">
        <f>IF(F938="","",Tabla1[[#This Row],[sem 01]]&amp;Tabla1[[#This Row],[sem 02]]&amp;Tabla1[[#This Row],[sem 03]])</f>
        <v/>
      </c>
      <c r="BE938" s="234" t="str">
        <f>IF(TRIM(F938)="","",$B$1&amp;"-"&amp;SUBSTITUTE(Tabla1[[#This Row],[Mes Inscrito]]," ","")&amp;"-"&amp;SUBSTITUTE(Tabla1[[#This Row],[Dia de clases Inscrito]]," ","")&amp;"-"&amp;SUBSTITUTE(Tabla1[[#This Row],[Horario Inscrito]]," ","")&amp;"-"&amp;Tabla1[[#This Row],[Fecha Inicio grupo]])</f>
        <v/>
      </c>
      <c r="BF938" s="251" t="str">
        <f>IF(F938="","",Tabla1[[#This Row],[Curso]])</f>
        <v/>
      </c>
      <c r="BG938" s="252" t="str">
        <f>+IF(TRIM(F938)="","",$B$1&amp;"-"&amp;TRIM(Tabla1[[#This Row],[Mes Inscrito]])&amp;"-"&amp;TRIM(Tabla1[[#This Row],[Dia de clases Inscrito]])&amp;"-"&amp;TRIM(Tabla1[[#This Row],[Horario Inscrito]])&amp;"-"&amp;TRIM(Tabla1[[#This Row],[Fecha Inicio grupo]])&amp;"-"&amp;TRIM(Tabla1[[#This Row],[Tipo Incrito]]))</f>
        <v/>
      </c>
      <c r="BH938" s="308" t="str">
        <f>IF(F938="","",OR(IFERROR(SEARCH("CG",Tabla1[[#This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8" s="309" t="str">
        <f>IF(F938&lt;&gt;"",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8" s="309" t="str">
        <f>IF(F938&lt;&gt;"",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8" s="309" t="str">
        <f>IF(Tabla1[[#This Row],[Fecha Inicio grupo]]="","",IFERROR(VLOOKUP(Tabla1[[#This Row],[Mes de Alta como miembro]],Parámetros!$AM$2:$AN$16,2,0),"01/01/1900"))</f>
        <v/>
      </c>
    </row>
    <row r="939" spans="1:63" ht="14.45" hidden="1">
      <c r="A939" s="69">
        <v>936</v>
      </c>
      <c r="B939" s="30"/>
      <c r="C939" s="35"/>
      <c r="D939" s="43"/>
      <c r="E939" s="65"/>
      <c r="F939" s="46"/>
      <c r="G939" s="46"/>
      <c r="H939" s="163"/>
      <c r="I939" s="43"/>
      <c r="J939" s="29"/>
      <c r="K939" s="70"/>
      <c r="L939" s="69"/>
      <c r="M939" s="47"/>
      <c r="N939" s="238" t="str">
        <f ca="1">IF(Tabla1[[#This Row],[Fecha de nac]]="","",IF(Tabla1[[#This Row],[Fecha Finalización]] &gt;=TODAY(), DATEDIF(Tabla1[[#This Row],[Fecha de nac]],TODAY(),"y"), ROUNDDOWN((Tabla1[[#This Row],[Fecha Finalización]] -Tabla1[[#This Row],[Fecha de nac]])/365,0)))</f>
        <v/>
      </c>
      <c r="O939" s="169"/>
      <c r="P939" s="35"/>
      <c r="Q939" s="68"/>
      <c r="R939" s="68"/>
      <c r="S939" s="68"/>
      <c r="T939" s="68"/>
      <c r="U939" s="243" t="str">
        <f>IF(F939="","",Tabla1[[#This Row],[Fecha Inicio grupo]]+3*7-7)</f>
        <v/>
      </c>
      <c r="V939" s="244" t="str">
        <f>IF(F939="","",EDATE(Tabla1[[#This Row],[Fecha Inicio grupo]],3))</f>
        <v/>
      </c>
      <c r="W939" s="30"/>
      <c r="X939" s="30"/>
      <c r="Y939" s="76"/>
      <c r="Z939" s="76"/>
      <c r="AA939" s="76"/>
      <c r="AB939" s="76"/>
      <c r="AC939" s="76"/>
      <c r="AD939" s="76"/>
      <c r="AE939" s="76"/>
      <c r="AF939" s="76"/>
      <c r="AG939" s="76"/>
      <c r="AH939" s="76"/>
      <c r="AI939" s="76"/>
      <c r="AJ939" s="76"/>
      <c r="AK939" s="76"/>
      <c r="AL939" s="76"/>
      <c r="AM939" s="76"/>
      <c r="AN939" s="76"/>
      <c r="AO939" s="144"/>
      <c r="AP939" s="246" t="str">
        <f>IF(F939="","",IFERROR(VLOOKUP(SUBSTITUTE(SUBSTITUTE(Tabla1[[#This Row],[Uso Sistemas]],"T","P"),"N","F"),Parámetros!$M$2:$N$17,2,0),"Completar hasta 3ra sem. para evaluar a Probacionista"))</f>
        <v/>
      </c>
      <c r="AQ939" s="40"/>
      <c r="AR939" s="40"/>
      <c r="AS939" s="40"/>
      <c r="AT939" s="29"/>
      <c r="AU939" s="56"/>
      <c r="AV939" s="56"/>
      <c r="AW939" s="56"/>
      <c r="AX939" s="248" t="str">
        <f>IF(V939="","",EOMONTH(EDATE(Tabla1[[#This Row],[Fecha Finalización]],2),0))</f>
        <v/>
      </c>
      <c r="AY939" s="40"/>
      <c r="AZ939" s="249" t="str">
        <f>IF(V939="","",EOMONTH(EDATE(Tabla1[[#This Row],[Fecha Finalización]],3),0))</f>
        <v/>
      </c>
      <c r="BA939" s="40"/>
      <c r="BB939" s="40"/>
      <c r="BC939" s="235"/>
      <c r="BD939" s="233" t="str">
        <f>IF(F939="","",Tabla1[[#This Row],[sem 01]]&amp;Tabla1[[#This Row],[sem 02]]&amp;Tabla1[[#This Row],[sem 03]])</f>
        <v/>
      </c>
      <c r="BE939" s="234" t="str">
        <f>IF(TRIM(F939)="","",$B$1&amp;"-"&amp;SUBSTITUTE(Tabla1[[#This Row],[Mes Inscrito]]," ","")&amp;"-"&amp;SUBSTITUTE(Tabla1[[#This Row],[Dia de clases Inscrito]]," ","")&amp;"-"&amp;SUBSTITUTE(Tabla1[[#This Row],[Horario Inscrito]]," ","")&amp;"-"&amp;Tabla1[[#This Row],[Fecha Inicio grupo]])</f>
        <v/>
      </c>
      <c r="BF939" s="251" t="str">
        <f>IF(F939="","",Tabla1[[#This Row],[Curso]])</f>
        <v/>
      </c>
      <c r="BG939" s="252" t="str">
        <f>+IF(TRIM(F939)="","",$B$1&amp;"-"&amp;TRIM(Tabla1[[#This Row],[Mes Inscrito]])&amp;"-"&amp;TRIM(Tabla1[[#This Row],[Dia de clases Inscrito]])&amp;"-"&amp;TRIM(Tabla1[[#This Row],[Horario Inscrito]])&amp;"-"&amp;TRIM(Tabla1[[#This Row],[Fecha Inicio grupo]])&amp;"-"&amp;TRIM(Tabla1[[#This Row],[Tipo Incrito]]))</f>
        <v/>
      </c>
      <c r="BH939" s="308" t="str">
        <f>IF(F939="","",OR(IFERROR(SEARCH("CG",Tabla1[[#This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9" s="309" t="str">
        <f>IF(F939&lt;&gt;"",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9" s="309" t="str">
        <f>IF(F939&lt;&gt;"",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9" s="309" t="str">
        <f>IF(Tabla1[[#This Row],[Fecha Inicio grupo]]="","",IFERROR(VLOOKUP(Tabla1[[#This Row],[Mes de Alta como miembro]],Parámetros!$AM$2:$AN$16,2,0),"01/01/1900"))</f>
        <v/>
      </c>
    </row>
    <row r="940" spans="1:63" ht="14.45" hidden="1">
      <c r="A940" s="69">
        <v>937</v>
      </c>
      <c r="B940" s="30"/>
      <c r="C940" s="35"/>
      <c r="D940" s="43"/>
      <c r="E940" s="65"/>
      <c r="F940" s="46"/>
      <c r="G940" s="46"/>
      <c r="H940" s="163"/>
      <c r="I940" s="43"/>
      <c r="J940" s="29"/>
      <c r="K940" s="70"/>
      <c r="L940" s="69"/>
      <c r="M940" s="47"/>
      <c r="N940" s="238" t="str">
        <f ca="1">IF(Tabla1[[#This Row],[Fecha de nac]]="","",IF(Tabla1[[#This Row],[Fecha Finalización]] &gt;=TODAY(), DATEDIF(Tabla1[[#This Row],[Fecha de nac]],TODAY(),"y"), ROUNDDOWN((Tabla1[[#This Row],[Fecha Finalización]] -Tabla1[[#This Row],[Fecha de nac]])/365,0)))</f>
        <v/>
      </c>
      <c r="O940" s="169"/>
      <c r="P940" s="35"/>
      <c r="Q940" s="68"/>
      <c r="R940" s="68"/>
      <c r="S940" s="68"/>
      <c r="T940" s="68"/>
      <c r="U940" s="243" t="str">
        <f>IF(F940="","",Tabla1[[#This Row],[Fecha Inicio grupo]]+3*7-7)</f>
        <v/>
      </c>
      <c r="V940" s="244" t="str">
        <f>IF(F940="","",EDATE(Tabla1[[#This Row],[Fecha Inicio grupo]],3))</f>
        <v/>
      </c>
      <c r="W940" s="30"/>
      <c r="X940" s="30"/>
      <c r="Y940" s="76"/>
      <c r="Z940" s="76"/>
      <c r="AA940" s="76"/>
      <c r="AB940" s="76"/>
      <c r="AC940" s="76"/>
      <c r="AD940" s="76"/>
      <c r="AE940" s="76"/>
      <c r="AF940" s="76"/>
      <c r="AG940" s="76"/>
      <c r="AH940" s="76"/>
      <c r="AI940" s="76"/>
      <c r="AJ940" s="76"/>
      <c r="AK940" s="76"/>
      <c r="AL940" s="76"/>
      <c r="AM940" s="76"/>
      <c r="AN940" s="76"/>
      <c r="AO940" s="144"/>
      <c r="AP940" s="246" t="str">
        <f>IF(F940="","",IFERROR(VLOOKUP(SUBSTITUTE(SUBSTITUTE(Tabla1[[#This Row],[Uso Sistemas]],"T","P"),"N","F"),Parámetros!$M$2:$N$17,2,0),"Completar hasta 3ra sem. para evaluar a Probacionista"))</f>
        <v/>
      </c>
      <c r="AQ940" s="40"/>
      <c r="AR940" s="40"/>
      <c r="AS940" s="40"/>
      <c r="AT940" s="29"/>
      <c r="AU940" s="56"/>
      <c r="AV940" s="56"/>
      <c r="AW940" s="56"/>
      <c r="AX940" s="248" t="str">
        <f>IF(V940="","",EOMONTH(EDATE(Tabla1[[#This Row],[Fecha Finalización]],2),0))</f>
        <v/>
      </c>
      <c r="AY940" s="40"/>
      <c r="AZ940" s="249" t="str">
        <f>IF(V940="","",EOMONTH(EDATE(Tabla1[[#This Row],[Fecha Finalización]],3),0))</f>
        <v/>
      </c>
      <c r="BA940" s="40"/>
      <c r="BB940" s="40"/>
      <c r="BC940" s="235"/>
      <c r="BD940" s="233" t="str">
        <f>IF(F940="","",Tabla1[[#This Row],[sem 01]]&amp;Tabla1[[#This Row],[sem 02]]&amp;Tabla1[[#This Row],[sem 03]])</f>
        <v/>
      </c>
      <c r="BE940" s="234" t="str">
        <f>IF(TRIM(F940)="","",$B$1&amp;"-"&amp;SUBSTITUTE(Tabla1[[#This Row],[Mes Inscrito]]," ","")&amp;"-"&amp;SUBSTITUTE(Tabla1[[#This Row],[Dia de clases Inscrito]]," ","")&amp;"-"&amp;SUBSTITUTE(Tabla1[[#This Row],[Horario Inscrito]]," ","")&amp;"-"&amp;Tabla1[[#This Row],[Fecha Inicio grupo]])</f>
        <v/>
      </c>
      <c r="BF940" s="251" t="str">
        <f>IF(F940="","",Tabla1[[#This Row],[Curso]])</f>
        <v/>
      </c>
      <c r="BG940" s="252" t="str">
        <f>+IF(TRIM(F940)="","",$B$1&amp;"-"&amp;TRIM(Tabla1[[#This Row],[Mes Inscrito]])&amp;"-"&amp;TRIM(Tabla1[[#This Row],[Dia de clases Inscrito]])&amp;"-"&amp;TRIM(Tabla1[[#This Row],[Horario Inscrito]])&amp;"-"&amp;TRIM(Tabla1[[#This Row],[Fecha Inicio grupo]])&amp;"-"&amp;TRIM(Tabla1[[#This Row],[Tipo Incrito]]))</f>
        <v/>
      </c>
      <c r="BH940" s="308" t="str">
        <f>IF(F940="","",OR(IFERROR(SEARCH("CG",Tabla1[[#This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0" s="309" t="str">
        <f>IF(F940&lt;&gt;"",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0" s="309" t="str">
        <f>IF(F940&lt;&gt;"",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0" s="309" t="str">
        <f>IF(Tabla1[[#This Row],[Fecha Inicio grupo]]="","",IFERROR(VLOOKUP(Tabla1[[#This Row],[Mes de Alta como miembro]],Parámetros!$AM$2:$AN$16,2,0),"01/01/1900"))</f>
        <v/>
      </c>
    </row>
    <row r="941" spans="1:63" ht="14.45" hidden="1">
      <c r="A941" s="69">
        <v>938</v>
      </c>
      <c r="B941" s="30"/>
      <c r="C941" s="35"/>
      <c r="D941" s="43"/>
      <c r="E941" s="65"/>
      <c r="F941" s="46"/>
      <c r="G941" s="46"/>
      <c r="H941" s="163"/>
      <c r="I941" s="43"/>
      <c r="J941" s="29"/>
      <c r="K941" s="70"/>
      <c r="L941" s="69"/>
      <c r="M941" s="47"/>
      <c r="N941" s="238" t="str">
        <f ca="1">IF(Tabla1[[#This Row],[Fecha de nac]]="","",IF(Tabla1[[#This Row],[Fecha Finalización]] &gt;=TODAY(), DATEDIF(Tabla1[[#This Row],[Fecha de nac]],TODAY(),"y"), ROUNDDOWN((Tabla1[[#This Row],[Fecha Finalización]] -Tabla1[[#This Row],[Fecha de nac]])/365,0)))</f>
        <v/>
      </c>
      <c r="O941" s="169"/>
      <c r="P941" s="35"/>
      <c r="Q941" s="68"/>
      <c r="R941" s="68"/>
      <c r="S941" s="68"/>
      <c r="T941" s="68"/>
      <c r="U941" s="243" t="str">
        <f>IF(F941="","",Tabla1[[#This Row],[Fecha Inicio grupo]]+3*7-7)</f>
        <v/>
      </c>
      <c r="V941" s="244" t="str">
        <f>IF(F941="","",EDATE(Tabla1[[#This Row],[Fecha Inicio grupo]],3))</f>
        <v/>
      </c>
      <c r="W941" s="30"/>
      <c r="X941" s="30"/>
      <c r="Y941" s="76"/>
      <c r="Z941" s="76"/>
      <c r="AA941" s="76"/>
      <c r="AB941" s="76"/>
      <c r="AC941" s="76"/>
      <c r="AD941" s="76"/>
      <c r="AE941" s="76"/>
      <c r="AF941" s="76"/>
      <c r="AG941" s="76"/>
      <c r="AH941" s="76"/>
      <c r="AI941" s="76"/>
      <c r="AJ941" s="76"/>
      <c r="AK941" s="76"/>
      <c r="AL941" s="76"/>
      <c r="AM941" s="76"/>
      <c r="AN941" s="76"/>
      <c r="AO941" s="144"/>
      <c r="AP941" s="246" t="str">
        <f>IF(F941="","",IFERROR(VLOOKUP(SUBSTITUTE(SUBSTITUTE(Tabla1[[#This Row],[Uso Sistemas]],"T","P"),"N","F"),Parámetros!$M$2:$N$17,2,0),"Completar hasta 3ra sem. para evaluar a Probacionista"))</f>
        <v/>
      </c>
      <c r="AQ941" s="40"/>
      <c r="AR941" s="40"/>
      <c r="AS941" s="40"/>
      <c r="AT941" s="29"/>
      <c r="AU941" s="56"/>
      <c r="AV941" s="56"/>
      <c r="AW941" s="56"/>
      <c r="AX941" s="248" t="str">
        <f>IF(V941="","",EOMONTH(EDATE(Tabla1[[#This Row],[Fecha Finalización]],2),0))</f>
        <v/>
      </c>
      <c r="AY941" s="40"/>
      <c r="AZ941" s="249" t="str">
        <f>IF(V941="","",EOMONTH(EDATE(Tabla1[[#This Row],[Fecha Finalización]],3),0))</f>
        <v/>
      </c>
      <c r="BA941" s="40"/>
      <c r="BB941" s="40"/>
      <c r="BC941" s="235"/>
      <c r="BD941" s="233" t="str">
        <f>IF(F941="","",Tabla1[[#This Row],[sem 01]]&amp;Tabla1[[#This Row],[sem 02]]&amp;Tabla1[[#This Row],[sem 03]])</f>
        <v/>
      </c>
      <c r="BE941" s="234" t="str">
        <f>IF(TRIM(F941)="","",$B$1&amp;"-"&amp;SUBSTITUTE(Tabla1[[#This Row],[Mes Inscrito]]," ","")&amp;"-"&amp;SUBSTITUTE(Tabla1[[#This Row],[Dia de clases Inscrito]]," ","")&amp;"-"&amp;SUBSTITUTE(Tabla1[[#This Row],[Horario Inscrito]]," ","")&amp;"-"&amp;Tabla1[[#This Row],[Fecha Inicio grupo]])</f>
        <v/>
      </c>
      <c r="BF941" s="251" t="str">
        <f>IF(F941="","",Tabla1[[#This Row],[Curso]])</f>
        <v/>
      </c>
      <c r="BG941" s="252" t="str">
        <f>+IF(TRIM(F941)="","",$B$1&amp;"-"&amp;TRIM(Tabla1[[#This Row],[Mes Inscrito]])&amp;"-"&amp;TRIM(Tabla1[[#This Row],[Dia de clases Inscrito]])&amp;"-"&amp;TRIM(Tabla1[[#This Row],[Horario Inscrito]])&amp;"-"&amp;TRIM(Tabla1[[#This Row],[Fecha Inicio grupo]])&amp;"-"&amp;TRIM(Tabla1[[#This Row],[Tipo Incrito]]))</f>
        <v/>
      </c>
      <c r="BH941" s="308" t="str">
        <f>IF(F941="","",OR(IFERROR(SEARCH("CG",Tabla1[[#This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1" s="309" t="str">
        <f>IF(F941&lt;&gt;"",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1" s="309" t="str">
        <f>IF(F941&lt;&gt;"",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1" s="309" t="str">
        <f>IF(Tabla1[[#This Row],[Fecha Inicio grupo]]="","",IFERROR(VLOOKUP(Tabla1[[#This Row],[Mes de Alta como miembro]],Parámetros!$AM$2:$AN$16,2,0),"01/01/1900"))</f>
        <v/>
      </c>
    </row>
    <row r="942" spans="1:63" ht="14.45" hidden="1">
      <c r="A942" s="69">
        <v>939</v>
      </c>
      <c r="B942" s="30"/>
      <c r="C942" s="35"/>
      <c r="D942" s="43"/>
      <c r="E942" s="65"/>
      <c r="F942" s="46"/>
      <c r="G942" s="46"/>
      <c r="H942" s="163"/>
      <c r="I942" s="43"/>
      <c r="J942" s="29"/>
      <c r="K942" s="70"/>
      <c r="L942" s="69"/>
      <c r="M942" s="47"/>
      <c r="N942" s="238" t="str">
        <f ca="1">IF(Tabla1[[#This Row],[Fecha de nac]]="","",IF(Tabla1[[#This Row],[Fecha Finalización]] &gt;=TODAY(), DATEDIF(Tabla1[[#This Row],[Fecha de nac]],TODAY(),"y"), ROUNDDOWN((Tabla1[[#This Row],[Fecha Finalización]] -Tabla1[[#This Row],[Fecha de nac]])/365,0)))</f>
        <v/>
      </c>
      <c r="O942" s="169"/>
      <c r="P942" s="35"/>
      <c r="Q942" s="68"/>
      <c r="R942" s="68"/>
      <c r="S942" s="68"/>
      <c r="T942" s="68"/>
      <c r="U942" s="243" t="str">
        <f>IF(F942="","",Tabla1[[#This Row],[Fecha Inicio grupo]]+3*7-7)</f>
        <v/>
      </c>
      <c r="V942" s="244" t="str">
        <f>IF(F942="","",EDATE(Tabla1[[#This Row],[Fecha Inicio grupo]],3))</f>
        <v/>
      </c>
      <c r="W942" s="30"/>
      <c r="X942" s="30"/>
      <c r="Y942" s="76"/>
      <c r="Z942" s="76"/>
      <c r="AA942" s="76"/>
      <c r="AB942" s="76"/>
      <c r="AC942" s="76"/>
      <c r="AD942" s="76"/>
      <c r="AE942" s="76"/>
      <c r="AF942" s="76"/>
      <c r="AG942" s="76"/>
      <c r="AH942" s="76"/>
      <c r="AI942" s="76"/>
      <c r="AJ942" s="76"/>
      <c r="AK942" s="76"/>
      <c r="AL942" s="76"/>
      <c r="AM942" s="76"/>
      <c r="AN942" s="76"/>
      <c r="AO942" s="144"/>
      <c r="AP942" s="246" t="str">
        <f>IF(F942="","",IFERROR(VLOOKUP(SUBSTITUTE(SUBSTITUTE(Tabla1[[#This Row],[Uso Sistemas]],"T","P"),"N","F"),Parámetros!$M$2:$N$17,2,0),"Completar hasta 3ra sem. para evaluar a Probacionista"))</f>
        <v/>
      </c>
      <c r="AQ942" s="40"/>
      <c r="AR942" s="40"/>
      <c r="AS942" s="40"/>
      <c r="AT942" s="29"/>
      <c r="AU942" s="56"/>
      <c r="AV942" s="56"/>
      <c r="AW942" s="56"/>
      <c r="AX942" s="248" t="str">
        <f>IF(V942="","",EOMONTH(EDATE(Tabla1[[#This Row],[Fecha Finalización]],2),0))</f>
        <v/>
      </c>
      <c r="AY942" s="40"/>
      <c r="AZ942" s="249" t="str">
        <f>IF(V942="","",EOMONTH(EDATE(Tabla1[[#This Row],[Fecha Finalización]],3),0))</f>
        <v/>
      </c>
      <c r="BA942" s="40"/>
      <c r="BB942" s="40"/>
      <c r="BC942" s="235"/>
      <c r="BD942" s="233" t="str">
        <f>IF(F942="","",Tabla1[[#This Row],[sem 01]]&amp;Tabla1[[#This Row],[sem 02]]&amp;Tabla1[[#This Row],[sem 03]])</f>
        <v/>
      </c>
      <c r="BE942" s="234" t="str">
        <f>IF(TRIM(F942)="","",$B$1&amp;"-"&amp;SUBSTITUTE(Tabla1[[#This Row],[Mes Inscrito]]," ","")&amp;"-"&amp;SUBSTITUTE(Tabla1[[#This Row],[Dia de clases Inscrito]]," ","")&amp;"-"&amp;SUBSTITUTE(Tabla1[[#This Row],[Horario Inscrito]]," ","")&amp;"-"&amp;Tabla1[[#This Row],[Fecha Inicio grupo]])</f>
        <v/>
      </c>
      <c r="BF942" s="251" t="str">
        <f>IF(F942="","",Tabla1[[#This Row],[Curso]])</f>
        <v/>
      </c>
      <c r="BG942" s="252" t="str">
        <f>+IF(TRIM(F942)="","",$B$1&amp;"-"&amp;TRIM(Tabla1[[#This Row],[Mes Inscrito]])&amp;"-"&amp;TRIM(Tabla1[[#This Row],[Dia de clases Inscrito]])&amp;"-"&amp;TRIM(Tabla1[[#This Row],[Horario Inscrito]])&amp;"-"&amp;TRIM(Tabla1[[#This Row],[Fecha Inicio grupo]])&amp;"-"&amp;TRIM(Tabla1[[#This Row],[Tipo Incrito]]))</f>
        <v/>
      </c>
      <c r="BH942" s="308" t="str">
        <f>IF(F942="","",OR(IFERROR(SEARCH("CG",Tabla1[[#This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2" s="309" t="str">
        <f>IF(F942&lt;&gt;"",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2" s="309" t="str">
        <f>IF(F942&lt;&gt;"",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2" s="309" t="str">
        <f>IF(Tabla1[[#This Row],[Fecha Inicio grupo]]="","",IFERROR(VLOOKUP(Tabla1[[#This Row],[Mes de Alta como miembro]],Parámetros!$AM$2:$AN$16,2,0),"01/01/1900"))</f>
        <v/>
      </c>
    </row>
    <row r="943" spans="1:63" ht="14.45" hidden="1">
      <c r="A943" s="69">
        <v>940</v>
      </c>
      <c r="B943" s="30"/>
      <c r="C943" s="35"/>
      <c r="D943" s="43"/>
      <c r="E943" s="65"/>
      <c r="F943" s="46"/>
      <c r="G943" s="46"/>
      <c r="H943" s="163"/>
      <c r="I943" s="43"/>
      <c r="J943" s="29"/>
      <c r="K943" s="70"/>
      <c r="L943" s="69"/>
      <c r="M943" s="47"/>
      <c r="N943" s="238" t="str">
        <f ca="1">IF(Tabla1[[#This Row],[Fecha de nac]]="","",IF(Tabla1[[#This Row],[Fecha Finalización]] &gt;=TODAY(), DATEDIF(Tabla1[[#This Row],[Fecha de nac]],TODAY(),"y"), ROUNDDOWN((Tabla1[[#This Row],[Fecha Finalización]] -Tabla1[[#This Row],[Fecha de nac]])/365,0)))</f>
        <v/>
      </c>
      <c r="O943" s="169"/>
      <c r="P943" s="35"/>
      <c r="Q943" s="68"/>
      <c r="R943" s="68"/>
      <c r="S943" s="68"/>
      <c r="T943" s="68"/>
      <c r="U943" s="243" t="str">
        <f>IF(F943="","",Tabla1[[#This Row],[Fecha Inicio grupo]]+3*7-7)</f>
        <v/>
      </c>
      <c r="V943" s="244" t="str">
        <f>IF(F943="","",EDATE(Tabla1[[#This Row],[Fecha Inicio grupo]],3))</f>
        <v/>
      </c>
      <c r="W943" s="30"/>
      <c r="X943" s="30"/>
      <c r="Y943" s="76"/>
      <c r="Z943" s="76"/>
      <c r="AA943" s="76"/>
      <c r="AB943" s="76"/>
      <c r="AC943" s="76"/>
      <c r="AD943" s="76"/>
      <c r="AE943" s="76"/>
      <c r="AF943" s="76"/>
      <c r="AG943" s="76"/>
      <c r="AH943" s="76"/>
      <c r="AI943" s="76"/>
      <c r="AJ943" s="76"/>
      <c r="AK943" s="76"/>
      <c r="AL943" s="76"/>
      <c r="AM943" s="76"/>
      <c r="AN943" s="76"/>
      <c r="AO943" s="144"/>
      <c r="AP943" s="246" t="str">
        <f>IF(F943="","",IFERROR(VLOOKUP(SUBSTITUTE(SUBSTITUTE(Tabla1[[#This Row],[Uso Sistemas]],"T","P"),"N","F"),Parámetros!$M$2:$N$17,2,0),"Completar hasta 3ra sem. para evaluar a Probacionista"))</f>
        <v/>
      </c>
      <c r="AQ943" s="40"/>
      <c r="AR943" s="40"/>
      <c r="AS943" s="40"/>
      <c r="AT943" s="29"/>
      <c r="AU943" s="56"/>
      <c r="AV943" s="56"/>
      <c r="AW943" s="56"/>
      <c r="AX943" s="248" t="str">
        <f>IF(V943="","",EOMONTH(EDATE(Tabla1[[#This Row],[Fecha Finalización]],2),0))</f>
        <v/>
      </c>
      <c r="AY943" s="40"/>
      <c r="AZ943" s="249" t="str">
        <f>IF(V943="","",EOMONTH(EDATE(Tabla1[[#This Row],[Fecha Finalización]],3),0))</f>
        <v/>
      </c>
      <c r="BA943" s="40"/>
      <c r="BB943" s="40"/>
      <c r="BC943" s="235"/>
      <c r="BD943" s="233" t="str">
        <f>IF(F943="","",Tabla1[[#This Row],[sem 01]]&amp;Tabla1[[#This Row],[sem 02]]&amp;Tabla1[[#This Row],[sem 03]])</f>
        <v/>
      </c>
      <c r="BE943" s="234" t="str">
        <f>IF(TRIM(F943)="","",$B$1&amp;"-"&amp;SUBSTITUTE(Tabla1[[#This Row],[Mes Inscrito]]," ","")&amp;"-"&amp;SUBSTITUTE(Tabla1[[#This Row],[Dia de clases Inscrito]]," ","")&amp;"-"&amp;SUBSTITUTE(Tabla1[[#This Row],[Horario Inscrito]]," ","")&amp;"-"&amp;Tabla1[[#This Row],[Fecha Inicio grupo]])</f>
        <v/>
      </c>
      <c r="BF943" s="251" t="str">
        <f>IF(F943="","",Tabla1[[#This Row],[Curso]])</f>
        <v/>
      </c>
      <c r="BG943" s="252" t="str">
        <f>+IF(TRIM(F943)="","",$B$1&amp;"-"&amp;TRIM(Tabla1[[#This Row],[Mes Inscrito]])&amp;"-"&amp;TRIM(Tabla1[[#This Row],[Dia de clases Inscrito]])&amp;"-"&amp;TRIM(Tabla1[[#This Row],[Horario Inscrito]])&amp;"-"&amp;TRIM(Tabla1[[#This Row],[Fecha Inicio grupo]])&amp;"-"&amp;TRIM(Tabla1[[#This Row],[Tipo Incrito]]))</f>
        <v/>
      </c>
      <c r="BH943" s="308" t="str">
        <f>IF(F943="","",OR(IFERROR(SEARCH("CG",Tabla1[[#This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3" s="309" t="str">
        <f>IF(F943&lt;&gt;"",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3" s="309" t="str">
        <f>IF(F943&lt;&gt;"",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3" s="309" t="str">
        <f>IF(Tabla1[[#This Row],[Fecha Inicio grupo]]="","",IFERROR(VLOOKUP(Tabla1[[#This Row],[Mes de Alta como miembro]],Parámetros!$AM$2:$AN$16,2,0),"01/01/1900"))</f>
        <v/>
      </c>
    </row>
    <row r="944" spans="1:63" ht="14.45" hidden="1">
      <c r="A944" s="69">
        <v>941</v>
      </c>
      <c r="B944" s="30"/>
      <c r="C944" s="35"/>
      <c r="D944" s="43"/>
      <c r="E944" s="65"/>
      <c r="F944" s="46"/>
      <c r="G944" s="46"/>
      <c r="H944" s="163"/>
      <c r="I944" s="43"/>
      <c r="J944" s="29"/>
      <c r="K944" s="70"/>
      <c r="L944" s="69"/>
      <c r="M944" s="47"/>
      <c r="N944" s="238" t="str">
        <f ca="1">IF(Tabla1[[#This Row],[Fecha de nac]]="","",IF(Tabla1[[#This Row],[Fecha Finalización]] &gt;=TODAY(), DATEDIF(Tabla1[[#This Row],[Fecha de nac]],TODAY(),"y"), ROUNDDOWN((Tabla1[[#This Row],[Fecha Finalización]] -Tabla1[[#This Row],[Fecha de nac]])/365,0)))</f>
        <v/>
      </c>
      <c r="O944" s="169"/>
      <c r="P944" s="35"/>
      <c r="Q944" s="68"/>
      <c r="R944" s="68"/>
      <c r="S944" s="68"/>
      <c r="T944" s="68"/>
      <c r="U944" s="243" t="str">
        <f>IF(F944="","",Tabla1[[#This Row],[Fecha Inicio grupo]]+3*7-7)</f>
        <v/>
      </c>
      <c r="V944" s="244" t="str">
        <f>IF(F944="","",EDATE(Tabla1[[#This Row],[Fecha Inicio grupo]],3))</f>
        <v/>
      </c>
      <c r="W944" s="30"/>
      <c r="X944" s="30"/>
      <c r="Y944" s="76"/>
      <c r="Z944" s="76"/>
      <c r="AA944" s="76"/>
      <c r="AB944" s="76"/>
      <c r="AC944" s="76"/>
      <c r="AD944" s="76"/>
      <c r="AE944" s="76"/>
      <c r="AF944" s="76"/>
      <c r="AG944" s="76"/>
      <c r="AH944" s="76"/>
      <c r="AI944" s="76"/>
      <c r="AJ944" s="76"/>
      <c r="AK944" s="76"/>
      <c r="AL944" s="76"/>
      <c r="AM944" s="76"/>
      <c r="AN944" s="76"/>
      <c r="AO944" s="144"/>
      <c r="AP944" s="246" t="str">
        <f>IF(F944="","",IFERROR(VLOOKUP(SUBSTITUTE(SUBSTITUTE(Tabla1[[#This Row],[Uso Sistemas]],"T","P"),"N","F"),Parámetros!$M$2:$N$17,2,0),"Completar hasta 3ra sem. para evaluar a Probacionista"))</f>
        <v/>
      </c>
      <c r="AQ944" s="40"/>
      <c r="AR944" s="40"/>
      <c r="AS944" s="40"/>
      <c r="AT944" s="29"/>
      <c r="AU944" s="56"/>
      <c r="AV944" s="56"/>
      <c r="AW944" s="56"/>
      <c r="AX944" s="248" t="str">
        <f>IF(V944="","",EOMONTH(EDATE(Tabla1[[#This Row],[Fecha Finalización]],2),0))</f>
        <v/>
      </c>
      <c r="AY944" s="40"/>
      <c r="AZ944" s="249" t="str">
        <f>IF(V944="","",EOMONTH(EDATE(Tabla1[[#This Row],[Fecha Finalización]],3),0))</f>
        <v/>
      </c>
      <c r="BA944" s="40"/>
      <c r="BB944" s="40"/>
      <c r="BC944" s="235"/>
      <c r="BD944" s="233" t="str">
        <f>IF(F944="","",Tabla1[[#This Row],[sem 01]]&amp;Tabla1[[#This Row],[sem 02]]&amp;Tabla1[[#This Row],[sem 03]])</f>
        <v/>
      </c>
      <c r="BE944" s="234" t="str">
        <f>IF(TRIM(F944)="","",$B$1&amp;"-"&amp;SUBSTITUTE(Tabla1[[#This Row],[Mes Inscrito]]," ","")&amp;"-"&amp;SUBSTITUTE(Tabla1[[#This Row],[Dia de clases Inscrito]]," ","")&amp;"-"&amp;SUBSTITUTE(Tabla1[[#This Row],[Horario Inscrito]]," ","")&amp;"-"&amp;Tabla1[[#This Row],[Fecha Inicio grupo]])</f>
        <v/>
      </c>
      <c r="BF944" s="251" t="str">
        <f>IF(F944="","",Tabla1[[#This Row],[Curso]])</f>
        <v/>
      </c>
      <c r="BG944" s="252" t="str">
        <f>+IF(TRIM(F944)="","",$B$1&amp;"-"&amp;TRIM(Tabla1[[#This Row],[Mes Inscrito]])&amp;"-"&amp;TRIM(Tabla1[[#This Row],[Dia de clases Inscrito]])&amp;"-"&amp;TRIM(Tabla1[[#This Row],[Horario Inscrito]])&amp;"-"&amp;TRIM(Tabla1[[#This Row],[Fecha Inicio grupo]])&amp;"-"&amp;TRIM(Tabla1[[#This Row],[Tipo Incrito]]))</f>
        <v/>
      </c>
      <c r="BH944" s="308" t="str">
        <f>IF(F944="","",OR(IFERROR(SEARCH("CG",Tabla1[[#This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4" s="309" t="str">
        <f>IF(F944&lt;&gt;"",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4" s="309" t="str">
        <f>IF(F944&lt;&gt;"",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4" s="309" t="str">
        <f>IF(Tabla1[[#This Row],[Fecha Inicio grupo]]="","",IFERROR(VLOOKUP(Tabla1[[#This Row],[Mes de Alta como miembro]],Parámetros!$AM$2:$AN$16,2,0),"01/01/1900"))</f>
        <v/>
      </c>
    </row>
    <row r="945" spans="1:63" ht="14.45" hidden="1">
      <c r="A945" s="69">
        <v>942</v>
      </c>
      <c r="B945" s="30"/>
      <c r="C945" s="35"/>
      <c r="D945" s="43"/>
      <c r="E945" s="65"/>
      <c r="F945" s="46"/>
      <c r="G945" s="46"/>
      <c r="H945" s="163"/>
      <c r="I945" s="43"/>
      <c r="J945" s="29"/>
      <c r="K945" s="70"/>
      <c r="L945" s="69"/>
      <c r="M945" s="47"/>
      <c r="N945" s="238" t="str">
        <f ca="1">IF(Tabla1[[#This Row],[Fecha de nac]]="","",IF(Tabla1[[#This Row],[Fecha Finalización]] &gt;=TODAY(), DATEDIF(Tabla1[[#This Row],[Fecha de nac]],TODAY(),"y"), ROUNDDOWN((Tabla1[[#This Row],[Fecha Finalización]] -Tabla1[[#This Row],[Fecha de nac]])/365,0)))</f>
        <v/>
      </c>
      <c r="O945" s="169"/>
      <c r="P945" s="35"/>
      <c r="Q945" s="68"/>
      <c r="R945" s="68"/>
      <c r="S945" s="68"/>
      <c r="T945" s="68"/>
      <c r="U945" s="243" t="str">
        <f>IF(F945="","",Tabla1[[#This Row],[Fecha Inicio grupo]]+3*7-7)</f>
        <v/>
      </c>
      <c r="V945" s="244" t="str">
        <f>IF(F945="","",EDATE(Tabla1[[#This Row],[Fecha Inicio grupo]],3))</f>
        <v/>
      </c>
      <c r="W945" s="30"/>
      <c r="X945" s="30"/>
      <c r="Y945" s="76"/>
      <c r="Z945" s="76"/>
      <c r="AA945" s="76"/>
      <c r="AB945" s="76"/>
      <c r="AC945" s="76"/>
      <c r="AD945" s="76"/>
      <c r="AE945" s="76"/>
      <c r="AF945" s="76"/>
      <c r="AG945" s="76"/>
      <c r="AH945" s="76"/>
      <c r="AI945" s="76"/>
      <c r="AJ945" s="76"/>
      <c r="AK945" s="76"/>
      <c r="AL945" s="76"/>
      <c r="AM945" s="76"/>
      <c r="AN945" s="76"/>
      <c r="AO945" s="144"/>
      <c r="AP945" s="246" t="str">
        <f>IF(F945="","",IFERROR(VLOOKUP(SUBSTITUTE(SUBSTITUTE(Tabla1[[#This Row],[Uso Sistemas]],"T","P"),"N","F"),Parámetros!$M$2:$N$17,2,0),"Completar hasta 3ra sem. para evaluar a Probacionista"))</f>
        <v/>
      </c>
      <c r="AQ945" s="40"/>
      <c r="AR945" s="40"/>
      <c r="AS945" s="40"/>
      <c r="AT945" s="29"/>
      <c r="AU945" s="56"/>
      <c r="AV945" s="56"/>
      <c r="AW945" s="56"/>
      <c r="AX945" s="248" t="str">
        <f>IF(V945="","",EOMONTH(EDATE(Tabla1[[#This Row],[Fecha Finalización]],2),0))</f>
        <v/>
      </c>
      <c r="AY945" s="40"/>
      <c r="AZ945" s="249" t="str">
        <f>IF(V945="","",EOMONTH(EDATE(Tabla1[[#This Row],[Fecha Finalización]],3),0))</f>
        <v/>
      </c>
      <c r="BA945" s="40"/>
      <c r="BB945" s="40"/>
      <c r="BC945" s="235"/>
      <c r="BD945" s="233" t="str">
        <f>IF(F945="","",Tabla1[[#This Row],[sem 01]]&amp;Tabla1[[#This Row],[sem 02]]&amp;Tabla1[[#This Row],[sem 03]])</f>
        <v/>
      </c>
      <c r="BE945" s="234" t="str">
        <f>IF(TRIM(F945)="","",$B$1&amp;"-"&amp;SUBSTITUTE(Tabla1[[#This Row],[Mes Inscrito]]," ","")&amp;"-"&amp;SUBSTITUTE(Tabla1[[#This Row],[Dia de clases Inscrito]]," ","")&amp;"-"&amp;SUBSTITUTE(Tabla1[[#This Row],[Horario Inscrito]]," ","")&amp;"-"&amp;Tabla1[[#This Row],[Fecha Inicio grupo]])</f>
        <v/>
      </c>
      <c r="BF945" s="251" t="str">
        <f>IF(F945="","",Tabla1[[#This Row],[Curso]])</f>
        <v/>
      </c>
      <c r="BG945" s="252" t="str">
        <f>+IF(TRIM(F945)="","",$B$1&amp;"-"&amp;TRIM(Tabla1[[#This Row],[Mes Inscrito]])&amp;"-"&amp;TRIM(Tabla1[[#This Row],[Dia de clases Inscrito]])&amp;"-"&amp;TRIM(Tabla1[[#This Row],[Horario Inscrito]])&amp;"-"&amp;TRIM(Tabla1[[#This Row],[Fecha Inicio grupo]])&amp;"-"&amp;TRIM(Tabla1[[#This Row],[Tipo Incrito]]))</f>
        <v/>
      </c>
      <c r="BH945" s="308" t="str">
        <f>IF(F945="","",OR(IFERROR(SEARCH("CG",Tabla1[[#This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5" s="309" t="str">
        <f>IF(F945&lt;&gt;"",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5" s="309" t="str">
        <f>IF(F945&lt;&gt;"",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5" s="309" t="str">
        <f>IF(Tabla1[[#This Row],[Fecha Inicio grupo]]="","",IFERROR(VLOOKUP(Tabla1[[#This Row],[Mes de Alta como miembro]],Parámetros!$AM$2:$AN$16,2,0),"01/01/1900"))</f>
        <v/>
      </c>
    </row>
    <row r="946" spans="1:63" ht="14.45" hidden="1">
      <c r="A946" s="69">
        <v>943</v>
      </c>
      <c r="B946" s="30"/>
      <c r="C946" s="35"/>
      <c r="D946" s="43"/>
      <c r="E946" s="65"/>
      <c r="F946" s="46"/>
      <c r="G946" s="46"/>
      <c r="H946" s="163"/>
      <c r="I946" s="43"/>
      <c r="J946" s="29"/>
      <c r="K946" s="70"/>
      <c r="L946" s="69"/>
      <c r="M946" s="47"/>
      <c r="N946" s="238" t="str">
        <f ca="1">IF(Tabla1[[#This Row],[Fecha de nac]]="","",IF(Tabla1[[#This Row],[Fecha Finalización]] &gt;=TODAY(), DATEDIF(Tabla1[[#This Row],[Fecha de nac]],TODAY(),"y"), ROUNDDOWN((Tabla1[[#This Row],[Fecha Finalización]] -Tabla1[[#This Row],[Fecha de nac]])/365,0)))</f>
        <v/>
      </c>
      <c r="O946" s="169"/>
      <c r="P946" s="35"/>
      <c r="Q946" s="68"/>
      <c r="R946" s="68"/>
      <c r="S946" s="68"/>
      <c r="T946" s="68"/>
      <c r="U946" s="243" t="str">
        <f>IF(F946="","",Tabla1[[#This Row],[Fecha Inicio grupo]]+3*7-7)</f>
        <v/>
      </c>
      <c r="V946" s="244" t="str">
        <f>IF(F946="","",EDATE(Tabla1[[#This Row],[Fecha Inicio grupo]],3))</f>
        <v/>
      </c>
      <c r="W946" s="30"/>
      <c r="X946" s="30"/>
      <c r="Y946" s="76"/>
      <c r="Z946" s="76"/>
      <c r="AA946" s="76"/>
      <c r="AB946" s="76"/>
      <c r="AC946" s="76"/>
      <c r="AD946" s="76"/>
      <c r="AE946" s="76"/>
      <c r="AF946" s="76"/>
      <c r="AG946" s="76"/>
      <c r="AH946" s="76"/>
      <c r="AI946" s="76"/>
      <c r="AJ946" s="76"/>
      <c r="AK946" s="76"/>
      <c r="AL946" s="76"/>
      <c r="AM946" s="76"/>
      <c r="AN946" s="76"/>
      <c r="AO946" s="144"/>
      <c r="AP946" s="246" t="str">
        <f>IF(F946="","",IFERROR(VLOOKUP(SUBSTITUTE(SUBSTITUTE(Tabla1[[#This Row],[Uso Sistemas]],"T","P"),"N","F"),Parámetros!$M$2:$N$17,2,0),"Completar hasta 3ra sem. para evaluar a Probacionista"))</f>
        <v/>
      </c>
      <c r="AQ946" s="40"/>
      <c r="AR946" s="40"/>
      <c r="AS946" s="40"/>
      <c r="AT946" s="29"/>
      <c r="AU946" s="56"/>
      <c r="AV946" s="56"/>
      <c r="AW946" s="56"/>
      <c r="AX946" s="248" t="str">
        <f>IF(V946="","",EOMONTH(EDATE(Tabla1[[#This Row],[Fecha Finalización]],2),0))</f>
        <v/>
      </c>
      <c r="AY946" s="40"/>
      <c r="AZ946" s="249" t="str">
        <f>IF(V946="","",EOMONTH(EDATE(Tabla1[[#This Row],[Fecha Finalización]],3),0))</f>
        <v/>
      </c>
      <c r="BA946" s="40"/>
      <c r="BB946" s="40"/>
      <c r="BC946" s="235"/>
      <c r="BD946" s="233" t="str">
        <f>IF(F946="","",Tabla1[[#This Row],[sem 01]]&amp;Tabla1[[#This Row],[sem 02]]&amp;Tabla1[[#This Row],[sem 03]])</f>
        <v/>
      </c>
      <c r="BE946" s="234" t="str">
        <f>IF(TRIM(F946)="","",$B$1&amp;"-"&amp;SUBSTITUTE(Tabla1[[#This Row],[Mes Inscrito]]," ","")&amp;"-"&amp;SUBSTITUTE(Tabla1[[#This Row],[Dia de clases Inscrito]]," ","")&amp;"-"&amp;SUBSTITUTE(Tabla1[[#This Row],[Horario Inscrito]]," ","")&amp;"-"&amp;Tabla1[[#This Row],[Fecha Inicio grupo]])</f>
        <v/>
      </c>
      <c r="BF946" s="251" t="str">
        <f>IF(F946="","",Tabla1[[#This Row],[Curso]])</f>
        <v/>
      </c>
      <c r="BG946" s="252" t="str">
        <f>+IF(TRIM(F946)="","",$B$1&amp;"-"&amp;TRIM(Tabla1[[#This Row],[Mes Inscrito]])&amp;"-"&amp;TRIM(Tabla1[[#This Row],[Dia de clases Inscrito]])&amp;"-"&amp;TRIM(Tabla1[[#This Row],[Horario Inscrito]])&amp;"-"&amp;TRIM(Tabla1[[#This Row],[Fecha Inicio grupo]])&amp;"-"&amp;TRIM(Tabla1[[#This Row],[Tipo Incrito]]))</f>
        <v/>
      </c>
      <c r="BH946" s="308" t="str">
        <f>IF(F946="","",OR(IFERROR(SEARCH("CG",Tabla1[[#This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6" s="309" t="str">
        <f>IF(F946&lt;&gt;"",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6" s="309" t="str">
        <f>IF(F946&lt;&gt;"",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6" s="309" t="str">
        <f>IF(Tabla1[[#This Row],[Fecha Inicio grupo]]="","",IFERROR(VLOOKUP(Tabla1[[#This Row],[Mes de Alta como miembro]],Parámetros!$AM$2:$AN$16,2,0),"01/01/1900"))</f>
        <v/>
      </c>
    </row>
    <row r="947" spans="1:63" ht="14.45" hidden="1">
      <c r="A947" s="69">
        <v>944</v>
      </c>
      <c r="B947" s="30"/>
      <c r="C947" s="35"/>
      <c r="D947" s="43"/>
      <c r="E947" s="65"/>
      <c r="F947" s="46"/>
      <c r="G947" s="46"/>
      <c r="H947" s="163"/>
      <c r="I947" s="43"/>
      <c r="J947" s="29"/>
      <c r="K947" s="70"/>
      <c r="L947" s="69"/>
      <c r="M947" s="47"/>
      <c r="N947" s="238" t="str">
        <f ca="1">IF(Tabla1[[#This Row],[Fecha de nac]]="","",IF(Tabla1[[#This Row],[Fecha Finalización]] &gt;=TODAY(), DATEDIF(Tabla1[[#This Row],[Fecha de nac]],TODAY(),"y"), ROUNDDOWN((Tabla1[[#This Row],[Fecha Finalización]] -Tabla1[[#This Row],[Fecha de nac]])/365,0)))</f>
        <v/>
      </c>
      <c r="O947" s="169"/>
      <c r="P947" s="35"/>
      <c r="Q947" s="68"/>
      <c r="R947" s="68"/>
      <c r="S947" s="68"/>
      <c r="T947" s="68"/>
      <c r="U947" s="243" t="str">
        <f>IF(F947="","",Tabla1[[#This Row],[Fecha Inicio grupo]]+3*7-7)</f>
        <v/>
      </c>
      <c r="V947" s="244" t="str">
        <f>IF(F947="","",EDATE(Tabla1[[#This Row],[Fecha Inicio grupo]],3))</f>
        <v/>
      </c>
      <c r="W947" s="30"/>
      <c r="X947" s="30"/>
      <c r="Y947" s="76"/>
      <c r="Z947" s="76"/>
      <c r="AA947" s="76"/>
      <c r="AB947" s="76"/>
      <c r="AC947" s="76"/>
      <c r="AD947" s="76"/>
      <c r="AE947" s="76"/>
      <c r="AF947" s="76"/>
      <c r="AG947" s="76"/>
      <c r="AH947" s="76"/>
      <c r="AI947" s="76"/>
      <c r="AJ947" s="76"/>
      <c r="AK947" s="76"/>
      <c r="AL947" s="76"/>
      <c r="AM947" s="76"/>
      <c r="AN947" s="76"/>
      <c r="AO947" s="144"/>
      <c r="AP947" s="246" t="str">
        <f>IF(F947="","",IFERROR(VLOOKUP(SUBSTITUTE(SUBSTITUTE(Tabla1[[#This Row],[Uso Sistemas]],"T","P"),"N","F"),Parámetros!$M$2:$N$17,2,0),"Completar hasta 3ra sem. para evaluar a Probacionista"))</f>
        <v/>
      </c>
      <c r="AQ947" s="40"/>
      <c r="AR947" s="40"/>
      <c r="AS947" s="40"/>
      <c r="AT947" s="29"/>
      <c r="AU947" s="56"/>
      <c r="AV947" s="56"/>
      <c r="AW947" s="56"/>
      <c r="AX947" s="248" t="str">
        <f>IF(V947="","",EOMONTH(EDATE(Tabla1[[#This Row],[Fecha Finalización]],2),0))</f>
        <v/>
      </c>
      <c r="AY947" s="40"/>
      <c r="AZ947" s="249" t="str">
        <f>IF(V947="","",EOMONTH(EDATE(Tabla1[[#This Row],[Fecha Finalización]],3),0))</f>
        <v/>
      </c>
      <c r="BA947" s="40"/>
      <c r="BB947" s="40"/>
      <c r="BC947" s="235"/>
      <c r="BD947" s="233" t="str">
        <f>IF(F947="","",Tabla1[[#This Row],[sem 01]]&amp;Tabla1[[#This Row],[sem 02]]&amp;Tabla1[[#This Row],[sem 03]])</f>
        <v/>
      </c>
      <c r="BE947" s="234" t="str">
        <f>IF(TRIM(F947)="","",$B$1&amp;"-"&amp;SUBSTITUTE(Tabla1[[#This Row],[Mes Inscrito]]," ","")&amp;"-"&amp;SUBSTITUTE(Tabla1[[#This Row],[Dia de clases Inscrito]]," ","")&amp;"-"&amp;SUBSTITUTE(Tabla1[[#This Row],[Horario Inscrito]]," ","")&amp;"-"&amp;Tabla1[[#This Row],[Fecha Inicio grupo]])</f>
        <v/>
      </c>
      <c r="BF947" s="251" t="str">
        <f>IF(F947="","",Tabla1[[#This Row],[Curso]])</f>
        <v/>
      </c>
      <c r="BG947" s="252" t="str">
        <f>+IF(TRIM(F947)="","",$B$1&amp;"-"&amp;TRIM(Tabla1[[#This Row],[Mes Inscrito]])&amp;"-"&amp;TRIM(Tabla1[[#This Row],[Dia de clases Inscrito]])&amp;"-"&amp;TRIM(Tabla1[[#This Row],[Horario Inscrito]])&amp;"-"&amp;TRIM(Tabla1[[#This Row],[Fecha Inicio grupo]])&amp;"-"&amp;TRIM(Tabla1[[#This Row],[Tipo Incrito]]))</f>
        <v/>
      </c>
      <c r="BH947" s="308" t="str">
        <f>IF(F947="","",OR(IFERROR(SEARCH("CG",Tabla1[[#This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7" s="309" t="str">
        <f>IF(F947&lt;&gt;"",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7" s="309" t="str">
        <f>IF(F947&lt;&gt;"",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7" s="309" t="str">
        <f>IF(Tabla1[[#This Row],[Fecha Inicio grupo]]="","",IFERROR(VLOOKUP(Tabla1[[#This Row],[Mes de Alta como miembro]],Parámetros!$AM$2:$AN$16,2,0),"01/01/1900"))</f>
        <v/>
      </c>
    </row>
    <row r="948" spans="1:63" ht="14.45" hidden="1">
      <c r="A948" s="69">
        <v>945</v>
      </c>
      <c r="B948" s="30"/>
      <c r="C948" s="35"/>
      <c r="D948" s="43"/>
      <c r="E948" s="65"/>
      <c r="F948" s="46"/>
      <c r="G948" s="46"/>
      <c r="H948" s="163"/>
      <c r="I948" s="43"/>
      <c r="J948" s="29"/>
      <c r="K948" s="70"/>
      <c r="L948" s="69"/>
      <c r="M948" s="47"/>
      <c r="N948" s="238" t="str">
        <f ca="1">IF(Tabla1[[#This Row],[Fecha de nac]]="","",IF(Tabla1[[#This Row],[Fecha Finalización]] &gt;=TODAY(), DATEDIF(Tabla1[[#This Row],[Fecha de nac]],TODAY(),"y"), ROUNDDOWN((Tabla1[[#This Row],[Fecha Finalización]] -Tabla1[[#This Row],[Fecha de nac]])/365,0)))</f>
        <v/>
      </c>
      <c r="O948" s="169"/>
      <c r="P948" s="35"/>
      <c r="Q948" s="68"/>
      <c r="R948" s="68"/>
      <c r="S948" s="68"/>
      <c r="T948" s="68"/>
      <c r="U948" s="243" t="str">
        <f>IF(F948="","",Tabla1[[#This Row],[Fecha Inicio grupo]]+3*7-7)</f>
        <v/>
      </c>
      <c r="V948" s="244" t="str">
        <f>IF(F948="","",EDATE(Tabla1[[#This Row],[Fecha Inicio grupo]],3))</f>
        <v/>
      </c>
      <c r="W948" s="30"/>
      <c r="X948" s="30"/>
      <c r="Y948" s="76"/>
      <c r="Z948" s="76"/>
      <c r="AA948" s="76"/>
      <c r="AB948" s="76"/>
      <c r="AC948" s="76"/>
      <c r="AD948" s="76"/>
      <c r="AE948" s="76"/>
      <c r="AF948" s="76"/>
      <c r="AG948" s="76"/>
      <c r="AH948" s="76"/>
      <c r="AI948" s="76"/>
      <c r="AJ948" s="76"/>
      <c r="AK948" s="76"/>
      <c r="AL948" s="76"/>
      <c r="AM948" s="76"/>
      <c r="AN948" s="76"/>
      <c r="AO948" s="144"/>
      <c r="AP948" s="246" t="str">
        <f>IF(F948="","",IFERROR(VLOOKUP(SUBSTITUTE(SUBSTITUTE(Tabla1[[#This Row],[Uso Sistemas]],"T","P"),"N","F"),Parámetros!$M$2:$N$17,2,0),"Completar hasta 3ra sem. para evaluar a Probacionista"))</f>
        <v/>
      </c>
      <c r="AQ948" s="40"/>
      <c r="AR948" s="40"/>
      <c r="AS948" s="40"/>
      <c r="AT948" s="29"/>
      <c r="AU948" s="56"/>
      <c r="AV948" s="56"/>
      <c r="AW948" s="56"/>
      <c r="AX948" s="248" t="str">
        <f>IF(V948="","",EOMONTH(EDATE(Tabla1[[#This Row],[Fecha Finalización]],2),0))</f>
        <v/>
      </c>
      <c r="AY948" s="40"/>
      <c r="AZ948" s="249" t="str">
        <f>IF(V948="","",EOMONTH(EDATE(Tabla1[[#This Row],[Fecha Finalización]],3),0))</f>
        <v/>
      </c>
      <c r="BA948" s="40"/>
      <c r="BB948" s="40"/>
      <c r="BC948" s="235"/>
      <c r="BD948" s="233" t="str">
        <f>IF(F948="","",Tabla1[[#This Row],[sem 01]]&amp;Tabla1[[#This Row],[sem 02]]&amp;Tabla1[[#This Row],[sem 03]])</f>
        <v/>
      </c>
      <c r="BE948" s="234" t="str">
        <f>IF(TRIM(F948)="","",$B$1&amp;"-"&amp;SUBSTITUTE(Tabla1[[#This Row],[Mes Inscrito]]," ","")&amp;"-"&amp;SUBSTITUTE(Tabla1[[#This Row],[Dia de clases Inscrito]]," ","")&amp;"-"&amp;SUBSTITUTE(Tabla1[[#This Row],[Horario Inscrito]]," ","")&amp;"-"&amp;Tabla1[[#This Row],[Fecha Inicio grupo]])</f>
        <v/>
      </c>
      <c r="BF948" s="251" t="str">
        <f>IF(F948="","",Tabla1[[#This Row],[Curso]])</f>
        <v/>
      </c>
      <c r="BG948" s="252" t="str">
        <f>+IF(TRIM(F948)="","",$B$1&amp;"-"&amp;TRIM(Tabla1[[#This Row],[Mes Inscrito]])&amp;"-"&amp;TRIM(Tabla1[[#This Row],[Dia de clases Inscrito]])&amp;"-"&amp;TRIM(Tabla1[[#This Row],[Horario Inscrito]])&amp;"-"&amp;TRIM(Tabla1[[#This Row],[Fecha Inicio grupo]])&amp;"-"&amp;TRIM(Tabla1[[#This Row],[Tipo Incrito]]))</f>
        <v/>
      </c>
      <c r="BH948" s="308" t="str">
        <f>IF(F948="","",OR(IFERROR(SEARCH("CG",Tabla1[[#This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8" s="309" t="str">
        <f>IF(F948&lt;&gt;"",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8" s="309" t="str">
        <f>IF(F948&lt;&gt;"",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8" s="309" t="str">
        <f>IF(Tabla1[[#This Row],[Fecha Inicio grupo]]="","",IFERROR(VLOOKUP(Tabla1[[#This Row],[Mes de Alta como miembro]],Parámetros!$AM$2:$AN$16,2,0),"01/01/1900"))</f>
        <v/>
      </c>
    </row>
    <row r="949" spans="1:63" ht="14.45" hidden="1">
      <c r="A949" s="69">
        <v>946</v>
      </c>
      <c r="B949" s="30"/>
      <c r="C949" s="35"/>
      <c r="D949" s="43"/>
      <c r="E949" s="65"/>
      <c r="F949" s="46"/>
      <c r="G949" s="46"/>
      <c r="H949" s="163"/>
      <c r="I949" s="43"/>
      <c r="J949" s="29"/>
      <c r="K949" s="70"/>
      <c r="L949" s="69"/>
      <c r="M949" s="47"/>
      <c r="N949" s="238" t="str">
        <f ca="1">IF(Tabla1[[#This Row],[Fecha de nac]]="","",IF(Tabla1[[#This Row],[Fecha Finalización]] &gt;=TODAY(), DATEDIF(Tabla1[[#This Row],[Fecha de nac]],TODAY(),"y"), ROUNDDOWN((Tabla1[[#This Row],[Fecha Finalización]] -Tabla1[[#This Row],[Fecha de nac]])/365,0)))</f>
        <v/>
      </c>
      <c r="O949" s="169"/>
      <c r="P949" s="35"/>
      <c r="Q949" s="68"/>
      <c r="R949" s="68"/>
      <c r="S949" s="68"/>
      <c r="T949" s="68"/>
      <c r="U949" s="243" t="str">
        <f>IF(F949="","",Tabla1[[#This Row],[Fecha Inicio grupo]]+3*7-7)</f>
        <v/>
      </c>
      <c r="V949" s="244" t="str">
        <f>IF(F949="","",EDATE(Tabla1[[#This Row],[Fecha Inicio grupo]],3))</f>
        <v/>
      </c>
      <c r="W949" s="30"/>
      <c r="X949" s="30"/>
      <c r="Y949" s="76"/>
      <c r="Z949" s="76"/>
      <c r="AA949" s="76"/>
      <c r="AB949" s="76"/>
      <c r="AC949" s="76"/>
      <c r="AD949" s="76"/>
      <c r="AE949" s="76"/>
      <c r="AF949" s="76"/>
      <c r="AG949" s="76"/>
      <c r="AH949" s="76"/>
      <c r="AI949" s="76"/>
      <c r="AJ949" s="76"/>
      <c r="AK949" s="76"/>
      <c r="AL949" s="76"/>
      <c r="AM949" s="76"/>
      <c r="AN949" s="76"/>
      <c r="AO949" s="144"/>
      <c r="AP949" s="246" t="str">
        <f>IF(F949="","",IFERROR(VLOOKUP(SUBSTITUTE(SUBSTITUTE(Tabla1[[#This Row],[Uso Sistemas]],"T","P"),"N","F"),Parámetros!$M$2:$N$17,2,0),"Completar hasta 3ra sem. para evaluar a Probacionista"))</f>
        <v/>
      </c>
      <c r="AQ949" s="40"/>
      <c r="AR949" s="40"/>
      <c r="AS949" s="40"/>
      <c r="AT949" s="29"/>
      <c r="AU949" s="56"/>
      <c r="AV949" s="56"/>
      <c r="AW949" s="56"/>
      <c r="AX949" s="248" t="str">
        <f>IF(V949="","",EOMONTH(EDATE(Tabla1[[#This Row],[Fecha Finalización]],2),0))</f>
        <v/>
      </c>
      <c r="AY949" s="40"/>
      <c r="AZ949" s="249" t="str">
        <f>IF(V949="","",EOMONTH(EDATE(Tabla1[[#This Row],[Fecha Finalización]],3),0))</f>
        <v/>
      </c>
      <c r="BA949" s="40"/>
      <c r="BB949" s="40"/>
      <c r="BC949" s="235"/>
      <c r="BD949" s="233" t="str">
        <f>IF(F949="","",Tabla1[[#This Row],[sem 01]]&amp;Tabla1[[#This Row],[sem 02]]&amp;Tabla1[[#This Row],[sem 03]])</f>
        <v/>
      </c>
      <c r="BE949" s="234" t="str">
        <f>IF(TRIM(F949)="","",$B$1&amp;"-"&amp;SUBSTITUTE(Tabla1[[#This Row],[Mes Inscrito]]," ","")&amp;"-"&amp;SUBSTITUTE(Tabla1[[#This Row],[Dia de clases Inscrito]]," ","")&amp;"-"&amp;SUBSTITUTE(Tabla1[[#This Row],[Horario Inscrito]]," ","")&amp;"-"&amp;Tabla1[[#This Row],[Fecha Inicio grupo]])</f>
        <v/>
      </c>
      <c r="BF949" s="251" t="str">
        <f>IF(F949="","",Tabla1[[#This Row],[Curso]])</f>
        <v/>
      </c>
      <c r="BG949" s="252" t="str">
        <f>+IF(TRIM(F949)="","",$B$1&amp;"-"&amp;TRIM(Tabla1[[#This Row],[Mes Inscrito]])&amp;"-"&amp;TRIM(Tabla1[[#This Row],[Dia de clases Inscrito]])&amp;"-"&amp;TRIM(Tabla1[[#This Row],[Horario Inscrito]])&amp;"-"&amp;TRIM(Tabla1[[#This Row],[Fecha Inicio grupo]])&amp;"-"&amp;TRIM(Tabla1[[#This Row],[Tipo Incrito]]))</f>
        <v/>
      </c>
      <c r="BH949" s="308" t="str">
        <f>IF(F949="","",OR(IFERROR(SEARCH("CG",Tabla1[[#This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9" s="309" t="str">
        <f>IF(F949&lt;&gt;"",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9" s="309" t="str">
        <f>IF(F949&lt;&gt;"",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9" s="309" t="str">
        <f>IF(Tabla1[[#This Row],[Fecha Inicio grupo]]="","",IFERROR(VLOOKUP(Tabla1[[#This Row],[Mes de Alta como miembro]],Parámetros!$AM$2:$AN$16,2,0),"01/01/1900"))</f>
        <v/>
      </c>
    </row>
    <row r="950" spans="1:63" ht="14.45" hidden="1">
      <c r="A950" s="69">
        <v>947</v>
      </c>
      <c r="B950" s="30"/>
      <c r="C950" s="35"/>
      <c r="D950" s="43"/>
      <c r="E950" s="65"/>
      <c r="F950" s="46"/>
      <c r="G950" s="46"/>
      <c r="H950" s="163"/>
      <c r="I950" s="43"/>
      <c r="J950" s="29"/>
      <c r="K950" s="70"/>
      <c r="L950" s="69"/>
      <c r="M950" s="47"/>
      <c r="N950" s="238" t="str">
        <f ca="1">IF(Tabla1[[#This Row],[Fecha de nac]]="","",IF(Tabla1[[#This Row],[Fecha Finalización]] &gt;=TODAY(), DATEDIF(Tabla1[[#This Row],[Fecha de nac]],TODAY(),"y"), ROUNDDOWN((Tabla1[[#This Row],[Fecha Finalización]] -Tabla1[[#This Row],[Fecha de nac]])/365,0)))</f>
        <v/>
      </c>
      <c r="O950" s="169"/>
      <c r="P950" s="35"/>
      <c r="Q950" s="68"/>
      <c r="R950" s="68"/>
      <c r="S950" s="68"/>
      <c r="T950" s="68"/>
      <c r="U950" s="243" t="str">
        <f>IF(F950="","",Tabla1[[#This Row],[Fecha Inicio grupo]]+3*7-7)</f>
        <v/>
      </c>
      <c r="V950" s="244" t="str">
        <f>IF(F950="","",EDATE(Tabla1[[#This Row],[Fecha Inicio grupo]],3))</f>
        <v/>
      </c>
      <c r="W950" s="30"/>
      <c r="X950" s="30"/>
      <c r="Y950" s="76"/>
      <c r="Z950" s="76"/>
      <c r="AA950" s="76"/>
      <c r="AB950" s="76"/>
      <c r="AC950" s="76"/>
      <c r="AD950" s="76"/>
      <c r="AE950" s="76"/>
      <c r="AF950" s="76"/>
      <c r="AG950" s="76"/>
      <c r="AH950" s="76"/>
      <c r="AI950" s="76"/>
      <c r="AJ950" s="76"/>
      <c r="AK950" s="76"/>
      <c r="AL950" s="76"/>
      <c r="AM950" s="76"/>
      <c r="AN950" s="76"/>
      <c r="AO950" s="144"/>
      <c r="AP950" s="246" t="str">
        <f>IF(F950="","",IFERROR(VLOOKUP(SUBSTITUTE(SUBSTITUTE(Tabla1[[#This Row],[Uso Sistemas]],"T","P"),"N","F"),Parámetros!$M$2:$N$17,2,0),"Completar hasta 3ra sem. para evaluar a Probacionista"))</f>
        <v/>
      </c>
      <c r="AQ950" s="40"/>
      <c r="AR950" s="40"/>
      <c r="AS950" s="40"/>
      <c r="AT950" s="29"/>
      <c r="AU950" s="56"/>
      <c r="AV950" s="56"/>
      <c r="AW950" s="56"/>
      <c r="AX950" s="248" t="str">
        <f>IF(V950="","",EOMONTH(EDATE(Tabla1[[#This Row],[Fecha Finalización]],2),0))</f>
        <v/>
      </c>
      <c r="AY950" s="40"/>
      <c r="AZ950" s="249" t="str">
        <f>IF(V950="","",EOMONTH(EDATE(Tabla1[[#This Row],[Fecha Finalización]],3),0))</f>
        <v/>
      </c>
      <c r="BA950" s="40"/>
      <c r="BB950" s="40"/>
      <c r="BC950" s="235"/>
      <c r="BD950" s="233" t="str">
        <f>IF(F950="","",Tabla1[[#This Row],[sem 01]]&amp;Tabla1[[#This Row],[sem 02]]&amp;Tabla1[[#This Row],[sem 03]])</f>
        <v/>
      </c>
      <c r="BE950" s="234" t="str">
        <f>IF(TRIM(F950)="","",$B$1&amp;"-"&amp;SUBSTITUTE(Tabla1[[#This Row],[Mes Inscrito]]," ","")&amp;"-"&amp;SUBSTITUTE(Tabla1[[#This Row],[Dia de clases Inscrito]]," ","")&amp;"-"&amp;SUBSTITUTE(Tabla1[[#This Row],[Horario Inscrito]]," ","")&amp;"-"&amp;Tabla1[[#This Row],[Fecha Inicio grupo]])</f>
        <v/>
      </c>
      <c r="BF950" s="251" t="str">
        <f>IF(F950="","",Tabla1[[#This Row],[Curso]])</f>
        <v/>
      </c>
      <c r="BG950" s="252" t="str">
        <f>+IF(TRIM(F950)="","",$B$1&amp;"-"&amp;TRIM(Tabla1[[#This Row],[Mes Inscrito]])&amp;"-"&amp;TRIM(Tabla1[[#This Row],[Dia de clases Inscrito]])&amp;"-"&amp;TRIM(Tabla1[[#This Row],[Horario Inscrito]])&amp;"-"&amp;TRIM(Tabla1[[#This Row],[Fecha Inicio grupo]])&amp;"-"&amp;TRIM(Tabla1[[#This Row],[Tipo Incrito]]))</f>
        <v/>
      </c>
      <c r="BH950" s="308" t="str">
        <f>IF(F950="","",OR(IFERROR(SEARCH("CG",Tabla1[[#This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0" s="309" t="str">
        <f>IF(F950&lt;&gt;"",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0" s="309" t="str">
        <f>IF(F950&lt;&gt;"",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0" s="309" t="str">
        <f>IF(Tabla1[[#This Row],[Fecha Inicio grupo]]="","",IFERROR(VLOOKUP(Tabla1[[#This Row],[Mes de Alta como miembro]],Parámetros!$AM$2:$AN$16,2,0),"01/01/1900"))</f>
        <v/>
      </c>
    </row>
    <row r="951" spans="1:63" ht="14.45" hidden="1">
      <c r="A951" s="69">
        <v>948</v>
      </c>
      <c r="B951" s="30"/>
      <c r="C951" s="35"/>
      <c r="D951" s="43"/>
      <c r="E951" s="65"/>
      <c r="F951" s="46"/>
      <c r="G951" s="46"/>
      <c r="H951" s="163"/>
      <c r="I951" s="43"/>
      <c r="J951" s="29"/>
      <c r="K951" s="70"/>
      <c r="L951" s="69"/>
      <c r="M951" s="47"/>
      <c r="N951" s="238" t="str">
        <f ca="1">IF(Tabla1[[#This Row],[Fecha de nac]]="","",IF(Tabla1[[#This Row],[Fecha Finalización]] &gt;=TODAY(), DATEDIF(Tabla1[[#This Row],[Fecha de nac]],TODAY(),"y"), ROUNDDOWN((Tabla1[[#This Row],[Fecha Finalización]] -Tabla1[[#This Row],[Fecha de nac]])/365,0)))</f>
        <v/>
      </c>
      <c r="O951" s="169"/>
      <c r="P951" s="35"/>
      <c r="Q951" s="68"/>
      <c r="R951" s="68"/>
      <c r="S951" s="68"/>
      <c r="T951" s="68"/>
      <c r="U951" s="243" t="str">
        <f>IF(F951="","",Tabla1[[#This Row],[Fecha Inicio grupo]]+3*7-7)</f>
        <v/>
      </c>
      <c r="V951" s="244" t="str">
        <f>IF(F951="","",EDATE(Tabla1[[#This Row],[Fecha Inicio grupo]],3))</f>
        <v/>
      </c>
      <c r="W951" s="30"/>
      <c r="X951" s="30"/>
      <c r="Y951" s="76"/>
      <c r="Z951" s="76"/>
      <c r="AA951" s="76"/>
      <c r="AB951" s="76"/>
      <c r="AC951" s="76"/>
      <c r="AD951" s="76"/>
      <c r="AE951" s="76"/>
      <c r="AF951" s="76"/>
      <c r="AG951" s="76"/>
      <c r="AH951" s="76"/>
      <c r="AI951" s="76"/>
      <c r="AJ951" s="76"/>
      <c r="AK951" s="76"/>
      <c r="AL951" s="76"/>
      <c r="AM951" s="76"/>
      <c r="AN951" s="76"/>
      <c r="AO951" s="144"/>
      <c r="AP951" s="246" t="str">
        <f>IF(F951="","",IFERROR(VLOOKUP(SUBSTITUTE(SUBSTITUTE(Tabla1[[#This Row],[Uso Sistemas]],"T","P"),"N","F"),Parámetros!$M$2:$N$17,2,0),"Completar hasta 3ra sem. para evaluar a Probacionista"))</f>
        <v/>
      </c>
      <c r="AQ951" s="40"/>
      <c r="AR951" s="40"/>
      <c r="AS951" s="40"/>
      <c r="AT951" s="29"/>
      <c r="AU951" s="56"/>
      <c r="AV951" s="56"/>
      <c r="AW951" s="56"/>
      <c r="AX951" s="248" t="str">
        <f>IF(V951="","",EOMONTH(EDATE(Tabla1[[#This Row],[Fecha Finalización]],2),0))</f>
        <v/>
      </c>
      <c r="AY951" s="40"/>
      <c r="AZ951" s="249" t="str">
        <f>IF(V951="","",EOMONTH(EDATE(Tabla1[[#This Row],[Fecha Finalización]],3),0))</f>
        <v/>
      </c>
      <c r="BA951" s="40"/>
      <c r="BB951" s="40"/>
      <c r="BC951" s="235"/>
      <c r="BD951" s="233" t="str">
        <f>IF(F951="","",Tabla1[[#This Row],[sem 01]]&amp;Tabla1[[#This Row],[sem 02]]&amp;Tabla1[[#This Row],[sem 03]])</f>
        <v/>
      </c>
      <c r="BE951" s="234" t="str">
        <f>IF(TRIM(F951)="","",$B$1&amp;"-"&amp;SUBSTITUTE(Tabla1[[#This Row],[Mes Inscrito]]," ","")&amp;"-"&amp;SUBSTITUTE(Tabla1[[#This Row],[Dia de clases Inscrito]]," ","")&amp;"-"&amp;SUBSTITUTE(Tabla1[[#This Row],[Horario Inscrito]]," ","")&amp;"-"&amp;Tabla1[[#This Row],[Fecha Inicio grupo]])</f>
        <v/>
      </c>
      <c r="BF951" s="251" t="str">
        <f>IF(F951="","",Tabla1[[#This Row],[Curso]])</f>
        <v/>
      </c>
      <c r="BG951" s="252" t="str">
        <f>+IF(TRIM(F951)="","",$B$1&amp;"-"&amp;TRIM(Tabla1[[#This Row],[Mes Inscrito]])&amp;"-"&amp;TRIM(Tabla1[[#This Row],[Dia de clases Inscrito]])&amp;"-"&amp;TRIM(Tabla1[[#This Row],[Horario Inscrito]])&amp;"-"&amp;TRIM(Tabla1[[#This Row],[Fecha Inicio grupo]])&amp;"-"&amp;TRIM(Tabla1[[#This Row],[Tipo Incrito]]))</f>
        <v/>
      </c>
      <c r="BH951" s="308" t="str">
        <f>IF(F951="","",OR(IFERROR(SEARCH("CG",Tabla1[[#This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1" s="309" t="str">
        <f>IF(F951&lt;&gt;"",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1" s="309" t="str">
        <f>IF(F951&lt;&gt;"",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1" s="309" t="str">
        <f>IF(Tabla1[[#This Row],[Fecha Inicio grupo]]="","",IFERROR(VLOOKUP(Tabla1[[#This Row],[Mes de Alta como miembro]],Parámetros!$AM$2:$AN$16,2,0),"01/01/1900"))</f>
        <v/>
      </c>
    </row>
    <row r="952" spans="1:63" ht="14.45" hidden="1">
      <c r="A952" s="69">
        <v>949</v>
      </c>
      <c r="B952" s="30"/>
      <c r="C952" s="35"/>
      <c r="D952" s="43"/>
      <c r="E952" s="65"/>
      <c r="F952" s="46"/>
      <c r="G952" s="46"/>
      <c r="H952" s="163"/>
      <c r="I952" s="43"/>
      <c r="J952" s="29"/>
      <c r="K952" s="70"/>
      <c r="L952" s="69"/>
      <c r="M952" s="47"/>
      <c r="N952" s="238" t="str">
        <f ca="1">IF(Tabla1[[#This Row],[Fecha de nac]]="","",IF(Tabla1[[#This Row],[Fecha Finalización]] &gt;=TODAY(), DATEDIF(Tabla1[[#This Row],[Fecha de nac]],TODAY(),"y"), ROUNDDOWN((Tabla1[[#This Row],[Fecha Finalización]] -Tabla1[[#This Row],[Fecha de nac]])/365,0)))</f>
        <v/>
      </c>
      <c r="O952" s="169"/>
      <c r="P952" s="35"/>
      <c r="Q952" s="68"/>
      <c r="R952" s="68"/>
      <c r="S952" s="68"/>
      <c r="T952" s="68"/>
      <c r="U952" s="243" t="str">
        <f>IF(F952="","",Tabla1[[#This Row],[Fecha Inicio grupo]]+3*7-7)</f>
        <v/>
      </c>
      <c r="V952" s="244" t="str">
        <f>IF(F952="","",EDATE(Tabla1[[#This Row],[Fecha Inicio grupo]],3))</f>
        <v/>
      </c>
      <c r="W952" s="30"/>
      <c r="X952" s="30"/>
      <c r="Y952" s="76"/>
      <c r="Z952" s="76"/>
      <c r="AA952" s="76"/>
      <c r="AB952" s="76"/>
      <c r="AC952" s="76"/>
      <c r="AD952" s="76"/>
      <c r="AE952" s="76"/>
      <c r="AF952" s="76"/>
      <c r="AG952" s="76"/>
      <c r="AH952" s="76"/>
      <c r="AI952" s="76"/>
      <c r="AJ952" s="76"/>
      <c r="AK952" s="76"/>
      <c r="AL952" s="76"/>
      <c r="AM952" s="76"/>
      <c r="AN952" s="76"/>
      <c r="AO952" s="144"/>
      <c r="AP952" s="246" t="str">
        <f>IF(F952="","",IFERROR(VLOOKUP(SUBSTITUTE(SUBSTITUTE(Tabla1[[#This Row],[Uso Sistemas]],"T","P"),"N","F"),Parámetros!$M$2:$N$17,2,0),"Completar hasta 3ra sem. para evaluar a Probacionista"))</f>
        <v/>
      </c>
      <c r="AQ952" s="40"/>
      <c r="AR952" s="40"/>
      <c r="AS952" s="40"/>
      <c r="AT952" s="29"/>
      <c r="AU952" s="56"/>
      <c r="AV952" s="56"/>
      <c r="AW952" s="56"/>
      <c r="AX952" s="248" t="str">
        <f>IF(V952="","",EOMONTH(EDATE(Tabla1[[#This Row],[Fecha Finalización]],2),0))</f>
        <v/>
      </c>
      <c r="AY952" s="40"/>
      <c r="AZ952" s="249" t="str">
        <f>IF(V952="","",EOMONTH(EDATE(Tabla1[[#This Row],[Fecha Finalización]],3),0))</f>
        <v/>
      </c>
      <c r="BA952" s="40"/>
      <c r="BB952" s="40"/>
      <c r="BC952" s="235"/>
      <c r="BD952" s="233" t="str">
        <f>IF(F952="","",Tabla1[[#This Row],[sem 01]]&amp;Tabla1[[#This Row],[sem 02]]&amp;Tabla1[[#This Row],[sem 03]])</f>
        <v/>
      </c>
      <c r="BE952" s="234" t="str">
        <f>IF(TRIM(F952)="","",$B$1&amp;"-"&amp;SUBSTITUTE(Tabla1[[#This Row],[Mes Inscrito]]," ","")&amp;"-"&amp;SUBSTITUTE(Tabla1[[#This Row],[Dia de clases Inscrito]]," ","")&amp;"-"&amp;SUBSTITUTE(Tabla1[[#This Row],[Horario Inscrito]]," ","")&amp;"-"&amp;Tabla1[[#This Row],[Fecha Inicio grupo]])</f>
        <v/>
      </c>
      <c r="BF952" s="251" t="str">
        <f>IF(F952="","",Tabla1[[#This Row],[Curso]])</f>
        <v/>
      </c>
      <c r="BG952" s="252" t="str">
        <f>+IF(TRIM(F952)="","",$B$1&amp;"-"&amp;TRIM(Tabla1[[#This Row],[Mes Inscrito]])&amp;"-"&amp;TRIM(Tabla1[[#This Row],[Dia de clases Inscrito]])&amp;"-"&amp;TRIM(Tabla1[[#This Row],[Horario Inscrito]])&amp;"-"&amp;TRIM(Tabla1[[#This Row],[Fecha Inicio grupo]])&amp;"-"&amp;TRIM(Tabla1[[#This Row],[Tipo Incrito]]))</f>
        <v/>
      </c>
      <c r="BH952" s="308" t="str">
        <f>IF(F952="","",OR(IFERROR(SEARCH("CG",Tabla1[[#This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2" s="309" t="str">
        <f>IF(F952&lt;&gt;"",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2" s="309" t="str">
        <f>IF(F952&lt;&gt;"",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2" s="309" t="str">
        <f>IF(Tabla1[[#This Row],[Fecha Inicio grupo]]="","",IFERROR(VLOOKUP(Tabla1[[#This Row],[Mes de Alta como miembro]],Parámetros!$AM$2:$AN$16,2,0),"01/01/1900"))</f>
        <v/>
      </c>
    </row>
    <row r="953" spans="1:63" ht="14.45" hidden="1">
      <c r="A953" s="69">
        <v>950</v>
      </c>
      <c r="B953" s="30"/>
      <c r="C953" s="35"/>
      <c r="D953" s="43"/>
      <c r="E953" s="65"/>
      <c r="F953" s="46"/>
      <c r="G953" s="46"/>
      <c r="H953" s="163"/>
      <c r="I953" s="43"/>
      <c r="J953" s="29"/>
      <c r="K953" s="70"/>
      <c r="L953" s="69"/>
      <c r="M953" s="47"/>
      <c r="N953" s="238" t="str">
        <f ca="1">IF(Tabla1[[#This Row],[Fecha de nac]]="","",IF(Tabla1[[#This Row],[Fecha Finalización]] &gt;=TODAY(), DATEDIF(Tabla1[[#This Row],[Fecha de nac]],TODAY(),"y"), ROUNDDOWN((Tabla1[[#This Row],[Fecha Finalización]] -Tabla1[[#This Row],[Fecha de nac]])/365,0)))</f>
        <v/>
      </c>
      <c r="O953" s="169"/>
      <c r="P953" s="35"/>
      <c r="Q953" s="68"/>
      <c r="R953" s="68"/>
      <c r="S953" s="68"/>
      <c r="T953" s="68"/>
      <c r="U953" s="243" t="str">
        <f>IF(F953="","",Tabla1[[#This Row],[Fecha Inicio grupo]]+3*7-7)</f>
        <v/>
      </c>
      <c r="V953" s="244" t="str">
        <f>IF(F953="","",EDATE(Tabla1[[#This Row],[Fecha Inicio grupo]],3))</f>
        <v/>
      </c>
      <c r="W953" s="30"/>
      <c r="X953" s="30"/>
      <c r="Y953" s="76"/>
      <c r="Z953" s="76"/>
      <c r="AA953" s="76"/>
      <c r="AB953" s="76"/>
      <c r="AC953" s="76"/>
      <c r="AD953" s="76"/>
      <c r="AE953" s="76"/>
      <c r="AF953" s="76"/>
      <c r="AG953" s="76"/>
      <c r="AH953" s="76"/>
      <c r="AI953" s="76"/>
      <c r="AJ953" s="76"/>
      <c r="AK953" s="76"/>
      <c r="AL953" s="76"/>
      <c r="AM953" s="76"/>
      <c r="AN953" s="76"/>
      <c r="AO953" s="144"/>
      <c r="AP953" s="246" t="str">
        <f>IF(F953="","",IFERROR(VLOOKUP(SUBSTITUTE(SUBSTITUTE(Tabla1[[#This Row],[Uso Sistemas]],"T","P"),"N","F"),Parámetros!$M$2:$N$17,2,0),"Completar hasta 3ra sem. para evaluar a Probacionista"))</f>
        <v/>
      </c>
      <c r="AQ953" s="40"/>
      <c r="AR953" s="40"/>
      <c r="AS953" s="40"/>
      <c r="AT953" s="29"/>
      <c r="AU953" s="56"/>
      <c r="AV953" s="56"/>
      <c r="AW953" s="56"/>
      <c r="AX953" s="248" t="str">
        <f>IF(V953="","",EOMONTH(EDATE(Tabla1[[#This Row],[Fecha Finalización]],2),0))</f>
        <v/>
      </c>
      <c r="AY953" s="40"/>
      <c r="AZ953" s="249" t="str">
        <f>IF(V953="","",EOMONTH(EDATE(Tabla1[[#This Row],[Fecha Finalización]],3),0))</f>
        <v/>
      </c>
      <c r="BA953" s="40"/>
      <c r="BB953" s="40"/>
      <c r="BC953" s="235"/>
      <c r="BD953" s="233" t="str">
        <f>IF(F953="","",Tabla1[[#This Row],[sem 01]]&amp;Tabla1[[#This Row],[sem 02]]&amp;Tabla1[[#This Row],[sem 03]])</f>
        <v/>
      </c>
      <c r="BE953" s="234" t="str">
        <f>IF(TRIM(F953)="","",$B$1&amp;"-"&amp;SUBSTITUTE(Tabla1[[#This Row],[Mes Inscrito]]," ","")&amp;"-"&amp;SUBSTITUTE(Tabla1[[#This Row],[Dia de clases Inscrito]]," ","")&amp;"-"&amp;SUBSTITUTE(Tabla1[[#This Row],[Horario Inscrito]]," ","")&amp;"-"&amp;Tabla1[[#This Row],[Fecha Inicio grupo]])</f>
        <v/>
      </c>
      <c r="BF953" s="251" t="str">
        <f>IF(F953="","",Tabla1[[#This Row],[Curso]])</f>
        <v/>
      </c>
      <c r="BG953" s="252" t="str">
        <f>+IF(TRIM(F953)="","",$B$1&amp;"-"&amp;TRIM(Tabla1[[#This Row],[Mes Inscrito]])&amp;"-"&amp;TRIM(Tabla1[[#This Row],[Dia de clases Inscrito]])&amp;"-"&amp;TRIM(Tabla1[[#This Row],[Horario Inscrito]])&amp;"-"&amp;TRIM(Tabla1[[#This Row],[Fecha Inicio grupo]])&amp;"-"&amp;TRIM(Tabla1[[#This Row],[Tipo Incrito]]))</f>
        <v/>
      </c>
      <c r="BH953" s="308" t="str">
        <f>IF(F953="","",OR(IFERROR(SEARCH("CG",Tabla1[[#This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3" s="309" t="str">
        <f>IF(F953&lt;&gt;"",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3" s="309" t="str">
        <f>IF(F953&lt;&gt;"",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3" s="309" t="str">
        <f>IF(Tabla1[[#This Row],[Fecha Inicio grupo]]="","",IFERROR(VLOOKUP(Tabla1[[#This Row],[Mes de Alta como miembro]],Parámetros!$AM$2:$AN$16,2,0),"01/01/1900"))</f>
        <v/>
      </c>
    </row>
    <row r="954" spans="1:63" ht="14.45" hidden="1">
      <c r="A954" s="69">
        <v>951</v>
      </c>
      <c r="B954" s="30"/>
      <c r="C954" s="35"/>
      <c r="D954" s="43"/>
      <c r="E954" s="65"/>
      <c r="F954" s="46"/>
      <c r="G954" s="46"/>
      <c r="H954" s="163"/>
      <c r="I954" s="43"/>
      <c r="J954" s="29"/>
      <c r="K954" s="70"/>
      <c r="L954" s="69"/>
      <c r="M954" s="47"/>
      <c r="N954" s="238" t="str">
        <f ca="1">IF(Tabla1[[#This Row],[Fecha de nac]]="","",IF(Tabla1[[#This Row],[Fecha Finalización]] &gt;=TODAY(), DATEDIF(Tabla1[[#This Row],[Fecha de nac]],TODAY(),"y"), ROUNDDOWN((Tabla1[[#This Row],[Fecha Finalización]] -Tabla1[[#This Row],[Fecha de nac]])/365,0)))</f>
        <v/>
      </c>
      <c r="O954" s="169"/>
      <c r="P954" s="35"/>
      <c r="Q954" s="68"/>
      <c r="R954" s="68"/>
      <c r="S954" s="68"/>
      <c r="T954" s="68"/>
      <c r="U954" s="243" t="str">
        <f>IF(F954="","",Tabla1[[#This Row],[Fecha Inicio grupo]]+3*7-7)</f>
        <v/>
      </c>
      <c r="V954" s="244" t="str">
        <f>IF(F954="","",EDATE(Tabla1[[#This Row],[Fecha Inicio grupo]],3))</f>
        <v/>
      </c>
      <c r="W954" s="30"/>
      <c r="X954" s="30"/>
      <c r="Y954" s="76"/>
      <c r="Z954" s="76"/>
      <c r="AA954" s="76"/>
      <c r="AB954" s="76"/>
      <c r="AC954" s="76"/>
      <c r="AD954" s="76"/>
      <c r="AE954" s="76"/>
      <c r="AF954" s="76"/>
      <c r="AG954" s="76"/>
      <c r="AH954" s="76"/>
      <c r="AI954" s="76"/>
      <c r="AJ954" s="76"/>
      <c r="AK954" s="76"/>
      <c r="AL954" s="76"/>
      <c r="AM954" s="76"/>
      <c r="AN954" s="76"/>
      <c r="AO954" s="144"/>
      <c r="AP954" s="246" t="str">
        <f>IF(F954="","",IFERROR(VLOOKUP(SUBSTITUTE(SUBSTITUTE(Tabla1[[#This Row],[Uso Sistemas]],"T","P"),"N","F"),Parámetros!$M$2:$N$17,2,0),"Completar hasta 3ra sem. para evaluar a Probacionista"))</f>
        <v/>
      </c>
      <c r="AQ954" s="40"/>
      <c r="AR954" s="40"/>
      <c r="AS954" s="40"/>
      <c r="AT954" s="29"/>
      <c r="AU954" s="56"/>
      <c r="AV954" s="56"/>
      <c r="AW954" s="56"/>
      <c r="AX954" s="248" t="str">
        <f>IF(V954="","",EOMONTH(EDATE(Tabla1[[#This Row],[Fecha Finalización]],2),0))</f>
        <v/>
      </c>
      <c r="AY954" s="40"/>
      <c r="AZ954" s="249" t="str">
        <f>IF(V954="","",EOMONTH(EDATE(Tabla1[[#This Row],[Fecha Finalización]],3),0))</f>
        <v/>
      </c>
      <c r="BA954" s="40"/>
      <c r="BB954" s="40"/>
      <c r="BC954" s="235"/>
      <c r="BD954" s="233" t="str">
        <f>IF(F954="","",Tabla1[[#This Row],[sem 01]]&amp;Tabla1[[#This Row],[sem 02]]&amp;Tabla1[[#This Row],[sem 03]])</f>
        <v/>
      </c>
      <c r="BE954" s="234" t="str">
        <f>IF(TRIM(F954)="","",$B$1&amp;"-"&amp;SUBSTITUTE(Tabla1[[#This Row],[Mes Inscrito]]," ","")&amp;"-"&amp;SUBSTITUTE(Tabla1[[#This Row],[Dia de clases Inscrito]]," ","")&amp;"-"&amp;SUBSTITUTE(Tabla1[[#This Row],[Horario Inscrito]]," ","")&amp;"-"&amp;Tabla1[[#This Row],[Fecha Inicio grupo]])</f>
        <v/>
      </c>
      <c r="BF954" s="251" t="str">
        <f>IF(F954="","",Tabla1[[#This Row],[Curso]])</f>
        <v/>
      </c>
      <c r="BG954" s="252" t="str">
        <f>+IF(TRIM(F954)="","",$B$1&amp;"-"&amp;TRIM(Tabla1[[#This Row],[Mes Inscrito]])&amp;"-"&amp;TRIM(Tabla1[[#This Row],[Dia de clases Inscrito]])&amp;"-"&amp;TRIM(Tabla1[[#This Row],[Horario Inscrito]])&amp;"-"&amp;TRIM(Tabla1[[#This Row],[Fecha Inicio grupo]])&amp;"-"&amp;TRIM(Tabla1[[#This Row],[Tipo Incrito]]))</f>
        <v/>
      </c>
      <c r="BH954" s="308" t="str">
        <f>IF(F954="","",OR(IFERROR(SEARCH("CG",Tabla1[[#This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4" s="309" t="str">
        <f>IF(F954&lt;&gt;"",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4" s="309" t="str">
        <f>IF(F954&lt;&gt;"",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4" s="309" t="str">
        <f>IF(Tabla1[[#This Row],[Fecha Inicio grupo]]="","",IFERROR(VLOOKUP(Tabla1[[#This Row],[Mes de Alta como miembro]],Parámetros!$AM$2:$AN$16,2,0),"01/01/1900"))</f>
        <v/>
      </c>
    </row>
    <row r="955" spans="1:63" ht="14.45" hidden="1">
      <c r="A955" s="69">
        <v>952</v>
      </c>
      <c r="B955" s="30"/>
      <c r="C955" s="35"/>
      <c r="D955" s="43"/>
      <c r="E955" s="65"/>
      <c r="F955" s="46"/>
      <c r="G955" s="46"/>
      <c r="H955" s="163"/>
      <c r="I955" s="43"/>
      <c r="J955" s="29"/>
      <c r="K955" s="70"/>
      <c r="L955" s="69"/>
      <c r="M955" s="47"/>
      <c r="N955" s="238" t="str">
        <f ca="1">IF(Tabla1[[#This Row],[Fecha de nac]]="","",IF(Tabla1[[#This Row],[Fecha Finalización]] &gt;=TODAY(), DATEDIF(Tabla1[[#This Row],[Fecha de nac]],TODAY(),"y"), ROUNDDOWN((Tabla1[[#This Row],[Fecha Finalización]] -Tabla1[[#This Row],[Fecha de nac]])/365,0)))</f>
        <v/>
      </c>
      <c r="O955" s="169"/>
      <c r="P955" s="35"/>
      <c r="Q955" s="68"/>
      <c r="R955" s="68"/>
      <c r="S955" s="68"/>
      <c r="T955" s="68"/>
      <c r="U955" s="243" t="str">
        <f>IF(F955="","",Tabla1[[#This Row],[Fecha Inicio grupo]]+3*7-7)</f>
        <v/>
      </c>
      <c r="V955" s="244" t="str">
        <f>IF(F955="","",EDATE(Tabla1[[#This Row],[Fecha Inicio grupo]],3))</f>
        <v/>
      </c>
      <c r="W955" s="30"/>
      <c r="X955" s="30"/>
      <c r="Y955" s="76"/>
      <c r="Z955" s="76"/>
      <c r="AA955" s="76"/>
      <c r="AB955" s="76"/>
      <c r="AC955" s="76"/>
      <c r="AD955" s="76"/>
      <c r="AE955" s="76"/>
      <c r="AF955" s="76"/>
      <c r="AG955" s="76"/>
      <c r="AH955" s="76"/>
      <c r="AI955" s="76"/>
      <c r="AJ955" s="76"/>
      <c r="AK955" s="76"/>
      <c r="AL955" s="76"/>
      <c r="AM955" s="76"/>
      <c r="AN955" s="76"/>
      <c r="AO955" s="144"/>
      <c r="AP955" s="246" t="str">
        <f>IF(F955="","",IFERROR(VLOOKUP(SUBSTITUTE(SUBSTITUTE(Tabla1[[#This Row],[Uso Sistemas]],"T","P"),"N","F"),Parámetros!$M$2:$N$17,2,0),"Completar hasta 3ra sem. para evaluar a Probacionista"))</f>
        <v/>
      </c>
      <c r="AQ955" s="40"/>
      <c r="AR955" s="40"/>
      <c r="AS955" s="40"/>
      <c r="AT955" s="29"/>
      <c r="AU955" s="56"/>
      <c r="AV955" s="56"/>
      <c r="AW955" s="56"/>
      <c r="AX955" s="248" t="str">
        <f>IF(V955="","",EOMONTH(EDATE(Tabla1[[#This Row],[Fecha Finalización]],2),0))</f>
        <v/>
      </c>
      <c r="AY955" s="40"/>
      <c r="AZ955" s="249" t="str">
        <f>IF(V955="","",EOMONTH(EDATE(Tabla1[[#This Row],[Fecha Finalización]],3),0))</f>
        <v/>
      </c>
      <c r="BA955" s="40"/>
      <c r="BB955" s="40"/>
      <c r="BC955" s="235"/>
      <c r="BD955" s="233" t="str">
        <f>IF(F955="","",Tabla1[[#This Row],[sem 01]]&amp;Tabla1[[#This Row],[sem 02]]&amp;Tabla1[[#This Row],[sem 03]])</f>
        <v/>
      </c>
      <c r="BE955" s="234" t="str">
        <f>IF(TRIM(F955)="","",$B$1&amp;"-"&amp;SUBSTITUTE(Tabla1[[#This Row],[Mes Inscrito]]," ","")&amp;"-"&amp;SUBSTITUTE(Tabla1[[#This Row],[Dia de clases Inscrito]]," ","")&amp;"-"&amp;SUBSTITUTE(Tabla1[[#This Row],[Horario Inscrito]]," ","")&amp;"-"&amp;Tabla1[[#This Row],[Fecha Inicio grupo]])</f>
        <v/>
      </c>
      <c r="BF955" s="251" t="str">
        <f>IF(F955="","",Tabla1[[#This Row],[Curso]])</f>
        <v/>
      </c>
      <c r="BG955" s="252" t="str">
        <f>+IF(TRIM(F955)="","",$B$1&amp;"-"&amp;TRIM(Tabla1[[#This Row],[Mes Inscrito]])&amp;"-"&amp;TRIM(Tabla1[[#This Row],[Dia de clases Inscrito]])&amp;"-"&amp;TRIM(Tabla1[[#This Row],[Horario Inscrito]])&amp;"-"&amp;TRIM(Tabla1[[#This Row],[Fecha Inicio grupo]])&amp;"-"&amp;TRIM(Tabla1[[#This Row],[Tipo Incrito]]))</f>
        <v/>
      </c>
      <c r="BH955" s="308" t="str">
        <f>IF(F955="","",OR(IFERROR(SEARCH("CG",Tabla1[[#This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5" s="309" t="str">
        <f>IF(F955&lt;&gt;"",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5" s="309" t="str">
        <f>IF(F955&lt;&gt;"",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5" s="309" t="str">
        <f>IF(Tabla1[[#This Row],[Fecha Inicio grupo]]="","",IFERROR(VLOOKUP(Tabla1[[#This Row],[Mes de Alta como miembro]],Parámetros!$AM$2:$AN$16,2,0),"01/01/1900"))</f>
        <v/>
      </c>
    </row>
    <row r="956" spans="1:63" ht="14.45" hidden="1">
      <c r="A956" s="69">
        <v>953</v>
      </c>
      <c r="B956" s="30"/>
      <c r="C956" s="35"/>
      <c r="D956" s="43"/>
      <c r="E956" s="65"/>
      <c r="F956" s="46"/>
      <c r="G956" s="46"/>
      <c r="H956" s="163"/>
      <c r="I956" s="43"/>
      <c r="J956" s="29"/>
      <c r="K956" s="70"/>
      <c r="L956" s="69"/>
      <c r="M956" s="47"/>
      <c r="N956" s="238" t="str">
        <f ca="1">IF(Tabla1[[#This Row],[Fecha de nac]]="","",IF(Tabla1[[#This Row],[Fecha Finalización]] &gt;=TODAY(), DATEDIF(Tabla1[[#This Row],[Fecha de nac]],TODAY(),"y"), ROUNDDOWN((Tabla1[[#This Row],[Fecha Finalización]] -Tabla1[[#This Row],[Fecha de nac]])/365,0)))</f>
        <v/>
      </c>
      <c r="O956" s="169"/>
      <c r="P956" s="35"/>
      <c r="Q956" s="68"/>
      <c r="R956" s="68"/>
      <c r="S956" s="68"/>
      <c r="T956" s="68"/>
      <c r="U956" s="243" t="str">
        <f>IF(F956="","",Tabla1[[#This Row],[Fecha Inicio grupo]]+3*7-7)</f>
        <v/>
      </c>
      <c r="V956" s="244" t="str">
        <f>IF(F956="","",EDATE(Tabla1[[#This Row],[Fecha Inicio grupo]],3))</f>
        <v/>
      </c>
      <c r="W956" s="30"/>
      <c r="X956" s="30"/>
      <c r="Y956" s="76"/>
      <c r="Z956" s="76"/>
      <c r="AA956" s="76"/>
      <c r="AB956" s="76"/>
      <c r="AC956" s="76"/>
      <c r="AD956" s="76"/>
      <c r="AE956" s="76"/>
      <c r="AF956" s="76"/>
      <c r="AG956" s="76"/>
      <c r="AH956" s="76"/>
      <c r="AI956" s="76"/>
      <c r="AJ956" s="76"/>
      <c r="AK956" s="76"/>
      <c r="AL956" s="76"/>
      <c r="AM956" s="76"/>
      <c r="AN956" s="76"/>
      <c r="AO956" s="144"/>
      <c r="AP956" s="246" t="str">
        <f>IF(F956="","",IFERROR(VLOOKUP(SUBSTITUTE(SUBSTITUTE(Tabla1[[#This Row],[Uso Sistemas]],"T","P"),"N","F"),Parámetros!$M$2:$N$17,2,0),"Completar hasta 3ra sem. para evaluar a Probacionista"))</f>
        <v/>
      </c>
      <c r="AQ956" s="40"/>
      <c r="AR956" s="40"/>
      <c r="AS956" s="40"/>
      <c r="AT956" s="29"/>
      <c r="AU956" s="56"/>
      <c r="AV956" s="56"/>
      <c r="AW956" s="56"/>
      <c r="AX956" s="248" t="str">
        <f>IF(V956="","",EOMONTH(EDATE(Tabla1[[#This Row],[Fecha Finalización]],2),0))</f>
        <v/>
      </c>
      <c r="AY956" s="40"/>
      <c r="AZ956" s="249" t="str">
        <f>IF(V956="","",EOMONTH(EDATE(Tabla1[[#This Row],[Fecha Finalización]],3),0))</f>
        <v/>
      </c>
      <c r="BA956" s="40"/>
      <c r="BB956" s="40"/>
      <c r="BC956" s="235"/>
      <c r="BD956" s="233" t="str">
        <f>IF(F956="","",Tabla1[[#This Row],[sem 01]]&amp;Tabla1[[#This Row],[sem 02]]&amp;Tabla1[[#This Row],[sem 03]])</f>
        <v/>
      </c>
      <c r="BE956" s="234" t="str">
        <f>IF(TRIM(F956)="","",$B$1&amp;"-"&amp;SUBSTITUTE(Tabla1[[#This Row],[Mes Inscrito]]," ","")&amp;"-"&amp;SUBSTITUTE(Tabla1[[#This Row],[Dia de clases Inscrito]]," ","")&amp;"-"&amp;SUBSTITUTE(Tabla1[[#This Row],[Horario Inscrito]]," ","")&amp;"-"&amp;Tabla1[[#This Row],[Fecha Inicio grupo]])</f>
        <v/>
      </c>
      <c r="BF956" s="251" t="str">
        <f>IF(F956="","",Tabla1[[#This Row],[Curso]])</f>
        <v/>
      </c>
      <c r="BG956" s="252" t="str">
        <f>+IF(TRIM(F956)="","",$B$1&amp;"-"&amp;TRIM(Tabla1[[#This Row],[Mes Inscrito]])&amp;"-"&amp;TRIM(Tabla1[[#This Row],[Dia de clases Inscrito]])&amp;"-"&amp;TRIM(Tabla1[[#This Row],[Horario Inscrito]])&amp;"-"&amp;TRIM(Tabla1[[#This Row],[Fecha Inicio grupo]])&amp;"-"&amp;TRIM(Tabla1[[#This Row],[Tipo Incrito]]))</f>
        <v/>
      </c>
      <c r="BH956" s="308" t="str">
        <f>IF(F956="","",OR(IFERROR(SEARCH("CG",Tabla1[[#This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6" s="309" t="str">
        <f>IF(F956&lt;&gt;"",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6" s="309" t="str">
        <f>IF(F956&lt;&gt;"",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6" s="309" t="str">
        <f>IF(Tabla1[[#This Row],[Fecha Inicio grupo]]="","",IFERROR(VLOOKUP(Tabla1[[#This Row],[Mes de Alta como miembro]],Parámetros!$AM$2:$AN$16,2,0),"01/01/1900"))</f>
        <v/>
      </c>
    </row>
    <row r="957" spans="1:63" ht="14.45" hidden="1">
      <c r="A957" s="69">
        <v>954</v>
      </c>
      <c r="B957" s="30"/>
      <c r="C957" s="35"/>
      <c r="D957" s="43"/>
      <c r="E957" s="65"/>
      <c r="F957" s="46"/>
      <c r="G957" s="46"/>
      <c r="H957" s="163"/>
      <c r="I957" s="43"/>
      <c r="J957" s="29"/>
      <c r="K957" s="70"/>
      <c r="L957" s="69"/>
      <c r="M957" s="47"/>
      <c r="N957" s="238" t="str">
        <f ca="1">IF(Tabla1[[#This Row],[Fecha de nac]]="","",IF(Tabla1[[#This Row],[Fecha Finalización]] &gt;=TODAY(), DATEDIF(Tabla1[[#This Row],[Fecha de nac]],TODAY(),"y"), ROUNDDOWN((Tabla1[[#This Row],[Fecha Finalización]] -Tabla1[[#This Row],[Fecha de nac]])/365,0)))</f>
        <v/>
      </c>
      <c r="O957" s="169"/>
      <c r="P957" s="35"/>
      <c r="Q957" s="68"/>
      <c r="R957" s="68"/>
      <c r="S957" s="68"/>
      <c r="T957" s="68"/>
      <c r="U957" s="243" t="str">
        <f>IF(F957="","",Tabla1[[#This Row],[Fecha Inicio grupo]]+3*7-7)</f>
        <v/>
      </c>
      <c r="V957" s="244" t="str">
        <f>IF(F957="","",EDATE(Tabla1[[#This Row],[Fecha Inicio grupo]],3))</f>
        <v/>
      </c>
      <c r="W957" s="30"/>
      <c r="X957" s="30"/>
      <c r="Y957" s="76"/>
      <c r="Z957" s="76"/>
      <c r="AA957" s="76"/>
      <c r="AB957" s="76"/>
      <c r="AC957" s="76"/>
      <c r="AD957" s="76"/>
      <c r="AE957" s="76"/>
      <c r="AF957" s="76"/>
      <c r="AG957" s="76"/>
      <c r="AH957" s="76"/>
      <c r="AI957" s="76"/>
      <c r="AJ957" s="76"/>
      <c r="AK957" s="76"/>
      <c r="AL957" s="76"/>
      <c r="AM957" s="76"/>
      <c r="AN957" s="76"/>
      <c r="AO957" s="144"/>
      <c r="AP957" s="246" t="str">
        <f>IF(F957="","",IFERROR(VLOOKUP(SUBSTITUTE(SUBSTITUTE(Tabla1[[#This Row],[Uso Sistemas]],"T","P"),"N","F"),Parámetros!$M$2:$N$17,2,0),"Completar hasta 3ra sem. para evaluar a Probacionista"))</f>
        <v/>
      </c>
      <c r="AQ957" s="40"/>
      <c r="AR957" s="40"/>
      <c r="AS957" s="40"/>
      <c r="AT957" s="29"/>
      <c r="AU957" s="56"/>
      <c r="AV957" s="56"/>
      <c r="AW957" s="56"/>
      <c r="AX957" s="248" t="str">
        <f>IF(V957="","",EOMONTH(EDATE(Tabla1[[#This Row],[Fecha Finalización]],2),0))</f>
        <v/>
      </c>
      <c r="AY957" s="40"/>
      <c r="AZ957" s="249" t="str">
        <f>IF(V957="","",EOMONTH(EDATE(Tabla1[[#This Row],[Fecha Finalización]],3),0))</f>
        <v/>
      </c>
      <c r="BA957" s="40"/>
      <c r="BB957" s="40"/>
      <c r="BC957" s="235"/>
      <c r="BD957" s="233" t="str">
        <f>IF(F957="","",Tabla1[[#This Row],[sem 01]]&amp;Tabla1[[#This Row],[sem 02]]&amp;Tabla1[[#This Row],[sem 03]])</f>
        <v/>
      </c>
      <c r="BE957" s="234" t="str">
        <f>IF(TRIM(F957)="","",$B$1&amp;"-"&amp;SUBSTITUTE(Tabla1[[#This Row],[Mes Inscrito]]," ","")&amp;"-"&amp;SUBSTITUTE(Tabla1[[#This Row],[Dia de clases Inscrito]]," ","")&amp;"-"&amp;SUBSTITUTE(Tabla1[[#This Row],[Horario Inscrito]]," ","")&amp;"-"&amp;Tabla1[[#This Row],[Fecha Inicio grupo]])</f>
        <v/>
      </c>
      <c r="BF957" s="251" t="str">
        <f>IF(F957="","",Tabla1[[#This Row],[Curso]])</f>
        <v/>
      </c>
      <c r="BG957" s="252" t="str">
        <f>+IF(TRIM(F957)="","",$B$1&amp;"-"&amp;TRIM(Tabla1[[#This Row],[Mes Inscrito]])&amp;"-"&amp;TRIM(Tabla1[[#This Row],[Dia de clases Inscrito]])&amp;"-"&amp;TRIM(Tabla1[[#This Row],[Horario Inscrito]])&amp;"-"&amp;TRIM(Tabla1[[#This Row],[Fecha Inicio grupo]])&amp;"-"&amp;TRIM(Tabla1[[#This Row],[Tipo Incrito]]))</f>
        <v/>
      </c>
      <c r="BH957" s="308" t="str">
        <f>IF(F957="","",OR(IFERROR(SEARCH("CG",Tabla1[[#This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7" s="309" t="str">
        <f>IF(F957&lt;&gt;"",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7" s="309" t="str">
        <f>IF(F957&lt;&gt;"",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7" s="309" t="str">
        <f>IF(Tabla1[[#This Row],[Fecha Inicio grupo]]="","",IFERROR(VLOOKUP(Tabla1[[#This Row],[Mes de Alta como miembro]],Parámetros!$AM$2:$AN$16,2,0),"01/01/1900"))</f>
        <v/>
      </c>
    </row>
    <row r="958" spans="1:63" ht="14.45" hidden="1">
      <c r="A958" s="69">
        <v>955</v>
      </c>
      <c r="B958" s="30"/>
      <c r="C958" s="35"/>
      <c r="D958" s="43"/>
      <c r="E958" s="65"/>
      <c r="F958" s="46"/>
      <c r="G958" s="46"/>
      <c r="H958" s="163"/>
      <c r="I958" s="43"/>
      <c r="J958" s="29"/>
      <c r="K958" s="70"/>
      <c r="L958" s="69"/>
      <c r="M958" s="47"/>
      <c r="N958" s="238" t="str">
        <f ca="1">IF(Tabla1[[#This Row],[Fecha de nac]]="","",IF(Tabla1[[#This Row],[Fecha Finalización]] &gt;=TODAY(), DATEDIF(Tabla1[[#This Row],[Fecha de nac]],TODAY(),"y"), ROUNDDOWN((Tabla1[[#This Row],[Fecha Finalización]] -Tabla1[[#This Row],[Fecha de nac]])/365,0)))</f>
        <v/>
      </c>
      <c r="O958" s="169"/>
      <c r="P958" s="35"/>
      <c r="Q958" s="68"/>
      <c r="R958" s="68"/>
      <c r="S958" s="68"/>
      <c r="T958" s="68"/>
      <c r="U958" s="243" t="str">
        <f>IF(F958="","",Tabla1[[#This Row],[Fecha Inicio grupo]]+3*7-7)</f>
        <v/>
      </c>
      <c r="V958" s="244" t="str">
        <f>IF(F958="","",EDATE(Tabla1[[#This Row],[Fecha Inicio grupo]],3))</f>
        <v/>
      </c>
      <c r="W958" s="30"/>
      <c r="X958" s="30"/>
      <c r="Y958" s="76"/>
      <c r="Z958" s="76"/>
      <c r="AA958" s="76"/>
      <c r="AB958" s="76"/>
      <c r="AC958" s="76"/>
      <c r="AD958" s="76"/>
      <c r="AE958" s="76"/>
      <c r="AF958" s="76"/>
      <c r="AG958" s="76"/>
      <c r="AH958" s="76"/>
      <c r="AI958" s="76"/>
      <c r="AJ958" s="76"/>
      <c r="AK958" s="76"/>
      <c r="AL958" s="76"/>
      <c r="AM958" s="76"/>
      <c r="AN958" s="76"/>
      <c r="AO958" s="144"/>
      <c r="AP958" s="246" t="str">
        <f>IF(F958="","",IFERROR(VLOOKUP(SUBSTITUTE(SUBSTITUTE(Tabla1[[#This Row],[Uso Sistemas]],"T","P"),"N","F"),Parámetros!$M$2:$N$17,2,0),"Completar hasta 3ra sem. para evaluar a Probacionista"))</f>
        <v/>
      </c>
      <c r="AQ958" s="40"/>
      <c r="AR958" s="40"/>
      <c r="AS958" s="40"/>
      <c r="AT958" s="29"/>
      <c r="AU958" s="56"/>
      <c r="AV958" s="56"/>
      <c r="AW958" s="56"/>
      <c r="AX958" s="248" t="str">
        <f>IF(V958="","",EOMONTH(EDATE(Tabla1[[#This Row],[Fecha Finalización]],2),0))</f>
        <v/>
      </c>
      <c r="AY958" s="40"/>
      <c r="AZ958" s="249" t="str">
        <f>IF(V958="","",EOMONTH(EDATE(Tabla1[[#This Row],[Fecha Finalización]],3),0))</f>
        <v/>
      </c>
      <c r="BA958" s="40"/>
      <c r="BB958" s="40"/>
      <c r="BC958" s="235"/>
      <c r="BD958" s="233" t="str">
        <f>IF(F958="","",Tabla1[[#This Row],[sem 01]]&amp;Tabla1[[#This Row],[sem 02]]&amp;Tabla1[[#This Row],[sem 03]])</f>
        <v/>
      </c>
      <c r="BE958" s="234" t="str">
        <f>IF(TRIM(F958)="","",$B$1&amp;"-"&amp;SUBSTITUTE(Tabla1[[#This Row],[Mes Inscrito]]," ","")&amp;"-"&amp;SUBSTITUTE(Tabla1[[#This Row],[Dia de clases Inscrito]]," ","")&amp;"-"&amp;SUBSTITUTE(Tabla1[[#This Row],[Horario Inscrito]]," ","")&amp;"-"&amp;Tabla1[[#This Row],[Fecha Inicio grupo]])</f>
        <v/>
      </c>
      <c r="BF958" s="251" t="str">
        <f>IF(F958="","",Tabla1[[#This Row],[Curso]])</f>
        <v/>
      </c>
      <c r="BG958" s="252" t="str">
        <f>+IF(TRIM(F958)="","",$B$1&amp;"-"&amp;TRIM(Tabla1[[#This Row],[Mes Inscrito]])&amp;"-"&amp;TRIM(Tabla1[[#This Row],[Dia de clases Inscrito]])&amp;"-"&amp;TRIM(Tabla1[[#This Row],[Horario Inscrito]])&amp;"-"&amp;TRIM(Tabla1[[#This Row],[Fecha Inicio grupo]])&amp;"-"&amp;TRIM(Tabla1[[#This Row],[Tipo Incrito]]))</f>
        <v/>
      </c>
      <c r="BH958" s="308" t="str">
        <f>IF(F958="","",OR(IFERROR(SEARCH("CG",Tabla1[[#This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8" s="309" t="str">
        <f>IF(F958&lt;&gt;"",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8" s="309" t="str">
        <f>IF(F958&lt;&gt;"",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8" s="309" t="str">
        <f>IF(Tabla1[[#This Row],[Fecha Inicio grupo]]="","",IFERROR(VLOOKUP(Tabla1[[#This Row],[Mes de Alta como miembro]],Parámetros!$AM$2:$AN$16,2,0),"01/01/1900"))</f>
        <v/>
      </c>
    </row>
    <row r="959" spans="1:63" ht="14.45" hidden="1">
      <c r="A959" s="69">
        <v>956</v>
      </c>
      <c r="B959" s="30"/>
      <c r="C959" s="35"/>
      <c r="D959" s="43"/>
      <c r="E959" s="65"/>
      <c r="F959" s="46"/>
      <c r="G959" s="46"/>
      <c r="H959" s="163"/>
      <c r="I959" s="43"/>
      <c r="J959" s="29"/>
      <c r="K959" s="70"/>
      <c r="L959" s="69"/>
      <c r="M959" s="47"/>
      <c r="N959" s="238" t="str">
        <f ca="1">IF(Tabla1[[#This Row],[Fecha de nac]]="","",IF(Tabla1[[#This Row],[Fecha Finalización]] &gt;=TODAY(), DATEDIF(Tabla1[[#This Row],[Fecha de nac]],TODAY(),"y"), ROUNDDOWN((Tabla1[[#This Row],[Fecha Finalización]] -Tabla1[[#This Row],[Fecha de nac]])/365,0)))</f>
        <v/>
      </c>
      <c r="O959" s="169"/>
      <c r="P959" s="35"/>
      <c r="Q959" s="68"/>
      <c r="R959" s="68"/>
      <c r="S959" s="68"/>
      <c r="T959" s="68"/>
      <c r="U959" s="243" t="str">
        <f>IF(F959="","",Tabla1[[#This Row],[Fecha Inicio grupo]]+3*7-7)</f>
        <v/>
      </c>
      <c r="V959" s="244" t="str">
        <f>IF(F959="","",EDATE(Tabla1[[#This Row],[Fecha Inicio grupo]],3))</f>
        <v/>
      </c>
      <c r="W959" s="30"/>
      <c r="X959" s="30"/>
      <c r="Y959" s="76"/>
      <c r="Z959" s="76"/>
      <c r="AA959" s="76"/>
      <c r="AB959" s="76"/>
      <c r="AC959" s="76"/>
      <c r="AD959" s="76"/>
      <c r="AE959" s="76"/>
      <c r="AF959" s="76"/>
      <c r="AG959" s="76"/>
      <c r="AH959" s="76"/>
      <c r="AI959" s="76"/>
      <c r="AJ959" s="76"/>
      <c r="AK959" s="76"/>
      <c r="AL959" s="76"/>
      <c r="AM959" s="76"/>
      <c r="AN959" s="76"/>
      <c r="AO959" s="144"/>
      <c r="AP959" s="246" t="str">
        <f>IF(F959="","",IFERROR(VLOOKUP(SUBSTITUTE(SUBSTITUTE(Tabla1[[#This Row],[Uso Sistemas]],"T","P"),"N","F"),Parámetros!$M$2:$N$17,2,0),"Completar hasta 3ra sem. para evaluar a Probacionista"))</f>
        <v/>
      </c>
      <c r="AQ959" s="40"/>
      <c r="AR959" s="40"/>
      <c r="AS959" s="40"/>
      <c r="AT959" s="29"/>
      <c r="AU959" s="56"/>
      <c r="AV959" s="56"/>
      <c r="AW959" s="56"/>
      <c r="AX959" s="248" t="str">
        <f>IF(V959="","",EOMONTH(EDATE(Tabla1[[#This Row],[Fecha Finalización]],2),0))</f>
        <v/>
      </c>
      <c r="AY959" s="40"/>
      <c r="AZ959" s="249" t="str">
        <f>IF(V959="","",EOMONTH(EDATE(Tabla1[[#This Row],[Fecha Finalización]],3),0))</f>
        <v/>
      </c>
      <c r="BA959" s="40"/>
      <c r="BB959" s="40"/>
      <c r="BC959" s="235"/>
      <c r="BD959" s="233" t="str">
        <f>IF(F959="","",Tabla1[[#This Row],[sem 01]]&amp;Tabla1[[#This Row],[sem 02]]&amp;Tabla1[[#This Row],[sem 03]])</f>
        <v/>
      </c>
      <c r="BE959" s="234" t="str">
        <f>IF(TRIM(F959)="","",$B$1&amp;"-"&amp;SUBSTITUTE(Tabla1[[#This Row],[Mes Inscrito]]," ","")&amp;"-"&amp;SUBSTITUTE(Tabla1[[#This Row],[Dia de clases Inscrito]]," ","")&amp;"-"&amp;SUBSTITUTE(Tabla1[[#This Row],[Horario Inscrito]]," ","")&amp;"-"&amp;Tabla1[[#This Row],[Fecha Inicio grupo]])</f>
        <v/>
      </c>
      <c r="BF959" s="251" t="str">
        <f>IF(F959="","",Tabla1[[#This Row],[Curso]])</f>
        <v/>
      </c>
      <c r="BG959" s="252" t="str">
        <f>+IF(TRIM(F959)="","",$B$1&amp;"-"&amp;TRIM(Tabla1[[#This Row],[Mes Inscrito]])&amp;"-"&amp;TRIM(Tabla1[[#This Row],[Dia de clases Inscrito]])&amp;"-"&amp;TRIM(Tabla1[[#This Row],[Horario Inscrito]])&amp;"-"&amp;TRIM(Tabla1[[#This Row],[Fecha Inicio grupo]])&amp;"-"&amp;TRIM(Tabla1[[#This Row],[Tipo Incrito]]))</f>
        <v/>
      </c>
      <c r="BH959" s="308" t="str">
        <f>IF(F959="","",OR(IFERROR(SEARCH("CG",Tabla1[[#This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9" s="309" t="str">
        <f>IF(F959&lt;&gt;"",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9" s="309" t="str">
        <f>IF(F959&lt;&gt;"",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9" s="309" t="str">
        <f>IF(Tabla1[[#This Row],[Fecha Inicio grupo]]="","",IFERROR(VLOOKUP(Tabla1[[#This Row],[Mes de Alta como miembro]],Parámetros!$AM$2:$AN$16,2,0),"01/01/1900"))</f>
        <v/>
      </c>
    </row>
    <row r="960" spans="1:63" ht="14.45" hidden="1">
      <c r="A960" s="69">
        <v>957</v>
      </c>
      <c r="B960" s="30"/>
      <c r="C960" s="35"/>
      <c r="D960" s="43"/>
      <c r="E960" s="65"/>
      <c r="F960" s="46"/>
      <c r="G960" s="46"/>
      <c r="H960" s="163"/>
      <c r="I960" s="43"/>
      <c r="J960" s="29"/>
      <c r="K960" s="70"/>
      <c r="L960" s="69"/>
      <c r="M960" s="47"/>
      <c r="N960" s="238" t="str">
        <f ca="1">IF(Tabla1[[#This Row],[Fecha de nac]]="","",IF(Tabla1[[#This Row],[Fecha Finalización]] &gt;=TODAY(), DATEDIF(Tabla1[[#This Row],[Fecha de nac]],TODAY(),"y"), ROUNDDOWN((Tabla1[[#This Row],[Fecha Finalización]] -Tabla1[[#This Row],[Fecha de nac]])/365,0)))</f>
        <v/>
      </c>
      <c r="O960" s="169"/>
      <c r="P960" s="35"/>
      <c r="Q960" s="68"/>
      <c r="R960" s="68"/>
      <c r="S960" s="68"/>
      <c r="T960" s="68"/>
      <c r="U960" s="243" t="str">
        <f>IF(F960="","",Tabla1[[#This Row],[Fecha Inicio grupo]]+3*7-7)</f>
        <v/>
      </c>
      <c r="V960" s="244" t="str">
        <f>IF(F960="","",EDATE(Tabla1[[#This Row],[Fecha Inicio grupo]],3))</f>
        <v/>
      </c>
      <c r="W960" s="30"/>
      <c r="X960" s="30"/>
      <c r="Y960" s="76"/>
      <c r="Z960" s="76"/>
      <c r="AA960" s="76"/>
      <c r="AB960" s="76"/>
      <c r="AC960" s="76"/>
      <c r="AD960" s="76"/>
      <c r="AE960" s="76"/>
      <c r="AF960" s="76"/>
      <c r="AG960" s="76"/>
      <c r="AH960" s="76"/>
      <c r="AI960" s="76"/>
      <c r="AJ960" s="76"/>
      <c r="AK960" s="76"/>
      <c r="AL960" s="76"/>
      <c r="AM960" s="76"/>
      <c r="AN960" s="76"/>
      <c r="AO960" s="144"/>
      <c r="AP960" s="246" t="str">
        <f>IF(F960="","",IFERROR(VLOOKUP(SUBSTITUTE(SUBSTITUTE(Tabla1[[#This Row],[Uso Sistemas]],"T","P"),"N","F"),Parámetros!$M$2:$N$17,2,0),"Completar hasta 3ra sem. para evaluar a Probacionista"))</f>
        <v/>
      </c>
      <c r="AQ960" s="40"/>
      <c r="AR960" s="40"/>
      <c r="AS960" s="40"/>
      <c r="AT960" s="29"/>
      <c r="AU960" s="56"/>
      <c r="AV960" s="56"/>
      <c r="AW960" s="56"/>
      <c r="AX960" s="248" t="str">
        <f>IF(V960="","",EOMONTH(EDATE(Tabla1[[#This Row],[Fecha Finalización]],2),0))</f>
        <v/>
      </c>
      <c r="AY960" s="40"/>
      <c r="AZ960" s="249" t="str">
        <f>IF(V960="","",EOMONTH(EDATE(Tabla1[[#This Row],[Fecha Finalización]],3),0))</f>
        <v/>
      </c>
      <c r="BA960" s="40"/>
      <c r="BB960" s="40"/>
      <c r="BC960" s="235"/>
      <c r="BD960" s="233" t="str">
        <f>IF(F960="","",Tabla1[[#This Row],[sem 01]]&amp;Tabla1[[#This Row],[sem 02]]&amp;Tabla1[[#This Row],[sem 03]])</f>
        <v/>
      </c>
      <c r="BE960" s="234" t="str">
        <f>IF(TRIM(F960)="","",$B$1&amp;"-"&amp;SUBSTITUTE(Tabla1[[#This Row],[Mes Inscrito]]," ","")&amp;"-"&amp;SUBSTITUTE(Tabla1[[#This Row],[Dia de clases Inscrito]]," ","")&amp;"-"&amp;SUBSTITUTE(Tabla1[[#This Row],[Horario Inscrito]]," ","")&amp;"-"&amp;Tabla1[[#This Row],[Fecha Inicio grupo]])</f>
        <v/>
      </c>
      <c r="BF960" s="251" t="str">
        <f>IF(F960="","",Tabla1[[#This Row],[Curso]])</f>
        <v/>
      </c>
      <c r="BG960" s="252" t="str">
        <f>+IF(TRIM(F960)="","",$B$1&amp;"-"&amp;TRIM(Tabla1[[#This Row],[Mes Inscrito]])&amp;"-"&amp;TRIM(Tabla1[[#This Row],[Dia de clases Inscrito]])&amp;"-"&amp;TRIM(Tabla1[[#This Row],[Horario Inscrito]])&amp;"-"&amp;TRIM(Tabla1[[#This Row],[Fecha Inicio grupo]])&amp;"-"&amp;TRIM(Tabla1[[#This Row],[Tipo Incrito]]))</f>
        <v/>
      </c>
      <c r="BH960" s="308" t="str">
        <f>IF(F960="","",OR(IFERROR(SEARCH("CG",Tabla1[[#This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0" s="309" t="str">
        <f>IF(F960&lt;&gt;"",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0" s="309" t="str">
        <f>IF(F960&lt;&gt;"",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0" s="309" t="str">
        <f>IF(Tabla1[[#This Row],[Fecha Inicio grupo]]="","",IFERROR(VLOOKUP(Tabla1[[#This Row],[Mes de Alta como miembro]],Parámetros!$AM$2:$AN$16,2,0),"01/01/1900"))</f>
        <v/>
      </c>
    </row>
    <row r="961" spans="1:63" ht="14.45" hidden="1">
      <c r="A961" s="69">
        <v>958</v>
      </c>
      <c r="B961" s="30"/>
      <c r="C961" s="35"/>
      <c r="D961" s="43"/>
      <c r="E961" s="65"/>
      <c r="F961" s="46"/>
      <c r="G961" s="46"/>
      <c r="H961" s="163"/>
      <c r="I961" s="43"/>
      <c r="J961" s="29"/>
      <c r="K961" s="70"/>
      <c r="L961" s="69"/>
      <c r="M961" s="47"/>
      <c r="N961" s="238" t="str">
        <f ca="1">IF(Tabla1[[#This Row],[Fecha de nac]]="","",IF(Tabla1[[#This Row],[Fecha Finalización]] &gt;=TODAY(), DATEDIF(Tabla1[[#This Row],[Fecha de nac]],TODAY(),"y"), ROUNDDOWN((Tabla1[[#This Row],[Fecha Finalización]] -Tabla1[[#This Row],[Fecha de nac]])/365,0)))</f>
        <v/>
      </c>
      <c r="O961" s="169"/>
      <c r="P961" s="35"/>
      <c r="Q961" s="68"/>
      <c r="R961" s="68"/>
      <c r="S961" s="68"/>
      <c r="T961" s="68"/>
      <c r="U961" s="243" t="str">
        <f>IF(F961="","",Tabla1[[#This Row],[Fecha Inicio grupo]]+3*7-7)</f>
        <v/>
      </c>
      <c r="V961" s="244" t="str">
        <f>IF(F961="","",EDATE(Tabla1[[#This Row],[Fecha Inicio grupo]],3))</f>
        <v/>
      </c>
      <c r="W961" s="30"/>
      <c r="X961" s="30"/>
      <c r="Y961" s="76"/>
      <c r="Z961" s="76"/>
      <c r="AA961" s="76"/>
      <c r="AB961" s="76"/>
      <c r="AC961" s="76"/>
      <c r="AD961" s="76"/>
      <c r="AE961" s="76"/>
      <c r="AF961" s="76"/>
      <c r="AG961" s="76"/>
      <c r="AH961" s="76"/>
      <c r="AI961" s="76"/>
      <c r="AJ961" s="76"/>
      <c r="AK961" s="76"/>
      <c r="AL961" s="76"/>
      <c r="AM961" s="76"/>
      <c r="AN961" s="76"/>
      <c r="AO961" s="144"/>
      <c r="AP961" s="246" t="str">
        <f>IF(F961="","",IFERROR(VLOOKUP(SUBSTITUTE(SUBSTITUTE(Tabla1[[#This Row],[Uso Sistemas]],"T","P"),"N","F"),Parámetros!$M$2:$N$17,2,0),"Completar hasta 3ra sem. para evaluar a Probacionista"))</f>
        <v/>
      </c>
      <c r="AQ961" s="40"/>
      <c r="AR961" s="40"/>
      <c r="AS961" s="40"/>
      <c r="AT961" s="29"/>
      <c r="AU961" s="56"/>
      <c r="AV961" s="56"/>
      <c r="AW961" s="56"/>
      <c r="AX961" s="248" t="str">
        <f>IF(V961="","",EOMONTH(EDATE(Tabla1[[#This Row],[Fecha Finalización]],2),0))</f>
        <v/>
      </c>
      <c r="AY961" s="40"/>
      <c r="AZ961" s="249" t="str">
        <f>IF(V961="","",EOMONTH(EDATE(Tabla1[[#This Row],[Fecha Finalización]],3),0))</f>
        <v/>
      </c>
      <c r="BA961" s="40"/>
      <c r="BB961" s="40"/>
      <c r="BC961" s="235"/>
      <c r="BD961" s="233" t="str">
        <f>IF(F961="","",Tabla1[[#This Row],[sem 01]]&amp;Tabla1[[#This Row],[sem 02]]&amp;Tabla1[[#This Row],[sem 03]])</f>
        <v/>
      </c>
      <c r="BE961" s="234" t="str">
        <f>IF(TRIM(F961)="","",$B$1&amp;"-"&amp;SUBSTITUTE(Tabla1[[#This Row],[Mes Inscrito]]," ","")&amp;"-"&amp;SUBSTITUTE(Tabla1[[#This Row],[Dia de clases Inscrito]]," ","")&amp;"-"&amp;SUBSTITUTE(Tabla1[[#This Row],[Horario Inscrito]]," ","")&amp;"-"&amp;Tabla1[[#This Row],[Fecha Inicio grupo]])</f>
        <v/>
      </c>
      <c r="BF961" s="251" t="str">
        <f>IF(F961="","",Tabla1[[#This Row],[Curso]])</f>
        <v/>
      </c>
      <c r="BG961" s="252" t="str">
        <f>+IF(TRIM(F961)="","",$B$1&amp;"-"&amp;TRIM(Tabla1[[#This Row],[Mes Inscrito]])&amp;"-"&amp;TRIM(Tabla1[[#This Row],[Dia de clases Inscrito]])&amp;"-"&amp;TRIM(Tabla1[[#This Row],[Horario Inscrito]])&amp;"-"&amp;TRIM(Tabla1[[#This Row],[Fecha Inicio grupo]])&amp;"-"&amp;TRIM(Tabla1[[#This Row],[Tipo Incrito]]))</f>
        <v/>
      </c>
      <c r="BH961" s="308" t="str">
        <f>IF(F961="","",OR(IFERROR(SEARCH("CG",Tabla1[[#This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1" s="309" t="str">
        <f>IF(F961&lt;&gt;"",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1" s="309" t="str">
        <f>IF(F961&lt;&gt;"",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1" s="309" t="str">
        <f>IF(Tabla1[[#This Row],[Fecha Inicio grupo]]="","",IFERROR(VLOOKUP(Tabla1[[#This Row],[Mes de Alta como miembro]],Parámetros!$AM$2:$AN$16,2,0),"01/01/1900"))</f>
        <v/>
      </c>
    </row>
    <row r="962" spans="1:63" ht="14.45" hidden="1">
      <c r="A962" s="69">
        <v>959</v>
      </c>
      <c r="B962" s="30"/>
      <c r="C962" s="35"/>
      <c r="D962" s="43"/>
      <c r="E962" s="65"/>
      <c r="F962" s="46"/>
      <c r="G962" s="46"/>
      <c r="H962" s="163"/>
      <c r="I962" s="43"/>
      <c r="J962" s="29"/>
      <c r="K962" s="70"/>
      <c r="L962" s="69"/>
      <c r="M962" s="47"/>
      <c r="N962" s="238" t="str">
        <f ca="1">IF(Tabla1[[#This Row],[Fecha de nac]]="","",IF(Tabla1[[#This Row],[Fecha Finalización]] &gt;=TODAY(), DATEDIF(Tabla1[[#This Row],[Fecha de nac]],TODAY(),"y"), ROUNDDOWN((Tabla1[[#This Row],[Fecha Finalización]] -Tabla1[[#This Row],[Fecha de nac]])/365,0)))</f>
        <v/>
      </c>
      <c r="O962" s="169"/>
      <c r="P962" s="35"/>
      <c r="Q962" s="68"/>
      <c r="R962" s="68"/>
      <c r="S962" s="68"/>
      <c r="T962" s="68"/>
      <c r="U962" s="243" t="str">
        <f>IF(F962="","",Tabla1[[#This Row],[Fecha Inicio grupo]]+3*7-7)</f>
        <v/>
      </c>
      <c r="V962" s="244" t="str">
        <f>IF(F962="","",EDATE(Tabla1[[#This Row],[Fecha Inicio grupo]],3))</f>
        <v/>
      </c>
      <c r="W962" s="30"/>
      <c r="X962" s="30"/>
      <c r="Y962" s="76"/>
      <c r="Z962" s="76"/>
      <c r="AA962" s="76"/>
      <c r="AB962" s="76"/>
      <c r="AC962" s="76"/>
      <c r="AD962" s="76"/>
      <c r="AE962" s="76"/>
      <c r="AF962" s="76"/>
      <c r="AG962" s="76"/>
      <c r="AH962" s="76"/>
      <c r="AI962" s="76"/>
      <c r="AJ962" s="76"/>
      <c r="AK962" s="76"/>
      <c r="AL962" s="76"/>
      <c r="AM962" s="76"/>
      <c r="AN962" s="76"/>
      <c r="AO962" s="144"/>
      <c r="AP962" s="246" t="str">
        <f>IF(F962="","",IFERROR(VLOOKUP(SUBSTITUTE(SUBSTITUTE(Tabla1[[#This Row],[Uso Sistemas]],"T","P"),"N","F"),Parámetros!$M$2:$N$17,2,0),"Completar hasta 3ra sem. para evaluar a Probacionista"))</f>
        <v/>
      </c>
      <c r="AQ962" s="40"/>
      <c r="AR962" s="40"/>
      <c r="AS962" s="40"/>
      <c r="AT962" s="29"/>
      <c r="AU962" s="56"/>
      <c r="AV962" s="56"/>
      <c r="AW962" s="56"/>
      <c r="AX962" s="248" t="str">
        <f>IF(V962="","",EOMONTH(EDATE(Tabla1[[#This Row],[Fecha Finalización]],2),0))</f>
        <v/>
      </c>
      <c r="AY962" s="40"/>
      <c r="AZ962" s="249" t="str">
        <f>IF(V962="","",EOMONTH(EDATE(Tabla1[[#This Row],[Fecha Finalización]],3),0))</f>
        <v/>
      </c>
      <c r="BA962" s="40"/>
      <c r="BB962" s="40"/>
      <c r="BC962" s="235"/>
      <c r="BD962" s="233" t="str">
        <f>IF(F962="","",Tabla1[[#This Row],[sem 01]]&amp;Tabla1[[#This Row],[sem 02]]&amp;Tabla1[[#This Row],[sem 03]])</f>
        <v/>
      </c>
      <c r="BE962" s="234" t="str">
        <f>IF(TRIM(F962)="","",$B$1&amp;"-"&amp;SUBSTITUTE(Tabla1[[#This Row],[Mes Inscrito]]," ","")&amp;"-"&amp;SUBSTITUTE(Tabla1[[#This Row],[Dia de clases Inscrito]]," ","")&amp;"-"&amp;SUBSTITUTE(Tabla1[[#This Row],[Horario Inscrito]]," ","")&amp;"-"&amp;Tabla1[[#This Row],[Fecha Inicio grupo]])</f>
        <v/>
      </c>
      <c r="BF962" s="251" t="str">
        <f>IF(F962="","",Tabla1[[#This Row],[Curso]])</f>
        <v/>
      </c>
      <c r="BG962" s="252" t="str">
        <f>+IF(TRIM(F962)="","",$B$1&amp;"-"&amp;TRIM(Tabla1[[#This Row],[Mes Inscrito]])&amp;"-"&amp;TRIM(Tabla1[[#This Row],[Dia de clases Inscrito]])&amp;"-"&amp;TRIM(Tabla1[[#This Row],[Horario Inscrito]])&amp;"-"&amp;TRIM(Tabla1[[#This Row],[Fecha Inicio grupo]])&amp;"-"&amp;TRIM(Tabla1[[#This Row],[Tipo Incrito]]))</f>
        <v/>
      </c>
      <c r="BH962" s="308" t="str">
        <f>IF(F962="","",OR(IFERROR(SEARCH("CG",Tabla1[[#This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2" s="309" t="str">
        <f>IF(F962&lt;&gt;"",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2" s="309" t="str">
        <f>IF(F962&lt;&gt;"",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2" s="309" t="str">
        <f>IF(Tabla1[[#This Row],[Fecha Inicio grupo]]="","",IFERROR(VLOOKUP(Tabla1[[#This Row],[Mes de Alta como miembro]],Parámetros!$AM$2:$AN$16,2,0),"01/01/1900"))</f>
        <v/>
      </c>
    </row>
    <row r="963" spans="1:63" ht="14.45" hidden="1">
      <c r="A963" s="69">
        <v>960</v>
      </c>
      <c r="B963" s="30"/>
      <c r="C963" s="35"/>
      <c r="D963" s="43"/>
      <c r="E963" s="65"/>
      <c r="F963" s="46"/>
      <c r="G963" s="46"/>
      <c r="H963" s="163"/>
      <c r="I963" s="43"/>
      <c r="J963" s="29"/>
      <c r="K963" s="70"/>
      <c r="L963" s="69"/>
      <c r="M963" s="47"/>
      <c r="N963" s="238" t="str">
        <f ca="1">IF(Tabla1[[#This Row],[Fecha de nac]]="","",IF(Tabla1[[#This Row],[Fecha Finalización]] &gt;=TODAY(), DATEDIF(Tabla1[[#This Row],[Fecha de nac]],TODAY(),"y"), ROUNDDOWN((Tabla1[[#This Row],[Fecha Finalización]] -Tabla1[[#This Row],[Fecha de nac]])/365,0)))</f>
        <v/>
      </c>
      <c r="O963" s="169"/>
      <c r="P963" s="35"/>
      <c r="Q963" s="68"/>
      <c r="R963" s="68"/>
      <c r="S963" s="68"/>
      <c r="T963" s="68"/>
      <c r="U963" s="243" t="str">
        <f>IF(F963="","",Tabla1[[#This Row],[Fecha Inicio grupo]]+3*7-7)</f>
        <v/>
      </c>
      <c r="V963" s="244" t="str">
        <f>IF(F963="","",EDATE(Tabla1[[#This Row],[Fecha Inicio grupo]],3))</f>
        <v/>
      </c>
      <c r="W963" s="30"/>
      <c r="X963" s="30"/>
      <c r="Y963" s="76"/>
      <c r="Z963" s="76"/>
      <c r="AA963" s="76"/>
      <c r="AB963" s="76"/>
      <c r="AC963" s="76"/>
      <c r="AD963" s="76"/>
      <c r="AE963" s="76"/>
      <c r="AF963" s="76"/>
      <c r="AG963" s="76"/>
      <c r="AH963" s="76"/>
      <c r="AI963" s="76"/>
      <c r="AJ963" s="76"/>
      <c r="AK963" s="76"/>
      <c r="AL963" s="76"/>
      <c r="AM963" s="76"/>
      <c r="AN963" s="76"/>
      <c r="AO963" s="144"/>
      <c r="AP963" s="246" t="str">
        <f>IF(F963="","",IFERROR(VLOOKUP(SUBSTITUTE(SUBSTITUTE(Tabla1[[#This Row],[Uso Sistemas]],"T","P"),"N","F"),Parámetros!$M$2:$N$17,2,0),"Completar hasta 3ra sem. para evaluar a Probacionista"))</f>
        <v/>
      </c>
      <c r="AQ963" s="40"/>
      <c r="AR963" s="40"/>
      <c r="AS963" s="40"/>
      <c r="AT963" s="29"/>
      <c r="AU963" s="56"/>
      <c r="AV963" s="56"/>
      <c r="AW963" s="56"/>
      <c r="AX963" s="248" t="str">
        <f>IF(V963="","",EOMONTH(EDATE(Tabla1[[#This Row],[Fecha Finalización]],2),0))</f>
        <v/>
      </c>
      <c r="AY963" s="40"/>
      <c r="AZ963" s="249" t="str">
        <f>IF(V963="","",EOMONTH(EDATE(Tabla1[[#This Row],[Fecha Finalización]],3),0))</f>
        <v/>
      </c>
      <c r="BA963" s="40"/>
      <c r="BB963" s="40"/>
      <c r="BC963" s="235"/>
      <c r="BD963" s="233" t="str">
        <f>IF(F963="","",Tabla1[[#This Row],[sem 01]]&amp;Tabla1[[#This Row],[sem 02]]&amp;Tabla1[[#This Row],[sem 03]])</f>
        <v/>
      </c>
      <c r="BE963" s="234" t="str">
        <f>IF(TRIM(F963)="","",$B$1&amp;"-"&amp;SUBSTITUTE(Tabla1[[#This Row],[Mes Inscrito]]," ","")&amp;"-"&amp;SUBSTITUTE(Tabla1[[#This Row],[Dia de clases Inscrito]]," ","")&amp;"-"&amp;SUBSTITUTE(Tabla1[[#This Row],[Horario Inscrito]]," ","")&amp;"-"&amp;Tabla1[[#This Row],[Fecha Inicio grupo]])</f>
        <v/>
      </c>
      <c r="BF963" s="251" t="str">
        <f>IF(F963="","",Tabla1[[#This Row],[Curso]])</f>
        <v/>
      </c>
      <c r="BG963" s="252" t="str">
        <f>+IF(TRIM(F963)="","",$B$1&amp;"-"&amp;TRIM(Tabla1[[#This Row],[Mes Inscrito]])&amp;"-"&amp;TRIM(Tabla1[[#This Row],[Dia de clases Inscrito]])&amp;"-"&amp;TRIM(Tabla1[[#This Row],[Horario Inscrito]])&amp;"-"&amp;TRIM(Tabla1[[#This Row],[Fecha Inicio grupo]])&amp;"-"&amp;TRIM(Tabla1[[#This Row],[Tipo Incrito]]))</f>
        <v/>
      </c>
      <c r="BH963" s="308" t="str">
        <f>IF(F963="","",OR(IFERROR(SEARCH("CG",Tabla1[[#This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3" s="309" t="str">
        <f>IF(F963&lt;&gt;"",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3" s="309" t="str">
        <f>IF(F963&lt;&gt;"",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3" s="309" t="str">
        <f>IF(Tabla1[[#This Row],[Fecha Inicio grupo]]="","",IFERROR(VLOOKUP(Tabla1[[#This Row],[Mes de Alta como miembro]],Parámetros!$AM$2:$AN$16,2,0),"01/01/1900"))</f>
        <v/>
      </c>
    </row>
    <row r="964" spans="1:63" ht="14.45" hidden="1">
      <c r="A964" s="69">
        <v>961</v>
      </c>
      <c r="B964" s="30"/>
      <c r="C964" s="35"/>
      <c r="D964" s="43"/>
      <c r="E964" s="65"/>
      <c r="F964" s="46"/>
      <c r="G964" s="46"/>
      <c r="H964" s="163"/>
      <c r="I964" s="43"/>
      <c r="J964" s="29"/>
      <c r="K964" s="70"/>
      <c r="L964" s="69"/>
      <c r="M964" s="47"/>
      <c r="N964" s="238" t="str">
        <f ca="1">IF(Tabla1[[#This Row],[Fecha de nac]]="","",IF(Tabla1[[#This Row],[Fecha Finalización]] &gt;=TODAY(), DATEDIF(Tabla1[[#This Row],[Fecha de nac]],TODAY(),"y"), ROUNDDOWN((Tabla1[[#This Row],[Fecha Finalización]] -Tabla1[[#This Row],[Fecha de nac]])/365,0)))</f>
        <v/>
      </c>
      <c r="O964" s="169"/>
      <c r="P964" s="35"/>
      <c r="Q964" s="68"/>
      <c r="R964" s="68"/>
      <c r="S964" s="68"/>
      <c r="T964" s="68"/>
      <c r="U964" s="243" t="str">
        <f>IF(F964="","",Tabla1[[#This Row],[Fecha Inicio grupo]]+3*7-7)</f>
        <v/>
      </c>
      <c r="V964" s="244" t="str">
        <f>IF(F964="","",EDATE(Tabla1[[#This Row],[Fecha Inicio grupo]],3))</f>
        <v/>
      </c>
      <c r="W964" s="30"/>
      <c r="X964" s="30"/>
      <c r="Y964" s="76"/>
      <c r="Z964" s="76"/>
      <c r="AA964" s="76"/>
      <c r="AB964" s="76"/>
      <c r="AC964" s="76"/>
      <c r="AD964" s="76"/>
      <c r="AE964" s="76"/>
      <c r="AF964" s="76"/>
      <c r="AG964" s="76"/>
      <c r="AH964" s="76"/>
      <c r="AI964" s="76"/>
      <c r="AJ964" s="76"/>
      <c r="AK964" s="76"/>
      <c r="AL964" s="76"/>
      <c r="AM964" s="76"/>
      <c r="AN964" s="76"/>
      <c r="AO964" s="144"/>
      <c r="AP964" s="246" t="str">
        <f>IF(F964="","",IFERROR(VLOOKUP(SUBSTITUTE(SUBSTITUTE(Tabla1[[#This Row],[Uso Sistemas]],"T","P"),"N","F"),Parámetros!$M$2:$N$17,2,0),"Completar hasta 3ra sem. para evaluar a Probacionista"))</f>
        <v/>
      </c>
      <c r="AQ964" s="40"/>
      <c r="AR964" s="40"/>
      <c r="AS964" s="40"/>
      <c r="AT964" s="29"/>
      <c r="AU964" s="56"/>
      <c r="AV964" s="56"/>
      <c r="AW964" s="56"/>
      <c r="AX964" s="248" t="str">
        <f>IF(V964="","",EOMONTH(EDATE(Tabla1[[#This Row],[Fecha Finalización]],2),0))</f>
        <v/>
      </c>
      <c r="AY964" s="40"/>
      <c r="AZ964" s="249" t="str">
        <f>IF(V964="","",EOMONTH(EDATE(Tabla1[[#This Row],[Fecha Finalización]],3),0))</f>
        <v/>
      </c>
      <c r="BA964" s="40"/>
      <c r="BB964" s="40"/>
      <c r="BC964" s="235"/>
      <c r="BD964" s="233" t="str">
        <f>IF(F964="","",Tabla1[[#This Row],[sem 01]]&amp;Tabla1[[#This Row],[sem 02]]&amp;Tabla1[[#This Row],[sem 03]])</f>
        <v/>
      </c>
      <c r="BE964" s="234" t="str">
        <f>IF(TRIM(F964)="","",$B$1&amp;"-"&amp;SUBSTITUTE(Tabla1[[#This Row],[Mes Inscrito]]," ","")&amp;"-"&amp;SUBSTITUTE(Tabla1[[#This Row],[Dia de clases Inscrito]]," ","")&amp;"-"&amp;SUBSTITUTE(Tabla1[[#This Row],[Horario Inscrito]]," ","")&amp;"-"&amp;Tabla1[[#This Row],[Fecha Inicio grupo]])</f>
        <v/>
      </c>
      <c r="BF964" s="251" t="str">
        <f>IF(F964="","",Tabla1[[#This Row],[Curso]])</f>
        <v/>
      </c>
      <c r="BG964" s="252" t="str">
        <f>+IF(TRIM(F964)="","",$B$1&amp;"-"&amp;TRIM(Tabla1[[#This Row],[Mes Inscrito]])&amp;"-"&amp;TRIM(Tabla1[[#This Row],[Dia de clases Inscrito]])&amp;"-"&amp;TRIM(Tabla1[[#This Row],[Horario Inscrito]])&amp;"-"&amp;TRIM(Tabla1[[#This Row],[Fecha Inicio grupo]])&amp;"-"&amp;TRIM(Tabla1[[#This Row],[Tipo Incrito]]))</f>
        <v/>
      </c>
      <c r="BH964" s="308" t="str">
        <f>IF(F964="","",OR(IFERROR(SEARCH("CG",Tabla1[[#This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4" s="309" t="str">
        <f>IF(F964&lt;&gt;"",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4" s="309" t="str">
        <f>IF(F964&lt;&gt;"",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4" s="309" t="str">
        <f>IF(Tabla1[[#This Row],[Fecha Inicio grupo]]="","",IFERROR(VLOOKUP(Tabla1[[#This Row],[Mes de Alta como miembro]],Parámetros!$AM$2:$AN$16,2,0),"01/01/1900"))</f>
        <v/>
      </c>
    </row>
    <row r="965" spans="1:63" ht="14.45" hidden="1">
      <c r="A965" s="69">
        <v>962</v>
      </c>
      <c r="B965" s="30"/>
      <c r="C965" s="35"/>
      <c r="D965" s="43"/>
      <c r="E965" s="65"/>
      <c r="F965" s="46"/>
      <c r="G965" s="46"/>
      <c r="H965" s="163"/>
      <c r="I965" s="43"/>
      <c r="J965" s="29"/>
      <c r="K965" s="70"/>
      <c r="L965" s="69"/>
      <c r="M965" s="47"/>
      <c r="N965" s="238" t="str">
        <f ca="1">IF(Tabla1[[#This Row],[Fecha de nac]]="","",IF(Tabla1[[#This Row],[Fecha Finalización]] &gt;=TODAY(), DATEDIF(Tabla1[[#This Row],[Fecha de nac]],TODAY(),"y"), ROUNDDOWN((Tabla1[[#This Row],[Fecha Finalización]] -Tabla1[[#This Row],[Fecha de nac]])/365,0)))</f>
        <v/>
      </c>
      <c r="O965" s="169"/>
      <c r="P965" s="35"/>
      <c r="Q965" s="68"/>
      <c r="R965" s="68"/>
      <c r="S965" s="68"/>
      <c r="T965" s="68"/>
      <c r="U965" s="243" t="str">
        <f>IF(F965="","",Tabla1[[#This Row],[Fecha Inicio grupo]]+3*7-7)</f>
        <v/>
      </c>
      <c r="V965" s="244" t="str">
        <f>IF(F965="","",EDATE(Tabla1[[#This Row],[Fecha Inicio grupo]],3))</f>
        <v/>
      </c>
      <c r="W965" s="30"/>
      <c r="X965" s="30"/>
      <c r="Y965" s="76"/>
      <c r="Z965" s="76"/>
      <c r="AA965" s="76"/>
      <c r="AB965" s="76"/>
      <c r="AC965" s="76"/>
      <c r="AD965" s="76"/>
      <c r="AE965" s="76"/>
      <c r="AF965" s="76"/>
      <c r="AG965" s="76"/>
      <c r="AH965" s="76"/>
      <c r="AI965" s="76"/>
      <c r="AJ965" s="76"/>
      <c r="AK965" s="76"/>
      <c r="AL965" s="76"/>
      <c r="AM965" s="76"/>
      <c r="AN965" s="76"/>
      <c r="AO965" s="144"/>
      <c r="AP965" s="246" t="str">
        <f>IF(F965="","",IFERROR(VLOOKUP(SUBSTITUTE(SUBSTITUTE(Tabla1[[#This Row],[Uso Sistemas]],"T","P"),"N","F"),Parámetros!$M$2:$N$17,2,0),"Completar hasta 3ra sem. para evaluar a Probacionista"))</f>
        <v/>
      </c>
      <c r="AQ965" s="40"/>
      <c r="AR965" s="40"/>
      <c r="AS965" s="40"/>
      <c r="AT965" s="29"/>
      <c r="AU965" s="56"/>
      <c r="AV965" s="56"/>
      <c r="AW965" s="56"/>
      <c r="AX965" s="248" t="str">
        <f>IF(V965="","",EOMONTH(EDATE(Tabla1[[#This Row],[Fecha Finalización]],2),0))</f>
        <v/>
      </c>
      <c r="AY965" s="40"/>
      <c r="AZ965" s="249" t="str">
        <f>IF(V965="","",EOMONTH(EDATE(Tabla1[[#This Row],[Fecha Finalización]],3),0))</f>
        <v/>
      </c>
      <c r="BA965" s="40"/>
      <c r="BB965" s="40"/>
      <c r="BC965" s="235"/>
      <c r="BD965" s="233" t="str">
        <f>IF(F965="","",Tabla1[[#This Row],[sem 01]]&amp;Tabla1[[#This Row],[sem 02]]&amp;Tabla1[[#This Row],[sem 03]])</f>
        <v/>
      </c>
      <c r="BE965" s="234" t="str">
        <f>IF(TRIM(F965)="","",$B$1&amp;"-"&amp;SUBSTITUTE(Tabla1[[#This Row],[Mes Inscrito]]," ","")&amp;"-"&amp;SUBSTITUTE(Tabla1[[#This Row],[Dia de clases Inscrito]]," ","")&amp;"-"&amp;SUBSTITUTE(Tabla1[[#This Row],[Horario Inscrito]]," ","")&amp;"-"&amp;Tabla1[[#This Row],[Fecha Inicio grupo]])</f>
        <v/>
      </c>
      <c r="BF965" s="251" t="str">
        <f>IF(F965="","",Tabla1[[#This Row],[Curso]])</f>
        <v/>
      </c>
      <c r="BG965" s="252" t="str">
        <f>+IF(TRIM(F965)="","",$B$1&amp;"-"&amp;TRIM(Tabla1[[#This Row],[Mes Inscrito]])&amp;"-"&amp;TRIM(Tabla1[[#This Row],[Dia de clases Inscrito]])&amp;"-"&amp;TRIM(Tabla1[[#This Row],[Horario Inscrito]])&amp;"-"&amp;TRIM(Tabla1[[#This Row],[Fecha Inicio grupo]])&amp;"-"&amp;TRIM(Tabla1[[#This Row],[Tipo Incrito]]))</f>
        <v/>
      </c>
      <c r="BH965" s="308" t="str">
        <f>IF(F965="","",OR(IFERROR(SEARCH("CG",Tabla1[[#This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5" s="309" t="str">
        <f>IF(F965&lt;&gt;"",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5" s="309" t="str">
        <f>IF(F965&lt;&gt;"",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5" s="309" t="str">
        <f>IF(Tabla1[[#This Row],[Fecha Inicio grupo]]="","",IFERROR(VLOOKUP(Tabla1[[#This Row],[Mes de Alta como miembro]],Parámetros!$AM$2:$AN$16,2,0),"01/01/1900"))</f>
        <v/>
      </c>
    </row>
    <row r="966" spans="1:63" ht="14.45" hidden="1">
      <c r="A966" s="69">
        <v>963</v>
      </c>
      <c r="B966" s="30"/>
      <c r="C966" s="35"/>
      <c r="D966" s="43"/>
      <c r="E966" s="65"/>
      <c r="F966" s="46"/>
      <c r="G966" s="46"/>
      <c r="H966" s="163"/>
      <c r="I966" s="43"/>
      <c r="J966" s="29"/>
      <c r="K966" s="70"/>
      <c r="L966" s="69"/>
      <c r="M966" s="47"/>
      <c r="N966" s="238" t="str">
        <f ca="1">IF(Tabla1[[#This Row],[Fecha de nac]]="","",IF(Tabla1[[#This Row],[Fecha Finalización]] &gt;=TODAY(), DATEDIF(Tabla1[[#This Row],[Fecha de nac]],TODAY(),"y"), ROUNDDOWN((Tabla1[[#This Row],[Fecha Finalización]] -Tabla1[[#This Row],[Fecha de nac]])/365,0)))</f>
        <v/>
      </c>
      <c r="O966" s="169"/>
      <c r="P966" s="35"/>
      <c r="Q966" s="68"/>
      <c r="R966" s="68"/>
      <c r="S966" s="68"/>
      <c r="T966" s="68"/>
      <c r="U966" s="243" t="str">
        <f>IF(F966="","",Tabla1[[#This Row],[Fecha Inicio grupo]]+3*7-7)</f>
        <v/>
      </c>
      <c r="V966" s="244" t="str">
        <f>IF(F966="","",EDATE(Tabla1[[#This Row],[Fecha Inicio grupo]],3))</f>
        <v/>
      </c>
      <c r="W966" s="30"/>
      <c r="X966" s="30"/>
      <c r="Y966" s="76"/>
      <c r="Z966" s="76"/>
      <c r="AA966" s="76"/>
      <c r="AB966" s="76"/>
      <c r="AC966" s="76"/>
      <c r="AD966" s="76"/>
      <c r="AE966" s="76"/>
      <c r="AF966" s="76"/>
      <c r="AG966" s="76"/>
      <c r="AH966" s="76"/>
      <c r="AI966" s="76"/>
      <c r="AJ966" s="76"/>
      <c r="AK966" s="76"/>
      <c r="AL966" s="76"/>
      <c r="AM966" s="76"/>
      <c r="AN966" s="76"/>
      <c r="AO966" s="144"/>
      <c r="AP966" s="246" t="str">
        <f>IF(F966="","",IFERROR(VLOOKUP(SUBSTITUTE(SUBSTITUTE(Tabla1[[#This Row],[Uso Sistemas]],"T","P"),"N","F"),Parámetros!$M$2:$N$17,2,0),"Completar hasta 3ra sem. para evaluar a Probacionista"))</f>
        <v/>
      </c>
      <c r="AQ966" s="40"/>
      <c r="AR966" s="40"/>
      <c r="AS966" s="40"/>
      <c r="AT966" s="29"/>
      <c r="AU966" s="56"/>
      <c r="AV966" s="56"/>
      <c r="AW966" s="56"/>
      <c r="AX966" s="248" t="str">
        <f>IF(V966="","",EOMONTH(EDATE(Tabla1[[#This Row],[Fecha Finalización]],2),0))</f>
        <v/>
      </c>
      <c r="AY966" s="40"/>
      <c r="AZ966" s="249" t="str">
        <f>IF(V966="","",EOMONTH(EDATE(Tabla1[[#This Row],[Fecha Finalización]],3),0))</f>
        <v/>
      </c>
      <c r="BA966" s="40"/>
      <c r="BB966" s="40"/>
      <c r="BC966" s="235"/>
      <c r="BD966" s="233" t="str">
        <f>IF(F966="","",Tabla1[[#This Row],[sem 01]]&amp;Tabla1[[#This Row],[sem 02]]&amp;Tabla1[[#This Row],[sem 03]])</f>
        <v/>
      </c>
      <c r="BE966" s="234" t="str">
        <f>IF(TRIM(F966)="","",$B$1&amp;"-"&amp;SUBSTITUTE(Tabla1[[#This Row],[Mes Inscrito]]," ","")&amp;"-"&amp;SUBSTITUTE(Tabla1[[#This Row],[Dia de clases Inscrito]]," ","")&amp;"-"&amp;SUBSTITUTE(Tabla1[[#This Row],[Horario Inscrito]]," ","")&amp;"-"&amp;Tabla1[[#This Row],[Fecha Inicio grupo]])</f>
        <v/>
      </c>
      <c r="BF966" s="251" t="str">
        <f>IF(F966="","",Tabla1[[#This Row],[Curso]])</f>
        <v/>
      </c>
      <c r="BG966" s="252" t="str">
        <f>+IF(TRIM(F966)="","",$B$1&amp;"-"&amp;TRIM(Tabla1[[#This Row],[Mes Inscrito]])&amp;"-"&amp;TRIM(Tabla1[[#This Row],[Dia de clases Inscrito]])&amp;"-"&amp;TRIM(Tabla1[[#This Row],[Horario Inscrito]])&amp;"-"&amp;TRIM(Tabla1[[#This Row],[Fecha Inicio grupo]])&amp;"-"&amp;TRIM(Tabla1[[#This Row],[Tipo Incrito]]))</f>
        <v/>
      </c>
      <c r="BH966" s="308" t="str">
        <f>IF(F966="","",OR(IFERROR(SEARCH("CG",Tabla1[[#This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6" s="309" t="str">
        <f>IF(F966&lt;&gt;"",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6" s="309" t="str">
        <f>IF(F966&lt;&gt;"",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6" s="309" t="str">
        <f>IF(Tabla1[[#This Row],[Fecha Inicio grupo]]="","",IFERROR(VLOOKUP(Tabla1[[#This Row],[Mes de Alta como miembro]],Parámetros!$AM$2:$AN$16,2,0),"01/01/1900"))</f>
        <v/>
      </c>
    </row>
    <row r="967" spans="1:63" ht="14.45" hidden="1">
      <c r="A967" s="69">
        <v>964</v>
      </c>
      <c r="B967" s="30"/>
      <c r="C967" s="35"/>
      <c r="D967" s="43"/>
      <c r="E967" s="65"/>
      <c r="F967" s="46"/>
      <c r="G967" s="46"/>
      <c r="H967" s="163"/>
      <c r="I967" s="43"/>
      <c r="J967" s="29"/>
      <c r="K967" s="70"/>
      <c r="L967" s="69"/>
      <c r="M967" s="47"/>
      <c r="N967" s="238" t="str">
        <f ca="1">IF(Tabla1[[#This Row],[Fecha de nac]]="","",IF(Tabla1[[#This Row],[Fecha Finalización]] &gt;=TODAY(), DATEDIF(Tabla1[[#This Row],[Fecha de nac]],TODAY(),"y"), ROUNDDOWN((Tabla1[[#This Row],[Fecha Finalización]] -Tabla1[[#This Row],[Fecha de nac]])/365,0)))</f>
        <v/>
      </c>
      <c r="O967" s="169"/>
      <c r="P967" s="35"/>
      <c r="Q967" s="68"/>
      <c r="R967" s="68"/>
      <c r="S967" s="68"/>
      <c r="T967" s="68"/>
      <c r="U967" s="243" t="str">
        <f>IF(F967="","",Tabla1[[#This Row],[Fecha Inicio grupo]]+3*7-7)</f>
        <v/>
      </c>
      <c r="V967" s="244" t="str">
        <f>IF(F967="","",EDATE(Tabla1[[#This Row],[Fecha Inicio grupo]],3))</f>
        <v/>
      </c>
      <c r="W967" s="30"/>
      <c r="X967" s="30"/>
      <c r="Y967" s="76"/>
      <c r="Z967" s="76"/>
      <c r="AA967" s="76"/>
      <c r="AB967" s="76"/>
      <c r="AC967" s="76"/>
      <c r="AD967" s="76"/>
      <c r="AE967" s="76"/>
      <c r="AF967" s="76"/>
      <c r="AG967" s="76"/>
      <c r="AH967" s="76"/>
      <c r="AI967" s="76"/>
      <c r="AJ967" s="76"/>
      <c r="AK967" s="76"/>
      <c r="AL967" s="76"/>
      <c r="AM967" s="76"/>
      <c r="AN967" s="76"/>
      <c r="AO967" s="144"/>
      <c r="AP967" s="246" t="str">
        <f>IF(F967="","",IFERROR(VLOOKUP(SUBSTITUTE(SUBSTITUTE(Tabla1[[#This Row],[Uso Sistemas]],"T","P"),"N","F"),Parámetros!$M$2:$N$17,2,0),"Completar hasta 3ra sem. para evaluar a Probacionista"))</f>
        <v/>
      </c>
      <c r="AQ967" s="40"/>
      <c r="AR967" s="40"/>
      <c r="AS967" s="40"/>
      <c r="AT967" s="29"/>
      <c r="AU967" s="56"/>
      <c r="AV967" s="56"/>
      <c r="AW967" s="56"/>
      <c r="AX967" s="248" t="str">
        <f>IF(V967="","",EOMONTH(EDATE(Tabla1[[#This Row],[Fecha Finalización]],2),0))</f>
        <v/>
      </c>
      <c r="AY967" s="40"/>
      <c r="AZ967" s="249" t="str">
        <f>IF(V967="","",EOMONTH(EDATE(Tabla1[[#This Row],[Fecha Finalización]],3),0))</f>
        <v/>
      </c>
      <c r="BA967" s="40"/>
      <c r="BB967" s="40"/>
      <c r="BC967" s="235"/>
      <c r="BD967" s="233" t="str">
        <f>IF(F967="","",Tabla1[[#This Row],[sem 01]]&amp;Tabla1[[#This Row],[sem 02]]&amp;Tabla1[[#This Row],[sem 03]])</f>
        <v/>
      </c>
      <c r="BE967" s="234" t="str">
        <f>IF(TRIM(F967)="","",$B$1&amp;"-"&amp;SUBSTITUTE(Tabla1[[#This Row],[Mes Inscrito]]," ","")&amp;"-"&amp;SUBSTITUTE(Tabla1[[#This Row],[Dia de clases Inscrito]]," ","")&amp;"-"&amp;SUBSTITUTE(Tabla1[[#This Row],[Horario Inscrito]]," ","")&amp;"-"&amp;Tabla1[[#This Row],[Fecha Inicio grupo]])</f>
        <v/>
      </c>
      <c r="BF967" s="251" t="str">
        <f>IF(F967="","",Tabla1[[#This Row],[Curso]])</f>
        <v/>
      </c>
      <c r="BG967" s="252" t="str">
        <f>+IF(TRIM(F967)="","",$B$1&amp;"-"&amp;TRIM(Tabla1[[#This Row],[Mes Inscrito]])&amp;"-"&amp;TRIM(Tabla1[[#This Row],[Dia de clases Inscrito]])&amp;"-"&amp;TRIM(Tabla1[[#This Row],[Horario Inscrito]])&amp;"-"&amp;TRIM(Tabla1[[#This Row],[Fecha Inicio grupo]])&amp;"-"&amp;TRIM(Tabla1[[#This Row],[Tipo Incrito]]))</f>
        <v/>
      </c>
      <c r="BH967" s="308" t="str">
        <f>IF(F967="","",OR(IFERROR(SEARCH("CG",Tabla1[[#This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7" s="309" t="str">
        <f>IF(F967&lt;&gt;"",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7" s="309" t="str">
        <f>IF(F967&lt;&gt;"",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7" s="309" t="str">
        <f>IF(Tabla1[[#This Row],[Fecha Inicio grupo]]="","",IFERROR(VLOOKUP(Tabla1[[#This Row],[Mes de Alta como miembro]],Parámetros!$AM$2:$AN$16,2,0),"01/01/1900"))</f>
        <v/>
      </c>
    </row>
    <row r="968" spans="1:63" ht="14.45" hidden="1">
      <c r="A968" s="69">
        <v>965</v>
      </c>
      <c r="B968" s="30"/>
      <c r="C968" s="35"/>
      <c r="D968" s="43"/>
      <c r="E968" s="65"/>
      <c r="F968" s="46"/>
      <c r="G968" s="46"/>
      <c r="H968" s="163"/>
      <c r="I968" s="43"/>
      <c r="J968" s="29"/>
      <c r="K968" s="70"/>
      <c r="L968" s="69"/>
      <c r="M968" s="47"/>
      <c r="N968" s="238" t="str">
        <f ca="1">IF(Tabla1[[#This Row],[Fecha de nac]]="","",IF(Tabla1[[#This Row],[Fecha Finalización]] &gt;=TODAY(), DATEDIF(Tabla1[[#This Row],[Fecha de nac]],TODAY(),"y"), ROUNDDOWN((Tabla1[[#This Row],[Fecha Finalización]] -Tabla1[[#This Row],[Fecha de nac]])/365,0)))</f>
        <v/>
      </c>
      <c r="O968" s="169"/>
      <c r="P968" s="35"/>
      <c r="Q968" s="68"/>
      <c r="R968" s="68"/>
      <c r="S968" s="68"/>
      <c r="T968" s="68"/>
      <c r="U968" s="243" t="str">
        <f>IF(F968="","",Tabla1[[#This Row],[Fecha Inicio grupo]]+3*7-7)</f>
        <v/>
      </c>
      <c r="V968" s="244" t="str">
        <f>IF(F968="","",EDATE(Tabla1[[#This Row],[Fecha Inicio grupo]],3))</f>
        <v/>
      </c>
      <c r="W968" s="30"/>
      <c r="X968" s="30"/>
      <c r="Y968" s="76"/>
      <c r="Z968" s="76"/>
      <c r="AA968" s="76"/>
      <c r="AB968" s="76"/>
      <c r="AC968" s="76"/>
      <c r="AD968" s="76"/>
      <c r="AE968" s="76"/>
      <c r="AF968" s="76"/>
      <c r="AG968" s="76"/>
      <c r="AH968" s="76"/>
      <c r="AI968" s="76"/>
      <c r="AJ968" s="76"/>
      <c r="AK968" s="76"/>
      <c r="AL968" s="76"/>
      <c r="AM968" s="76"/>
      <c r="AN968" s="76"/>
      <c r="AO968" s="144"/>
      <c r="AP968" s="246" t="str">
        <f>IF(F968="","",IFERROR(VLOOKUP(SUBSTITUTE(SUBSTITUTE(Tabla1[[#This Row],[Uso Sistemas]],"T","P"),"N","F"),Parámetros!$M$2:$N$17,2,0),"Completar hasta 3ra sem. para evaluar a Probacionista"))</f>
        <v/>
      </c>
      <c r="AQ968" s="40"/>
      <c r="AR968" s="40"/>
      <c r="AS968" s="40"/>
      <c r="AT968" s="29"/>
      <c r="AU968" s="56"/>
      <c r="AV968" s="56"/>
      <c r="AW968" s="56"/>
      <c r="AX968" s="248" t="str">
        <f>IF(V968="","",EOMONTH(EDATE(Tabla1[[#This Row],[Fecha Finalización]],2),0))</f>
        <v/>
      </c>
      <c r="AY968" s="40"/>
      <c r="AZ968" s="249" t="str">
        <f>IF(V968="","",EOMONTH(EDATE(Tabla1[[#This Row],[Fecha Finalización]],3),0))</f>
        <v/>
      </c>
      <c r="BA968" s="40"/>
      <c r="BB968" s="40"/>
      <c r="BC968" s="235"/>
      <c r="BD968" s="233" t="str">
        <f>IF(F968="","",Tabla1[[#This Row],[sem 01]]&amp;Tabla1[[#This Row],[sem 02]]&amp;Tabla1[[#This Row],[sem 03]])</f>
        <v/>
      </c>
      <c r="BE968" s="234" t="str">
        <f>IF(TRIM(F968)="","",$B$1&amp;"-"&amp;SUBSTITUTE(Tabla1[[#This Row],[Mes Inscrito]]," ","")&amp;"-"&amp;SUBSTITUTE(Tabla1[[#This Row],[Dia de clases Inscrito]]," ","")&amp;"-"&amp;SUBSTITUTE(Tabla1[[#This Row],[Horario Inscrito]]," ","")&amp;"-"&amp;Tabla1[[#This Row],[Fecha Inicio grupo]])</f>
        <v/>
      </c>
      <c r="BF968" s="251" t="str">
        <f>IF(F968="","",Tabla1[[#This Row],[Curso]])</f>
        <v/>
      </c>
      <c r="BG968" s="252" t="str">
        <f>+IF(TRIM(F968)="","",$B$1&amp;"-"&amp;TRIM(Tabla1[[#This Row],[Mes Inscrito]])&amp;"-"&amp;TRIM(Tabla1[[#This Row],[Dia de clases Inscrito]])&amp;"-"&amp;TRIM(Tabla1[[#This Row],[Horario Inscrito]])&amp;"-"&amp;TRIM(Tabla1[[#This Row],[Fecha Inicio grupo]])&amp;"-"&amp;TRIM(Tabla1[[#This Row],[Tipo Incrito]]))</f>
        <v/>
      </c>
      <c r="BH968" s="308" t="str">
        <f>IF(F968="","",OR(IFERROR(SEARCH("CG",Tabla1[[#This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8" s="309" t="str">
        <f>IF(F968&lt;&gt;"",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8" s="309" t="str">
        <f>IF(F968&lt;&gt;"",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8" s="309" t="str">
        <f>IF(Tabla1[[#This Row],[Fecha Inicio grupo]]="","",IFERROR(VLOOKUP(Tabla1[[#This Row],[Mes de Alta como miembro]],Parámetros!$AM$2:$AN$16,2,0),"01/01/1900"))</f>
        <v/>
      </c>
    </row>
    <row r="969" spans="1:63" ht="14.45" hidden="1">
      <c r="A969" s="69">
        <v>966</v>
      </c>
      <c r="B969" s="30"/>
      <c r="C969" s="35"/>
      <c r="D969" s="43"/>
      <c r="E969" s="65"/>
      <c r="F969" s="46"/>
      <c r="G969" s="46"/>
      <c r="H969" s="163"/>
      <c r="I969" s="43"/>
      <c r="J969" s="29"/>
      <c r="K969" s="70"/>
      <c r="L969" s="69"/>
      <c r="M969" s="47"/>
      <c r="N969" s="238" t="str">
        <f ca="1">IF(Tabla1[[#This Row],[Fecha de nac]]="","",IF(Tabla1[[#This Row],[Fecha Finalización]] &gt;=TODAY(), DATEDIF(Tabla1[[#This Row],[Fecha de nac]],TODAY(),"y"), ROUNDDOWN((Tabla1[[#This Row],[Fecha Finalización]] -Tabla1[[#This Row],[Fecha de nac]])/365,0)))</f>
        <v/>
      </c>
      <c r="O969" s="169"/>
      <c r="P969" s="35"/>
      <c r="Q969" s="68"/>
      <c r="R969" s="68"/>
      <c r="S969" s="68"/>
      <c r="T969" s="68"/>
      <c r="U969" s="243" t="str">
        <f>IF(F969="","",Tabla1[[#This Row],[Fecha Inicio grupo]]+3*7-7)</f>
        <v/>
      </c>
      <c r="V969" s="244" t="str">
        <f>IF(F969="","",EDATE(Tabla1[[#This Row],[Fecha Inicio grupo]],3))</f>
        <v/>
      </c>
      <c r="W969" s="30"/>
      <c r="X969" s="30"/>
      <c r="Y969" s="76"/>
      <c r="Z969" s="76"/>
      <c r="AA969" s="76"/>
      <c r="AB969" s="76"/>
      <c r="AC969" s="76"/>
      <c r="AD969" s="76"/>
      <c r="AE969" s="76"/>
      <c r="AF969" s="76"/>
      <c r="AG969" s="76"/>
      <c r="AH969" s="76"/>
      <c r="AI969" s="76"/>
      <c r="AJ969" s="76"/>
      <c r="AK969" s="76"/>
      <c r="AL969" s="76"/>
      <c r="AM969" s="76"/>
      <c r="AN969" s="76"/>
      <c r="AO969" s="144"/>
      <c r="AP969" s="246" t="str">
        <f>IF(F969="","",IFERROR(VLOOKUP(SUBSTITUTE(SUBSTITUTE(Tabla1[[#This Row],[Uso Sistemas]],"T","P"),"N","F"),Parámetros!$M$2:$N$17,2,0),"Completar hasta 3ra sem. para evaluar a Probacionista"))</f>
        <v/>
      </c>
      <c r="AQ969" s="40"/>
      <c r="AR969" s="40"/>
      <c r="AS969" s="40"/>
      <c r="AT969" s="29"/>
      <c r="AU969" s="56"/>
      <c r="AV969" s="56"/>
      <c r="AW969" s="56"/>
      <c r="AX969" s="248" t="str">
        <f>IF(V969="","",EOMONTH(EDATE(Tabla1[[#This Row],[Fecha Finalización]],2),0))</f>
        <v/>
      </c>
      <c r="AY969" s="40"/>
      <c r="AZ969" s="249" t="str">
        <f>IF(V969="","",EOMONTH(EDATE(Tabla1[[#This Row],[Fecha Finalización]],3),0))</f>
        <v/>
      </c>
      <c r="BA969" s="40"/>
      <c r="BB969" s="40"/>
      <c r="BC969" s="235"/>
      <c r="BD969" s="233" t="str">
        <f>IF(F969="","",Tabla1[[#This Row],[sem 01]]&amp;Tabla1[[#This Row],[sem 02]]&amp;Tabla1[[#This Row],[sem 03]])</f>
        <v/>
      </c>
      <c r="BE969" s="234" t="str">
        <f>IF(TRIM(F969)="","",$B$1&amp;"-"&amp;SUBSTITUTE(Tabla1[[#This Row],[Mes Inscrito]]," ","")&amp;"-"&amp;SUBSTITUTE(Tabla1[[#This Row],[Dia de clases Inscrito]]," ","")&amp;"-"&amp;SUBSTITUTE(Tabla1[[#This Row],[Horario Inscrito]]," ","")&amp;"-"&amp;Tabla1[[#This Row],[Fecha Inicio grupo]])</f>
        <v/>
      </c>
      <c r="BF969" s="251" t="str">
        <f>IF(F969="","",Tabla1[[#This Row],[Curso]])</f>
        <v/>
      </c>
      <c r="BG969" s="252" t="str">
        <f>+IF(TRIM(F969)="","",$B$1&amp;"-"&amp;TRIM(Tabla1[[#This Row],[Mes Inscrito]])&amp;"-"&amp;TRIM(Tabla1[[#This Row],[Dia de clases Inscrito]])&amp;"-"&amp;TRIM(Tabla1[[#This Row],[Horario Inscrito]])&amp;"-"&amp;TRIM(Tabla1[[#This Row],[Fecha Inicio grupo]])&amp;"-"&amp;TRIM(Tabla1[[#This Row],[Tipo Incrito]]))</f>
        <v/>
      </c>
      <c r="BH969" s="308" t="str">
        <f>IF(F969="","",OR(IFERROR(SEARCH("CG",Tabla1[[#This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9" s="309" t="str">
        <f>IF(F969&lt;&gt;"",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9" s="309" t="str">
        <f>IF(F969&lt;&gt;"",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9" s="309" t="str">
        <f>IF(Tabla1[[#This Row],[Fecha Inicio grupo]]="","",IFERROR(VLOOKUP(Tabla1[[#This Row],[Mes de Alta como miembro]],Parámetros!$AM$2:$AN$16,2,0),"01/01/1900"))</f>
        <v/>
      </c>
    </row>
    <row r="970" spans="1:63" ht="14.45" hidden="1">
      <c r="A970" s="69">
        <v>967</v>
      </c>
      <c r="B970" s="30"/>
      <c r="C970" s="35"/>
      <c r="D970" s="43"/>
      <c r="E970" s="65"/>
      <c r="F970" s="46"/>
      <c r="G970" s="46"/>
      <c r="H970" s="163"/>
      <c r="I970" s="43"/>
      <c r="J970" s="29"/>
      <c r="K970" s="70"/>
      <c r="L970" s="69"/>
      <c r="M970" s="47"/>
      <c r="N970" s="238" t="str">
        <f ca="1">IF(Tabla1[[#This Row],[Fecha de nac]]="","",IF(Tabla1[[#This Row],[Fecha Finalización]] &gt;=TODAY(), DATEDIF(Tabla1[[#This Row],[Fecha de nac]],TODAY(),"y"), ROUNDDOWN((Tabla1[[#This Row],[Fecha Finalización]] -Tabla1[[#This Row],[Fecha de nac]])/365,0)))</f>
        <v/>
      </c>
      <c r="O970" s="169"/>
      <c r="P970" s="35"/>
      <c r="Q970" s="68"/>
      <c r="R970" s="68"/>
      <c r="S970" s="68"/>
      <c r="T970" s="68"/>
      <c r="U970" s="243" t="str">
        <f>IF(F970="","",Tabla1[[#This Row],[Fecha Inicio grupo]]+3*7-7)</f>
        <v/>
      </c>
      <c r="V970" s="244" t="str">
        <f>IF(F970="","",EDATE(Tabla1[[#This Row],[Fecha Inicio grupo]],3))</f>
        <v/>
      </c>
      <c r="W970" s="30"/>
      <c r="X970" s="30"/>
      <c r="Y970" s="76"/>
      <c r="Z970" s="76"/>
      <c r="AA970" s="76"/>
      <c r="AB970" s="76"/>
      <c r="AC970" s="76"/>
      <c r="AD970" s="76"/>
      <c r="AE970" s="76"/>
      <c r="AF970" s="76"/>
      <c r="AG970" s="76"/>
      <c r="AH970" s="76"/>
      <c r="AI970" s="76"/>
      <c r="AJ970" s="76"/>
      <c r="AK970" s="76"/>
      <c r="AL970" s="76"/>
      <c r="AM970" s="76"/>
      <c r="AN970" s="76"/>
      <c r="AO970" s="144"/>
      <c r="AP970" s="246" t="str">
        <f>IF(F970="","",IFERROR(VLOOKUP(SUBSTITUTE(SUBSTITUTE(Tabla1[[#This Row],[Uso Sistemas]],"T","P"),"N","F"),Parámetros!$M$2:$N$17,2,0),"Completar hasta 3ra sem. para evaluar a Probacionista"))</f>
        <v/>
      </c>
      <c r="AQ970" s="40"/>
      <c r="AR970" s="40"/>
      <c r="AS970" s="40"/>
      <c r="AT970" s="29"/>
      <c r="AU970" s="56"/>
      <c r="AV970" s="56"/>
      <c r="AW970" s="56"/>
      <c r="AX970" s="248" t="str">
        <f>IF(V970="","",EOMONTH(EDATE(Tabla1[[#This Row],[Fecha Finalización]],2),0))</f>
        <v/>
      </c>
      <c r="AY970" s="40"/>
      <c r="AZ970" s="249" t="str">
        <f>IF(V970="","",EOMONTH(EDATE(Tabla1[[#This Row],[Fecha Finalización]],3),0))</f>
        <v/>
      </c>
      <c r="BA970" s="40"/>
      <c r="BB970" s="40"/>
      <c r="BC970" s="235"/>
      <c r="BD970" s="233" t="str">
        <f>IF(F970="","",Tabla1[[#This Row],[sem 01]]&amp;Tabla1[[#This Row],[sem 02]]&amp;Tabla1[[#This Row],[sem 03]])</f>
        <v/>
      </c>
      <c r="BE970" s="234" t="str">
        <f>IF(TRIM(F970)="","",$B$1&amp;"-"&amp;SUBSTITUTE(Tabla1[[#This Row],[Mes Inscrito]]," ","")&amp;"-"&amp;SUBSTITUTE(Tabla1[[#This Row],[Dia de clases Inscrito]]," ","")&amp;"-"&amp;SUBSTITUTE(Tabla1[[#This Row],[Horario Inscrito]]," ","")&amp;"-"&amp;Tabla1[[#This Row],[Fecha Inicio grupo]])</f>
        <v/>
      </c>
      <c r="BF970" s="251" t="str">
        <f>IF(F970="","",Tabla1[[#This Row],[Curso]])</f>
        <v/>
      </c>
      <c r="BG970" s="252" t="str">
        <f>+IF(TRIM(F970)="","",$B$1&amp;"-"&amp;TRIM(Tabla1[[#This Row],[Mes Inscrito]])&amp;"-"&amp;TRIM(Tabla1[[#This Row],[Dia de clases Inscrito]])&amp;"-"&amp;TRIM(Tabla1[[#This Row],[Horario Inscrito]])&amp;"-"&amp;TRIM(Tabla1[[#This Row],[Fecha Inicio grupo]])&amp;"-"&amp;TRIM(Tabla1[[#This Row],[Tipo Incrito]]))</f>
        <v/>
      </c>
      <c r="BH970" s="308" t="str">
        <f>IF(F970="","",OR(IFERROR(SEARCH("CG",Tabla1[[#This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0" s="309" t="str">
        <f>IF(F970&lt;&gt;"",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0" s="309" t="str">
        <f>IF(F970&lt;&gt;"",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0" s="309" t="str">
        <f>IF(Tabla1[[#This Row],[Fecha Inicio grupo]]="","",IFERROR(VLOOKUP(Tabla1[[#This Row],[Mes de Alta como miembro]],Parámetros!$AM$2:$AN$16,2,0),"01/01/1900"))</f>
        <v/>
      </c>
    </row>
    <row r="971" spans="1:63" ht="14.45" hidden="1">
      <c r="A971" s="69">
        <v>968</v>
      </c>
      <c r="B971" s="30"/>
      <c r="C971" s="35"/>
      <c r="D971" s="43"/>
      <c r="E971" s="65"/>
      <c r="F971" s="46"/>
      <c r="G971" s="46"/>
      <c r="H971" s="163"/>
      <c r="I971" s="43"/>
      <c r="J971" s="29"/>
      <c r="K971" s="70"/>
      <c r="L971" s="69"/>
      <c r="M971" s="47"/>
      <c r="N971" s="238" t="str">
        <f ca="1">IF(Tabla1[[#This Row],[Fecha de nac]]="","",IF(Tabla1[[#This Row],[Fecha Finalización]] &gt;=TODAY(), DATEDIF(Tabla1[[#This Row],[Fecha de nac]],TODAY(),"y"), ROUNDDOWN((Tabla1[[#This Row],[Fecha Finalización]] -Tabla1[[#This Row],[Fecha de nac]])/365,0)))</f>
        <v/>
      </c>
      <c r="O971" s="169"/>
      <c r="P971" s="35"/>
      <c r="Q971" s="68"/>
      <c r="R971" s="68"/>
      <c r="S971" s="68"/>
      <c r="T971" s="68"/>
      <c r="U971" s="243" t="str">
        <f>IF(F971="","",Tabla1[[#This Row],[Fecha Inicio grupo]]+3*7-7)</f>
        <v/>
      </c>
      <c r="V971" s="244" t="str">
        <f>IF(F971="","",EDATE(Tabla1[[#This Row],[Fecha Inicio grupo]],3))</f>
        <v/>
      </c>
      <c r="W971" s="30"/>
      <c r="X971" s="30"/>
      <c r="Y971" s="76"/>
      <c r="Z971" s="76"/>
      <c r="AA971" s="76"/>
      <c r="AB971" s="76"/>
      <c r="AC971" s="76"/>
      <c r="AD971" s="76"/>
      <c r="AE971" s="76"/>
      <c r="AF971" s="76"/>
      <c r="AG971" s="76"/>
      <c r="AH971" s="76"/>
      <c r="AI971" s="76"/>
      <c r="AJ971" s="76"/>
      <c r="AK971" s="76"/>
      <c r="AL971" s="76"/>
      <c r="AM971" s="76"/>
      <c r="AN971" s="76"/>
      <c r="AO971" s="144"/>
      <c r="AP971" s="246" t="str">
        <f>IF(F971="","",IFERROR(VLOOKUP(SUBSTITUTE(SUBSTITUTE(Tabla1[[#This Row],[Uso Sistemas]],"T","P"),"N","F"),Parámetros!$M$2:$N$17,2,0),"Completar hasta 3ra sem. para evaluar a Probacionista"))</f>
        <v/>
      </c>
      <c r="AQ971" s="40"/>
      <c r="AR971" s="40"/>
      <c r="AS971" s="40"/>
      <c r="AT971" s="29"/>
      <c r="AU971" s="56"/>
      <c r="AV971" s="56"/>
      <c r="AW971" s="56"/>
      <c r="AX971" s="248" t="str">
        <f>IF(V971="","",EOMONTH(EDATE(Tabla1[[#This Row],[Fecha Finalización]],2),0))</f>
        <v/>
      </c>
      <c r="AY971" s="40"/>
      <c r="AZ971" s="249" t="str">
        <f>IF(V971="","",EOMONTH(EDATE(Tabla1[[#This Row],[Fecha Finalización]],3),0))</f>
        <v/>
      </c>
      <c r="BA971" s="40"/>
      <c r="BB971" s="40"/>
      <c r="BC971" s="235"/>
      <c r="BD971" s="233" t="str">
        <f>IF(F971="","",Tabla1[[#This Row],[sem 01]]&amp;Tabla1[[#This Row],[sem 02]]&amp;Tabla1[[#This Row],[sem 03]])</f>
        <v/>
      </c>
      <c r="BE971" s="234" t="str">
        <f>IF(TRIM(F971)="","",$B$1&amp;"-"&amp;SUBSTITUTE(Tabla1[[#This Row],[Mes Inscrito]]," ","")&amp;"-"&amp;SUBSTITUTE(Tabla1[[#This Row],[Dia de clases Inscrito]]," ","")&amp;"-"&amp;SUBSTITUTE(Tabla1[[#This Row],[Horario Inscrito]]," ","")&amp;"-"&amp;Tabla1[[#This Row],[Fecha Inicio grupo]])</f>
        <v/>
      </c>
      <c r="BF971" s="251" t="str">
        <f>IF(F971="","",Tabla1[[#This Row],[Curso]])</f>
        <v/>
      </c>
      <c r="BG971" s="252" t="str">
        <f>+IF(TRIM(F971)="","",$B$1&amp;"-"&amp;TRIM(Tabla1[[#This Row],[Mes Inscrito]])&amp;"-"&amp;TRIM(Tabla1[[#This Row],[Dia de clases Inscrito]])&amp;"-"&amp;TRIM(Tabla1[[#This Row],[Horario Inscrito]])&amp;"-"&amp;TRIM(Tabla1[[#This Row],[Fecha Inicio grupo]])&amp;"-"&amp;TRIM(Tabla1[[#This Row],[Tipo Incrito]]))</f>
        <v/>
      </c>
      <c r="BH971" s="308" t="str">
        <f>IF(F971="","",OR(IFERROR(SEARCH("CG",Tabla1[[#This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1" s="309" t="str">
        <f>IF(F971&lt;&gt;"",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1" s="309" t="str">
        <f>IF(F971&lt;&gt;"",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1" s="309" t="str">
        <f>IF(Tabla1[[#This Row],[Fecha Inicio grupo]]="","",IFERROR(VLOOKUP(Tabla1[[#This Row],[Mes de Alta como miembro]],Parámetros!$AM$2:$AN$16,2,0),"01/01/1900"))</f>
        <v/>
      </c>
    </row>
    <row r="972" spans="1:63" ht="14.45" hidden="1">
      <c r="A972" s="69">
        <v>969</v>
      </c>
      <c r="B972" s="30"/>
      <c r="C972" s="35"/>
      <c r="D972" s="43"/>
      <c r="E972" s="65"/>
      <c r="F972" s="46"/>
      <c r="G972" s="46"/>
      <c r="H972" s="163"/>
      <c r="I972" s="43"/>
      <c r="J972" s="29"/>
      <c r="K972" s="70"/>
      <c r="L972" s="69"/>
      <c r="M972" s="47"/>
      <c r="N972" s="238" t="str">
        <f ca="1">IF(Tabla1[[#This Row],[Fecha de nac]]="","",IF(Tabla1[[#This Row],[Fecha Finalización]] &gt;=TODAY(), DATEDIF(Tabla1[[#This Row],[Fecha de nac]],TODAY(),"y"), ROUNDDOWN((Tabla1[[#This Row],[Fecha Finalización]] -Tabla1[[#This Row],[Fecha de nac]])/365,0)))</f>
        <v/>
      </c>
      <c r="O972" s="169"/>
      <c r="P972" s="35"/>
      <c r="Q972" s="68"/>
      <c r="R972" s="68"/>
      <c r="S972" s="68"/>
      <c r="T972" s="68"/>
      <c r="U972" s="243" t="str">
        <f>IF(F972="","",Tabla1[[#This Row],[Fecha Inicio grupo]]+3*7-7)</f>
        <v/>
      </c>
      <c r="V972" s="244" t="str">
        <f>IF(F972="","",EDATE(Tabla1[[#This Row],[Fecha Inicio grupo]],3))</f>
        <v/>
      </c>
      <c r="W972" s="30"/>
      <c r="X972" s="30"/>
      <c r="Y972" s="76"/>
      <c r="Z972" s="76"/>
      <c r="AA972" s="76"/>
      <c r="AB972" s="76"/>
      <c r="AC972" s="76"/>
      <c r="AD972" s="76"/>
      <c r="AE972" s="76"/>
      <c r="AF972" s="76"/>
      <c r="AG972" s="76"/>
      <c r="AH972" s="76"/>
      <c r="AI972" s="76"/>
      <c r="AJ972" s="76"/>
      <c r="AK972" s="76"/>
      <c r="AL972" s="76"/>
      <c r="AM972" s="76"/>
      <c r="AN972" s="76"/>
      <c r="AO972" s="144"/>
      <c r="AP972" s="246" t="str">
        <f>IF(F972="","",IFERROR(VLOOKUP(SUBSTITUTE(SUBSTITUTE(Tabla1[[#This Row],[Uso Sistemas]],"T","P"),"N","F"),Parámetros!$M$2:$N$17,2,0),"Completar hasta 3ra sem. para evaluar a Probacionista"))</f>
        <v/>
      </c>
      <c r="AQ972" s="40"/>
      <c r="AR972" s="40"/>
      <c r="AS972" s="40"/>
      <c r="AT972" s="29"/>
      <c r="AU972" s="56"/>
      <c r="AV972" s="56"/>
      <c r="AW972" s="56"/>
      <c r="AX972" s="248" t="str">
        <f>IF(V972="","",EOMONTH(EDATE(Tabla1[[#This Row],[Fecha Finalización]],2),0))</f>
        <v/>
      </c>
      <c r="AY972" s="40"/>
      <c r="AZ972" s="249" t="str">
        <f>IF(V972="","",EOMONTH(EDATE(Tabla1[[#This Row],[Fecha Finalización]],3),0))</f>
        <v/>
      </c>
      <c r="BA972" s="40"/>
      <c r="BB972" s="40"/>
      <c r="BC972" s="235"/>
      <c r="BD972" s="233" t="str">
        <f>IF(F972="","",Tabla1[[#This Row],[sem 01]]&amp;Tabla1[[#This Row],[sem 02]]&amp;Tabla1[[#This Row],[sem 03]])</f>
        <v/>
      </c>
      <c r="BE972" s="234" t="str">
        <f>IF(TRIM(F972)="","",$B$1&amp;"-"&amp;SUBSTITUTE(Tabla1[[#This Row],[Mes Inscrito]]," ","")&amp;"-"&amp;SUBSTITUTE(Tabla1[[#This Row],[Dia de clases Inscrito]]," ","")&amp;"-"&amp;SUBSTITUTE(Tabla1[[#This Row],[Horario Inscrito]]," ","")&amp;"-"&amp;Tabla1[[#This Row],[Fecha Inicio grupo]])</f>
        <v/>
      </c>
      <c r="BF972" s="251" t="str">
        <f>IF(F972="","",Tabla1[[#This Row],[Curso]])</f>
        <v/>
      </c>
      <c r="BG972" s="252" t="str">
        <f>+IF(TRIM(F972)="","",$B$1&amp;"-"&amp;TRIM(Tabla1[[#This Row],[Mes Inscrito]])&amp;"-"&amp;TRIM(Tabla1[[#This Row],[Dia de clases Inscrito]])&amp;"-"&amp;TRIM(Tabla1[[#This Row],[Horario Inscrito]])&amp;"-"&amp;TRIM(Tabla1[[#This Row],[Fecha Inicio grupo]])&amp;"-"&amp;TRIM(Tabla1[[#This Row],[Tipo Incrito]]))</f>
        <v/>
      </c>
      <c r="BH972" s="308" t="str">
        <f>IF(F972="","",OR(IFERROR(SEARCH("CG",Tabla1[[#This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2" s="309" t="str">
        <f>IF(F972&lt;&gt;"",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2" s="309" t="str">
        <f>IF(F972&lt;&gt;"",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2" s="309" t="str">
        <f>IF(Tabla1[[#This Row],[Fecha Inicio grupo]]="","",IFERROR(VLOOKUP(Tabla1[[#This Row],[Mes de Alta como miembro]],Parámetros!$AM$2:$AN$16,2,0),"01/01/1900"))</f>
        <v/>
      </c>
    </row>
    <row r="973" spans="1:63" ht="14.45" hidden="1">
      <c r="A973" s="69">
        <v>970</v>
      </c>
      <c r="B973" s="30"/>
      <c r="C973" s="35"/>
      <c r="D973" s="43"/>
      <c r="E973" s="65"/>
      <c r="F973" s="46"/>
      <c r="G973" s="46"/>
      <c r="H973" s="163"/>
      <c r="I973" s="43"/>
      <c r="J973" s="29"/>
      <c r="K973" s="70"/>
      <c r="L973" s="69"/>
      <c r="M973" s="47"/>
      <c r="N973" s="238" t="str">
        <f ca="1">IF(Tabla1[[#This Row],[Fecha de nac]]="","",IF(Tabla1[[#This Row],[Fecha Finalización]] &gt;=TODAY(), DATEDIF(Tabla1[[#This Row],[Fecha de nac]],TODAY(),"y"), ROUNDDOWN((Tabla1[[#This Row],[Fecha Finalización]] -Tabla1[[#This Row],[Fecha de nac]])/365,0)))</f>
        <v/>
      </c>
      <c r="O973" s="169"/>
      <c r="P973" s="35"/>
      <c r="Q973" s="68"/>
      <c r="R973" s="68"/>
      <c r="S973" s="68"/>
      <c r="T973" s="68"/>
      <c r="U973" s="243" t="str">
        <f>IF(F973="","",Tabla1[[#This Row],[Fecha Inicio grupo]]+3*7-7)</f>
        <v/>
      </c>
      <c r="V973" s="244" t="str">
        <f>IF(F973="","",EDATE(Tabla1[[#This Row],[Fecha Inicio grupo]],3))</f>
        <v/>
      </c>
      <c r="W973" s="30"/>
      <c r="X973" s="30"/>
      <c r="Y973" s="76"/>
      <c r="Z973" s="76"/>
      <c r="AA973" s="76"/>
      <c r="AB973" s="76"/>
      <c r="AC973" s="76"/>
      <c r="AD973" s="76"/>
      <c r="AE973" s="76"/>
      <c r="AF973" s="76"/>
      <c r="AG973" s="76"/>
      <c r="AH973" s="76"/>
      <c r="AI973" s="76"/>
      <c r="AJ973" s="76"/>
      <c r="AK973" s="76"/>
      <c r="AL973" s="76"/>
      <c r="AM973" s="76"/>
      <c r="AN973" s="76"/>
      <c r="AO973" s="144"/>
      <c r="AP973" s="246" t="str">
        <f>IF(F973="","",IFERROR(VLOOKUP(SUBSTITUTE(SUBSTITUTE(Tabla1[[#This Row],[Uso Sistemas]],"T","P"),"N","F"),Parámetros!$M$2:$N$17,2,0),"Completar hasta 3ra sem. para evaluar a Probacionista"))</f>
        <v/>
      </c>
      <c r="AQ973" s="40"/>
      <c r="AR973" s="40"/>
      <c r="AS973" s="40"/>
      <c r="AT973" s="29"/>
      <c r="AU973" s="56"/>
      <c r="AV973" s="56"/>
      <c r="AW973" s="56"/>
      <c r="AX973" s="248" t="str">
        <f>IF(V973="","",EOMONTH(EDATE(Tabla1[[#This Row],[Fecha Finalización]],2),0))</f>
        <v/>
      </c>
      <c r="AY973" s="40"/>
      <c r="AZ973" s="249" t="str">
        <f>IF(V973="","",EOMONTH(EDATE(Tabla1[[#This Row],[Fecha Finalización]],3),0))</f>
        <v/>
      </c>
      <c r="BA973" s="40"/>
      <c r="BB973" s="40"/>
      <c r="BC973" s="235"/>
      <c r="BD973" s="233" t="str">
        <f>IF(F973="","",Tabla1[[#This Row],[sem 01]]&amp;Tabla1[[#This Row],[sem 02]]&amp;Tabla1[[#This Row],[sem 03]])</f>
        <v/>
      </c>
      <c r="BE973" s="234" t="str">
        <f>IF(TRIM(F973)="","",$B$1&amp;"-"&amp;SUBSTITUTE(Tabla1[[#This Row],[Mes Inscrito]]," ","")&amp;"-"&amp;SUBSTITUTE(Tabla1[[#This Row],[Dia de clases Inscrito]]," ","")&amp;"-"&amp;SUBSTITUTE(Tabla1[[#This Row],[Horario Inscrito]]," ","")&amp;"-"&amp;Tabla1[[#This Row],[Fecha Inicio grupo]])</f>
        <v/>
      </c>
      <c r="BF973" s="251" t="str">
        <f>IF(F973="","",Tabla1[[#This Row],[Curso]])</f>
        <v/>
      </c>
      <c r="BG973" s="252" t="str">
        <f>+IF(TRIM(F973)="","",$B$1&amp;"-"&amp;TRIM(Tabla1[[#This Row],[Mes Inscrito]])&amp;"-"&amp;TRIM(Tabla1[[#This Row],[Dia de clases Inscrito]])&amp;"-"&amp;TRIM(Tabla1[[#This Row],[Horario Inscrito]])&amp;"-"&amp;TRIM(Tabla1[[#This Row],[Fecha Inicio grupo]])&amp;"-"&amp;TRIM(Tabla1[[#This Row],[Tipo Incrito]]))</f>
        <v/>
      </c>
      <c r="BH973" s="308" t="str">
        <f>IF(F973="","",OR(IFERROR(SEARCH("CG",Tabla1[[#This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3" s="309" t="str">
        <f>IF(F973&lt;&gt;"",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3" s="309" t="str">
        <f>IF(F973&lt;&gt;"",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3" s="309" t="str">
        <f>IF(Tabla1[[#This Row],[Fecha Inicio grupo]]="","",IFERROR(VLOOKUP(Tabla1[[#This Row],[Mes de Alta como miembro]],Parámetros!$AM$2:$AN$16,2,0),"01/01/1900"))</f>
        <v/>
      </c>
    </row>
    <row r="974" spans="1:63" ht="14.45" hidden="1">
      <c r="A974" s="69">
        <v>971</v>
      </c>
      <c r="B974" s="30"/>
      <c r="C974" s="35"/>
      <c r="D974" s="43"/>
      <c r="E974" s="65"/>
      <c r="F974" s="46"/>
      <c r="G974" s="46"/>
      <c r="H974" s="163"/>
      <c r="I974" s="43"/>
      <c r="J974" s="29"/>
      <c r="K974" s="70"/>
      <c r="L974" s="69"/>
      <c r="M974" s="47"/>
      <c r="N974" s="238" t="str">
        <f ca="1">IF(Tabla1[[#This Row],[Fecha de nac]]="","",IF(Tabla1[[#This Row],[Fecha Finalización]] &gt;=TODAY(), DATEDIF(Tabla1[[#This Row],[Fecha de nac]],TODAY(),"y"), ROUNDDOWN((Tabla1[[#This Row],[Fecha Finalización]] -Tabla1[[#This Row],[Fecha de nac]])/365,0)))</f>
        <v/>
      </c>
      <c r="O974" s="169"/>
      <c r="P974" s="35"/>
      <c r="Q974" s="68"/>
      <c r="R974" s="68"/>
      <c r="S974" s="68"/>
      <c r="T974" s="68"/>
      <c r="U974" s="243" t="str">
        <f>IF(F974="","",Tabla1[[#This Row],[Fecha Inicio grupo]]+3*7-7)</f>
        <v/>
      </c>
      <c r="V974" s="244" t="str">
        <f>IF(F974="","",EDATE(Tabla1[[#This Row],[Fecha Inicio grupo]],3))</f>
        <v/>
      </c>
      <c r="W974" s="30"/>
      <c r="X974" s="30"/>
      <c r="Y974" s="76"/>
      <c r="Z974" s="76"/>
      <c r="AA974" s="76"/>
      <c r="AB974" s="76"/>
      <c r="AC974" s="76"/>
      <c r="AD974" s="76"/>
      <c r="AE974" s="76"/>
      <c r="AF974" s="76"/>
      <c r="AG974" s="76"/>
      <c r="AH974" s="76"/>
      <c r="AI974" s="76"/>
      <c r="AJ974" s="76"/>
      <c r="AK974" s="76"/>
      <c r="AL974" s="76"/>
      <c r="AM974" s="76"/>
      <c r="AN974" s="76"/>
      <c r="AO974" s="144"/>
      <c r="AP974" s="246" t="str">
        <f>IF(F974="","",IFERROR(VLOOKUP(SUBSTITUTE(SUBSTITUTE(Tabla1[[#This Row],[Uso Sistemas]],"T","P"),"N","F"),Parámetros!$M$2:$N$17,2,0),"Completar hasta 3ra sem. para evaluar a Probacionista"))</f>
        <v/>
      </c>
      <c r="AQ974" s="40"/>
      <c r="AR974" s="40"/>
      <c r="AS974" s="40"/>
      <c r="AT974" s="29"/>
      <c r="AU974" s="56"/>
      <c r="AV974" s="56"/>
      <c r="AW974" s="56"/>
      <c r="AX974" s="248" t="str">
        <f>IF(V974="","",EOMONTH(EDATE(Tabla1[[#This Row],[Fecha Finalización]],2),0))</f>
        <v/>
      </c>
      <c r="AY974" s="40"/>
      <c r="AZ974" s="249" t="str">
        <f>IF(V974="","",EOMONTH(EDATE(Tabla1[[#This Row],[Fecha Finalización]],3),0))</f>
        <v/>
      </c>
      <c r="BA974" s="40"/>
      <c r="BB974" s="40"/>
      <c r="BC974" s="235"/>
      <c r="BD974" s="233" t="str">
        <f>IF(F974="","",Tabla1[[#This Row],[sem 01]]&amp;Tabla1[[#This Row],[sem 02]]&amp;Tabla1[[#This Row],[sem 03]])</f>
        <v/>
      </c>
      <c r="BE974" s="234" t="str">
        <f>IF(TRIM(F974)="","",$B$1&amp;"-"&amp;SUBSTITUTE(Tabla1[[#This Row],[Mes Inscrito]]," ","")&amp;"-"&amp;SUBSTITUTE(Tabla1[[#This Row],[Dia de clases Inscrito]]," ","")&amp;"-"&amp;SUBSTITUTE(Tabla1[[#This Row],[Horario Inscrito]]," ","")&amp;"-"&amp;Tabla1[[#This Row],[Fecha Inicio grupo]])</f>
        <v/>
      </c>
      <c r="BF974" s="251" t="str">
        <f>IF(F974="","",Tabla1[[#This Row],[Curso]])</f>
        <v/>
      </c>
      <c r="BG974" s="252" t="str">
        <f>+IF(TRIM(F974)="","",$B$1&amp;"-"&amp;TRIM(Tabla1[[#This Row],[Mes Inscrito]])&amp;"-"&amp;TRIM(Tabla1[[#This Row],[Dia de clases Inscrito]])&amp;"-"&amp;TRIM(Tabla1[[#This Row],[Horario Inscrito]])&amp;"-"&amp;TRIM(Tabla1[[#This Row],[Fecha Inicio grupo]])&amp;"-"&amp;TRIM(Tabla1[[#This Row],[Tipo Incrito]]))</f>
        <v/>
      </c>
      <c r="BH974" s="308" t="str">
        <f>IF(F974="","",OR(IFERROR(SEARCH("CG",Tabla1[[#This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4" s="309" t="str">
        <f>IF(F974&lt;&gt;"",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4" s="309" t="str">
        <f>IF(F974&lt;&gt;"",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4" s="309" t="str">
        <f>IF(Tabla1[[#This Row],[Fecha Inicio grupo]]="","",IFERROR(VLOOKUP(Tabla1[[#This Row],[Mes de Alta como miembro]],Parámetros!$AM$2:$AN$16,2,0),"01/01/1900"))</f>
        <v/>
      </c>
    </row>
    <row r="975" spans="1:63" ht="14.45" hidden="1">
      <c r="A975" s="69">
        <v>972</v>
      </c>
      <c r="B975" s="30"/>
      <c r="C975" s="35"/>
      <c r="D975" s="43"/>
      <c r="E975" s="65"/>
      <c r="F975" s="46"/>
      <c r="G975" s="46"/>
      <c r="H975" s="163"/>
      <c r="I975" s="43"/>
      <c r="J975" s="29"/>
      <c r="K975" s="70"/>
      <c r="L975" s="69"/>
      <c r="M975" s="47"/>
      <c r="N975" s="238" t="str">
        <f ca="1">IF(Tabla1[[#This Row],[Fecha de nac]]="","",IF(Tabla1[[#This Row],[Fecha Finalización]] &gt;=TODAY(), DATEDIF(Tabla1[[#This Row],[Fecha de nac]],TODAY(),"y"), ROUNDDOWN((Tabla1[[#This Row],[Fecha Finalización]] -Tabla1[[#This Row],[Fecha de nac]])/365,0)))</f>
        <v/>
      </c>
      <c r="O975" s="169"/>
      <c r="P975" s="35"/>
      <c r="Q975" s="68"/>
      <c r="R975" s="68"/>
      <c r="S975" s="68"/>
      <c r="T975" s="68"/>
      <c r="U975" s="243" t="str">
        <f>IF(F975="","",Tabla1[[#This Row],[Fecha Inicio grupo]]+3*7-7)</f>
        <v/>
      </c>
      <c r="V975" s="244" t="str">
        <f>IF(F975="","",EDATE(Tabla1[[#This Row],[Fecha Inicio grupo]],3))</f>
        <v/>
      </c>
      <c r="W975" s="30"/>
      <c r="X975" s="30"/>
      <c r="Y975" s="76"/>
      <c r="Z975" s="76"/>
      <c r="AA975" s="76"/>
      <c r="AB975" s="76"/>
      <c r="AC975" s="76"/>
      <c r="AD975" s="76"/>
      <c r="AE975" s="76"/>
      <c r="AF975" s="76"/>
      <c r="AG975" s="76"/>
      <c r="AH975" s="76"/>
      <c r="AI975" s="76"/>
      <c r="AJ975" s="76"/>
      <c r="AK975" s="76"/>
      <c r="AL975" s="76"/>
      <c r="AM975" s="76"/>
      <c r="AN975" s="76"/>
      <c r="AO975" s="144"/>
      <c r="AP975" s="246" t="str">
        <f>IF(F975="","",IFERROR(VLOOKUP(SUBSTITUTE(SUBSTITUTE(Tabla1[[#This Row],[Uso Sistemas]],"T","P"),"N","F"),Parámetros!$M$2:$N$17,2,0),"Completar hasta 3ra sem. para evaluar a Probacionista"))</f>
        <v/>
      </c>
      <c r="AQ975" s="40"/>
      <c r="AR975" s="40"/>
      <c r="AS975" s="40"/>
      <c r="AT975" s="29"/>
      <c r="AU975" s="56"/>
      <c r="AV975" s="56"/>
      <c r="AW975" s="56"/>
      <c r="AX975" s="248" t="str">
        <f>IF(V975="","",EOMONTH(EDATE(Tabla1[[#This Row],[Fecha Finalización]],2),0))</f>
        <v/>
      </c>
      <c r="AY975" s="40"/>
      <c r="AZ975" s="249" t="str">
        <f>IF(V975="","",EOMONTH(EDATE(Tabla1[[#This Row],[Fecha Finalización]],3),0))</f>
        <v/>
      </c>
      <c r="BA975" s="40"/>
      <c r="BB975" s="40"/>
      <c r="BC975" s="235"/>
      <c r="BD975" s="233" t="str">
        <f>IF(F975="","",Tabla1[[#This Row],[sem 01]]&amp;Tabla1[[#This Row],[sem 02]]&amp;Tabla1[[#This Row],[sem 03]])</f>
        <v/>
      </c>
      <c r="BE975" s="234" t="str">
        <f>IF(TRIM(F975)="","",$B$1&amp;"-"&amp;SUBSTITUTE(Tabla1[[#This Row],[Mes Inscrito]]," ","")&amp;"-"&amp;SUBSTITUTE(Tabla1[[#This Row],[Dia de clases Inscrito]]," ","")&amp;"-"&amp;SUBSTITUTE(Tabla1[[#This Row],[Horario Inscrito]]," ","")&amp;"-"&amp;Tabla1[[#This Row],[Fecha Inicio grupo]])</f>
        <v/>
      </c>
      <c r="BF975" s="251" t="str">
        <f>IF(F975="","",Tabla1[[#This Row],[Curso]])</f>
        <v/>
      </c>
      <c r="BG975" s="252" t="str">
        <f>+IF(TRIM(F975)="","",$B$1&amp;"-"&amp;TRIM(Tabla1[[#This Row],[Mes Inscrito]])&amp;"-"&amp;TRIM(Tabla1[[#This Row],[Dia de clases Inscrito]])&amp;"-"&amp;TRIM(Tabla1[[#This Row],[Horario Inscrito]])&amp;"-"&amp;TRIM(Tabla1[[#This Row],[Fecha Inicio grupo]])&amp;"-"&amp;TRIM(Tabla1[[#This Row],[Tipo Incrito]]))</f>
        <v/>
      </c>
      <c r="BH975" s="308" t="str">
        <f>IF(F975="","",OR(IFERROR(SEARCH("CG",Tabla1[[#This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5" s="309" t="str">
        <f>IF(F975&lt;&gt;"",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5" s="309" t="str">
        <f>IF(F975&lt;&gt;"",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5" s="309" t="str">
        <f>IF(Tabla1[[#This Row],[Fecha Inicio grupo]]="","",IFERROR(VLOOKUP(Tabla1[[#This Row],[Mes de Alta como miembro]],Parámetros!$AM$2:$AN$16,2,0),"01/01/1900"))</f>
        <v/>
      </c>
    </row>
    <row r="976" spans="1:63" ht="14.45" hidden="1">
      <c r="A976" s="69">
        <v>973</v>
      </c>
      <c r="B976" s="30"/>
      <c r="C976" s="35"/>
      <c r="D976" s="43"/>
      <c r="E976" s="65"/>
      <c r="F976" s="46"/>
      <c r="G976" s="46"/>
      <c r="H976" s="163"/>
      <c r="I976" s="43"/>
      <c r="J976" s="29"/>
      <c r="K976" s="70"/>
      <c r="L976" s="69"/>
      <c r="M976" s="47"/>
      <c r="N976" s="238" t="str">
        <f ca="1">IF(Tabla1[[#This Row],[Fecha de nac]]="","",IF(Tabla1[[#This Row],[Fecha Finalización]] &gt;=TODAY(), DATEDIF(Tabla1[[#This Row],[Fecha de nac]],TODAY(),"y"), ROUNDDOWN((Tabla1[[#This Row],[Fecha Finalización]] -Tabla1[[#This Row],[Fecha de nac]])/365,0)))</f>
        <v/>
      </c>
      <c r="O976" s="169"/>
      <c r="P976" s="35"/>
      <c r="Q976" s="68"/>
      <c r="R976" s="68"/>
      <c r="S976" s="68"/>
      <c r="T976" s="68"/>
      <c r="U976" s="243" t="str">
        <f>IF(F976="","",Tabla1[[#This Row],[Fecha Inicio grupo]]+3*7-7)</f>
        <v/>
      </c>
      <c r="V976" s="244" t="str">
        <f>IF(F976="","",EDATE(Tabla1[[#This Row],[Fecha Inicio grupo]],3))</f>
        <v/>
      </c>
      <c r="W976" s="30"/>
      <c r="X976" s="30"/>
      <c r="Y976" s="76"/>
      <c r="Z976" s="76"/>
      <c r="AA976" s="76"/>
      <c r="AB976" s="76"/>
      <c r="AC976" s="76"/>
      <c r="AD976" s="76"/>
      <c r="AE976" s="76"/>
      <c r="AF976" s="76"/>
      <c r="AG976" s="76"/>
      <c r="AH976" s="76"/>
      <c r="AI976" s="76"/>
      <c r="AJ976" s="76"/>
      <c r="AK976" s="76"/>
      <c r="AL976" s="76"/>
      <c r="AM976" s="76"/>
      <c r="AN976" s="76"/>
      <c r="AO976" s="144"/>
      <c r="AP976" s="246" t="str">
        <f>IF(F976="","",IFERROR(VLOOKUP(SUBSTITUTE(SUBSTITUTE(Tabla1[[#This Row],[Uso Sistemas]],"T","P"),"N","F"),Parámetros!$M$2:$N$17,2,0),"Completar hasta 3ra sem. para evaluar a Probacionista"))</f>
        <v/>
      </c>
      <c r="AQ976" s="40"/>
      <c r="AR976" s="40"/>
      <c r="AS976" s="40"/>
      <c r="AT976" s="29"/>
      <c r="AU976" s="56"/>
      <c r="AV976" s="56"/>
      <c r="AW976" s="56"/>
      <c r="AX976" s="248" t="str">
        <f>IF(V976="","",EOMONTH(EDATE(Tabla1[[#This Row],[Fecha Finalización]],2),0))</f>
        <v/>
      </c>
      <c r="AY976" s="40"/>
      <c r="AZ976" s="249" t="str">
        <f>IF(V976="","",EOMONTH(EDATE(Tabla1[[#This Row],[Fecha Finalización]],3),0))</f>
        <v/>
      </c>
      <c r="BA976" s="40"/>
      <c r="BB976" s="40"/>
      <c r="BC976" s="235"/>
      <c r="BD976" s="233" t="str">
        <f>IF(F976="","",Tabla1[[#This Row],[sem 01]]&amp;Tabla1[[#This Row],[sem 02]]&amp;Tabla1[[#This Row],[sem 03]])</f>
        <v/>
      </c>
      <c r="BE976" s="234" t="str">
        <f>IF(TRIM(F976)="","",$B$1&amp;"-"&amp;SUBSTITUTE(Tabla1[[#This Row],[Mes Inscrito]]," ","")&amp;"-"&amp;SUBSTITUTE(Tabla1[[#This Row],[Dia de clases Inscrito]]," ","")&amp;"-"&amp;SUBSTITUTE(Tabla1[[#This Row],[Horario Inscrito]]," ","")&amp;"-"&amp;Tabla1[[#This Row],[Fecha Inicio grupo]])</f>
        <v/>
      </c>
      <c r="BF976" s="251" t="str">
        <f>IF(F976="","",Tabla1[[#This Row],[Curso]])</f>
        <v/>
      </c>
      <c r="BG976" s="252" t="str">
        <f>+IF(TRIM(F976)="","",$B$1&amp;"-"&amp;TRIM(Tabla1[[#This Row],[Mes Inscrito]])&amp;"-"&amp;TRIM(Tabla1[[#This Row],[Dia de clases Inscrito]])&amp;"-"&amp;TRIM(Tabla1[[#This Row],[Horario Inscrito]])&amp;"-"&amp;TRIM(Tabla1[[#This Row],[Fecha Inicio grupo]])&amp;"-"&amp;TRIM(Tabla1[[#This Row],[Tipo Incrito]]))</f>
        <v/>
      </c>
      <c r="BH976" s="308" t="str">
        <f>IF(F976="","",OR(IFERROR(SEARCH("CG",Tabla1[[#This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6" s="309" t="str">
        <f>IF(F976&lt;&gt;"",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6" s="309" t="str">
        <f>IF(F976&lt;&gt;"",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6" s="309" t="str">
        <f>IF(Tabla1[[#This Row],[Fecha Inicio grupo]]="","",IFERROR(VLOOKUP(Tabla1[[#This Row],[Mes de Alta como miembro]],Parámetros!$AM$2:$AN$16,2,0),"01/01/1900"))</f>
        <v/>
      </c>
    </row>
    <row r="977" spans="1:63" ht="14.45" hidden="1">
      <c r="A977" s="69">
        <v>974</v>
      </c>
      <c r="B977" s="30"/>
      <c r="C977" s="35"/>
      <c r="D977" s="43"/>
      <c r="E977" s="65"/>
      <c r="F977" s="46"/>
      <c r="G977" s="46"/>
      <c r="H977" s="163"/>
      <c r="I977" s="43"/>
      <c r="J977" s="29"/>
      <c r="K977" s="70"/>
      <c r="L977" s="69"/>
      <c r="M977" s="47"/>
      <c r="N977" s="238" t="str">
        <f ca="1">IF(Tabla1[[#This Row],[Fecha de nac]]="","",IF(Tabla1[[#This Row],[Fecha Finalización]] &gt;=TODAY(), DATEDIF(Tabla1[[#This Row],[Fecha de nac]],TODAY(),"y"), ROUNDDOWN((Tabla1[[#This Row],[Fecha Finalización]] -Tabla1[[#This Row],[Fecha de nac]])/365,0)))</f>
        <v/>
      </c>
      <c r="O977" s="169"/>
      <c r="P977" s="35"/>
      <c r="Q977" s="68"/>
      <c r="R977" s="68"/>
      <c r="S977" s="68"/>
      <c r="T977" s="68"/>
      <c r="U977" s="243" t="str">
        <f>IF(F977="","",Tabla1[[#This Row],[Fecha Inicio grupo]]+3*7-7)</f>
        <v/>
      </c>
      <c r="V977" s="244" t="str">
        <f>IF(F977="","",EDATE(Tabla1[[#This Row],[Fecha Inicio grupo]],3))</f>
        <v/>
      </c>
      <c r="W977" s="30"/>
      <c r="X977" s="30"/>
      <c r="Y977" s="76"/>
      <c r="Z977" s="76"/>
      <c r="AA977" s="76"/>
      <c r="AB977" s="76"/>
      <c r="AC977" s="76"/>
      <c r="AD977" s="76"/>
      <c r="AE977" s="76"/>
      <c r="AF977" s="76"/>
      <c r="AG977" s="76"/>
      <c r="AH977" s="76"/>
      <c r="AI977" s="76"/>
      <c r="AJ977" s="76"/>
      <c r="AK977" s="76"/>
      <c r="AL977" s="76"/>
      <c r="AM977" s="76"/>
      <c r="AN977" s="76"/>
      <c r="AO977" s="144"/>
      <c r="AP977" s="246" t="str">
        <f>IF(F977="","",IFERROR(VLOOKUP(SUBSTITUTE(SUBSTITUTE(Tabla1[[#This Row],[Uso Sistemas]],"T","P"),"N","F"),Parámetros!$M$2:$N$17,2,0),"Completar hasta 3ra sem. para evaluar a Probacionista"))</f>
        <v/>
      </c>
      <c r="AQ977" s="40"/>
      <c r="AR977" s="40"/>
      <c r="AS977" s="40"/>
      <c r="AT977" s="29"/>
      <c r="AU977" s="56"/>
      <c r="AV977" s="56"/>
      <c r="AW977" s="56"/>
      <c r="AX977" s="248" t="str">
        <f>IF(V977="","",EOMONTH(EDATE(Tabla1[[#This Row],[Fecha Finalización]],2),0))</f>
        <v/>
      </c>
      <c r="AY977" s="40"/>
      <c r="AZ977" s="249" t="str">
        <f>IF(V977="","",EOMONTH(EDATE(Tabla1[[#This Row],[Fecha Finalización]],3),0))</f>
        <v/>
      </c>
      <c r="BA977" s="40"/>
      <c r="BB977" s="40"/>
      <c r="BC977" s="235"/>
      <c r="BD977" s="233" t="str">
        <f>IF(F977="","",Tabla1[[#This Row],[sem 01]]&amp;Tabla1[[#This Row],[sem 02]]&amp;Tabla1[[#This Row],[sem 03]])</f>
        <v/>
      </c>
      <c r="BE977" s="234" t="str">
        <f>IF(TRIM(F977)="","",$B$1&amp;"-"&amp;SUBSTITUTE(Tabla1[[#This Row],[Mes Inscrito]]," ","")&amp;"-"&amp;SUBSTITUTE(Tabla1[[#This Row],[Dia de clases Inscrito]]," ","")&amp;"-"&amp;SUBSTITUTE(Tabla1[[#This Row],[Horario Inscrito]]," ","")&amp;"-"&amp;Tabla1[[#This Row],[Fecha Inicio grupo]])</f>
        <v/>
      </c>
      <c r="BF977" s="251" t="str">
        <f>IF(F977="","",Tabla1[[#This Row],[Curso]])</f>
        <v/>
      </c>
      <c r="BG977" s="252" t="str">
        <f>+IF(TRIM(F977)="","",$B$1&amp;"-"&amp;TRIM(Tabla1[[#This Row],[Mes Inscrito]])&amp;"-"&amp;TRIM(Tabla1[[#This Row],[Dia de clases Inscrito]])&amp;"-"&amp;TRIM(Tabla1[[#This Row],[Horario Inscrito]])&amp;"-"&amp;TRIM(Tabla1[[#This Row],[Fecha Inicio grupo]])&amp;"-"&amp;TRIM(Tabla1[[#This Row],[Tipo Incrito]]))</f>
        <v/>
      </c>
      <c r="BH977" s="308" t="str">
        <f>IF(F977="","",OR(IFERROR(SEARCH("CG",Tabla1[[#This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7" s="309" t="str">
        <f>IF(F977&lt;&gt;"",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7" s="309" t="str">
        <f>IF(F977&lt;&gt;"",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7" s="309" t="str">
        <f>IF(Tabla1[[#This Row],[Fecha Inicio grupo]]="","",IFERROR(VLOOKUP(Tabla1[[#This Row],[Mes de Alta como miembro]],Parámetros!$AM$2:$AN$16,2,0),"01/01/1900"))</f>
        <v/>
      </c>
    </row>
    <row r="978" spans="1:63" ht="14.45" hidden="1">
      <c r="A978" s="69">
        <v>975</v>
      </c>
      <c r="B978" s="30"/>
      <c r="C978" s="35"/>
      <c r="D978" s="43"/>
      <c r="E978" s="65"/>
      <c r="F978" s="46"/>
      <c r="G978" s="46"/>
      <c r="H978" s="163"/>
      <c r="I978" s="43"/>
      <c r="J978" s="29"/>
      <c r="K978" s="70"/>
      <c r="L978" s="69"/>
      <c r="M978" s="47"/>
      <c r="N978" s="238" t="str">
        <f ca="1">IF(Tabla1[[#This Row],[Fecha de nac]]="","",IF(Tabla1[[#This Row],[Fecha Finalización]] &gt;=TODAY(), DATEDIF(Tabla1[[#This Row],[Fecha de nac]],TODAY(),"y"), ROUNDDOWN((Tabla1[[#This Row],[Fecha Finalización]] -Tabla1[[#This Row],[Fecha de nac]])/365,0)))</f>
        <v/>
      </c>
      <c r="O978" s="169"/>
      <c r="P978" s="35"/>
      <c r="Q978" s="68"/>
      <c r="R978" s="68"/>
      <c r="S978" s="68"/>
      <c r="T978" s="68"/>
      <c r="U978" s="243" t="str">
        <f>IF(F978="","",Tabla1[[#This Row],[Fecha Inicio grupo]]+3*7-7)</f>
        <v/>
      </c>
      <c r="V978" s="244" t="str">
        <f>IF(F978="","",EDATE(Tabla1[[#This Row],[Fecha Inicio grupo]],3))</f>
        <v/>
      </c>
      <c r="W978" s="30"/>
      <c r="X978" s="30"/>
      <c r="Y978" s="76"/>
      <c r="Z978" s="76"/>
      <c r="AA978" s="76"/>
      <c r="AB978" s="76"/>
      <c r="AC978" s="76"/>
      <c r="AD978" s="76"/>
      <c r="AE978" s="76"/>
      <c r="AF978" s="76"/>
      <c r="AG978" s="76"/>
      <c r="AH978" s="76"/>
      <c r="AI978" s="76"/>
      <c r="AJ978" s="76"/>
      <c r="AK978" s="76"/>
      <c r="AL978" s="76"/>
      <c r="AM978" s="76"/>
      <c r="AN978" s="76"/>
      <c r="AO978" s="144"/>
      <c r="AP978" s="246" t="str">
        <f>IF(F978="","",IFERROR(VLOOKUP(SUBSTITUTE(SUBSTITUTE(Tabla1[[#This Row],[Uso Sistemas]],"T","P"),"N","F"),Parámetros!$M$2:$N$17,2,0),"Completar hasta 3ra sem. para evaluar a Probacionista"))</f>
        <v/>
      </c>
      <c r="AQ978" s="40"/>
      <c r="AR978" s="40"/>
      <c r="AS978" s="40"/>
      <c r="AT978" s="29"/>
      <c r="AU978" s="56"/>
      <c r="AV978" s="56"/>
      <c r="AW978" s="56"/>
      <c r="AX978" s="248" t="str">
        <f>IF(V978="","",EOMONTH(EDATE(Tabla1[[#This Row],[Fecha Finalización]],2),0))</f>
        <v/>
      </c>
      <c r="AY978" s="40"/>
      <c r="AZ978" s="249" t="str">
        <f>IF(V978="","",EOMONTH(EDATE(Tabla1[[#This Row],[Fecha Finalización]],3),0))</f>
        <v/>
      </c>
      <c r="BA978" s="40"/>
      <c r="BB978" s="40"/>
      <c r="BC978" s="235"/>
      <c r="BD978" s="233" t="str">
        <f>IF(F978="","",Tabla1[[#This Row],[sem 01]]&amp;Tabla1[[#This Row],[sem 02]]&amp;Tabla1[[#This Row],[sem 03]])</f>
        <v/>
      </c>
      <c r="BE978" s="234" t="str">
        <f>IF(TRIM(F978)="","",$B$1&amp;"-"&amp;SUBSTITUTE(Tabla1[[#This Row],[Mes Inscrito]]," ","")&amp;"-"&amp;SUBSTITUTE(Tabla1[[#This Row],[Dia de clases Inscrito]]," ","")&amp;"-"&amp;SUBSTITUTE(Tabla1[[#This Row],[Horario Inscrito]]," ","")&amp;"-"&amp;Tabla1[[#This Row],[Fecha Inicio grupo]])</f>
        <v/>
      </c>
      <c r="BF978" s="251" t="str">
        <f>IF(F978="","",Tabla1[[#This Row],[Curso]])</f>
        <v/>
      </c>
      <c r="BG978" s="252" t="str">
        <f>+IF(TRIM(F978)="","",$B$1&amp;"-"&amp;TRIM(Tabla1[[#This Row],[Mes Inscrito]])&amp;"-"&amp;TRIM(Tabla1[[#This Row],[Dia de clases Inscrito]])&amp;"-"&amp;TRIM(Tabla1[[#This Row],[Horario Inscrito]])&amp;"-"&amp;TRIM(Tabla1[[#This Row],[Fecha Inicio grupo]])&amp;"-"&amp;TRIM(Tabla1[[#This Row],[Tipo Incrito]]))</f>
        <v/>
      </c>
      <c r="BH978" s="308" t="str">
        <f>IF(F978="","",OR(IFERROR(SEARCH("CG",Tabla1[[#This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8" s="309" t="str">
        <f>IF(F978&lt;&gt;"",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8" s="309" t="str">
        <f>IF(F978&lt;&gt;"",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8" s="309" t="str">
        <f>IF(Tabla1[[#This Row],[Fecha Inicio grupo]]="","",IFERROR(VLOOKUP(Tabla1[[#This Row],[Mes de Alta como miembro]],Parámetros!$AM$2:$AN$16,2,0),"01/01/1900"))</f>
        <v/>
      </c>
    </row>
    <row r="979" spans="1:63" ht="14.45" hidden="1">
      <c r="A979" s="69">
        <v>976</v>
      </c>
      <c r="B979" s="30"/>
      <c r="C979" s="35"/>
      <c r="D979" s="43"/>
      <c r="E979" s="65"/>
      <c r="F979" s="46"/>
      <c r="G979" s="46"/>
      <c r="H979" s="163"/>
      <c r="I979" s="43"/>
      <c r="J979" s="29"/>
      <c r="K979" s="70"/>
      <c r="L979" s="69"/>
      <c r="M979" s="47"/>
      <c r="N979" s="238" t="str">
        <f ca="1">IF(Tabla1[[#This Row],[Fecha de nac]]="","",IF(Tabla1[[#This Row],[Fecha Finalización]] &gt;=TODAY(), DATEDIF(Tabla1[[#This Row],[Fecha de nac]],TODAY(),"y"), ROUNDDOWN((Tabla1[[#This Row],[Fecha Finalización]] -Tabla1[[#This Row],[Fecha de nac]])/365,0)))</f>
        <v/>
      </c>
      <c r="O979" s="169"/>
      <c r="P979" s="35"/>
      <c r="Q979" s="68"/>
      <c r="R979" s="68"/>
      <c r="S979" s="68"/>
      <c r="T979" s="68"/>
      <c r="U979" s="243" t="str">
        <f>IF(F979="","",Tabla1[[#This Row],[Fecha Inicio grupo]]+3*7-7)</f>
        <v/>
      </c>
      <c r="V979" s="244" t="str">
        <f>IF(F979="","",EDATE(Tabla1[[#This Row],[Fecha Inicio grupo]],3))</f>
        <v/>
      </c>
      <c r="W979" s="30"/>
      <c r="X979" s="30"/>
      <c r="Y979" s="76"/>
      <c r="Z979" s="76"/>
      <c r="AA979" s="76"/>
      <c r="AB979" s="76"/>
      <c r="AC979" s="76"/>
      <c r="AD979" s="76"/>
      <c r="AE979" s="76"/>
      <c r="AF979" s="76"/>
      <c r="AG979" s="76"/>
      <c r="AH979" s="76"/>
      <c r="AI979" s="76"/>
      <c r="AJ979" s="76"/>
      <c r="AK979" s="76"/>
      <c r="AL979" s="76"/>
      <c r="AM979" s="76"/>
      <c r="AN979" s="76"/>
      <c r="AO979" s="144"/>
      <c r="AP979" s="246" t="str">
        <f>IF(F979="","",IFERROR(VLOOKUP(SUBSTITUTE(SUBSTITUTE(Tabla1[[#This Row],[Uso Sistemas]],"T","P"),"N","F"),Parámetros!$M$2:$N$17,2,0),"Completar hasta 3ra sem. para evaluar a Probacionista"))</f>
        <v/>
      </c>
      <c r="AQ979" s="40"/>
      <c r="AR979" s="40"/>
      <c r="AS979" s="40"/>
      <c r="AT979" s="29"/>
      <c r="AU979" s="56"/>
      <c r="AV979" s="56"/>
      <c r="AW979" s="56"/>
      <c r="AX979" s="248" t="str">
        <f>IF(V979="","",EOMONTH(EDATE(Tabla1[[#This Row],[Fecha Finalización]],2),0))</f>
        <v/>
      </c>
      <c r="AY979" s="40"/>
      <c r="AZ979" s="249" t="str">
        <f>IF(V979="","",EOMONTH(EDATE(Tabla1[[#This Row],[Fecha Finalización]],3),0))</f>
        <v/>
      </c>
      <c r="BA979" s="40"/>
      <c r="BB979" s="40"/>
      <c r="BC979" s="235"/>
      <c r="BD979" s="233" t="str">
        <f>IF(F979="","",Tabla1[[#This Row],[sem 01]]&amp;Tabla1[[#This Row],[sem 02]]&amp;Tabla1[[#This Row],[sem 03]])</f>
        <v/>
      </c>
      <c r="BE979" s="234" t="str">
        <f>IF(TRIM(F979)="","",$B$1&amp;"-"&amp;SUBSTITUTE(Tabla1[[#This Row],[Mes Inscrito]]," ","")&amp;"-"&amp;SUBSTITUTE(Tabla1[[#This Row],[Dia de clases Inscrito]]," ","")&amp;"-"&amp;SUBSTITUTE(Tabla1[[#This Row],[Horario Inscrito]]," ","")&amp;"-"&amp;Tabla1[[#This Row],[Fecha Inicio grupo]])</f>
        <v/>
      </c>
      <c r="BF979" s="251" t="str">
        <f>IF(F979="","",Tabla1[[#This Row],[Curso]])</f>
        <v/>
      </c>
      <c r="BG979" s="252" t="str">
        <f>+IF(TRIM(F979)="","",$B$1&amp;"-"&amp;TRIM(Tabla1[[#This Row],[Mes Inscrito]])&amp;"-"&amp;TRIM(Tabla1[[#This Row],[Dia de clases Inscrito]])&amp;"-"&amp;TRIM(Tabla1[[#This Row],[Horario Inscrito]])&amp;"-"&amp;TRIM(Tabla1[[#This Row],[Fecha Inicio grupo]])&amp;"-"&amp;TRIM(Tabla1[[#This Row],[Tipo Incrito]]))</f>
        <v/>
      </c>
      <c r="BH979" s="308" t="str">
        <f>IF(F979="","",OR(IFERROR(SEARCH("CG",Tabla1[[#This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9" s="309" t="str">
        <f>IF(F979&lt;&gt;"",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9" s="309" t="str">
        <f>IF(F979&lt;&gt;"",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9" s="309" t="str">
        <f>IF(Tabla1[[#This Row],[Fecha Inicio grupo]]="","",IFERROR(VLOOKUP(Tabla1[[#This Row],[Mes de Alta como miembro]],Parámetros!$AM$2:$AN$16,2,0),"01/01/1900"))</f>
        <v/>
      </c>
    </row>
    <row r="980" spans="1:63" ht="14.45" hidden="1">
      <c r="A980" s="69">
        <v>977</v>
      </c>
      <c r="B980" s="30"/>
      <c r="C980" s="35"/>
      <c r="D980" s="43"/>
      <c r="E980" s="65"/>
      <c r="F980" s="46"/>
      <c r="G980" s="46"/>
      <c r="H980" s="163"/>
      <c r="I980" s="43"/>
      <c r="J980" s="29"/>
      <c r="K980" s="70"/>
      <c r="L980" s="69"/>
      <c r="M980" s="47"/>
      <c r="N980" s="238" t="str">
        <f ca="1">IF(Tabla1[[#This Row],[Fecha de nac]]="","",IF(Tabla1[[#This Row],[Fecha Finalización]] &gt;=TODAY(), DATEDIF(Tabla1[[#This Row],[Fecha de nac]],TODAY(),"y"), ROUNDDOWN((Tabla1[[#This Row],[Fecha Finalización]] -Tabla1[[#This Row],[Fecha de nac]])/365,0)))</f>
        <v/>
      </c>
      <c r="O980" s="169"/>
      <c r="P980" s="35"/>
      <c r="Q980" s="68"/>
      <c r="R980" s="68"/>
      <c r="S980" s="68"/>
      <c r="T980" s="68"/>
      <c r="U980" s="243" t="str">
        <f>IF(F980="","",Tabla1[[#This Row],[Fecha Inicio grupo]]+3*7-7)</f>
        <v/>
      </c>
      <c r="V980" s="244" t="str">
        <f>IF(F980="","",EDATE(Tabla1[[#This Row],[Fecha Inicio grupo]],3))</f>
        <v/>
      </c>
      <c r="W980" s="30"/>
      <c r="X980" s="30"/>
      <c r="Y980" s="76"/>
      <c r="Z980" s="76"/>
      <c r="AA980" s="76"/>
      <c r="AB980" s="76"/>
      <c r="AC980" s="76"/>
      <c r="AD980" s="76"/>
      <c r="AE980" s="76"/>
      <c r="AF980" s="76"/>
      <c r="AG980" s="76"/>
      <c r="AH980" s="76"/>
      <c r="AI980" s="76"/>
      <c r="AJ980" s="76"/>
      <c r="AK980" s="76"/>
      <c r="AL980" s="76"/>
      <c r="AM980" s="76"/>
      <c r="AN980" s="76"/>
      <c r="AO980" s="144"/>
      <c r="AP980" s="246" t="str">
        <f>IF(F980="","",IFERROR(VLOOKUP(SUBSTITUTE(SUBSTITUTE(Tabla1[[#This Row],[Uso Sistemas]],"T","P"),"N","F"),Parámetros!$M$2:$N$17,2,0),"Completar hasta 3ra sem. para evaluar a Probacionista"))</f>
        <v/>
      </c>
      <c r="AQ980" s="40"/>
      <c r="AR980" s="40"/>
      <c r="AS980" s="40"/>
      <c r="AT980" s="29"/>
      <c r="AU980" s="56"/>
      <c r="AV980" s="56"/>
      <c r="AW980" s="56"/>
      <c r="AX980" s="248" t="str">
        <f>IF(V980="","",EOMONTH(EDATE(Tabla1[[#This Row],[Fecha Finalización]],2),0))</f>
        <v/>
      </c>
      <c r="AY980" s="40"/>
      <c r="AZ980" s="249" t="str">
        <f>IF(V980="","",EOMONTH(EDATE(Tabla1[[#This Row],[Fecha Finalización]],3),0))</f>
        <v/>
      </c>
      <c r="BA980" s="40"/>
      <c r="BB980" s="40"/>
      <c r="BC980" s="235"/>
      <c r="BD980" s="233" t="str">
        <f>IF(F980="","",Tabla1[[#This Row],[sem 01]]&amp;Tabla1[[#This Row],[sem 02]]&amp;Tabla1[[#This Row],[sem 03]])</f>
        <v/>
      </c>
      <c r="BE980" s="234" t="str">
        <f>IF(TRIM(F980)="","",$B$1&amp;"-"&amp;SUBSTITUTE(Tabla1[[#This Row],[Mes Inscrito]]," ","")&amp;"-"&amp;SUBSTITUTE(Tabla1[[#This Row],[Dia de clases Inscrito]]," ","")&amp;"-"&amp;SUBSTITUTE(Tabla1[[#This Row],[Horario Inscrito]]," ","")&amp;"-"&amp;Tabla1[[#This Row],[Fecha Inicio grupo]])</f>
        <v/>
      </c>
      <c r="BF980" s="251" t="str">
        <f>IF(F980="","",Tabla1[[#This Row],[Curso]])</f>
        <v/>
      </c>
      <c r="BG980" s="252" t="str">
        <f>+IF(TRIM(F980)="","",$B$1&amp;"-"&amp;TRIM(Tabla1[[#This Row],[Mes Inscrito]])&amp;"-"&amp;TRIM(Tabla1[[#This Row],[Dia de clases Inscrito]])&amp;"-"&amp;TRIM(Tabla1[[#This Row],[Horario Inscrito]])&amp;"-"&amp;TRIM(Tabla1[[#This Row],[Fecha Inicio grupo]])&amp;"-"&amp;TRIM(Tabla1[[#This Row],[Tipo Incrito]]))</f>
        <v/>
      </c>
      <c r="BH980" s="308" t="str">
        <f>IF(F980="","",OR(IFERROR(SEARCH("CG",Tabla1[[#This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0" s="309" t="str">
        <f>IF(F980&lt;&gt;"",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0" s="309" t="str">
        <f>IF(F980&lt;&gt;"",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0" s="309" t="str">
        <f>IF(Tabla1[[#This Row],[Fecha Inicio grupo]]="","",IFERROR(VLOOKUP(Tabla1[[#This Row],[Mes de Alta como miembro]],Parámetros!$AM$2:$AN$16,2,0),"01/01/1900"))</f>
        <v/>
      </c>
    </row>
    <row r="981" spans="1:63" ht="14.45" hidden="1">
      <c r="A981" s="69">
        <v>978</v>
      </c>
      <c r="B981" s="30"/>
      <c r="C981" s="35"/>
      <c r="D981" s="43"/>
      <c r="E981" s="65"/>
      <c r="F981" s="46"/>
      <c r="G981" s="46"/>
      <c r="H981" s="163"/>
      <c r="I981" s="43"/>
      <c r="J981" s="29"/>
      <c r="K981" s="70"/>
      <c r="L981" s="69"/>
      <c r="M981" s="47"/>
      <c r="N981" s="238" t="str">
        <f ca="1">IF(Tabla1[[#This Row],[Fecha de nac]]="","",IF(Tabla1[[#This Row],[Fecha Finalización]] &gt;=TODAY(), DATEDIF(Tabla1[[#This Row],[Fecha de nac]],TODAY(),"y"), ROUNDDOWN((Tabla1[[#This Row],[Fecha Finalización]] -Tabla1[[#This Row],[Fecha de nac]])/365,0)))</f>
        <v/>
      </c>
      <c r="O981" s="169"/>
      <c r="P981" s="35"/>
      <c r="Q981" s="68"/>
      <c r="R981" s="68"/>
      <c r="S981" s="68"/>
      <c r="T981" s="68"/>
      <c r="U981" s="243" t="str">
        <f>IF(F981="","",Tabla1[[#This Row],[Fecha Inicio grupo]]+3*7-7)</f>
        <v/>
      </c>
      <c r="V981" s="244" t="str">
        <f>IF(F981="","",EDATE(Tabla1[[#This Row],[Fecha Inicio grupo]],3))</f>
        <v/>
      </c>
      <c r="W981" s="30"/>
      <c r="X981" s="30"/>
      <c r="Y981" s="76"/>
      <c r="Z981" s="76"/>
      <c r="AA981" s="76"/>
      <c r="AB981" s="76"/>
      <c r="AC981" s="76"/>
      <c r="AD981" s="76"/>
      <c r="AE981" s="76"/>
      <c r="AF981" s="76"/>
      <c r="AG981" s="76"/>
      <c r="AH981" s="76"/>
      <c r="AI981" s="76"/>
      <c r="AJ981" s="76"/>
      <c r="AK981" s="76"/>
      <c r="AL981" s="76"/>
      <c r="AM981" s="76"/>
      <c r="AN981" s="76"/>
      <c r="AO981" s="144"/>
      <c r="AP981" s="246" t="str">
        <f>IF(F981="","",IFERROR(VLOOKUP(SUBSTITUTE(SUBSTITUTE(Tabla1[[#This Row],[Uso Sistemas]],"T","P"),"N","F"),Parámetros!$M$2:$N$17,2,0),"Completar hasta 3ra sem. para evaluar a Probacionista"))</f>
        <v/>
      </c>
      <c r="AQ981" s="40"/>
      <c r="AR981" s="40"/>
      <c r="AS981" s="40"/>
      <c r="AT981" s="29"/>
      <c r="AU981" s="56"/>
      <c r="AV981" s="56"/>
      <c r="AW981" s="56"/>
      <c r="AX981" s="248" t="str">
        <f>IF(V981="","",EOMONTH(EDATE(Tabla1[[#This Row],[Fecha Finalización]],2),0))</f>
        <v/>
      </c>
      <c r="AY981" s="40"/>
      <c r="AZ981" s="249" t="str">
        <f>IF(V981="","",EOMONTH(EDATE(Tabla1[[#This Row],[Fecha Finalización]],3),0))</f>
        <v/>
      </c>
      <c r="BA981" s="40"/>
      <c r="BB981" s="40"/>
      <c r="BC981" s="235"/>
      <c r="BD981" s="233" t="str">
        <f>IF(F981="","",Tabla1[[#This Row],[sem 01]]&amp;Tabla1[[#This Row],[sem 02]]&amp;Tabla1[[#This Row],[sem 03]])</f>
        <v/>
      </c>
      <c r="BE981" s="234" t="str">
        <f>IF(TRIM(F981)="","",$B$1&amp;"-"&amp;SUBSTITUTE(Tabla1[[#This Row],[Mes Inscrito]]," ","")&amp;"-"&amp;SUBSTITUTE(Tabla1[[#This Row],[Dia de clases Inscrito]]," ","")&amp;"-"&amp;SUBSTITUTE(Tabla1[[#This Row],[Horario Inscrito]]," ","")&amp;"-"&amp;Tabla1[[#This Row],[Fecha Inicio grupo]])</f>
        <v/>
      </c>
      <c r="BF981" s="251" t="str">
        <f>IF(F981="","",Tabla1[[#This Row],[Curso]])</f>
        <v/>
      </c>
      <c r="BG981" s="252" t="str">
        <f>+IF(TRIM(F981)="","",$B$1&amp;"-"&amp;TRIM(Tabla1[[#This Row],[Mes Inscrito]])&amp;"-"&amp;TRIM(Tabla1[[#This Row],[Dia de clases Inscrito]])&amp;"-"&amp;TRIM(Tabla1[[#This Row],[Horario Inscrito]])&amp;"-"&amp;TRIM(Tabla1[[#This Row],[Fecha Inicio grupo]])&amp;"-"&amp;TRIM(Tabla1[[#This Row],[Tipo Incrito]]))</f>
        <v/>
      </c>
      <c r="BH981" s="308" t="str">
        <f>IF(F981="","",OR(IFERROR(SEARCH("CG",Tabla1[[#This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1" s="309" t="str">
        <f>IF(F981&lt;&gt;"",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1" s="309" t="str">
        <f>IF(F981&lt;&gt;"",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1" s="309" t="str">
        <f>IF(Tabla1[[#This Row],[Fecha Inicio grupo]]="","",IFERROR(VLOOKUP(Tabla1[[#This Row],[Mes de Alta como miembro]],Parámetros!$AM$2:$AN$16,2,0),"01/01/1900"))</f>
        <v/>
      </c>
    </row>
    <row r="982" spans="1:63" ht="14.45" hidden="1">
      <c r="A982" s="69">
        <v>979</v>
      </c>
      <c r="B982" s="30"/>
      <c r="C982" s="35"/>
      <c r="D982" s="43"/>
      <c r="E982" s="65"/>
      <c r="F982" s="46"/>
      <c r="G982" s="46"/>
      <c r="H982" s="163"/>
      <c r="I982" s="43"/>
      <c r="J982" s="29"/>
      <c r="K982" s="70"/>
      <c r="L982" s="69"/>
      <c r="M982" s="47"/>
      <c r="N982" s="238" t="str">
        <f ca="1">IF(Tabla1[[#This Row],[Fecha de nac]]="","",IF(Tabla1[[#This Row],[Fecha Finalización]] &gt;=TODAY(), DATEDIF(Tabla1[[#This Row],[Fecha de nac]],TODAY(),"y"), ROUNDDOWN((Tabla1[[#This Row],[Fecha Finalización]] -Tabla1[[#This Row],[Fecha de nac]])/365,0)))</f>
        <v/>
      </c>
      <c r="O982" s="169"/>
      <c r="P982" s="35"/>
      <c r="Q982" s="68"/>
      <c r="R982" s="68"/>
      <c r="S982" s="68"/>
      <c r="T982" s="68"/>
      <c r="U982" s="243" t="str">
        <f>IF(F982="","",Tabla1[[#This Row],[Fecha Inicio grupo]]+3*7-7)</f>
        <v/>
      </c>
      <c r="V982" s="244" t="str">
        <f>IF(F982="","",EDATE(Tabla1[[#This Row],[Fecha Inicio grupo]],3))</f>
        <v/>
      </c>
      <c r="W982" s="30"/>
      <c r="X982" s="30"/>
      <c r="Y982" s="76"/>
      <c r="Z982" s="76"/>
      <c r="AA982" s="76"/>
      <c r="AB982" s="76"/>
      <c r="AC982" s="76"/>
      <c r="AD982" s="76"/>
      <c r="AE982" s="76"/>
      <c r="AF982" s="76"/>
      <c r="AG982" s="76"/>
      <c r="AH982" s="76"/>
      <c r="AI982" s="76"/>
      <c r="AJ982" s="76"/>
      <c r="AK982" s="76"/>
      <c r="AL982" s="76"/>
      <c r="AM982" s="76"/>
      <c r="AN982" s="76"/>
      <c r="AO982" s="144"/>
      <c r="AP982" s="246" t="str">
        <f>IF(F982="","",IFERROR(VLOOKUP(SUBSTITUTE(SUBSTITUTE(Tabla1[[#This Row],[Uso Sistemas]],"T","P"),"N","F"),Parámetros!$M$2:$N$17,2,0),"Completar hasta 3ra sem. para evaluar a Probacionista"))</f>
        <v/>
      </c>
      <c r="AQ982" s="40"/>
      <c r="AR982" s="40"/>
      <c r="AS982" s="40"/>
      <c r="AT982" s="29"/>
      <c r="AU982" s="56"/>
      <c r="AV982" s="56"/>
      <c r="AW982" s="56"/>
      <c r="AX982" s="248" t="str">
        <f>IF(V982="","",EOMONTH(EDATE(Tabla1[[#This Row],[Fecha Finalización]],2),0))</f>
        <v/>
      </c>
      <c r="AY982" s="40"/>
      <c r="AZ982" s="249" t="str">
        <f>IF(V982="","",EOMONTH(EDATE(Tabla1[[#This Row],[Fecha Finalización]],3),0))</f>
        <v/>
      </c>
      <c r="BA982" s="40"/>
      <c r="BB982" s="40"/>
      <c r="BC982" s="235"/>
      <c r="BD982" s="233" t="str">
        <f>IF(F982="","",Tabla1[[#This Row],[sem 01]]&amp;Tabla1[[#This Row],[sem 02]]&amp;Tabla1[[#This Row],[sem 03]])</f>
        <v/>
      </c>
      <c r="BE982" s="234" t="str">
        <f>IF(TRIM(F982)="","",$B$1&amp;"-"&amp;SUBSTITUTE(Tabla1[[#This Row],[Mes Inscrito]]," ","")&amp;"-"&amp;SUBSTITUTE(Tabla1[[#This Row],[Dia de clases Inscrito]]," ","")&amp;"-"&amp;SUBSTITUTE(Tabla1[[#This Row],[Horario Inscrito]]," ","")&amp;"-"&amp;Tabla1[[#This Row],[Fecha Inicio grupo]])</f>
        <v/>
      </c>
      <c r="BF982" s="251" t="str">
        <f>IF(F982="","",Tabla1[[#This Row],[Curso]])</f>
        <v/>
      </c>
      <c r="BG982" s="252" t="str">
        <f>+IF(TRIM(F982)="","",$B$1&amp;"-"&amp;TRIM(Tabla1[[#This Row],[Mes Inscrito]])&amp;"-"&amp;TRIM(Tabla1[[#This Row],[Dia de clases Inscrito]])&amp;"-"&amp;TRIM(Tabla1[[#This Row],[Horario Inscrito]])&amp;"-"&amp;TRIM(Tabla1[[#This Row],[Fecha Inicio grupo]])&amp;"-"&amp;TRIM(Tabla1[[#This Row],[Tipo Incrito]]))</f>
        <v/>
      </c>
      <c r="BH982" s="308" t="str">
        <f>IF(F982="","",OR(IFERROR(SEARCH("CG",Tabla1[[#This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2" s="309" t="str">
        <f>IF(F982&lt;&gt;"",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2" s="309" t="str">
        <f>IF(F982&lt;&gt;"",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2" s="309" t="str">
        <f>IF(Tabla1[[#This Row],[Fecha Inicio grupo]]="","",IFERROR(VLOOKUP(Tabla1[[#This Row],[Mes de Alta como miembro]],Parámetros!$AM$2:$AN$16,2,0),"01/01/1900"))</f>
        <v/>
      </c>
    </row>
    <row r="983" spans="1:63" ht="14.45" hidden="1">
      <c r="A983" s="69">
        <v>980</v>
      </c>
      <c r="B983" s="30"/>
      <c r="C983" s="35"/>
      <c r="D983" s="43"/>
      <c r="E983" s="65"/>
      <c r="F983" s="46"/>
      <c r="G983" s="46"/>
      <c r="H983" s="163"/>
      <c r="I983" s="43"/>
      <c r="J983" s="29"/>
      <c r="K983" s="70"/>
      <c r="L983" s="69"/>
      <c r="M983" s="47"/>
      <c r="N983" s="238" t="str">
        <f ca="1">IF(Tabla1[[#This Row],[Fecha de nac]]="","",IF(Tabla1[[#This Row],[Fecha Finalización]] &gt;=TODAY(), DATEDIF(Tabla1[[#This Row],[Fecha de nac]],TODAY(),"y"), ROUNDDOWN((Tabla1[[#This Row],[Fecha Finalización]] -Tabla1[[#This Row],[Fecha de nac]])/365,0)))</f>
        <v/>
      </c>
      <c r="O983" s="169"/>
      <c r="P983" s="35"/>
      <c r="Q983" s="68"/>
      <c r="R983" s="68"/>
      <c r="S983" s="68"/>
      <c r="T983" s="68"/>
      <c r="U983" s="243" t="str">
        <f>IF(F983="","",Tabla1[[#This Row],[Fecha Inicio grupo]]+3*7-7)</f>
        <v/>
      </c>
      <c r="V983" s="244" t="str">
        <f>IF(F983="","",EDATE(Tabla1[[#This Row],[Fecha Inicio grupo]],3))</f>
        <v/>
      </c>
      <c r="W983" s="30"/>
      <c r="X983" s="30"/>
      <c r="Y983" s="76"/>
      <c r="Z983" s="76"/>
      <c r="AA983" s="76"/>
      <c r="AB983" s="76"/>
      <c r="AC983" s="76"/>
      <c r="AD983" s="76"/>
      <c r="AE983" s="76"/>
      <c r="AF983" s="76"/>
      <c r="AG983" s="76"/>
      <c r="AH983" s="76"/>
      <c r="AI983" s="76"/>
      <c r="AJ983" s="76"/>
      <c r="AK983" s="76"/>
      <c r="AL983" s="76"/>
      <c r="AM983" s="76"/>
      <c r="AN983" s="76"/>
      <c r="AO983" s="144"/>
      <c r="AP983" s="246" t="str">
        <f>IF(F983="","",IFERROR(VLOOKUP(SUBSTITUTE(SUBSTITUTE(Tabla1[[#This Row],[Uso Sistemas]],"T","P"),"N","F"),Parámetros!$M$2:$N$17,2,0),"Completar hasta 3ra sem. para evaluar a Probacionista"))</f>
        <v/>
      </c>
      <c r="AQ983" s="40"/>
      <c r="AR983" s="40"/>
      <c r="AS983" s="40"/>
      <c r="AT983" s="29"/>
      <c r="AU983" s="56"/>
      <c r="AV983" s="56"/>
      <c r="AW983" s="56"/>
      <c r="AX983" s="248" t="str">
        <f>IF(V983="","",EOMONTH(EDATE(Tabla1[[#This Row],[Fecha Finalización]],2),0))</f>
        <v/>
      </c>
      <c r="AY983" s="40"/>
      <c r="AZ983" s="249" t="str">
        <f>IF(V983="","",EOMONTH(EDATE(Tabla1[[#This Row],[Fecha Finalización]],3),0))</f>
        <v/>
      </c>
      <c r="BA983" s="40"/>
      <c r="BB983" s="40"/>
      <c r="BC983" s="235"/>
      <c r="BD983" s="233" t="str">
        <f>IF(F983="","",Tabla1[[#This Row],[sem 01]]&amp;Tabla1[[#This Row],[sem 02]]&amp;Tabla1[[#This Row],[sem 03]])</f>
        <v/>
      </c>
      <c r="BE983" s="234" t="str">
        <f>IF(TRIM(F983)="","",$B$1&amp;"-"&amp;SUBSTITUTE(Tabla1[[#This Row],[Mes Inscrito]]," ","")&amp;"-"&amp;SUBSTITUTE(Tabla1[[#This Row],[Dia de clases Inscrito]]," ","")&amp;"-"&amp;SUBSTITUTE(Tabla1[[#This Row],[Horario Inscrito]]," ","")&amp;"-"&amp;Tabla1[[#This Row],[Fecha Inicio grupo]])</f>
        <v/>
      </c>
      <c r="BF983" s="251" t="str">
        <f>IF(F983="","",Tabla1[[#This Row],[Curso]])</f>
        <v/>
      </c>
      <c r="BG983" s="252" t="str">
        <f>+IF(TRIM(F983)="","",$B$1&amp;"-"&amp;TRIM(Tabla1[[#This Row],[Mes Inscrito]])&amp;"-"&amp;TRIM(Tabla1[[#This Row],[Dia de clases Inscrito]])&amp;"-"&amp;TRIM(Tabla1[[#This Row],[Horario Inscrito]])&amp;"-"&amp;TRIM(Tabla1[[#This Row],[Fecha Inicio grupo]])&amp;"-"&amp;TRIM(Tabla1[[#This Row],[Tipo Incrito]]))</f>
        <v/>
      </c>
      <c r="BH983" s="308" t="str">
        <f>IF(F983="","",OR(IFERROR(SEARCH("CG",Tabla1[[#This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3" s="309" t="str">
        <f>IF(F983&lt;&gt;"",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3" s="309" t="str">
        <f>IF(F983&lt;&gt;"",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3" s="309" t="str">
        <f>IF(Tabla1[[#This Row],[Fecha Inicio grupo]]="","",IFERROR(VLOOKUP(Tabla1[[#This Row],[Mes de Alta como miembro]],Parámetros!$AM$2:$AN$16,2,0),"01/01/1900"))</f>
        <v/>
      </c>
    </row>
    <row r="984" spans="1:63" ht="14.45" hidden="1">
      <c r="A984" s="69">
        <v>981</v>
      </c>
      <c r="B984" s="30"/>
      <c r="C984" s="35"/>
      <c r="D984" s="43"/>
      <c r="E984" s="65"/>
      <c r="F984" s="46"/>
      <c r="G984" s="46"/>
      <c r="H984" s="163"/>
      <c r="I984" s="43"/>
      <c r="J984" s="29"/>
      <c r="K984" s="70"/>
      <c r="L984" s="69"/>
      <c r="M984" s="47"/>
      <c r="N984" s="238" t="str">
        <f ca="1">IF(Tabla1[[#This Row],[Fecha de nac]]="","",IF(Tabla1[[#This Row],[Fecha Finalización]] &gt;=TODAY(), DATEDIF(Tabla1[[#This Row],[Fecha de nac]],TODAY(),"y"), ROUNDDOWN((Tabla1[[#This Row],[Fecha Finalización]] -Tabla1[[#This Row],[Fecha de nac]])/365,0)))</f>
        <v/>
      </c>
      <c r="O984" s="169"/>
      <c r="P984" s="35"/>
      <c r="Q984" s="68"/>
      <c r="R984" s="68"/>
      <c r="S984" s="68"/>
      <c r="T984" s="68"/>
      <c r="U984" s="243" t="str">
        <f>IF(F984="","",Tabla1[[#This Row],[Fecha Inicio grupo]]+3*7-7)</f>
        <v/>
      </c>
      <c r="V984" s="244" t="str">
        <f>IF(F984="","",EDATE(Tabla1[[#This Row],[Fecha Inicio grupo]],3))</f>
        <v/>
      </c>
      <c r="W984" s="30"/>
      <c r="X984" s="30"/>
      <c r="Y984" s="76"/>
      <c r="Z984" s="76"/>
      <c r="AA984" s="76"/>
      <c r="AB984" s="76"/>
      <c r="AC984" s="76"/>
      <c r="AD984" s="76"/>
      <c r="AE984" s="76"/>
      <c r="AF984" s="76"/>
      <c r="AG984" s="76"/>
      <c r="AH984" s="76"/>
      <c r="AI984" s="76"/>
      <c r="AJ984" s="76"/>
      <c r="AK984" s="76"/>
      <c r="AL984" s="76"/>
      <c r="AM984" s="76"/>
      <c r="AN984" s="76"/>
      <c r="AO984" s="144"/>
      <c r="AP984" s="246" t="str">
        <f>IF(F984="","",IFERROR(VLOOKUP(SUBSTITUTE(SUBSTITUTE(Tabla1[[#This Row],[Uso Sistemas]],"T","P"),"N","F"),Parámetros!$M$2:$N$17,2,0),"Completar hasta 3ra sem. para evaluar a Probacionista"))</f>
        <v/>
      </c>
      <c r="AQ984" s="40"/>
      <c r="AR984" s="40"/>
      <c r="AS984" s="40"/>
      <c r="AT984" s="29"/>
      <c r="AU984" s="56"/>
      <c r="AV984" s="56"/>
      <c r="AW984" s="56"/>
      <c r="AX984" s="248" t="str">
        <f>IF(V984="","",EOMONTH(EDATE(Tabla1[[#This Row],[Fecha Finalización]],2),0))</f>
        <v/>
      </c>
      <c r="AY984" s="40"/>
      <c r="AZ984" s="249" t="str">
        <f>IF(V984="","",EOMONTH(EDATE(Tabla1[[#This Row],[Fecha Finalización]],3),0))</f>
        <v/>
      </c>
      <c r="BA984" s="40"/>
      <c r="BB984" s="40"/>
      <c r="BC984" s="235"/>
      <c r="BD984" s="233" t="str">
        <f>IF(F984="","",Tabla1[[#This Row],[sem 01]]&amp;Tabla1[[#This Row],[sem 02]]&amp;Tabla1[[#This Row],[sem 03]])</f>
        <v/>
      </c>
      <c r="BE984" s="234" t="str">
        <f>IF(TRIM(F984)="","",$B$1&amp;"-"&amp;SUBSTITUTE(Tabla1[[#This Row],[Mes Inscrito]]," ","")&amp;"-"&amp;SUBSTITUTE(Tabla1[[#This Row],[Dia de clases Inscrito]]," ","")&amp;"-"&amp;SUBSTITUTE(Tabla1[[#This Row],[Horario Inscrito]]," ","")&amp;"-"&amp;Tabla1[[#This Row],[Fecha Inicio grupo]])</f>
        <v/>
      </c>
      <c r="BF984" s="251" t="str">
        <f>IF(F984="","",Tabla1[[#This Row],[Curso]])</f>
        <v/>
      </c>
      <c r="BG984" s="252" t="str">
        <f>+IF(TRIM(F984)="","",$B$1&amp;"-"&amp;TRIM(Tabla1[[#This Row],[Mes Inscrito]])&amp;"-"&amp;TRIM(Tabla1[[#This Row],[Dia de clases Inscrito]])&amp;"-"&amp;TRIM(Tabla1[[#This Row],[Horario Inscrito]])&amp;"-"&amp;TRIM(Tabla1[[#This Row],[Fecha Inicio grupo]])&amp;"-"&amp;TRIM(Tabla1[[#This Row],[Tipo Incrito]]))</f>
        <v/>
      </c>
      <c r="BH984" s="308" t="str">
        <f>IF(F984="","",OR(IFERROR(SEARCH("CG",Tabla1[[#This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4" s="309" t="str">
        <f>IF(F984&lt;&gt;"",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4" s="309" t="str">
        <f>IF(F984&lt;&gt;"",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4" s="309" t="str">
        <f>IF(Tabla1[[#This Row],[Fecha Inicio grupo]]="","",IFERROR(VLOOKUP(Tabla1[[#This Row],[Mes de Alta como miembro]],Parámetros!$AM$2:$AN$16,2,0),"01/01/1900"))</f>
        <v/>
      </c>
    </row>
    <row r="985" spans="1:63" ht="14.45" hidden="1">
      <c r="A985" s="69">
        <v>982</v>
      </c>
      <c r="B985" s="30"/>
      <c r="C985" s="35"/>
      <c r="D985" s="43"/>
      <c r="E985" s="65"/>
      <c r="F985" s="46"/>
      <c r="G985" s="46"/>
      <c r="H985" s="163"/>
      <c r="I985" s="43"/>
      <c r="J985" s="29"/>
      <c r="K985" s="70"/>
      <c r="L985" s="69"/>
      <c r="M985" s="47"/>
      <c r="N985" s="238" t="str">
        <f ca="1">IF(Tabla1[[#This Row],[Fecha de nac]]="","",IF(Tabla1[[#This Row],[Fecha Finalización]] &gt;=TODAY(), DATEDIF(Tabla1[[#This Row],[Fecha de nac]],TODAY(),"y"), ROUNDDOWN((Tabla1[[#This Row],[Fecha Finalización]] -Tabla1[[#This Row],[Fecha de nac]])/365,0)))</f>
        <v/>
      </c>
      <c r="O985" s="169"/>
      <c r="P985" s="35"/>
      <c r="Q985" s="68"/>
      <c r="R985" s="68"/>
      <c r="S985" s="68"/>
      <c r="T985" s="68"/>
      <c r="U985" s="243" t="str">
        <f>IF(F985="","",Tabla1[[#This Row],[Fecha Inicio grupo]]+3*7-7)</f>
        <v/>
      </c>
      <c r="V985" s="244" t="str">
        <f>IF(F985="","",EDATE(Tabla1[[#This Row],[Fecha Inicio grupo]],3))</f>
        <v/>
      </c>
      <c r="W985" s="30"/>
      <c r="X985" s="30"/>
      <c r="Y985" s="76"/>
      <c r="Z985" s="76"/>
      <c r="AA985" s="76"/>
      <c r="AB985" s="76"/>
      <c r="AC985" s="76"/>
      <c r="AD985" s="76"/>
      <c r="AE985" s="76"/>
      <c r="AF985" s="76"/>
      <c r="AG985" s="76"/>
      <c r="AH985" s="76"/>
      <c r="AI985" s="76"/>
      <c r="AJ985" s="76"/>
      <c r="AK985" s="76"/>
      <c r="AL985" s="76"/>
      <c r="AM985" s="76"/>
      <c r="AN985" s="76"/>
      <c r="AO985" s="144"/>
      <c r="AP985" s="246" t="str">
        <f>IF(F985="","",IFERROR(VLOOKUP(SUBSTITUTE(SUBSTITUTE(Tabla1[[#This Row],[Uso Sistemas]],"T","P"),"N","F"),Parámetros!$M$2:$N$17,2,0),"Completar hasta 3ra sem. para evaluar a Probacionista"))</f>
        <v/>
      </c>
      <c r="AQ985" s="40"/>
      <c r="AR985" s="40"/>
      <c r="AS985" s="40"/>
      <c r="AT985" s="29"/>
      <c r="AU985" s="56"/>
      <c r="AV985" s="56"/>
      <c r="AW985" s="56"/>
      <c r="AX985" s="248" t="str">
        <f>IF(V985="","",EOMONTH(EDATE(Tabla1[[#This Row],[Fecha Finalización]],2),0))</f>
        <v/>
      </c>
      <c r="AY985" s="40"/>
      <c r="AZ985" s="249" t="str">
        <f>IF(V985="","",EOMONTH(EDATE(Tabla1[[#This Row],[Fecha Finalización]],3),0))</f>
        <v/>
      </c>
      <c r="BA985" s="40"/>
      <c r="BB985" s="40"/>
      <c r="BC985" s="235"/>
      <c r="BD985" s="233" t="str">
        <f>IF(F985="","",Tabla1[[#This Row],[sem 01]]&amp;Tabla1[[#This Row],[sem 02]]&amp;Tabla1[[#This Row],[sem 03]])</f>
        <v/>
      </c>
      <c r="BE985" s="234" t="str">
        <f>IF(TRIM(F985)="","",$B$1&amp;"-"&amp;SUBSTITUTE(Tabla1[[#This Row],[Mes Inscrito]]," ","")&amp;"-"&amp;SUBSTITUTE(Tabla1[[#This Row],[Dia de clases Inscrito]]," ","")&amp;"-"&amp;SUBSTITUTE(Tabla1[[#This Row],[Horario Inscrito]]," ","")&amp;"-"&amp;Tabla1[[#This Row],[Fecha Inicio grupo]])</f>
        <v/>
      </c>
      <c r="BF985" s="251" t="str">
        <f>IF(F985="","",Tabla1[[#This Row],[Curso]])</f>
        <v/>
      </c>
      <c r="BG985" s="252" t="str">
        <f>+IF(TRIM(F985)="","",$B$1&amp;"-"&amp;TRIM(Tabla1[[#This Row],[Mes Inscrito]])&amp;"-"&amp;TRIM(Tabla1[[#This Row],[Dia de clases Inscrito]])&amp;"-"&amp;TRIM(Tabla1[[#This Row],[Horario Inscrito]])&amp;"-"&amp;TRIM(Tabla1[[#This Row],[Fecha Inicio grupo]])&amp;"-"&amp;TRIM(Tabla1[[#This Row],[Tipo Incrito]]))</f>
        <v/>
      </c>
      <c r="BH985" s="308" t="str">
        <f>IF(F985="","",OR(IFERROR(SEARCH("CG",Tabla1[[#This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5" s="309" t="str">
        <f>IF(F985&lt;&gt;"",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5" s="309" t="str">
        <f>IF(F985&lt;&gt;"",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5" s="309" t="str">
        <f>IF(Tabla1[[#This Row],[Fecha Inicio grupo]]="","",IFERROR(VLOOKUP(Tabla1[[#This Row],[Mes de Alta como miembro]],Parámetros!$AM$2:$AN$16,2,0),"01/01/1900"))</f>
        <v/>
      </c>
    </row>
    <row r="986" spans="1:63" ht="14.45" hidden="1">
      <c r="A986" s="69">
        <v>983</v>
      </c>
      <c r="B986" s="30"/>
      <c r="C986" s="35"/>
      <c r="D986" s="43"/>
      <c r="E986" s="65"/>
      <c r="F986" s="46"/>
      <c r="G986" s="46"/>
      <c r="H986" s="163"/>
      <c r="I986" s="43"/>
      <c r="J986" s="29"/>
      <c r="K986" s="70"/>
      <c r="L986" s="69"/>
      <c r="M986" s="47"/>
      <c r="N986" s="238" t="str">
        <f ca="1">IF(Tabla1[[#This Row],[Fecha de nac]]="","",IF(Tabla1[[#This Row],[Fecha Finalización]] &gt;=TODAY(), DATEDIF(Tabla1[[#This Row],[Fecha de nac]],TODAY(),"y"), ROUNDDOWN((Tabla1[[#This Row],[Fecha Finalización]] -Tabla1[[#This Row],[Fecha de nac]])/365,0)))</f>
        <v/>
      </c>
      <c r="O986" s="169"/>
      <c r="P986" s="35"/>
      <c r="Q986" s="68"/>
      <c r="R986" s="68"/>
      <c r="S986" s="68"/>
      <c r="T986" s="68"/>
      <c r="U986" s="243" t="str">
        <f>IF(F986="","",Tabla1[[#This Row],[Fecha Inicio grupo]]+3*7-7)</f>
        <v/>
      </c>
      <c r="V986" s="244" t="str">
        <f>IF(F986="","",EDATE(Tabla1[[#This Row],[Fecha Inicio grupo]],3))</f>
        <v/>
      </c>
      <c r="W986" s="30"/>
      <c r="X986" s="30"/>
      <c r="Y986" s="76"/>
      <c r="Z986" s="76"/>
      <c r="AA986" s="76"/>
      <c r="AB986" s="76"/>
      <c r="AC986" s="76"/>
      <c r="AD986" s="76"/>
      <c r="AE986" s="76"/>
      <c r="AF986" s="76"/>
      <c r="AG986" s="76"/>
      <c r="AH986" s="76"/>
      <c r="AI986" s="76"/>
      <c r="AJ986" s="76"/>
      <c r="AK986" s="76"/>
      <c r="AL986" s="76"/>
      <c r="AM986" s="76"/>
      <c r="AN986" s="76"/>
      <c r="AO986" s="144"/>
      <c r="AP986" s="246" t="str">
        <f>IF(F986="","",IFERROR(VLOOKUP(SUBSTITUTE(SUBSTITUTE(Tabla1[[#This Row],[Uso Sistemas]],"T","P"),"N","F"),Parámetros!$M$2:$N$17,2,0),"Completar hasta 3ra sem. para evaluar a Probacionista"))</f>
        <v/>
      </c>
      <c r="AQ986" s="40"/>
      <c r="AR986" s="40"/>
      <c r="AS986" s="40"/>
      <c r="AT986" s="29"/>
      <c r="AU986" s="56"/>
      <c r="AV986" s="56"/>
      <c r="AW986" s="56"/>
      <c r="AX986" s="248" t="str">
        <f>IF(V986="","",EOMONTH(EDATE(Tabla1[[#This Row],[Fecha Finalización]],2),0))</f>
        <v/>
      </c>
      <c r="AY986" s="40"/>
      <c r="AZ986" s="249" t="str">
        <f>IF(V986="","",EOMONTH(EDATE(Tabla1[[#This Row],[Fecha Finalización]],3),0))</f>
        <v/>
      </c>
      <c r="BA986" s="40"/>
      <c r="BB986" s="40"/>
      <c r="BC986" s="235"/>
      <c r="BD986" s="233" t="str">
        <f>IF(F986="","",Tabla1[[#This Row],[sem 01]]&amp;Tabla1[[#This Row],[sem 02]]&amp;Tabla1[[#This Row],[sem 03]])</f>
        <v/>
      </c>
      <c r="BE986" s="234" t="str">
        <f>IF(TRIM(F986)="","",$B$1&amp;"-"&amp;SUBSTITUTE(Tabla1[[#This Row],[Mes Inscrito]]," ","")&amp;"-"&amp;SUBSTITUTE(Tabla1[[#This Row],[Dia de clases Inscrito]]," ","")&amp;"-"&amp;SUBSTITUTE(Tabla1[[#This Row],[Horario Inscrito]]," ","")&amp;"-"&amp;Tabla1[[#This Row],[Fecha Inicio grupo]])</f>
        <v/>
      </c>
      <c r="BF986" s="251" t="str">
        <f>IF(F986="","",Tabla1[[#This Row],[Curso]])</f>
        <v/>
      </c>
      <c r="BG986" s="252" t="str">
        <f>+IF(TRIM(F986)="","",$B$1&amp;"-"&amp;TRIM(Tabla1[[#This Row],[Mes Inscrito]])&amp;"-"&amp;TRIM(Tabla1[[#This Row],[Dia de clases Inscrito]])&amp;"-"&amp;TRIM(Tabla1[[#This Row],[Horario Inscrito]])&amp;"-"&amp;TRIM(Tabla1[[#This Row],[Fecha Inicio grupo]])&amp;"-"&amp;TRIM(Tabla1[[#This Row],[Tipo Incrito]]))</f>
        <v/>
      </c>
      <c r="BH986" s="308" t="str">
        <f>IF(F986="","",OR(IFERROR(SEARCH("CG",Tabla1[[#This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6" s="309" t="str">
        <f>IF(F986&lt;&gt;"",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6" s="309" t="str">
        <f>IF(F986&lt;&gt;"",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6" s="309" t="str">
        <f>IF(Tabla1[[#This Row],[Fecha Inicio grupo]]="","",IFERROR(VLOOKUP(Tabla1[[#This Row],[Mes de Alta como miembro]],Parámetros!$AM$2:$AN$16,2,0),"01/01/1900"))</f>
        <v/>
      </c>
    </row>
    <row r="987" spans="1:63" ht="14.45" hidden="1">
      <c r="A987" s="69">
        <v>984</v>
      </c>
      <c r="B987" s="30"/>
      <c r="C987" s="35"/>
      <c r="D987" s="43"/>
      <c r="E987" s="65"/>
      <c r="F987" s="46"/>
      <c r="G987" s="46"/>
      <c r="H987" s="163"/>
      <c r="I987" s="43"/>
      <c r="J987" s="29"/>
      <c r="K987" s="70"/>
      <c r="L987" s="69"/>
      <c r="M987" s="47"/>
      <c r="N987" s="238" t="str">
        <f ca="1">IF(Tabla1[[#This Row],[Fecha de nac]]="","",IF(Tabla1[[#This Row],[Fecha Finalización]] &gt;=TODAY(), DATEDIF(Tabla1[[#This Row],[Fecha de nac]],TODAY(),"y"), ROUNDDOWN((Tabla1[[#This Row],[Fecha Finalización]] -Tabla1[[#This Row],[Fecha de nac]])/365,0)))</f>
        <v/>
      </c>
      <c r="O987" s="169"/>
      <c r="P987" s="35"/>
      <c r="Q987" s="68"/>
      <c r="R987" s="68"/>
      <c r="S987" s="68"/>
      <c r="T987" s="68"/>
      <c r="U987" s="243" t="str">
        <f>IF(F987="","",Tabla1[[#This Row],[Fecha Inicio grupo]]+3*7-7)</f>
        <v/>
      </c>
      <c r="V987" s="244" t="str">
        <f>IF(F987="","",EDATE(Tabla1[[#This Row],[Fecha Inicio grupo]],3))</f>
        <v/>
      </c>
      <c r="W987" s="30"/>
      <c r="X987" s="30"/>
      <c r="Y987" s="76"/>
      <c r="Z987" s="76"/>
      <c r="AA987" s="76"/>
      <c r="AB987" s="76"/>
      <c r="AC987" s="76"/>
      <c r="AD987" s="76"/>
      <c r="AE987" s="76"/>
      <c r="AF987" s="76"/>
      <c r="AG987" s="76"/>
      <c r="AH987" s="76"/>
      <c r="AI987" s="76"/>
      <c r="AJ987" s="76"/>
      <c r="AK987" s="76"/>
      <c r="AL987" s="76"/>
      <c r="AM987" s="76"/>
      <c r="AN987" s="76"/>
      <c r="AO987" s="144"/>
      <c r="AP987" s="246" t="str">
        <f>IF(F987="","",IFERROR(VLOOKUP(SUBSTITUTE(SUBSTITUTE(Tabla1[[#This Row],[Uso Sistemas]],"T","P"),"N","F"),Parámetros!$M$2:$N$17,2,0),"Completar hasta 3ra sem. para evaluar a Probacionista"))</f>
        <v/>
      </c>
      <c r="AQ987" s="40"/>
      <c r="AR987" s="40"/>
      <c r="AS987" s="40"/>
      <c r="AT987" s="29"/>
      <c r="AU987" s="56"/>
      <c r="AV987" s="56"/>
      <c r="AW987" s="56"/>
      <c r="AX987" s="248" t="str">
        <f>IF(V987="","",EOMONTH(EDATE(Tabla1[[#This Row],[Fecha Finalización]],2),0))</f>
        <v/>
      </c>
      <c r="AY987" s="40"/>
      <c r="AZ987" s="249" t="str">
        <f>IF(V987="","",EOMONTH(EDATE(Tabla1[[#This Row],[Fecha Finalización]],3),0))</f>
        <v/>
      </c>
      <c r="BA987" s="40"/>
      <c r="BB987" s="40"/>
      <c r="BC987" s="235"/>
      <c r="BD987" s="233" t="str">
        <f>IF(F987="","",Tabla1[[#This Row],[sem 01]]&amp;Tabla1[[#This Row],[sem 02]]&amp;Tabla1[[#This Row],[sem 03]])</f>
        <v/>
      </c>
      <c r="BE987" s="234" t="str">
        <f>IF(TRIM(F987)="","",$B$1&amp;"-"&amp;SUBSTITUTE(Tabla1[[#This Row],[Mes Inscrito]]," ","")&amp;"-"&amp;SUBSTITUTE(Tabla1[[#This Row],[Dia de clases Inscrito]]," ","")&amp;"-"&amp;SUBSTITUTE(Tabla1[[#This Row],[Horario Inscrito]]," ","")&amp;"-"&amp;Tabla1[[#This Row],[Fecha Inicio grupo]])</f>
        <v/>
      </c>
      <c r="BF987" s="251" t="str">
        <f>IF(F987="","",Tabla1[[#This Row],[Curso]])</f>
        <v/>
      </c>
      <c r="BG987" s="252" t="str">
        <f>+IF(TRIM(F987)="","",$B$1&amp;"-"&amp;TRIM(Tabla1[[#This Row],[Mes Inscrito]])&amp;"-"&amp;TRIM(Tabla1[[#This Row],[Dia de clases Inscrito]])&amp;"-"&amp;TRIM(Tabla1[[#This Row],[Horario Inscrito]])&amp;"-"&amp;TRIM(Tabla1[[#This Row],[Fecha Inicio grupo]])&amp;"-"&amp;TRIM(Tabla1[[#This Row],[Tipo Incrito]]))</f>
        <v/>
      </c>
      <c r="BH987" s="308" t="str">
        <f>IF(F987="","",OR(IFERROR(SEARCH("CG",Tabla1[[#This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7" s="309" t="str">
        <f>IF(F987&lt;&gt;"",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7" s="309" t="str">
        <f>IF(F987&lt;&gt;"",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7" s="309" t="str">
        <f>IF(Tabla1[[#This Row],[Fecha Inicio grupo]]="","",IFERROR(VLOOKUP(Tabla1[[#This Row],[Mes de Alta como miembro]],Parámetros!$AM$2:$AN$16,2,0),"01/01/1900"))</f>
        <v/>
      </c>
    </row>
    <row r="988" spans="1:63" ht="14.45" hidden="1">
      <c r="A988" s="69">
        <v>985</v>
      </c>
      <c r="B988" s="30"/>
      <c r="C988" s="35"/>
      <c r="D988" s="43"/>
      <c r="E988" s="65"/>
      <c r="F988" s="46"/>
      <c r="G988" s="46"/>
      <c r="H988" s="163"/>
      <c r="I988" s="43"/>
      <c r="J988" s="29"/>
      <c r="K988" s="70"/>
      <c r="L988" s="69"/>
      <c r="M988" s="47"/>
      <c r="N988" s="238" t="str">
        <f ca="1">IF(Tabla1[[#This Row],[Fecha de nac]]="","",IF(Tabla1[[#This Row],[Fecha Finalización]] &gt;=TODAY(), DATEDIF(Tabla1[[#This Row],[Fecha de nac]],TODAY(),"y"), ROUNDDOWN((Tabla1[[#This Row],[Fecha Finalización]] -Tabla1[[#This Row],[Fecha de nac]])/365,0)))</f>
        <v/>
      </c>
      <c r="O988" s="169"/>
      <c r="P988" s="35"/>
      <c r="Q988" s="68"/>
      <c r="R988" s="68"/>
      <c r="S988" s="68"/>
      <c r="T988" s="68"/>
      <c r="U988" s="243" t="str">
        <f>IF(F988="","",Tabla1[[#This Row],[Fecha Inicio grupo]]+3*7-7)</f>
        <v/>
      </c>
      <c r="V988" s="244" t="str">
        <f>IF(F988="","",EDATE(Tabla1[[#This Row],[Fecha Inicio grupo]],3))</f>
        <v/>
      </c>
      <c r="W988" s="30"/>
      <c r="X988" s="30"/>
      <c r="Y988" s="76"/>
      <c r="Z988" s="76"/>
      <c r="AA988" s="76"/>
      <c r="AB988" s="76"/>
      <c r="AC988" s="76"/>
      <c r="AD988" s="76"/>
      <c r="AE988" s="76"/>
      <c r="AF988" s="76"/>
      <c r="AG988" s="76"/>
      <c r="AH988" s="76"/>
      <c r="AI988" s="76"/>
      <c r="AJ988" s="76"/>
      <c r="AK988" s="76"/>
      <c r="AL988" s="76"/>
      <c r="AM988" s="76"/>
      <c r="AN988" s="76"/>
      <c r="AO988" s="144"/>
      <c r="AP988" s="246" t="str">
        <f>IF(F988="","",IFERROR(VLOOKUP(SUBSTITUTE(SUBSTITUTE(Tabla1[[#This Row],[Uso Sistemas]],"T","P"),"N","F"),Parámetros!$M$2:$N$17,2,0),"Completar hasta 3ra sem. para evaluar a Probacionista"))</f>
        <v/>
      </c>
      <c r="AQ988" s="40"/>
      <c r="AR988" s="40"/>
      <c r="AS988" s="40"/>
      <c r="AT988" s="29"/>
      <c r="AU988" s="56"/>
      <c r="AV988" s="56"/>
      <c r="AW988" s="56"/>
      <c r="AX988" s="248" t="str">
        <f>IF(V988="","",EOMONTH(EDATE(Tabla1[[#This Row],[Fecha Finalización]],2),0))</f>
        <v/>
      </c>
      <c r="AY988" s="40"/>
      <c r="AZ988" s="249" t="str">
        <f>IF(V988="","",EOMONTH(EDATE(Tabla1[[#This Row],[Fecha Finalización]],3),0))</f>
        <v/>
      </c>
      <c r="BA988" s="40"/>
      <c r="BB988" s="40"/>
      <c r="BC988" s="235"/>
      <c r="BD988" s="233" t="str">
        <f>IF(F988="","",Tabla1[[#This Row],[sem 01]]&amp;Tabla1[[#This Row],[sem 02]]&amp;Tabla1[[#This Row],[sem 03]])</f>
        <v/>
      </c>
      <c r="BE988" s="234" t="str">
        <f>IF(TRIM(F988)="","",$B$1&amp;"-"&amp;SUBSTITUTE(Tabla1[[#This Row],[Mes Inscrito]]," ","")&amp;"-"&amp;SUBSTITUTE(Tabla1[[#This Row],[Dia de clases Inscrito]]," ","")&amp;"-"&amp;SUBSTITUTE(Tabla1[[#This Row],[Horario Inscrito]]," ","")&amp;"-"&amp;Tabla1[[#This Row],[Fecha Inicio grupo]])</f>
        <v/>
      </c>
      <c r="BF988" s="251" t="str">
        <f>IF(F988="","",Tabla1[[#This Row],[Curso]])</f>
        <v/>
      </c>
      <c r="BG988" s="252" t="str">
        <f>+IF(TRIM(F988)="","",$B$1&amp;"-"&amp;TRIM(Tabla1[[#This Row],[Mes Inscrito]])&amp;"-"&amp;TRIM(Tabla1[[#This Row],[Dia de clases Inscrito]])&amp;"-"&amp;TRIM(Tabla1[[#This Row],[Horario Inscrito]])&amp;"-"&amp;TRIM(Tabla1[[#This Row],[Fecha Inicio grupo]])&amp;"-"&amp;TRIM(Tabla1[[#This Row],[Tipo Incrito]]))</f>
        <v/>
      </c>
      <c r="BH988" s="308" t="str">
        <f>IF(F988="","",OR(IFERROR(SEARCH("CG",Tabla1[[#This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8" s="309" t="str">
        <f>IF(F988&lt;&gt;"",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8" s="309" t="str">
        <f>IF(F988&lt;&gt;"",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8" s="309" t="str">
        <f>IF(Tabla1[[#This Row],[Fecha Inicio grupo]]="","",IFERROR(VLOOKUP(Tabla1[[#This Row],[Mes de Alta como miembro]],Parámetros!$AM$2:$AN$16,2,0),"01/01/1900"))</f>
        <v/>
      </c>
    </row>
    <row r="989" spans="1:63" ht="14.45" hidden="1">
      <c r="A989" s="69">
        <v>986</v>
      </c>
      <c r="B989" s="30"/>
      <c r="C989" s="35"/>
      <c r="D989" s="43"/>
      <c r="E989" s="65"/>
      <c r="F989" s="46"/>
      <c r="G989" s="46"/>
      <c r="H989" s="163"/>
      <c r="I989" s="43"/>
      <c r="J989" s="29"/>
      <c r="K989" s="70"/>
      <c r="L989" s="69"/>
      <c r="M989" s="47"/>
      <c r="N989" s="238" t="str">
        <f ca="1">IF(Tabla1[[#This Row],[Fecha de nac]]="","",IF(Tabla1[[#This Row],[Fecha Finalización]] &gt;=TODAY(), DATEDIF(Tabla1[[#This Row],[Fecha de nac]],TODAY(),"y"), ROUNDDOWN((Tabla1[[#This Row],[Fecha Finalización]] -Tabla1[[#This Row],[Fecha de nac]])/365,0)))</f>
        <v/>
      </c>
      <c r="O989" s="169"/>
      <c r="P989" s="35"/>
      <c r="Q989" s="68"/>
      <c r="R989" s="68"/>
      <c r="S989" s="68"/>
      <c r="T989" s="68"/>
      <c r="U989" s="243" t="str">
        <f>IF(F989="","",Tabla1[[#This Row],[Fecha Inicio grupo]]+3*7-7)</f>
        <v/>
      </c>
      <c r="V989" s="244" t="str">
        <f>IF(F989="","",EDATE(Tabla1[[#This Row],[Fecha Inicio grupo]],3))</f>
        <v/>
      </c>
      <c r="W989" s="30"/>
      <c r="X989" s="30"/>
      <c r="Y989" s="76"/>
      <c r="Z989" s="76"/>
      <c r="AA989" s="76"/>
      <c r="AB989" s="76"/>
      <c r="AC989" s="76"/>
      <c r="AD989" s="76"/>
      <c r="AE989" s="76"/>
      <c r="AF989" s="76"/>
      <c r="AG989" s="76"/>
      <c r="AH989" s="76"/>
      <c r="AI989" s="76"/>
      <c r="AJ989" s="76"/>
      <c r="AK989" s="76"/>
      <c r="AL989" s="76"/>
      <c r="AM989" s="76"/>
      <c r="AN989" s="76"/>
      <c r="AO989" s="144"/>
      <c r="AP989" s="246" t="str">
        <f>IF(F989="","",IFERROR(VLOOKUP(SUBSTITUTE(SUBSTITUTE(Tabla1[[#This Row],[Uso Sistemas]],"T","P"),"N","F"),Parámetros!$M$2:$N$17,2,0),"Completar hasta 3ra sem. para evaluar a Probacionista"))</f>
        <v/>
      </c>
      <c r="AQ989" s="40"/>
      <c r="AR989" s="40"/>
      <c r="AS989" s="40"/>
      <c r="AT989" s="29"/>
      <c r="AU989" s="56"/>
      <c r="AV989" s="56"/>
      <c r="AW989" s="56"/>
      <c r="AX989" s="248" t="str">
        <f>IF(V989="","",EOMONTH(EDATE(Tabla1[[#This Row],[Fecha Finalización]],2),0))</f>
        <v/>
      </c>
      <c r="AY989" s="40"/>
      <c r="AZ989" s="249" t="str">
        <f>IF(V989="","",EOMONTH(EDATE(Tabla1[[#This Row],[Fecha Finalización]],3),0))</f>
        <v/>
      </c>
      <c r="BA989" s="40"/>
      <c r="BB989" s="40"/>
      <c r="BC989" s="235"/>
      <c r="BD989" s="233" t="str">
        <f>IF(F989="","",Tabla1[[#This Row],[sem 01]]&amp;Tabla1[[#This Row],[sem 02]]&amp;Tabla1[[#This Row],[sem 03]])</f>
        <v/>
      </c>
      <c r="BE989" s="234" t="str">
        <f>IF(TRIM(F989)="","",$B$1&amp;"-"&amp;SUBSTITUTE(Tabla1[[#This Row],[Mes Inscrito]]," ","")&amp;"-"&amp;SUBSTITUTE(Tabla1[[#This Row],[Dia de clases Inscrito]]," ","")&amp;"-"&amp;SUBSTITUTE(Tabla1[[#This Row],[Horario Inscrito]]," ","")&amp;"-"&amp;Tabla1[[#This Row],[Fecha Inicio grupo]])</f>
        <v/>
      </c>
      <c r="BF989" s="251" t="str">
        <f>IF(F989="","",Tabla1[[#This Row],[Curso]])</f>
        <v/>
      </c>
      <c r="BG989" s="252" t="str">
        <f>+IF(TRIM(F989)="","",$B$1&amp;"-"&amp;TRIM(Tabla1[[#This Row],[Mes Inscrito]])&amp;"-"&amp;TRIM(Tabla1[[#This Row],[Dia de clases Inscrito]])&amp;"-"&amp;TRIM(Tabla1[[#This Row],[Horario Inscrito]])&amp;"-"&amp;TRIM(Tabla1[[#This Row],[Fecha Inicio grupo]])&amp;"-"&amp;TRIM(Tabla1[[#This Row],[Tipo Incrito]]))</f>
        <v/>
      </c>
      <c r="BH989" s="308" t="str">
        <f>IF(F989="","",OR(IFERROR(SEARCH("CG",Tabla1[[#This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9" s="309" t="str">
        <f>IF(F989&lt;&gt;"",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9" s="309" t="str">
        <f>IF(F989&lt;&gt;"",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9" s="309" t="str">
        <f>IF(Tabla1[[#This Row],[Fecha Inicio grupo]]="","",IFERROR(VLOOKUP(Tabla1[[#This Row],[Mes de Alta como miembro]],Parámetros!$AM$2:$AN$16,2,0),"01/01/1900"))</f>
        <v/>
      </c>
    </row>
    <row r="990" spans="1:63" ht="14.45" hidden="1">
      <c r="A990" s="69">
        <v>987</v>
      </c>
      <c r="B990" s="30"/>
      <c r="C990" s="35"/>
      <c r="D990" s="43"/>
      <c r="E990" s="65"/>
      <c r="F990" s="46"/>
      <c r="G990" s="46"/>
      <c r="H990" s="163"/>
      <c r="I990" s="43"/>
      <c r="J990" s="29"/>
      <c r="K990" s="70"/>
      <c r="L990" s="69"/>
      <c r="M990" s="47"/>
      <c r="N990" s="238" t="str">
        <f ca="1">IF(Tabla1[[#This Row],[Fecha de nac]]="","",IF(Tabla1[[#This Row],[Fecha Finalización]] &gt;=TODAY(), DATEDIF(Tabla1[[#This Row],[Fecha de nac]],TODAY(),"y"), ROUNDDOWN((Tabla1[[#This Row],[Fecha Finalización]] -Tabla1[[#This Row],[Fecha de nac]])/365,0)))</f>
        <v/>
      </c>
      <c r="O990" s="169"/>
      <c r="P990" s="35"/>
      <c r="Q990" s="68"/>
      <c r="R990" s="68"/>
      <c r="S990" s="68"/>
      <c r="T990" s="68"/>
      <c r="U990" s="243" t="str">
        <f>IF(F990="","",Tabla1[[#This Row],[Fecha Inicio grupo]]+3*7-7)</f>
        <v/>
      </c>
      <c r="V990" s="244" t="str">
        <f>IF(F990="","",EDATE(Tabla1[[#This Row],[Fecha Inicio grupo]],3))</f>
        <v/>
      </c>
      <c r="W990" s="30"/>
      <c r="X990" s="30"/>
      <c r="Y990" s="76"/>
      <c r="Z990" s="76"/>
      <c r="AA990" s="76"/>
      <c r="AB990" s="76"/>
      <c r="AC990" s="76"/>
      <c r="AD990" s="76"/>
      <c r="AE990" s="76"/>
      <c r="AF990" s="76"/>
      <c r="AG990" s="76"/>
      <c r="AH990" s="76"/>
      <c r="AI990" s="76"/>
      <c r="AJ990" s="76"/>
      <c r="AK990" s="76"/>
      <c r="AL990" s="76"/>
      <c r="AM990" s="76"/>
      <c r="AN990" s="76"/>
      <c r="AO990" s="144"/>
      <c r="AP990" s="246" t="str">
        <f>IF(F990="","",IFERROR(VLOOKUP(SUBSTITUTE(SUBSTITUTE(Tabla1[[#This Row],[Uso Sistemas]],"T","P"),"N","F"),Parámetros!$M$2:$N$17,2,0),"Completar hasta 3ra sem. para evaluar a Probacionista"))</f>
        <v/>
      </c>
      <c r="AQ990" s="40"/>
      <c r="AR990" s="40"/>
      <c r="AS990" s="40"/>
      <c r="AT990" s="29"/>
      <c r="AU990" s="56"/>
      <c r="AV990" s="56"/>
      <c r="AW990" s="56"/>
      <c r="AX990" s="248" t="str">
        <f>IF(V990="","",EOMONTH(EDATE(Tabla1[[#This Row],[Fecha Finalización]],2),0))</f>
        <v/>
      </c>
      <c r="AY990" s="40"/>
      <c r="AZ990" s="249" t="str">
        <f>IF(V990="","",EOMONTH(EDATE(Tabla1[[#This Row],[Fecha Finalización]],3),0))</f>
        <v/>
      </c>
      <c r="BA990" s="40"/>
      <c r="BB990" s="40"/>
      <c r="BC990" s="235"/>
      <c r="BD990" s="233" t="str">
        <f>IF(F990="","",Tabla1[[#This Row],[sem 01]]&amp;Tabla1[[#This Row],[sem 02]]&amp;Tabla1[[#This Row],[sem 03]])</f>
        <v/>
      </c>
      <c r="BE990" s="234" t="str">
        <f>IF(TRIM(F990)="","",$B$1&amp;"-"&amp;SUBSTITUTE(Tabla1[[#This Row],[Mes Inscrito]]," ","")&amp;"-"&amp;SUBSTITUTE(Tabla1[[#This Row],[Dia de clases Inscrito]]," ","")&amp;"-"&amp;SUBSTITUTE(Tabla1[[#This Row],[Horario Inscrito]]," ","")&amp;"-"&amp;Tabla1[[#This Row],[Fecha Inicio grupo]])</f>
        <v/>
      </c>
      <c r="BF990" s="251" t="str">
        <f>IF(F990="","",Tabla1[[#This Row],[Curso]])</f>
        <v/>
      </c>
      <c r="BG990" s="252" t="str">
        <f>+IF(TRIM(F990)="","",$B$1&amp;"-"&amp;TRIM(Tabla1[[#This Row],[Mes Inscrito]])&amp;"-"&amp;TRIM(Tabla1[[#This Row],[Dia de clases Inscrito]])&amp;"-"&amp;TRIM(Tabla1[[#This Row],[Horario Inscrito]])&amp;"-"&amp;TRIM(Tabla1[[#This Row],[Fecha Inicio grupo]])&amp;"-"&amp;TRIM(Tabla1[[#This Row],[Tipo Incrito]]))</f>
        <v/>
      </c>
      <c r="BH990" s="308" t="str">
        <f>IF(F990="","",OR(IFERROR(SEARCH("CG",Tabla1[[#This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0" s="309" t="str">
        <f>IF(F990&lt;&gt;"",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0" s="309" t="str">
        <f>IF(F990&lt;&gt;"",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0" s="309" t="str">
        <f>IF(Tabla1[[#This Row],[Fecha Inicio grupo]]="","",IFERROR(VLOOKUP(Tabla1[[#This Row],[Mes de Alta como miembro]],Parámetros!$AM$2:$AN$16,2,0),"01/01/1900"))</f>
        <v/>
      </c>
    </row>
    <row r="991" spans="1:63" ht="14.45" hidden="1">
      <c r="A991" s="69">
        <v>988</v>
      </c>
      <c r="B991" s="30"/>
      <c r="C991" s="35"/>
      <c r="D991" s="43"/>
      <c r="E991" s="65"/>
      <c r="F991" s="46"/>
      <c r="G991" s="46"/>
      <c r="H991" s="163"/>
      <c r="I991" s="43"/>
      <c r="J991" s="29"/>
      <c r="K991" s="70"/>
      <c r="L991" s="69"/>
      <c r="M991" s="47"/>
      <c r="N991" s="238" t="str">
        <f ca="1">IF(Tabla1[[#This Row],[Fecha de nac]]="","",IF(Tabla1[[#This Row],[Fecha Finalización]] &gt;=TODAY(), DATEDIF(Tabla1[[#This Row],[Fecha de nac]],TODAY(),"y"), ROUNDDOWN((Tabla1[[#This Row],[Fecha Finalización]] -Tabla1[[#This Row],[Fecha de nac]])/365,0)))</f>
        <v/>
      </c>
      <c r="O991" s="169"/>
      <c r="P991" s="35"/>
      <c r="Q991" s="68"/>
      <c r="R991" s="68"/>
      <c r="S991" s="68"/>
      <c r="T991" s="68"/>
      <c r="U991" s="243" t="str">
        <f>IF(F991="","",Tabla1[[#This Row],[Fecha Inicio grupo]]+3*7-7)</f>
        <v/>
      </c>
      <c r="V991" s="244" t="str">
        <f>IF(F991="","",EDATE(Tabla1[[#This Row],[Fecha Inicio grupo]],3))</f>
        <v/>
      </c>
      <c r="W991" s="30"/>
      <c r="X991" s="30"/>
      <c r="Y991" s="76"/>
      <c r="Z991" s="76"/>
      <c r="AA991" s="76"/>
      <c r="AB991" s="76"/>
      <c r="AC991" s="76"/>
      <c r="AD991" s="76"/>
      <c r="AE991" s="76"/>
      <c r="AF991" s="76"/>
      <c r="AG991" s="76"/>
      <c r="AH991" s="76"/>
      <c r="AI991" s="76"/>
      <c r="AJ991" s="76"/>
      <c r="AK991" s="76"/>
      <c r="AL991" s="76"/>
      <c r="AM991" s="76"/>
      <c r="AN991" s="76"/>
      <c r="AO991" s="144"/>
      <c r="AP991" s="246" t="str">
        <f>IF(F991="","",IFERROR(VLOOKUP(SUBSTITUTE(SUBSTITUTE(Tabla1[[#This Row],[Uso Sistemas]],"T","P"),"N","F"),Parámetros!$M$2:$N$17,2,0),"Completar hasta 3ra sem. para evaluar a Probacionista"))</f>
        <v/>
      </c>
      <c r="AQ991" s="40"/>
      <c r="AR991" s="40"/>
      <c r="AS991" s="40"/>
      <c r="AT991" s="29"/>
      <c r="AU991" s="56"/>
      <c r="AV991" s="56"/>
      <c r="AW991" s="56"/>
      <c r="AX991" s="248" t="str">
        <f>IF(V991="","",EOMONTH(EDATE(Tabla1[[#This Row],[Fecha Finalización]],2),0))</f>
        <v/>
      </c>
      <c r="AY991" s="40"/>
      <c r="AZ991" s="249" t="str">
        <f>IF(V991="","",EOMONTH(EDATE(Tabla1[[#This Row],[Fecha Finalización]],3),0))</f>
        <v/>
      </c>
      <c r="BA991" s="40"/>
      <c r="BB991" s="40"/>
      <c r="BC991" s="235"/>
      <c r="BD991" s="233" t="str">
        <f>IF(F991="","",Tabla1[[#This Row],[sem 01]]&amp;Tabla1[[#This Row],[sem 02]]&amp;Tabla1[[#This Row],[sem 03]])</f>
        <v/>
      </c>
      <c r="BE991" s="234" t="str">
        <f>IF(TRIM(F991)="","",$B$1&amp;"-"&amp;SUBSTITUTE(Tabla1[[#This Row],[Mes Inscrito]]," ","")&amp;"-"&amp;SUBSTITUTE(Tabla1[[#This Row],[Dia de clases Inscrito]]," ","")&amp;"-"&amp;SUBSTITUTE(Tabla1[[#This Row],[Horario Inscrito]]," ","")&amp;"-"&amp;Tabla1[[#This Row],[Fecha Inicio grupo]])</f>
        <v/>
      </c>
      <c r="BF991" s="251" t="str">
        <f>IF(F991="","",Tabla1[[#This Row],[Curso]])</f>
        <v/>
      </c>
      <c r="BG991" s="252" t="str">
        <f>+IF(TRIM(F991)="","",$B$1&amp;"-"&amp;TRIM(Tabla1[[#This Row],[Mes Inscrito]])&amp;"-"&amp;TRIM(Tabla1[[#This Row],[Dia de clases Inscrito]])&amp;"-"&amp;TRIM(Tabla1[[#This Row],[Horario Inscrito]])&amp;"-"&amp;TRIM(Tabla1[[#This Row],[Fecha Inicio grupo]])&amp;"-"&amp;TRIM(Tabla1[[#This Row],[Tipo Incrito]]))</f>
        <v/>
      </c>
      <c r="BH991" s="308" t="str">
        <f>IF(F991="","",OR(IFERROR(SEARCH("CG",Tabla1[[#This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1" s="309" t="str">
        <f>IF(F991&lt;&gt;"",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1" s="309" t="str">
        <f>IF(F991&lt;&gt;"",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1" s="309" t="str">
        <f>IF(Tabla1[[#This Row],[Fecha Inicio grupo]]="","",IFERROR(VLOOKUP(Tabla1[[#This Row],[Mes de Alta como miembro]],Parámetros!$AM$2:$AN$16,2,0),"01/01/1900"))</f>
        <v/>
      </c>
    </row>
    <row r="992" spans="1:63" ht="14.45" hidden="1">
      <c r="A992" s="69">
        <v>989</v>
      </c>
      <c r="B992" s="30"/>
      <c r="C992" s="35"/>
      <c r="D992" s="43"/>
      <c r="E992" s="65"/>
      <c r="F992" s="46"/>
      <c r="G992" s="46"/>
      <c r="H992" s="163"/>
      <c r="I992" s="43"/>
      <c r="J992" s="29"/>
      <c r="K992" s="70"/>
      <c r="L992" s="69"/>
      <c r="M992" s="47"/>
      <c r="N992" s="238" t="str">
        <f ca="1">IF(Tabla1[[#This Row],[Fecha de nac]]="","",IF(Tabla1[[#This Row],[Fecha Finalización]] &gt;=TODAY(), DATEDIF(Tabla1[[#This Row],[Fecha de nac]],TODAY(),"y"), ROUNDDOWN((Tabla1[[#This Row],[Fecha Finalización]] -Tabla1[[#This Row],[Fecha de nac]])/365,0)))</f>
        <v/>
      </c>
      <c r="O992" s="169"/>
      <c r="P992" s="35"/>
      <c r="Q992" s="68"/>
      <c r="R992" s="68"/>
      <c r="S992" s="68"/>
      <c r="T992" s="68"/>
      <c r="U992" s="243" t="str">
        <f>IF(F992="","",Tabla1[[#This Row],[Fecha Inicio grupo]]+3*7-7)</f>
        <v/>
      </c>
      <c r="V992" s="244" t="str">
        <f>IF(F992="","",EDATE(Tabla1[[#This Row],[Fecha Inicio grupo]],3))</f>
        <v/>
      </c>
      <c r="W992" s="30"/>
      <c r="X992" s="30"/>
      <c r="Y992" s="76"/>
      <c r="Z992" s="76"/>
      <c r="AA992" s="76"/>
      <c r="AB992" s="76"/>
      <c r="AC992" s="76"/>
      <c r="AD992" s="76"/>
      <c r="AE992" s="76"/>
      <c r="AF992" s="76"/>
      <c r="AG992" s="76"/>
      <c r="AH992" s="76"/>
      <c r="AI992" s="76"/>
      <c r="AJ992" s="76"/>
      <c r="AK992" s="76"/>
      <c r="AL992" s="76"/>
      <c r="AM992" s="76"/>
      <c r="AN992" s="76"/>
      <c r="AO992" s="144"/>
      <c r="AP992" s="246" t="str">
        <f>IF(F992="","",IFERROR(VLOOKUP(SUBSTITUTE(SUBSTITUTE(Tabla1[[#This Row],[Uso Sistemas]],"T","P"),"N","F"),Parámetros!$M$2:$N$17,2,0),"Completar hasta 3ra sem. para evaluar a Probacionista"))</f>
        <v/>
      </c>
      <c r="AQ992" s="40"/>
      <c r="AR992" s="40"/>
      <c r="AS992" s="40"/>
      <c r="AT992" s="29"/>
      <c r="AU992" s="56"/>
      <c r="AV992" s="56"/>
      <c r="AW992" s="56"/>
      <c r="AX992" s="248" t="str">
        <f>IF(V992="","",EOMONTH(EDATE(Tabla1[[#This Row],[Fecha Finalización]],2),0))</f>
        <v/>
      </c>
      <c r="AY992" s="40"/>
      <c r="AZ992" s="249" t="str">
        <f>IF(V992="","",EOMONTH(EDATE(Tabla1[[#This Row],[Fecha Finalización]],3),0))</f>
        <v/>
      </c>
      <c r="BA992" s="40"/>
      <c r="BB992" s="40"/>
      <c r="BC992" s="235"/>
      <c r="BD992" s="233" t="str">
        <f>IF(F992="","",Tabla1[[#This Row],[sem 01]]&amp;Tabla1[[#This Row],[sem 02]]&amp;Tabla1[[#This Row],[sem 03]])</f>
        <v/>
      </c>
      <c r="BE992" s="234" t="str">
        <f>IF(TRIM(F992)="","",$B$1&amp;"-"&amp;SUBSTITUTE(Tabla1[[#This Row],[Mes Inscrito]]," ","")&amp;"-"&amp;SUBSTITUTE(Tabla1[[#This Row],[Dia de clases Inscrito]]," ","")&amp;"-"&amp;SUBSTITUTE(Tabla1[[#This Row],[Horario Inscrito]]," ","")&amp;"-"&amp;Tabla1[[#This Row],[Fecha Inicio grupo]])</f>
        <v/>
      </c>
      <c r="BF992" s="251" t="str">
        <f>IF(F992="","",Tabla1[[#This Row],[Curso]])</f>
        <v/>
      </c>
      <c r="BG992" s="252" t="str">
        <f>+IF(TRIM(F992)="","",$B$1&amp;"-"&amp;TRIM(Tabla1[[#This Row],[Mes Inscrito]])&amp;"-"&amp;TRIM(Tabla1[[#This Row],[Dia de clases Inscrito]])&amp;"-"&amp;TRIM(Tabla1[[#This Row],[Horario Inscrito]])&amp;"-"&amp;TRIM(Tabla1[[#This Row],[Fecha Inicio grupo]])&amp;"-"&amp;TRIM(Tabla1[[#This Row],[Tipo Incrito]]))</f>
        <v/>
      </c>
      <c r="BH992" s="308" t="str">
        <f>IF(F992="","",OR(IFERROR(SEARCH("CG",Tabla1[[#This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2" s="309" t="str">
        <f>IF(F992&lt;&gt;"",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2" s="309" t="str">
        <f>IF(F992&lt;&gt;"",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2" s="309" t="str">
        <f>IF(Tabla1[[#This Row],[Fecha Inicio grupo]]="","",IFERROR(VLOOKUP(Tabla1[[#This Row],[Mes de Alta como miembro]],Parámetros!$AM$2:$AN$16,2,0),"01/01/1900"))</f>
        <v/>
      </c>
    </row>
    <row r="993" spans="1:63" ht="14.45" hidden="1">
      <c r="A993" s="69">
        <v>990</v>
      </c>
      <c r="B993" s="30"/>
      <c r="C993" s="35"/>
      <c r="D993" s="43"/>
      <c r="E993" s="65"/>
      <c r="F993" s="46"/>
      <c r="G993" s="46"/>
      <c r="H993" s="163"/>
      <c r="I993" s="43"/>
      <c r="J993" s="29"/>
      <c r="K993" s="70"/>
      <c r="L993" s="69"/>
      <c r="M993" s="47"/>
      <c r="N993" s="238" t="str">
        <f ca="1">IF(Tabla1[[#This Row],[Fecha de nac]]="","",IF(Tabla1[[#This Row],[Fecha Finalización]] &gt;=TODAY(), DATEDIF(Tabla1[[#This Row],[Fecha de nac]],TODAY(),"y"), ROUNDDOWN((Tabla1[[#This Row],[Fecha Finalización]] -Tabla1[[#This Row],[Fecha de nac]])/365,0)))</f>
        <v/>
      </c>
      <c r="O993" s="169"/>
      <c r="P993" s="35"/>
      <c r="Q993" s="68"/>
      <c r="R993" s="68"/>
      <c r="S993" s="68"/>
      <c r="T993" s="68"/>
      <c r="U993" s="243" t="str">
        <f>IF(F993="","",Tabla1[[#This Row],[Fecha Inicio grupo]]+3*7-7)</f>
        <v/>
      </c>
      <c r="V993" s="244" t="str">
        <f>IF(F993="","",EDATE(Tabla1[[#This Row],[Fecha Inicio grupo]],3))</f>
        <v/>
      </c>
      <c r="W993" s="30"/>
      <c r="X993" s="30"/>
      <c r="Y993" s="76"/>
      <c r="Z993" s="76"/>
      <c r="AA993" s="76"/>
      <c r="AB993" s="76"/>
      <c r="AC993" s="76"/>
      <c r="AD993" s="76"/>
      <c r="AE993" s="76"/>
      <c r="AF993" s="76"/>
      <c r="AG993" s="76"/>
      <c r="AH993" s="76"/>
      <c r="AI993" s="76"/>
      <c r="AJ993" s="76"/>
      <c r="AK993" s="76"/>
      <c r="AL993" s="76"/>
      <c r="AM993" s="76"/>
      <c r="AN993" s="76"/>
      <c r="AO993" s="144"/>
      <c r="AP993" s="246" t="str">
        <f>IF(F993="","",IFERROR(VLOOKUP(SUBSTITUTE(SUBSTITUTE(Tabla1[[#This Row],[Uso Sistemas]],"T","P"),"N","F"),Parámetros!$M$2:$N$17,2,0),"Completar hasta 3ra sem. para evaluar a Probacionista"))</f>
        <v/>
      </c>
      <c r="AQ993" s="40"/>
      <c r="AR993" s="40"/>
      <c r="AS993" s="40"/>
      <c r="AT993" s="29"/>
      <c r="AU993" s="56"/>
      <c r="AV993" s="56"/>
      <c r="AW993" s="56"/>
      <c r="AX993" s="248" t="str">
        <f>IF(V993="","",EOMONTH(EDATE(Tabla1[[#This Row],[Fecha Finalización]],2),0))</f>
        <v/>
      </c>
      <c r="AY993" s="40"/>
      <c r="AZ993" s="249" t="str">
        <f>IF(V993="","",EOMONTH(EDATE(Tabla1[[#This Row],[Fecha Finalización]],3),0))</f>
        <v/>
      </c>
      <c r="BA993" s="40"/>
      <c r="BB993" s="40"/>
      <c r="BC993" s="235"/>
      <c r="BD993" s="233" t="str">
        <f>IF(F993="","",Tabla1[[#This Row],[sem 01]]&amp;Tabla1[[#This Row],[sem 02]]&amp;Tabla1[[#This Row],[sem 03]])</f>
        <v/>
      </c>
      <c r="BE993" s="234" t="str">
        <f>IF(TRIM(F993)="","",$B$1&amp;"-"&amp;SUBSTITUTE(Tabla1[[#This Row],[Mes Inscrito]]," ","")&amp;"-"&amp;SUBSTITUTE(Tabla1[[#This Row],[Dia de clases Inscrito]]," ","")&amp;"-"&amp;SUBSTITUTE(Tabla1[[#This Row],[Horario Inscrito]]," ","")&amp;"-"&amp;Tabla1[[#This Row],[Fecha Inicio grupo]])</f>
        <v/>
      </c>
      <c r="BF993" s="251" t="str">
        <f>IF(F993="","",Tabla1[[#This Row],[Curso]])</f>
        <v/>
      </c>
      <c r="BG993" s="252" t="str">
        <f>+IF(TRIM(F993)="","",$B$1&amp;"-"&amp;TRIM(Tabla1[[#This Row],[Mes Inscrito]])&amp;"-"&amp;TRIM(Tabla1[[#This Row],[Dia de clases Inscrito]])&amp;"-"&amp;TRIM(Tabla1[[#This Row],[Horario Inscrito]])&amp;"-"&amp;TRIM(Tabla1[[#This Row],[Fecha Inicio grupo]])&amp;"-"&amp;TRIM(Tabla1[[#This Row],[Tipo Incrito]]))</f>
        <v/>
      </c>
      <c r="BH993" s="308" t="str">
        <f>IF(F993="","",OR(IFERROR(SEARCH("CG",Tabla1[[#This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3" s="309" t="str">
        <f>IF(F993&lt;&gt;"",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3" s="309" t="str">
        <f>IF(F993&lt;&gt;"",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3" s="309" t="str">
        <f>IF(Tabla1[[#This Row],[Fecha Inicio grupo]]="","",IFERROR(VLOOKUP(Tabla1[[#This Row],[Mes de Alta como miembro]],Parámetros!$AM$2:$AN$16,2,0),"01/01/1900"))</f>
        <v/>
      </c>
    </row>
    <row r="994" spans="1:63" ht="14.45" hidden="1">
      <c r="A994" s="69">
        <v>991</v>
      </c>
      <c r="B994" s="30"/>
      <c r="C994" s="35"/>
      <c r="D994" s="43"/>
      <c r="E994" s="65"/>
      <c r="F994" s="46"/>
      <c r="G994" s="46"/>
      <c r="H994" s="163"/>
      <c r="I994" s="43"/>
      <c r="J994" s="29"/>
      <c r="K994" s="70"/>
      <c r="L994" s="69"/>
      <c r="M994" s="47"/>
      <c r="N994" s="238" t="str">
        <f ca="1">IF(Tabla1[[#This Row],[Fecha de nac]]="","",IF(Tabla1[[#This Row],[Fecha Finalización]] &gt;=TODAY(), DATEDIF(Tabla1[[#This Row],[Fecha de nac]],TODAY(),"y"), ROUNDDOWN((Tabla1[[#This Row],[Fecha Finalización]] -Tabla1[[#This Row],[Fecha de nac]])/365,0)))</f>
        <v/>
      </c>
      <c r="O994" s="169"/>
      <c r="P994" s="35"/>
      <c r="Q994" s="68"/>
      <c r="R994" s="68"/>
      <c r="S994" s="68"/>
      <c r="T994" s="68"/>
      <c r="U994" s="243" t="str">
        <f>IF(F994="","",Tabla1[[#This Row],[Fecha Inicio grupo]]+3*7-7)</f>
        <v/>
      </c>
      <c r="V994" s="244" t="str">
        <f>IF(F994="","",EDATE(Tabla1[[#This Row],[Fecha Inicio grupo]],3))</f>
        <v/>
      </c>
      <c r="W994" s="30"/>
      <c r="X994" s="30"/>
      <c r="Y994" s="76"/>
      <c r="Z994" s="76"/>
      <c r="AA994" s="76"/>
      <c r="AB994" s="76"/>
      <c r="AC994" s="76"/>
      <c r="AD994" s="76"/>
      <c r="AE994" s="76"/>
      <c r="AF994" s="76"/>
      <c r="AG994" s="76"/>
      <c r="AH994" s="76"/>
      <c r="AI994" s="76"/>
      <c r="AJ994" s="76"/>
      <c r="AK994" s="76"/>
      <c r="AL994" s="76"/>
      <c r="AM994" s="76"/>
      <c r="AN994" s="76"/>
      <c r="AO994" s="144"/>
      <c r="AP994" s="246" t="str">
        <f>IF(F994="","",IFERROR(VLOOKUP(SUBSTITUTE(SUBSTITUTE(Tabla1[[#This Row],[Uso Sistemas]],"T","P"),"N","F"),Parámetros!$M$2:$N$17,2,0),"Completar hasta 3ra sem. para evaluar a Probacionista"))</f>
        <v/>
      </c>
      <c r="AQ994" s="40"/>
      <c r="AR994" s="40"/>
      <c r="AS994" s="40"/>
      <c r="AT994" s="29"/>
      <c r="AU994" s="56"/>
      <c r="AV994" s="56"/>
      <c r="AW994" s="56"/>
      <c r="AX994" s="248" t="str">
        <f>IF(V994="","",EOMONTH(EDATE(Tabla1[[#This Row],[Fecha Finalización]],2),0))</f>
        <v/>
      </c>
      <c r="AY994" s="40"/>
      <c r="AZ994" s="249" t="str">
        <f>IF(V994="","",EOMONTH(EDATE(Tabla1[[#This Row],[Fecha Finalización]],3),0))</f>
        <v/>
      </c>
      <c r="BA994" s="40"/>
      <c r="BB994" s="40"/>
      <c r="BC994" s="235"/>
      <c r="BD994" s="233" t="str">
        <f>IF(F994="","",Tabla1[[#This Row],[sem 01]]&amp;Tabla1[[#This Row],[sem 02]]&amp;Tabla1[[#This Row],[sem 03]])</f>
        <v/>
      </c>
      <c r="BE994" s="234" t="str">
        <f>IF(TRIM(F994)="","",$B$1&amp;"-"&amp;SUBSTITUTE(Tabla1[[#This Row],[Mes Inscrito]]," ","")&amp;"-"&amp;SUBSTITUTE(Tabla1[[#This Row],[Dia de clases Inscrito]]," ","")&amp;"-"&amp;SUBSTITUTE(Tabla1[[#This Row],[Horario Inscrito]]," ","")&amp;"-"&amp;Tabla1[[#This Row],[Fecha Inicio grupo]])</f>
        <v/>
      </c>
      <c r="BF994" s="251" t="str">
        <f>IF(F994="","",Tabla1[[#This Row],[Curso]])</f>
        <v/>
      </c>
      <c r="BG994" s="252" t="str">
        <f>+IF(TRIM(F994)="","",$B$1&amp;"-"&amp;TRIM(Tabla1[[#This Row],[Mes Inscrito]])&amp;"-"&amp;TRIM(Tabla1[[#This Row],[Dia de clases Inscrito]])&amp;"-"&amp;TRIM(Tabla1[[#This Row],[Horario Inscrito]])&amp;"-"&amp;TRIM(Tabla1[[#This Row],[Fecha Inicio grupo]])&amp;"-"&amp;TRIM(Tabla1[[#This Row],[Tipo Incrito]]))</f>
        <v/>
      </c>
      <c r="BH994" s="308" t="str">
        <f>IF(F994="","",OR(IFERROR(SEARCH("CG",Tabla1[[#This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4" s="309" t="str">
        <f>IF(F994&lt;&gt;"",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4" s="309" t="str">
        <f>IF(F994&lt;&gt;"",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4" s="309" t="str">
        <f>IF(Tabla1[[#This Row],[Fecha Inicio grupo]]="","",IFERROR(VLOOKUP(Tabla1[[#This Row],[Mes de Alta como miembro]],Parámetros!$AM$2:$AN$16,2,0),"01/01/1900"))</f>
        <v/>
      </c>
    </row>
    <row r="995" spans="1:63" ht="15" hidden="1" customHeight="1">
      <c r="A995" s="69">
        <v>992</v>
      </c>
      <c r="B995" s="145"/>
      <c r="C995" s="146"/>
      <c r="D995" s="43"/>
      <c r="E995" s="147"/>
      <c r="F995" s="206"/>
      <c r="G995" s="46"/>
      <c r="H995" s="164"/>
      <c r="I995" s="148"/>
      <c r="J995" s="146"/>
      <c r="K995" s="167"/>
      <c r="L995" s="150"/>
      <c r="M995" s="149"/>
      <c r="N995" s="239" t="str">
        <f ca="1">IF(Tabla1[[#This Row],[Fecha de nac]]="","",IF(Tabla1[[#This Row],[Fecha Finalización]] &gt;=TODAY(), DATEDIF(Tabla1[[#This Row],[Fecha de nac]],TODAY(),"y"), ROUNDDOWN((Tabla1[[#This Row],[Fecha Finalización]] -Tabla1[[#This Row],[Fecha de nac]])/365,0)))</f>
        <v/>
      </c>
      <c r="O995" s="170"/>
      <c r="P995" s="151"/>
      <c r="Q995" s="152"/>
      <c r="R995" s="153"/>
      <c r="S995" s="153"/>
      <c r="T995" s="153"/>
      <c r="U995" s="243" t="str">
        <f>IF(F995="","",Tabla1[[#This Row],[Fecha Inicio grupo]]+3*7-7)</f>
        <v/>
      </c>
      <c r="V995" s="244" t="str">
        <f>IF(F995="","",EDATE(Tabla1[[#This Row],[Fecha Inicio grupo]],3))</f>
        <v/>
      </c>
      <c r="W995" s="30"/>
      <c r="X995" s="30"/>
      <c r="Y995" s="154"/>
      <c r="Z995" s="154"/>
      <c r="AA995" s="154"/>
      <c r="AB995" s="154"/>
      <c r="AC995" s="154"/>
      <c r="AD995" s="154"/>
      <c r="AE995" s="154"/>
      <c r="AF995" s="154"/>
      <c r="AG995" s="154"/>
      <c r="AH995" s="231"/>
      <c r="AI995" s="231"/>
      <c r="AJ995" s="232"/>
      <c r="AK995" s="231"/>
      <c r="AL995" s="231"/>
      <c r="AM995" s="231"/>
      <c r="AN995" s="231"/>
      <c r="AO995" s="144"/>
      <c r="AP995" s="246" t="str">
        <f>IF(F995="","",IFERROR(VLOOKUP(SUBSTITUTE(SUBSTITUTE(Tabla1[[#This Row],[Uso Sistemas]],"T","P"),"N","F"),Parámetros!$M$2:$N$17,2,0),"Completar hasta 3ra sem. para evaluar a Probacionista"))</f>
        <v/>
      </c>
      <c r="AQ995" s="155"/>
      <c r="AR995" s="155"/>
      <c r="AS995" s="155"/>
      <c r="AT995" s="30"/>
      <c r="AU995" s="56" t="str">
        <f>CONCATENATE(Tabla1[[#This Row],[sem 01]],Tabla1[[#This Row],[sem 02]],Tabla1[[#This Row],[sem 03]])</f>
        <v/>
      </c>
      <c r="AV995" s="56"/>
      <c r="AW995" s="56"/>
      <c r="AX995" s="248" t="str">
        <f>IF(V995="","",EOMONTH(EDATE(Tabla1[[#This Row],[Fecha Finalización]],2),0))</f>
        <v/>
      </c>
      <c r="AY995" s="155"/>
      <c r="AZ995" s="249" t="str">
        <f>IF(V995="","",EOMONTH(EDATE(Tabla1[[#This Row],[Fecha Finalización]],3),0))</f>
        <v/>
      </c>
      <c r="BA995" s="40"/>
      <c r="BB995" s="40"/>
      <c r="BC995" s="237"/>
      <c r="BD995" s="233" t="str">
        <f>IF(F995="","",Tabla1[[#This Row],[sem 01]]&amp;Tabla1[[#This Row],[sem 02]]&amp;Tabla1[[#This Row],[sem 03]])</f>
        <v/>
      </c>
      <c r="BE995" s="234" t="str">
        <f>IF(TRIM(F995)="","",$B$1&amp;"-"&amp;SUBSTITUTE(Tabla1[[#This Row],[Mes Inscrito]]," ","")&amp;"-"&amp;SUBSTITUTE(Tabla1[[#This Row],[Dia de clases Inscrito]]," ","")&amp;"-"&amp;SUBSTITUTE(Tabla1[[#This Row],[Horario Inscrito]]," ","")&amp;"-"&amp;Tabla1[[#This Row],[Fecha Inicio grupo]])</f>
        <v/>
      </c>
      <c r="BF995" s="251" t="str">
        <f>IF(F995="","",Tabla1[[#This Row],[Curso]])</f>
        <v/>
      </c>
      <c r="BG995" s="252" t="str">
        <f>+IF(TRIM(F995)="","",$B$1&amp;"-"&amp;TRIM(Tabla1[[#This Row],[Mes Inscrito]])&amp;"-"&amp;TRIM(Tabla1[[#This Row],[Dia de clases Inscrito]])&amp;"-"&amp;TRIM(Tabla1[[#This Row],[Horario Inscrito]])&amp;"-"&amp;TRIM(Tabla1[[#This Row],[Fecha Inicio grupo]])&amp;"-"&amp;TRIM(Tabla1[[#This Row],[Tipo Incrito]]))</f>
        <v/>
      </c>
      <c r="BH995" s="308" t="str">
        <f>IF(F995="","",OR(IFERROR(SEARCH("CG",Tabla1[[#This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5" s="309" t="str">
        <f>IF(F995&lt;&gt;"",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5" s="309" t="str">
        <f>IF(F995&lt;&gt;"",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5" s="309" t="str">
        <f>IF(Tabla1[[#This Row],[Fecha Inicio grupo]]="","",IFERROR(VLOOKUP(Tabla1[[#This Row],[Mes de Alta como miembro]],Parámetros!$AM$2:$AN$16,2,0),"01/01/1900"))</f>
        <v/>
      </c>
    </row>
    <row r="996" spans="1:63" ht="15" hidden="1" customHeight="1">
      <c r="A996" s="69">
        <v>993</v>
      </c>
      <c r="B996" s="145"/>
      <c r="C996" s="146"/>
      <c r="D996" s="43"/>
      <c r="E996" s="147"/>
      <c r="F996" s="206"/>
      <c r="G996" s="46"/>
      <c r="H996" s="164"/>
      <c r="I996" s="148"/>
      <c r="J996" s="146"/>
      <c r="K996" s="167"/>
      <c r="L996" s="150"/>
      <c r="M996" s="149"/>
      <c r="N996" s="239" t="str">
        <f ca="1">IF(Tabla1[[#This Row],[Fecha de nac]]="","",IF(Tabla1[[#This Row],[Fecha Finalización]] &gt;=TODAY(), DATEDIF(Tabla1[[#This Row],[Fecha de nac]],TODAY(),"y"), ROUNDDOWN((Tabla1[[#This Row],[Fecha Finalización]] -Tabla1[[#This Row],[Fecha de nac]])/365,0)))</f>
        <v/>
      </c>
      <c r="O996" s="170"/>
      <c r="P996" s="151"/>
      <c r="Q996" s="152"/>
      <c r="R996" s="153"/>
      <c r="S996" s="153"/>
      <c r="T996" s="153"/>
      <c r="U996" s="243" t="str">
        <f>IF(F996="","",Tabla1[[#This Row],[Fecha Inicio grupo]]+3*7-7)</f>
        <v/>
      </c>
      <c r="V996" s="244" t="str">
        <f>IF(F996="","",EDATE(Tabla1[[#This Row],[Fecha Inicio grupo]],3))</f>
        <v/>
      </c>
      <c r="W996" s="30"/>
      <c r="X996" s="30"/>
      <c r="Y996" s="154"/>
      <c r="Z996" s="154"/>
      <c r="AA996" s="154"/>
      <c r="AB996" s="154"/>
      <c r="AC996" s="154"/>
      <c r="AD996" s="154"/>
      <c r="AE996" s="154"/>
      <c r="AF996" s="154"/>
      <c r="AG996" s="154"/>
      <c r="AH996" s="231"/>
      <c r="AI996" s="231"/>
      <c r="AJ996" s="232"/>
      <c r="AK996" s="231"/>
      <c r="AL996" s="231"/>
      <c r="AM996" s="231"/>
      <c r="AN996" s="231"/>
      <c r="AO996" s="144"/>
      <c r="AP996" s="246" t="str">
        <f>IF(F996="","",IFERROR(VLOOKUP(SUBSTITUTE(SUBSTITUTE(Tabla1[[#This Row],[Uso Sistemas]],"T","P"),"N","F"),Parámetros!$M$2:$N$17,2,0),"Completar hasta 3ra sem. para evaluar a Probacionista"))</f>
        <v/>
      </c>
      <c r="AQ996" s="155"/>
      <c r="AR996" s="155"/>
      <c r="AS996" s="155"/>
      <c r="AT996" s="30"/>
      <c r="AU996" s="56" t="str">
        <f>CONCATENATE(Tabla1[[#This Row],[sem 01]],Tabla1[[#This Row],[sem 02]],Tabla1[[#This Row],[sem 03]])</f>
        <v/>
      </c>
      <c r="AV996" s="56"/>
      <c r="AW996" s="56"/>
      <c r="AX996" s="248" t="str">
        <f>IF(V996="","",EOMONTH(EDATE(Tabla1[[#This Row],[Fecha Finalización]],2),0))</f>
        <v/>
      </c>
      <c r="AY996" s="155"/>
      <c r="AZ996" s="249" t="str">
        <f>IF(V996="","",EOMONTH(EDATE(Tabla1[[#This Row],[Fecha Finalización]],3),0))</f>
        <v/>
      </c>
      <c r="BA996" s="40"/>
      <c r="BB996" s="40"/>
      <c r="BC996" s="237"/>
      <c r="BD996" s="233" t="str">
        <f>IF(F996="","",Tabla1[[#This Row],[sem 01]]&amp;Tabla1[[#This Row],[sem 02]]&amp;Tabla1[[#This Row],[sem 03]])</f>
        <v/>
      </c>
      <c r="BE996" s="234" t="str">
        <f>IF(TRIM(F996)="","",$B$1&amp;"-"&amp;SUBSTITUTE(Tabla1[[#This Row],[Mes Inscrito]]," ","")&amp;"-"&amp;SUBSTITUTE(Tabla1[[#This Row],[Dia de clases Inscrito]]," ","")&amp;"-"&amp;SUBSTITUTE(Tabla1[[#This Row],[Horario Inscrito]]," ","")&amp;"-"&amp;Tabla1[[#This Row],[Fecha Inicio grupo]])</f>
        <v/>
      </c>
      <c r="BF996" s="251" t="str">
        <f>IF(F996="","",Tabla1[[#This Row],[Curso]])</f>
        <v/>
      </c>
      <c r="BG996" s="252" t="str">
        <f>+IF(TRIM(F996)="","",$B$1&amp;"-"&amp;TRIM(Tabla1[[#This Row],[Mes Inscrito]])&amp;"-"&amp;TRIM(Tabla1[[#This Row],[Dia de clases Inscrito]])&amp;"-"&amp;TRIM(Tabla1[[#This Row],[Horario Inscrito]])&amp;"-"&amp;TRIM(Tabla1[[#This Row],[Fecha Inicio grupo]])&amp;"-"&amp;TRIM(Tabla1[[#This Row],[Tipo Incrito]]))</f>
        <v/>
      </c>
      <c r="BH996" s="308" t="str">
        <f>IF(F996="","",OR(IFERROR(SEARCH("CG",Tabla1[[#This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6" s="309" t="str">
        <f>IF(F996&lt;&gt;"",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6" s="309" t="str">
        <f>IF(F996&lt;&gt;"",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6" s="309" t="str">
        <f>IF(Tabla1[[#This Row],[Fecha Inicio grupo]]="","",IFERROR(VLOOKUP(Tabla1[[#This Row],[Mes de Alta como miembro]],Parámetros!$AM$2:$AN$16,2,0),"01/01/1900"))</f>
        <v/>
      </c>
    </row>
    <row r="997" spans="1:63" ht="15" hidden="1" customHeight="1">
      <c r="A997" s="69">
        <v>994</v>
      </c>
      <c r="B997" s="145"/>
      <c r="C997" s="146"/>
      <c r="D997" s="43"/>
      <c r="E997" s="147"/>
      <c r="F997" s="206"/>
      <c r="G997" s="46"/>
      <c r="H997" s="164"/>
      <c r="I997" s="148"/>
      <c r="J997" s="146"/>
      <c r="K997" s="167"/>
      <c r="L997" s="150"/>
      <c r="M997" s="149"/>
      <c r="N997" s="239" t="str">
        <f ca="1">IF(Tabla1[[#This Row],[Fecha de nac]]="","",IF(Tabla1[[#This Row],[Fecha Finalización]] &gt;=TODAY(), DATEDIF(Tabla1[[#This Row],[Fecha de nac]],TODAY(),"y"), ROUNDDOWN((Tabla1[[#This Row],[Fecha Finalización]] -Tabla1[[#This Row],[Fecha de nac]])/365,0)))</f>
        <v/>
      </c>
      <c r="O997" s="170"/>
      <c r="P997" s="151"/>
      <c r="Q997" s="152"/>
      <c r="R997" s="153"/>
      <c r="S997" s="153"/>
      <c r="T997" s="153"/>
      <c r="U997" s="243" t="str">
        <f>IF(F997="","",Tabla1[[#This Row],[Fecha Inicio grupo]]+3*7-7)</f>
        <v/>
      </c>
      <c r="V997" s="244" t="str">
        <f>IF(F997="","",EDATE(Tabla1[[#This Row],[Fecha Inicio grupo]],3))</f>
        <v/>
      </c>
      <c r="W997" s="30"/>
      <c r="X997" s="30"/>
      <c r="Y997" s="154"/>
      <c r="Z997" s="154"/>
      <c r="AA997" s="154"/>
      <c r="AB997" s="154"/>
      <c r="AC997" s="154"/>
      <c r="AD997" s="154"/>
      <c r="AE997" s="154"/>
      <c r="AF997" s="154"/>
      <c r="AG997" s="154"/>
      <c r="AH997" s="231"/>
      <c r="AI997" s="231"/>
      <c r="AJ997" s="232"/>
      <c r="AK997" s="231"/>
      <c r="AL997" s="231"/>
      <c r="AM997" s="231"/>
      <c r="AN997" s="231"/>
      <c r="AO997" s="144"/>
      <c r="AP997" s="246" t="str">
        <f>IF(F997="","",IFERROR(VLOOKUP(SUBSTITUTE(SUBSTITUTE(Tabla1[[#This Row],[Uso Sistemas]],"T","P"),"N","F"),Parámetros!$M$2:$N$17,2,0),"Completar hasta 3ra sem. para evaluar a Probacionista"))</f>
        <v/>
      </c>
      <c r="AQ997" s="155"/>
      <c r="AR997" s="155"/>
      <c r="AS997" s="155"/>
      <c r="AT997" s="30"/>
      <c r="AU997" s="56" t="str">
        <f>CONCATENATE(Tabla1[[#This Row],[sem 01]],Tabla1[[#This Row],[sem 02]],Tabla1[[#This Row],[sem 03]])</f>
        <v/>
      </c>
      <c r="AV997" s="56"/>
      <c r="AW997" s="56"/>
      <c r="AX997" s="248" t="str">
        <f>IF(V997="","",EOMONTH(EDATE(Tabla1[[#This Row],[Fecha Finalización]],2),0))</f>
        <v/>
      </c>
      <c r="AY997" s="155"/>
      <c r="AZ997" s="249" t="str">
        <f>IF(V997="","",EOMONTH(EDATE(Tabla1[[#This Row],[Fecha Finalización]],3),0))</f>
        <v/>
      </c>
      <c r="BA997" s="40"/>
      <c r="BB997" s="40"/>
      <c r="BC997" s="237"/>
      <c r="BD997" s="233" t="str">
        <f>IF(F997="","",Tabla1[[#This Row],[sem 01]]&amp;Tabla1[[#This Row],[sem 02]]&amp;Tabla1[[#This Row],[sem 03]])</f>
        <v/>
      </c>
      <c r="BE997" s="234" t="str">
        <f>IF(TRIM(F997)="","",$B$1&amp;"-"&amp;SUBSTITUTE(Tabla1[[#This Row],[Mes Inscrito]]," ","")&amp;"-"&amp;SUBSTITUTE(Tabla1[[#This Row],[Dia de clases Inscrito]]," ","")&amp;"-"&amp;SUBSTITUTE(Tabla1[[#This Row],[Horario Inscrito]]," ","")&amp;"-"&amp;Tabla1[[#This Row],[Fecha Inicio grupo]])</f>
        <v/>
      </c>
      <c r="BF997" s="251" t="str">
        <f>IF(F997="","",Tabla1[[#This Row],[Curso]])</f>
        <v/>
      </c>
      <c r="BG997" s="252" t="str">
        <f>+IF(TRIM(F997)="","",$B$1&amp;"-"&amp;TRIM(Tabla1[[#This Row],[Mes Inscrito]])&amp;"-"&amp;TRIM(Tabla1[[#This Row],[Dia de clases Inscrito]])&amp;"-"&amp;TRIM(Tabla1[[#This Row],[Horario Inscrito]])&amp;"-"&amp;TRIM(Tabla1[[#This Row],[Fecha Inicio grupo]])&amp;"-"&amp;TRIM(Tabla1[[#This Row],[Tipo Incrito]]))</f>
        <v/>
      </c>
      <c r="BH997" s="308" t="str">
        <f>IF(F997="","",OR(IFERROR(SEARCH("CG",Tabla1[[#This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7" s="309" t="str">
        <f>IF(F997&lt;&gt;"",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7" s="309" t="str">
        <f>IF(F997&lt;&gt;"",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7" s="309" t="str">
        <f>IF(Tabla1[[#This Row],[Fecha Inicio grupo]]="","",IFERROR(VLOOKUP(Tabla1[[#This Row],[Mes de Alta como miembro]],Parámetros!$AM$2:$AN$16,2,0),"01/01/1900"))</f>
        <v/>
      </c>
    </row>
    <row r="998" spans="1:63" ht="15" hidden="1" customHeight="1">
      <c r="A998" s="69">
        <v>995</v>
      </c>
      <c r="B998" s="145"/>
      <c r="C998" s="146"/>
      <c r="D998" s="43"/>
      <c r="E998" s="147"/>
      <c r="F998" s="206"/>
      <c r="G998" s="46"/>
      <c r="H998" s="164"/>
      <c r="I998" s="148"/>
      <c r="J998" s="146"/>
      <c r="K998" s="167"/>
      <c r="L998" s="150"/>
      <c r="M998" s="149"/>
      <c r="N998" s="239" t="str">
        <f ca="1">IF(Tabla1[[#This Row],[Fecha de nac]]="","",IF(Tabla1[[#This Row],[Fecha Finalización]] &gt;=TODAY(), DATEDIF(Tabla1[[#This Row],[Fecha de nac]],TODAY(),"y"), ROUNDDOWN((Tabla1[[#This Row],[Fecha Finalización]] -Tabla1[[#This Row],[Fecha de nac]])/365,0)))</f>
        <v/>
      </c>
      <c r="O998" s="170"/>
      <c r="P998" s="151"/>
      <c r="Q998" s="152"/>
      <c r="R998" s="153"/>
      <c r="S998" s="153"/>
      <c r="T998" s="153"/>
      <c r="U998" s="243" t="str">
        <f>IF(F998="","",Tabla1[[#This Row],[Fecha Inicio grupo]]+3*7-7)</f>
        <v/>
      </c>
      <c r="V998" s="244" t="str">
        <f>IF(F998="","",EDATE(Tabla1[[#This Row],[Fecha Inicio grupo]],3))</f>
        <v/>
      </c>
      <c r="W998" s="30"/>
      <c r="X998" s="30"/>
      <c r="Y998" s="154"/>
      <c r="Z998" s="154"/>
      <c r="AA998" s="154"/>
      <c r="AB998" s="154"/>
      <c r="AC998" s="154"/>
      <c r="AD998" s="154"/>
      <c r="AE998" s="154"/>
      <c r="AF998" s="154"/>
      <c r="AG998" s="154"/>
      <c r="AH998" s="231"/>
      <c r="AI998" s="231"/>
      <c r="AJ998" s="232"/>
      <c r="AK998" s="231"/>
      <c r="AL998" s="231"/>
      <c r="AM998" s="231"/>
      <c r="AN998" s="231"/>
      <c r="AO998" s="144"/>
      <c r="AP998" s="246" t="str">
        <f>IF(F998="","",IFERROR(VLOOKUP(SUBSTITUTE(SUBSTITUTE(Tabla1[[#This Row],[Uso Sistemas]],"T","P"),"N","F"),Parámetros!$M$2:$N$17,2,0),"Completar hasta 3ra sem. para evaluar a Probacionista"))</f>
        <v/>
      </c>
      <c r="AQ998" s="155"/>
      <c r="AR998" s="155"/>
      <c r="AS998" s="155"/>
      <c r="AT998" s="30"/>
      <c r="AU998" s="56" t="str">
        <f>CONCATENATE(Tabla1[[#This Row],[sem 01]],Tabla1[[#This Row],[sem 02]],Tabla1[[#This Row],[sem 03]])</f>
        <v/>
      </c>
      <c r="AV998" s="56"/>
      <c r="AW998" s="56"/>
      <c r="AX998" s="248" t="str">
        <f>IF(V998="","",EOMONTH(EDATE(Tabla1[[#This Row],[Fecha Finalización]],2),0))</f>
        <v/>
      </c>
      <c r="AY998" s="155"/>
      <c r="AZ998" s="249" t="str">
        <f>IF(V998="","",EOMONTH(EDATE(Tabla1[[#This Row],[Fecha Finalización]],3),0))</f>
        <v/>
      </c>
      <c r="BA998" s="40"/>
      <c r="BB998" s="40"/>
      <c r="BC998" s="237"/>
      <c r="BD998" s="233" t="str">
        <f>IF(F998="","",Tabla1[[#This Row],[sem 01]]&amp;Tabla1[[#This Row],[sem 02]]&amp;Tabla1[[#This Row],[sem 03]])</f>
        <v/>
      </c>
      <c r="BE998" s="234" t="str">
        <f>IF(TRIM(F998)="","",$B$1&amp;"-"&amp;SUBSTITUTE(Tabla1[[#This Row],[Mes Inscrito]]," ","")&amp;"-"&amp;SUBSTITUTE(Tabla1[[#This Row],[Dia de clases Inscrito]]," ","")&amp;"-"&amp;SUBSTITUTE(Tabla1[[#This Row],[Horario Inscrito]]," ","")&amp;"-"&amp;Tabla1[[#This Row],[Fecha Inicio grupo]])</f>
        <v/>
      </c>
      <c r="BF998" s="251" t="str">
        <f>IF(F998="","",Tabla1[[#This Row],[Curso]])</f>
        <v/>
      </c>
      <c r="BG998" s="252" t="str">
        <f>+IF(TRIM(F998)="","",$B$1&amp;"-"&amp;TRIM(Tabla1[[#This Row],[Mes Inscrito]])&amp;"-"&amp;TRIM(Tabla1[[#This Row],[Dia de clases Inscrito]])&amp;"-"&amp;TRIM(Tabla1[[#This Row],[Horario Inscrito]])&amp;"-"&amp;TRIM(Tabla1[[#This Row],[Fecha Inicio grupo]])&amp;"-"&amp;TRIM(Tabla1[[#This Row],[Tipo Incrito]]))</f>
        <v/>
      </c>
      <c r="BH998" s="308" t="str">
        <f>IF(F998="","",OR(IFERROR(SEARCH("CG",Tabla1[[#This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8" s="309" t="str">
        <f>IF(F998&lt;&gt;"",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8" s="309" t="str">
        <f>IF(F998&lt;&gt;"",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8" s="309" t="str">
        <f>IF(Tabla1[[#This Row],[Fecha Inicio grupo]]="","",IFERROR(VLOOKUP(Tabla1[[#This Row],[Mes de Alta como miembro]],Parámetros!$AM$2:$AN$16,2,0),"01/01/1900"))</f>
        <v/>
      </c>
    </row>
    <row r="999" spans="1:63" ht="15" hidden="1" customHeight="1">
      <c r="A999" s="69">
        <v>996</v>
      </c>
      <c r="B999" s="145"/>
      <c r="C999" s="146"/>
      <c r="D999" s="43"/>
      <c r="E999" s="147"/>
      <c r="F999" s="206"/>
      <c r="G999" s="46"/>
      <c r="H999" s="164"/>
      <c r="I999" s="148"/>
      <c r="J999" s="146"/>
      <c r="K999" s="167"/>
      <c r="L999" s="150"/>
      <c r="M999" s="149"/>
      <c r="N999" s="239" t="str">
        <f ca="1">IF(Tabla1[[#This Row],[Fecha de nac]]="","",IF(Tabla1[[#This Row],[Fecha Finalización]] &gt;=TODAY(), DATEDIF(Tabla1[[#This Row],[Fecha de nac]],TODAY(),"y"), ROUNDDOWN((Tabla1[[#This Row],[Fecha Finalización]] -Tabla1[[#This Row],[Fecha de nac]])/365,0)))</f>
        <v/>
      </c>
      <c r="O999" s="170"/>
      <c r="P999" s="151"/>
      <c r="Q999" s="152"/>
      <c r="R999" s="153"/>
      <c r="S999" s="153"/>
      <c r="T999" s="153"/>
      <c r="U999" s="243" t="str">
        <f>IF(F999="","",Tabla1[[#This Row],[Fecha Inicio grupo]]+3*7-7)</f>
        <v/>
      </c>
      <c r="V999" s="244" t="str">
        <f>IF(F999="","",EDATE(Tabla1[[#This Row],[Fecha Inicio grupo]],3))</f>
        <v/>
      </c>
      <c r="W999" s="30"/>
      <c r="X999" s="30"/>
      <c r="Y999" s="154"/>
      <c r="Z999" s="154"/>
      <c r="AA999" s="154"/>
      <c r="AB999" s="154"/>
      <c r="AC999" s="154"/>
      <c r="AD999" s="154"/>
      <c r="AE999" s="154"/>
      <c r="AF999" s="154"/>
      <c r="AG999" s="154"/>
      <c r="AH999" s="231"/>
      <c r="AI999" s="231"/>
      <c r="AJ999" s="232"/>
      <c r="AK999" s="231"/>
      <c r="AL999" s="231"/>
      <c r="AM999" s="231"/>
      <c r="AN999" s="231"/>
      <c r="AO999" s="144"/>
      <c r="AP999" s="246" t="str">
        <f>IF(F999="","",IFERROR(VLOOKUP(SUBSTITUTE(SUBSTITUTE(Tabla1[[#This Row],[Uso Sistemas]],"T","P"),"N","F"),Parámetros!$M$2:$N$17,2,0),"Completar hasta 3ra sem. para evaluar a Probacionista"))</f>
        <v/>
      </c>
      <c r="AQ999" s="155"/>
      <c r="AR999" s="155"/>
      <c r="AS999" s="155"/>
      <c r="AT999" s="30"/>
      <c r="AU999" s="56" t="str">
        <f>CONCATENATE(Tabla1[[#This Row],[sem 01]],Tabla1[[#This Row],[sem 02]],Tabla1[[#This Row],[sem 03]])</f>
        <v/>
      </c>
      <c r="AV999" s="56"/>
      <c r="AW999" s="56"/>
      <c r="AX999" s="248" t="str">
        <f>IF(V999="","",EOMONTH(EDATE(Tabla1[[#This Row],[Fecha Finalización]],2),0))</f>
        <v/>
      </c>
      <c r="AY999" s="155"/>
      <c r="AZ999" s="249" t="str">
        <f>IF(V999="","",EOMONTH(EDATE(Tabla1[[#This Row],[Fecha Finalización]],3),0))</f>
        <v/>
      </c>
      <c r="BA999" s="40"/>
      <c r="BB999" s="40"/>
      <c r="BC999" s="237"/>
      <c r="BD999" s="233" t="str">
        <f>IF(F999="","",Tabla1[[#This Row],[sem 01]]&amp;Tabla1[[#This Row],[sem 02]]&amp;Tabla1[[#This Row],[sem 03]])</f>
        <v/>
      </c>
      <c r="BE999" s="234" t="str">
        <f>IF(TRIM(F999)="","",$B$1&amp;"-"&amp;SUBSTITUTE(Tabla1[[#This Row],[Mes Inscrito]]," ","")&amp;"-"&amp;SUBSTITUTE(Tabla1[[#This Row],[Dia de clases Inscrito]]," ","")&amp;"-"&amp;SUBSTITUTE(Tabla1[[#This Row],[Horario Inscrito]]," ","")&amp;"-"&amp;Tabla1[[#This Row],[Fecha Inicio grupo]])</f>
        <v/>
      </c>
      <c r="BF999" s="251" t="str">
        <f>IF(F999="","",Tabla1[[#This Row],[Curso]])</f>
        <v/>
      </c>
      <c r="BG999" s="252" t="str">
        <f>+IF(TRIM(F999)="","",$B$1&amp;"-"&amp;TRIM(Tabla1[[#This Row],[Mes Inscrito]])&amp;"-"&amp;TRIM(Tabla1[[#This Row],[Dia de clases Inscrito]])&amp;"-"&amp;TRIM(Tabla1[[#This Row],[Horario Inscrito]])&amp;"-"&amp;TRIM(Tabla1[[#This Row],[Fecha Inicio grupo]])&amp;"-"&amp;TRIM(Tabla1[[#This Row],[Tipo Incrito]]))</f>
        <v/>
      </c>
      <c r="BH999" s="308" t="str">
        <f>IF(F999="","",OR(IFERROR(SEARCH("CG",Tabla1[[#This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9" s="309" t="str">
        <f>IF(F999&lt;&gt;"",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9" s="309" t="str">
        <f>IF(F999&lt;&gt;"",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9" s="309" t="str">
        <f>IF(Tabla1[[#This Row],[Fecha Inicio grupo]]="","",IFERROR(VLOOKUP(Tabla1[[#This Row],[Mes de Alta como miembro]],Parámetros!$AM$2:$AN$16,2,0),"01/01/1900"))</f>
        <v/>
      </c>
    </row>
    <row r="1000" spans="1:63" ht="15" hidden="1" customHeight="1">
      <c r="A1000" s="69">
        <v>997</v>
      </c>
      <c r="B1000" s="145"/>
      <c r="C1000" s="146"/>
      <c r="D1000" s="43"/>
      <c r="E1000" s="147"/>
      <c r="F1000" s="206"/>
      <c r="G1000" s="46"/>
      <c r="H1000" s="164"/>
      <c r="I1000" s="148"/>
      <c r="J1000" s="146"/>
      <c r="K1000" s="167"/>
      <c r="L1000" s="150"/>
      <c r="M1000" s="149"/>
      <c r="N1000" s="239" t="str">
        <f ca="1">IF(Tabla1[[#This Row],[Fecha de nac]]="","",IF(Tabla1[[#This Row],[Fecha Finalización]] &gt;=TODAY(), DATEDIF(Tabla1[[#This Row],[Fecha de nac]],TODAY(),"y"), ROUNDDOWN((Tabla1[[#This Row],[Fecha Finalización]] -Tabla1[[#This Row],[Fecha de nac]])/365,0)))</f>
        <v/>
      </c>
      <c r="O1000" s="170"/>
      <c r="P1000" s="151"/>
      <c r="Q1000" s="152"/>
      <c r="R1000" s="153"/>
      <c r="S1000" s="153"/>
      <c r="T1000" s="153"/>
      <c r="U1000" s="243" t="str">
        <f>IF(F1000="","",Tabla1[[#This Row],[Fecha Inicio grupo]]+3*7-7)</f>
        <v/>
      </c>
      <c r="V1000" s="244" t="str">
        <f>IF(F1000="","",EDATE(Tabla1[[#This Row],[Fecha Inicio grupo]],3))</f>
        <v/>
      </c>
      <c r="W1000" s="30"/>
      <c r="X1000" s="30"/>
      <c r="Y1000" s="154"/>
      <c r="Z1000" s="154"/>
      <c r="AA1000" s="154"/>
      <c r="AB1000" s="154"/>
      <c r="AC1000" s="154"/>
      <c r="AD1000" s="154"/>
      <c r="AE1000" s="154"/>
      <c r="AF1000" s="154"/>
      <c r="AG1000" s="154"/>
      <c r="AH1000" s="231"/>
      <c r="AI1000" s="231"/>
      <c r="AJ1000" s="232"/>
      <c r="AK1000" s="231"/>
      <c r="AL1000" s="231"/>
      <c r="AM1000" s="231"/>
      <c r="AN1000" s="231"/>
      <c r="AO1000" s="144"/>
      <c r="AP1000" s="246" t="str">
        <f>IF(F1000="","",IFERROR(VLOOKUP(SUBSTITUTE(SUBSTITUTE(Tabla1[[#This Row],[Uso Sistemas]],"T","P"),"N","F"),Parámetros!$M$2:$N$17,2,0),"Completar hasta 3ra sem. para evaluar a Probacionista"))</f>
        <v/>
      </c>
      <c r="AQ1000" s="155"/>
      <c r="AR1000" s="155"/>
      <c r="AS1000" s="155"/>
      <c r="AT1000" s="30"/>
      <c r="AU1000" s="56" t="str">
        <f>CONCATENATE(Tabla1[[#This Row],[sem 01]],Tabla1[[#This Row],[sem 02]],Tabla1[[#This Row],[sem 03]])</f>
        <v/>
      </c>
      <c r="AV1000" s="56"/>
      <c r="AW1000" s="56"/>
      <c r="AX1000" s="248" t="str">
        <f>IF(V1000="","",EOMONTH(EDATE(Tabla1[[#This Row],[Fecha Finalización]],2),0))</f>
        <v/>
      </c>
      <c r="AY1000" s="155"/>
      <c r="AZ1000" s="249" t="str">
        <f>IF(V1000="","",EOMONTH(EDATE(Tabla1[[#This Row],[Fecha Finalización]],3),0))</f>
        <v/>
      </c>
      <c r="BA1000" s="40"/>
      <c r="BB1000" s="40"/>
      <c r="BC1000" s="237"/>
      <c r="BD1000" s="233" t="str">
        <f>IF(F1000="","",Tabla1[[#This Row],[sem 01]]&amp;Tabla1[[#This Row],[sem 02]]&amp;Tabla1[[#This Row],[sem 03]])</f>
        <v/>
      </c>
      <c r="BE1000" s="234" t="str">
        <f>IF(TRIM(F1000)="","",$B$1&amp;"-"&amp;SUBSTITUTE(Tabla1[[#This Row],[Mes Inscrito]]," ","")&amp;"-"&amp;SUBSTITUTE(Tabla1[[#This Row],[Dia de clases Inscrito]]," ","")&amp;"-"&amp;SUBSTITUTE(Tabla1[[#This Row],[Horario Inscrito]]," ","")&amp;"-"&amp;Tabla1[[#This Row],[Fecha Inicio grupo]])</f>
        <v/>
      </c>
      <c r="BF1000" s="251" t="str">
        <f>IF(F1000="","",Tabla1[[#This Row],[Curso]])</f>
        <v/>
      </c>
      <c r="BG1000" s="252" t="str">
        <f>+IF(TRIM(F1000)="","",$B$1&amp;"-"&amp;TRIM(Tabla1[[#This Row],[Mes Inscrito]])&amp;"-"&amp;TRIM(Tabla1[[#This Row],[Dia de clases Inscrito]])&amp;"-"&amp;TRIM(Tabla1[[#This Row],[Horario Inscrito]])&amp;"-"&amp;TRIM(Tabla1[[#This Row],[Fecha Inicio grupo]])&amp;"-"&amp;TRIM(Tabla1[[#This Row],[Tipo Incrito]]))</f>
        <v/>
      </c>
      <c r="BH1000" s="308" t="str">
        <f>IF(F1000="","",OR(IFERROR(SEARCH("CG",Tabla1[[#This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0" s="309" t="str">
        <f>IF(F1000&lt;&gt;"",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0" s="309" t="str">
        <f>IF(F1000&lt;&gt;"",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0" s="309" t="str">
        <f>IF(Tabla1[[#This Row],[Fecha Inicio grupo]]="","",IFERROR(VLOOKUP(Tabla1[[#This Row],[Mes de Alta como miembro]],Parámetros!$AM$2:$AN$16,2,0),"01/01/1900"))</f>
        <v/>
      </c>
    </row>
    <row r="1001" spans="1:63" ht="15" hidden="1" customHeight="1">
      <c r="A1001" s="69">
        <v>998</v>
      </c>
      <c r="B1001" s="145"/>
      <c r="C1001" s="146"/>
      <c r="D1001" s="43"/>
      <c r="E1001" s="147"/>
      <c r="F1001" s="206"/>
      <c r="G1001" s="46"/>
      <c r="H1001" s="164"/>
      <c r="I1001" s="148"/>
      <c r="J1001" s="146"/>
      <c r="K1001" s="167"/>
      <c r="L1001" s="150"/>
      <c r="M1001" s="149"/>
      <c r="N1001" s="239" t="str">
        <f ca="1">IF(Tabla1[[#This Row],[Fecha de nac]]="","",IF(Tabla1[[#This Row],[Fecha Finalización]] &gt;=TODAY(), DATEDIF(Tabla1[[#This Row],[Fecha de nac]],TODAY(),"y"), ROUNDDOWN((Tabla1[[#This Row],[Fecha Finalización]] -Tabla1[[#This Row],[Fecha de nac]])/365,0)))</f>
        <v/>
      </c>
      <c r="O1001" s="170"/>
      <c r="P1001" s="151"/>
      <c r="Q1001" s="152"/>
      <c r="R1001" s="153"/>
      <c r="S1001" s="153"/>
      <c r="T1001" s="153"/>
      <c r="U1001" s="243" t="str">
        <f>IF(F1001="","",Tabla1[[#This Row],[Fecha Inicio grupo]]+3*7-7)</f>
        <v/>
      </c>
      <c r="V1001" s="244" t="str">
        <f>IF(F1001="","",EDATE(Tabla1[[#This Row],[Fecha Inicio grupo]],3))</f>
        <v/>
      </c>
      <c r="W1001" s="30"/>
      <c r="X1001" s="30"/>
      <c r="Y1001" s="154"/>
      <c r="Z1001" s="154"/>
      <c r="AA1001" s="154"/>
      <c r="AB1001" s="154"/>
      <c r="AC1001" s="154"/>
      <c r="AD1001" s="154"/>
      <c r="AE1001" s="154"/>
      <c r="AF1001" s="154"/>
      <c r="AG1001" s="154"/>
      <c r="AH1001" s="231"/>
      <c r="AI1001" s="231"/>
      <c r="AJ1001" s="232"/>
      <c r="AK1001" s="231"/>
      <c r="AL1001" s="231"/>
      <c r="AM1001" s="231"/>
      <c r="AN1001" s="231"/>
      <c r="AO1001" s="144"/>
      <c r="AP1001" s="246" t="str">
        <f>IF(F1001="","",IFERROR(VLOOKUP(SUBSTITUTE(SUBSTITUTE(Tabla1[[#This Row],[Uso Sistemas]],"T","P"),"N","F"),Parámetros!$M$2:$N$17,2,0),"Completar hasta 3ra sem. para evaluar a Probacionista"))</f>
        <v/>
      </c>
      <c r="AQ1001" s="155"/>
      <c r="AR1001" s="155"/>
      <c r="AS1001" s="155"/>
      <c r="AT1001" s="30"/>
      <c r="AU1001" s="56" t="str">
        <f>CONCATENATE(Tabla1[[#This Row],[sem 01]],Tabla1[[#This Row],[sem 02]],Tabla1[[#This Row],[sem 03]])</f>
        <v/>
      </c>
      <c r="AV1001" s="56"/>
      <c r="AW1001" s="56"/>
      <c r="AX1001" s="248" t="str">
        <f>IF(V1001="","",EOMONTH(EDATE(Tabla1[[#This Row],[Fecha Finalización]],2),0))</f>
        <v/>
      </c>
      <c r="AY1001" s="155"/>
      <c r="AZ1001" s="249" t="str">
        <f>IF(V1001="","",EOMONTH(EDATE(Tabla1[[#This Row],[Fecha Finalización]],3),0))</f>
        <v/>
      </c>
      <c r="BA1001" s="40"/>
      <c r="BB1001" s="40"/>
      <c r="BC1001" s="237"/>
      <c r="BD1001" s="233" t="str">
        <f>IF(F1001="","",Tabla1[[#This Row],[sem 01]]&amp;Tabla1[[#This Row],[sem 02]]&amp;Tabla1[[#This Row],[sem 03]])</f>
        <v/>
      </c>
      <c r="BE1001" s="234" t="str">
        <f>+IF(TRIM(F1001)="","",$B$1&amp;"-"&amp;Tabla1[[#This Row],[Mes Inscrito]]&amp;"-"&amp;Tabla1[[#This Row],[Dia de clases Inscrito]]&amp;"-"&amp;Tabla1[[#This Row],[Horario Inscrito]]&amp;"-"&amp;Tabla1[[#This Row],[Fecha Inicio grupo]])</f>
        <v/>
      </c>
      <c r="BF1001" s="251" t="str">
        <f>IF(F1001="","",Tabla1[[#This Row],[Curso]])</f>
        <v/>
      </c>
      <c r="BG1001" s="252" t="str">
        <f>+IF(TRIM(F1001)="","",$B$1&amp;"-"&amp;TRIM(Tabla1[[#This Row],[Mes Inscrito]])&amp;"-"&amp;TRIM(Tabla1[[#This Row],[Dia de clases Inscrito]])&amp;"-"&amp;TRIM(Tabla1[[#This Row],[Horario Inscrito]])&amp;"-"&amp;TRIM(Tabla1[[#This Row],[Fecha Inicio grupo]])&amp;"-"&amp;TRIM(Tabla1[[#This Row],[Tipo Incrito]]))</f>
        <v/>
      </c>
      <c r="BH1001" s="253" t="str">
        <f>IF(F1001="","",OR(IFERROR(SEARCH("CG",Tabla1[[#This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1" s="307" t="str">
        <f>IF(F1001&lt;&gt;"",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1" s="307" t="str">
        <f>IF(F1001&lt;&gt;"",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1" s="307" t="str">
        <f>IF(Tabla1[[#This Row],[Fecha Inicio grupo]]="","",IFERROR(VLOOKUP(Tabla1[[#This Row],[Mes de Alta como miembro]],Parámetros!$AM$2:$AN$16,2,0),"01/01/1900"))</f>
        <v/>
      </c>
    </row>
    <row r="1002" spans="1:63" ht="15" hidden="1" customHeight="1">
      <c r="A1002" s="69">
        <v>999</v>
      </c>
      <c r="B1002" s="145"/>
      <c r="C1002" s="146"/>
      <c r="D1002" s="43"/>
      <c r="E1002" s="147"/>
      <c r="F1002" s="206"/>
      <c r="G1002" s="46"/>
      <c r="H1002" s="164"/>
      <c r="I1002" s="148"/>
      <c r="J1002" s="146"/>
      <c r="K1002" s="167"/>
      <c r="L1002" s="150"/>
      <c r="M1002" s="149"/>
      <c r="N1002" s="239" t="str">
        <f ca="1">IF(Tabla1[[#This Row],[Fecha de nac]]="","",IF(Tabla1[[#This Row],[Fecha Finalización]] &gt;=TODAY(), DATEDIF(Tabla1[[#This Row],[Fecha de nac]],TODAY(),"y"), ROUNDDOWN((Tabla1[[#This Row],[Fecha Finalización]] -Tabla1[[#This Row],[Fecha de nac]])/365,0)))</f>
        <v/>
      </c>
      <c r="O1002" s="170"/>
      <c r="P1002" s="151"/>
      <c r="Q1002" s="152"/>
      <c r="R1002" s="153"/>
      <c r="S1002" s="153"/>
      <c r="T1002" s="153"/>
      <c r="U1002" s="243" t="str">
        <f>IF(F1002="","",Tabla1[[#This Row],[Fecha Inicio grupo]]+3*7-7)</f>
        <v/>
      </c>
      <c r="V1002" s="244" t="str">
        <f>IF(F1002="","",EDATE(Tabla1[[#This Row],[Fecha Inicio grupo]],3))</f>
        <v/>
      </c>
      <c r="W1002" s="30"/>
      <c r="X1002" s="30"/>
      <c r="Y1002" s="154"/>
      <c r="Z1002" s="154"/>
      <c r="AA1002" s="154"/>
      <c r="AB1002" s="154"/>
      <c r="AC1002" s="154"/>
      <c r="AD1002" s="154"/>
      <c r="AE1002" s="154"/>
      <c r="AF1002" s="154"/>
      <c r="AG1002" s="154"/>
      <c r="AH1002" s="231"/>
      <c r="AI1002" s="231"/>
      <c r="AJ1002" s="232"/>
      <c r="AK1002" s="231"/>
      <c r="AL1002" s="231"/>
      <c r="AM1002" s="231"/>
      <c r="AN1002" s="231"/>
      <c r="AO1002" s="144"/>
      <c r="AP1002" s="246" t="str">
        <f>IF(F1002="","",IFERROR(VLOOKUP(SUBSTITUTE(SUBSTITUTE(Tabla1[[#This Row],[Uso Sistemas]],"T","P"),"N","F"),Parámetros!$M$2:$N$17,2,0),"Completar hasta 3ra sem. para evaluar a Probacionista"))</f>
        <v/>
      </c>
      <c r="AQ1002" s="155"/>
      <c r="AR1002" s="155"/>
      <c r="AS1002" s="155"/>
      <c r="AT1002" s="30"/>
      <c r="AU1002" s="56" t="str">
        <f>CONCATENATE(Tabla1[[#This Row],[sem 01]],Tabla1[[#This Row],[sem 02]],Tabla1[[#This Row],[sem 03]])</f>
        <v/>
      </c>
      <c r="AV1002" s="56"/>
      <c r="AW1002" s="56"/>
      <c r="AX1002" s="248" t="str">
        <f>IF(V1002="","",EOMONTH(EDATE(Tabla1[[#This Row],[Fecha Finalización]],2),0))</f>
        <v/>
      </c>
      <c r="AY1002" s="155"/>
      <c r="AZ1002" s="249" t="str">
        <f>IF(V1002="","",EOMONTH(EDATE(Tabla1[[#This Row],[Fecha Finalización]],3),0))</f>
        <v/>
      </c>
      <c r="BA1002" s="40"/>
      <c r="BB1002" s="40"/>
      <c r="BC1002" s="237"/>
      <c r="BD1002" s="233" t="str">
        <f>IF(F1002="","",Tabla1[[#This Row],[sem 01]]&amp;Tabla1[[#This Row],[sem 02]]&amp;Tabla1[[#This Row],[sem 03]])</f>
        <v/>
      </c>
      <c r="BE1002" s="234" t="str">
        <f>+IF(TRIM(F1002)="","",$B$1&amp;"-"&amp;Tabla1[[#This Row],[Mes Inscrito]]&amp;"-"&amp;Tabla1[[#This Row],[Dia de clases Inscrito]]&amp;"-"&amp;Tabla1[[#This Row],[Horario Inscrito]]&amp;"-"&amp;Tabla1[[#This Row],[Fecha Inicio grupo]])</f>
        <v/>
      </c>
      <c r="BF1002" s="251" t="str">
        <f>IF(F1002="","",Tabla1[[#This Row],[Curso]])</f>
        <v/>
      </c>
      <c r="BG1002" s="252" t="str">
        <f>+IF(TRIM(F1002)="","",$B$1&amp;"-"&amp;TRIM(Tabla1[[#This Row],[Mes Inscrito]])&amp;"-"&amp;TRIM(Tabla1[[#This Row],[Dia de clases Inscrito]])&amp;"-"&amp;TRIM(Tabla1[[#This Row],[Horario Inscrito]])&amp;"-"&amp;TRIM(Tabla1[[#This Row],[Fecha Inicio grupo]])&amp;"-"&amp;TRIM(Tabla1[[#This Row],[Tipo Incrito]]))</f>
        <v/>
      </c>
      <c r="BH1002" s="253" t="str">
        <f>IF(F1002="","",OR(IFERROR(SEARCH("CG",Tabla1[[#This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2" s="307" t="str">
        <f>IF(F1002&lt;&gt;"",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2" s="307" t="str">
        <f>IF(F1002&lt;&gt;"",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2" s="307" t="str">
        <f>IF(Tabla1[[#This Row],[Fecha Inicio grupo]]="","",IFERROR(VLOOKUP(Tabla1[[#This Row],[Mes de Alta como miembro]],Parámetros!$AM$2:$AN$16,2,0),"01/01/1900"))</f>
        <v/>
      </c>
    </row>
    <row r="1003" spans="1:63" ht="15" hidden="1" customHeight="1">
      <c r="A1003" s="69">
        <v>1000</v>
      </c>
      <c r="B1003" s="145"/>
      <c r="C1003" s="146"/>
      <c r="D1003" s="43"/>
      <c r="E1003" s="147"/>
      <c r="F1003" s="206"/>
      <c r="G1003" s="46"/>
      <c r="H1003" s="164"/>
      <c r="I1003" s="148"/>
      <c r="J1003" s="146"/>
      <c r="K1003" s="167"/>
      <c r="L1003" s="150"/>
      <c r="M1003" s="149"/>
      <c r="N1003" s="239" t="str">
        <f ca="1">IF(Tabla1[[#This Row],[Fecha de nac]]="","",IF(Tabla1[[#This Row],[Fecha Finalización]] &gt;=TODAY(), DATEDIF(Tabla1[[#This Row],[Fecha de nac]],TODAY(),"y"), ROUNDDOWN((Tabla1[[#This Row],[Fecha Finalización]] -Tabla1[[#This Row],[Fecha de nac]])/365,0)))</f>
        <v/>
      </c>
      <c r="O1003" s="170"/>
      <c r="P1003" s="151"/>
      <c r="Q1003" s="152"/>
      <c r="R1003" s="153"/>
      <c r="S1003" s="153"/>
      <c r="T1003" s="153"/>
      <c r="U1003" s="243" t="str">
        <f>IF(F1003="","",Tabla1[[#This Row],[Fecha Inicio grupo]]+3*7-7)</f>
        <v/>
      </c>
      <c r="V1003" s="244" t="str">
        <f>IF(F1003="","",EDATE(Tabla1[[#This Row],[Fecha Inicio grupo]],3))</f>
        <v/>
      </c>
      <c r="W1003" s="30"/>
      <c r="X1003" s="30"/>
      <c r="Y1003" s="154"/>
      <c r="Z1003" s="154"/>
      <c r="AA1003" s="154"/>
      <c r="AB1003" s="154"/>
      <c r="AC1003" s="154"/>
      <c r="AD1003" s="154"/>
      <c r="AE1003" s="154"/>
      <c r="AF1003" s="154"/>
      <c r="AG1003" s="154"/>
      <c r="AH1003" s="231"/>
      <c r="AI1003" s="231"/>
      <c r="AJ1003" s="232"/>
      <c r="AK1003" s="231"/>
      <c r="AL1003" s="231"/>
      <c r="AM1003" s="231"/>
      <c r="AN1003" s="231"/>
      <c r="AO1003" s="144"/>
      <c r="AP1003" s="246" t="str">
        <f>IF(F1003="","",IFERROR(VLOOKUP(SUBSTITUTE(SUBSTITUTE(Tabla1[[#This Row],[Uso Sistemas]],"T","P"),"N","F"),Parámetros!$M$2:$N$17,2,0),"Completar hasta 3ra sem. para evaluar a Probacionista"))</f>
        <v/>
      </c>
      <c r="AQ1003" s="155"/>
      <c r="AR1003" s="155"/>
      <c r="AS1003" s="155"/>
      <c r="AT1003" s="30"/>
      <c r="AU1003" s="56" t="str">
        <f>CONCATENATE(Tabla1[[#This Row],[sem 01]],Tabla1[[#This Row],[sem 02]],Tabla1[[#This Row],[sem 03]])</f>
        <v/>
      </c>
      <c r="AV1003" s="56"/>
      <c r="AW1003" s="56"/>
      <c r="AX1003" s="248" t="str">
        <f>IF(V1003="","",EOMONTH(EDATE(Tabla1[[#This Row],[Fecha Finalización]],2),0))</f>
        <v/>
      </c>
      <c r="AY1003" s="155"/>
      <c r="AZ1003" s="249" t="str">
        <f>IF(V1003="","",EOMONTH(EDATE(Tabla1[[#This Row],[Fecha Finalización]],3),0))</f>
        <v/>
      </c>
      <c r="BA1003" s="40"/>
      <c r="BB1003" s="40"/>
      <c r="BC1003" s="237"/>
      <c r="BD1003" s="233" t="str">
        <f>IF(F1003="","",Tabla1[[#This Row],[sem 01]]&amp;Tabla1[[#This Row],[sem 02]]&amp;Tabla1[[#This Row],[sem 03]])</f>
        <v/>
      </c>
      <c r="BE1003" s="234" t="str">
        <f>+IF(TRIM(F1003)="","",$B$1&amp;"-"&amp;Tabla1[[#This Row],[Mes Inscrito]]&amp;"-"&amp;Tabla1[[#This Row],[Dia de clases Inscrito]]&amp;"-"&amp;Tabla1[[#This Row],[Horario Inscrito]]&amp;"-"&amp;Tabla1[[#This Row],[Fecha Inicio grupo]])</f>
        <v/>
      </c>
      <c r="BF1003" s="251" t="str">
        <f>IF(F1003="","",Tabla1[[#This Row],[Curso]])</f>
        <v/>
      </c>
      <c r="BG1003" s="252" t="str">
        <f>+IF(TRIM(F1003)="","",$B$1&amp;"-"&amp;TRIM(Tabla1[[#This Row],[Mes Inscrito]])&amp;"-"&amp;TRIM(Tabla1[[#This Row],[Dia de clases Inscrito]])&amp;"-"&amp;TRIM(Tabla1[[#This Row],[Horario Inscrito]])&amp;"-"&amp;TRIM(Tabla1[[#This Row],[Fecha Inicio grupo]])&amp;"-"&amp;TRIM(Tabla1[[#This Row],[Tipo Incrito]]))</f>
        <v/>
      </c>
      <c r="BH1003" s="253" t="str">
        <f>IF(F1003="","",OR(IFERROR(SEARCH("CG",Tabla1[[#This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3" s="307" t="str">
        <f>IF(F1003&lt;&gt;"",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3" s="307" t="str">
        <f>IF(F1003&lt;&gt;"",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3" s="307" t="str">
        <f>IF(Tabla1[[#This Row],[Fecha Inicio grupo]]="","",IFERROR(VLOOKUP(Tabla1[[#This Row],[Mes de Alta como miembro]],Parámetros!$AM$2:$AN$16,2,0),"01/01/1900"))</f>
        <v/>
      </c>
    </row>
    <row r="1004" spans="1:63" ht="15" hidden="1" customHeight="1">
      <c r="A1004" s="69">
        <v>1001</v>
      </c>
      <c r="B1004" s="145"/>
      <c r="C1004" s="146"/>
      <c r="D1004" s="43"/>
      <c r="E1004" s="147"/>
      <c r="F1004" s="206"/>
      <c r="G1004" s="46"/>
      <c r="H1004" s="164"/>
      <c r="I1004" s="148"/>
      <c r="J1004" s="146"/>
      <c r="K1004" s="167"/>
      <c r="L1004" s="150"/>
      <c r="M1004" s="149"/>
      <c r="N1004" s="239" t="str">
        <f ca="1">IF(Tabla1[[#This Row],[Fecha de nac]]="","",IF(Tabla1[[#This Row],[Fecha Finalización]] &gt;=TODAY(), DATEDIF(Tabla1[[#This Row],[Fecha de nac]],TODAY(),"y"), ROUNDDOWN((Tabla1[[#This Row],[Fecha Finalización]] -Tabla1[[#This Row],[Fecha de nac]])/365,0)))</f>
        <v/>
      </c>
      <c r="O1004" s="170"/>
      <c r="P1004" s="151"/>
      <c r="Q1004" s="152"/>
      <c r="R1004" s="153"/>
      <c r="S1004" s="153"/>
      <c r="T1004" s="153"/>
      <c r="U1004" s="243" t="str">
        <f>IF(F1004="","",Tabla1[[#This Row],[Fecha Inicio grupo]]+3*7-7)</f>
        <v/>
      </c>
      <c r="V1004" s="244" t="str">
        <f>IF(F1004="","",EDATE(Tabla1[[#This Row],[Fecha Inicio grupo]],3))</f>
        <v/>
      </c>
      <c r="W1004" s="30"/>
      <c r="X1004" s="30"/>
      <c r="Y1004" s="154"/>
      <c r="Z1004" s="154"/>
      <c r="AA1004" s="154"/>
      <c r="AB1004" s="154"/>
      <c r="AC1004" s="154"/>
      <c r="AD1004" s="154"/>
      <c r="AE1004" s="154"/>
      <c r="AF1004" s="154"/>
      <c r="AG1004" s="154"/>
      <c r="AH1004" s="231"/>
      <c r="AI1004" s="231"/>
      <c r="AJ1004" s="232"/>
      <c r="AK1004" s="231"/>
      <c r="AL1004" s="231"/>
      <c r="AM1004" s="231"/>
      <c r="AN1004" s="231"/>
      <c r="AO1004" s="144"/>
      <c r="AP1004" s="246" t="str">
        <f>IF(F1004="","",IFERROR(VLOOKUP(SUBSTITUTE(SUBSTITUTE(Tabla1[[#This Row],[Uso Sistemas]],"T","P"),"N","F"),Parámetros!$M$2:$N$17,2,0),"Completar hasta 3ra sem. para evaluar a Probacionista"))</f>
        <v/>
      </c>
      <c r="AQ1004" s="155"/>
      <c r="AR1004" s="155"/>
      <c r="AS1004" s="155"/>
      <c r="AT1004" s="30"/>
      <c r="AU1004" s="56" t="str">
        <f>CONCATENATE(Tabla1[[#This Row],[sem 01]],Tabla1[[#This Row],[sem 02]],Tabla1[[#This Row],[sem 03]])</f>
        <v/>
      </c>
      <c r="AV1004" s="56"/>
      <c r="AW1004" s="56"/>
      <c r="AX1004" s="248" t="str">
        <f>IF(V1004="","",EOMONTH(EDATE(Tabla1[[#This Row],[Fecha Finalización]],2),0))</f>
        <v/>
      </c>
      <c r="AY1004" s="155"/>
      <c r="AZ1004" s="249" t="str">
        <f>IF(V1004="","",EOMONTH(EDATE(Tabla1[[#This Row],[Fecha Finalización]],3),0))</f>
        <v/>
      </c>
      <c r="BA1004" s="40"/>
      <c r="BB1004" s="40"/>
      <c r="BC1004" s="237"/>
      <c r="BD1004" s="233" t="str">
        <f>IF(F1004="","",Tabla1[[#This Row],[sem 01]]&amp;Tabla1[[#This Row],[sem 02]]&amp;Tabla1[[#This Row],[sem 03]])</f>
        <v/>
      </c>
      <c r="BE1004" s="234" t="str">
        <f>+IF(TRIM(F1004)="","",$B$1&amp;"-"&amp;Tabla1[[#This Row],[Mes Inscrito]]&amp;"-"&amp;Tabla1[[#This Row],[Dia de clases Inscrito]]&amp;"-"&amp;Tabla1[[#This Row],[Horario Inscrito]]&amp;"-"&amp;Tabla1[[#This Row],[Fecha Inicio grupo]])</f>
        <v/>
      </c>
      <c r="BF1004" s="251" t="str">
        <f>IF(F1004="","",Tabla1[[#This Row],[Curso]])</f>
        <v/>
      </c>
      <c r="BG1004" s="252" t="str">
        <f>+IF(TRIM(F1004)="","",$B$1&amp;"-"&amp;TRIM(Tabla1[[#This Row],[Mes Inscrito]])&amp;"-"&amp;TRIM(Tabla1[[#This Row],[Dia de clases Inscrito]])&amp;"-"&amp;TRIM(Tabla1[[#This Row],[Horario Inscrito]])&amp;"-"&amp;TRIM(Tabla1[[#This Row],[Fecha Inicio grupo]])&amp;"-"&amp;TRIM(Tabla1[[#This Row],[Tipo Incrito]]))</f>
        <v/>
      </c>
      <c r="BH1004" s="253" t="str">
        <f>IF(F1004="","",OR(IFERROR(SEARCH("CG",Tabla1[[#This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4" s="307" t="str">
        <f>IF(F1004&lt;&gt;"",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4" s="307" t="str">
        <f>IF(F1004&lt;&gt;"",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4" s="307" t="str">
        <f>IF(Tabla1[[#This Row],[Fecha Inicio grupo]]="","",IFERROR(VLOOKUP(Tabla1[[#This Row],[Mes de Alta como miembro]],Parámetros!$AM$2:$AN$16,2,0),"01/01/1900"))</f>
        <v/>
      </c>
    </row>
    <row r="1005" spans="1:63" ht="15" hidden="1" customHeight="1">
      <c r="A1005" s="69">
        <v>1002</v>
      </c>
      <c r="B1005" s="145"/>
      <c r="C1005" s="146"/>
      <c r="D1005" s="43"/>
      <c r="E1005" s="147"/>
      <c r="F1005" s="206"/>
      <c r="G1005" s="46"/>
      <c r="H1005" s="164"/>
      <c r="I1005" s="148"/>
      <c r="J1005" s="146"/>
      <c r="K1005" s="167"/>
      <c r="L1005" s="150"/>
      <c r="M1005" s="149"/>
      <c r="N1005" s="239" t="str">
        <f ca="1">IF(Tabla1[[#This Row],[Fecha de nac]]="","",IF(Tabla1[[#This Row],[Fecha Finalización]] &gt;=TODAY(), DATEDIF(Tabla1[[#This Row],[Fecha de nac]],TODAY(),"y"), ROUNDDOWN((Tabla1[[#This Row],[Fecha Finalización]] -Tabla1[[#This Row],[Fecha de nac]])/365,0)))</f>
        <v/>
      </c>
      <c r="O1005" s="170"/>
      <c r="P1005" s="151"/>
      <c r="Q1005" s="152"/>
      <c r="R1005" s="153"/>
      <c r="S1005" s="153"/>
      <c r="T1005" s="153"/>
      <c r="U1005" s="243" t="str">
        <f>IF(F1005="","",Tabla1[[#This Row],[Fecha Inicio grupo]]+3*7-7)</f>
        <v/>
      </c>
      <c r="V1005" s="244" t="str">
        <f>IF(F1005="","",EDATE(Tabla1[[#This Row],[Fecha Inicio grupo]],3))</f>
        <v/>
      </c>
      <c r="W1005" s="30"/>
      <c r="X1005" s="30"/>
      <c r="Y1005" s="154"/>
      <c r="Z1005" s="154"/>
      <c r="AA1005" s="154"/>
      <c r="AB1005" s="154"/>
      <c r="AC1005" s="154"/>
      <c r="AD1005" s="154"/>
      <c r="AE1005" s="154"/>
      <c r="AF1005" s="154"/>
      <c r="AG1005" s="154"/>
      <c r="AH1005" s="231"/>
      <c r="AI1005" s="231"/>
      <c r="AJ1005" s="232"/>
      <c r="AK1005" s="231"/>
      <c r="AL1005" s="231"/>
      <c r="AM1005" s="231"/>
      <c r="AN1005" s="231"/>
      <c r="AO1005" s="144"/>
      <c r="AP1005" s="246" t="str">
        <f>IF(F1005="","",IFERROR(VLOOKUP(SUBSTITUTE(SUBSTITUTE(Tabla1[[#This Row],[Uso Sistemas]],"T","P"),"N","F"),Parámetros!$M$2:$N$17,2,0),"Completar hasta 3ra sem. para evaluar a Probacionista"))</f>
        <v/>
      </c>
      <c r="AQ1005" s="155"/>
      <c r="AR1005" s="155"/>
      <c r="AS1005" s="155"/>
      <c r="AT1005" s="30"/>
      <c r="AU1005" s="56" t="str">
        <f>CONCATENATE(Tabla1[[#This Row],[sem 01]],Tabla1[[#This Row],[sem 02]],Tabla1[[#This Row],[sem 03]])</f>
        <v/>
      </c>
      <c r="AV1005" s="56"/>
      <c r="AW1005" s="56"/>
      <c r="AX1005" s="248" t="str">
        <f>IF(V1005="","",EOMONTH(EDATE(Tabla1[[#This Row],[Fecha Finalización]],2),0))</f>
        <v/>
      </c>
      <c r="AY1005" s="155"/>
      <c r="AZ1005" s="249" t="str">
        <f>IF(V1005="","",EOMONTH(EDATE(Tabla1[[#This Row],[Fecha Finalización]],3),0))</f>
        <v/>
      </c>
      <c r="BA1005" s="40"/>
      <c r="BB1005" s="40"/>
      <c r="BC1005" s="237"/>
      <c r="BD1005" s="233" t="str">
        <f>IF(F1005="","",Tabla1[[#This Row],[sem 01]]&amp;Tabla1[[#This Row],[sem 02]]&amp;Tabla1[[#This Row],[sem 03]])</f>
        <v/>
      </c>
      <c r="BE1005" s="234" t="str">
        <f>+IF(TRIM(F1005)="","",$B$1&amp;"-"&amp;Tabla1[[#This Row],[Mes Inscrito]]&amp;"-"&amp;Tabla1[[#This Row],[Dia de clases Inscrito]]&amp;"-"&amp;Tabla1[[#This Row],[Horario Inscrito]]&amp;"-"&amp;Tabla1[[#This Row],[Fecha Inicio grupo]])</f>
        <v/>
      </c>
      <c r="BF1005" s="251" t="str">
        <f>IF(F1005="","",Tabla1[[#This Row],[Curso]])</f>
        <v/>
      </c>
      <c r="BG1005" s="252" t="str">
        <f>+IF(TRIM(F1005)="","",$B$1&amp;"-"&amp;TRIM(Tabla1[[#This Row],[Mes Inscrito]])&amp;"-"&amp;TRIM(Tabla1[[#This Row],[Dia de clases Inscrito]])&amp;"-"&amp;TRIM(Tabla1[[#This Row],[Horario Inscrito]])&amp;"-"&amp;TRIM(Tabla1[[#This Row],[Fecha Inicio grupo]])&amp;"-"&amp;TRIM(Tabla1[[#This Row],[Tipo Incrito]]))</f>
        <v/>
      </c>
      <c r="BH1005" s="253" t="str">
        <f>IF(F1005="","",OR(IFERROR(SEARCH("CG",Tabla1[[#This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5" s="307" t="str">
        <f>IF(F1005&lt;&gt;"",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5" s="307" t="str">
        <f>IF(F1005&lt;&gt;"",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5" s="307" t="str">
        <f>IF(Tabla1[[#This Row],[Fecha Inicio grupo]]="","",IFERROR(VLOOKUP(Tabla1[[#This Row],[Mes de Alta como miembro]],Parámetros!$AM$2:$AN$16,2,0),"01/01/1900"))</f>
        <v/>
      </c>
    </row>
    <row r="1006" spans="1:63" ht="15" hidden="1" customHeight="1">
      <c r="A1006" s="69">
        <v>1003</v>
      </c>
      <c r="B1006" s="145"/>
      <c r="C1006" s="146"/>
      <c r="D1006" s="43"/>
      <c r="E1006" s="147"/>
      <c r="F1006" s="206"/>
      <c r="G1006" s="46"/>
      <c r="H1006" s="164"/>
      <c r="I1006" s="148"/>
      <c r="J1006" s="146"/>
      <c r="K1006" s="167"/>
      <c r="L1006" s="150"/>
      <c r="M1006" s="149"/>
      <c r="N1006" s="239" t="str">
        <f ca="1">IF(Tabla1[[#This Row],[Fecha de nac]]="","",IF(Tabla1[[#This Row],[Fecha Finalización]] &gt;=TODAY(), DATEDIF(Tabla1[[#This Row],[Fecha de nac]],TODAY(),"y"), ROUNDDOWN((Tabla1[[#This Row],[Fecha Finalización]] -Tabla1[[#This Row],[Fecha de nac]])/365,0)))</f>
        <v/>
      </c>
      <c r="O1006" s="170"/>
      <c r="P1006" s="151"/>
      <c r="Q1006" s="152"/>
      <c r="R1006" s="153"/>
      <c r="S1006" s="153"/>
      <c r="T1006" s="153"/>
      <c r="U1006" s="243" t="str">
        <f>IF(F1006="","",Tabla1[[#This Row],[Fecha Inicio grupo]]+3*7-7)</f>
        <v/>
      </c>
      <c r="V1006" s="244" t="str">
        <f>IF(F1006="","",EDATE(Tabla1[[#This Row],[Fecha Inicio grupo]],3))</f>
        <v/>
      </c>
      <c r="W1006" s="30"/>
      <c r="X1006" s="30"/>
      <c r="Y1006" s="154"/>
      <c r="Z1006" s="154"/>
      <c r="AA1006" s="154"/>
      <c r="AB1006" s="154"/>
      <c r="AC1006" s="154"/>
      <c r="AD1006" s="154"/>
      <c r="AE1006" s="154"/>
      <c r="AF1006" s="154"/>
      <c r="AG1006" s="154"/>
      <c r="AH1006" s="231"/>
      <c r="AI1006" s="231"/>
      <c r="AJ1006" s="232"/>
      <c r="AK1006" s="231"/>
      <c r="AL1006" s="231"/>
      <c r="AM1006" s="231"/>
      <c r="AN1006" s="231"/>
      <c r="AO1006" s="144"/>
      <c r="AP1006" s="246" t="str">
        <f>IF(F1006="","",IFERROR(VLOOKUP(SUBSTITUTE(SUBSTITUTE(Tabla1[[#This Row],[Uso Sistemas]],"T","P"),"N","F"),Parámetros!$M$2:$N$17,2,0),"Completar hasta 3ra sem. para evaluar a Probacionista"))</f>
        <v/>
      </c>
      <c r="AQ1006" s="155"/>
      <c r="AR1006" s="155"/>
      <c r="AS1006" s="155"/>
      <c r="AT1006" s="30"/>
      <c r="AU1006" s="56" t="str">
        <f>CONCATENATE(Tabla1[[#This Row],[sem 01]],Tabla1[[#This Row],[sem 02]],Tabla1[[#This Row],[sem 03]])</f>
        <v/>
      </c>
      <c r="AV1006" s="56"/>
      <c r="AW1006" s="56"/>
      <c r="AX1006" s="248" t="str">
        <f>IF(V1006="","",EOMONTH(EDATE(Tabla1[[#This Row],[Fecha Finalización]],2),0))</f>
        <v/>
      </c>
      <c r="AY1006" s="155"/>
      <c r="AZ1006" s="249" t="str">
        <f>IF(V1006="","",EOMONTH(EDATE(Tabla1[[#This Row],[Fecha Finalización]],3),0))</f>
        <v/>
      </c>
      <c r="BA1006" s="40"/>
      <c r="BB1006" s="40"/>
      <c r="BC1006" s="237"/>
      <c r="BD1006" s="233" t="str">
        <f>IF(F1006="","",Tabla1[[#This Row],[sem 01]]&amp;Tabla1[[#This Row],[sem 02]]&amp;Tabla1[[#This Row],[sem 03]])</f>
        <v/>
      </c>
      <c r="BE1006" s="234" t="str">
        <f>+IF(TRIM(F1006)="","",$B$1&amp;"-"&amp;Tabla1[[#This Row],[Mes Inscrito]]&amp;"-"&amp;Tabla1[[#This Row],[Dia de clases Inscrito]]&amp;"-"&amp;Tabla1[[#This Row],[Horario Inscrito]]&amp;"-"&amp;Tabla1[[#This Row],[Fecha Inicio grupo]])</f>
        <v/>
      </c>
      <c r="BF1006" s="251" t="str">
        <f>IF(F1006="","",Tabla1[[#This Row],[Curso]])</f>
        <v/>
      </c>
      <c r="BG1006" s="252" t="str">
        <f>+IF(TRIM(F1006)="","",$B$1&amp;"-"&amp;TRIM(Tabla1[[#This Row],[Mes Inscrito]])&amp;"-"&amp;TRIM(Tabla1[[#This Row],[Dia de clases Inscrito]])&amp;"-"&amp;TRIM(Tabla1[[#This Row],[Horario Inscrito]])&amp;"-"&amp;TRIM(Tabla1[[#This Row],[Fecha Inicio grupo]])&amp;"-"&amp;TRIM(Tabla1[[#This Row],[Tipo Incrito]]))</f>
        <v/>
      </c>
      <c r="BH1006" s="253" t="str">
        <f>IF(F1006="","",OR(IFERROR(SEARCH("CG",Tabla1[[#This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6" s="307" t="str">
        <f>IF(F1006&lt;&gt;"",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6" s="307" t="str">
        <f>IF(F1006&lt;&gt;"",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6" s="307" t="str">
        <f>IF(Tabla1[[#This Row],[Fecha Inicio grupo]]="","",IFERROR(VLOOKUP(Tabla1[[#This Row],[Mes de Alta como miembro]],Parámetros!$AM$2:$AN$16,2,0),"01/01/1900"))</f>
        <v/>
      </c>
    </row>
    <row r="1007" spans="1:63" ht="15" hidden="1" customHeight="1">
      <c r="A1007" s="69">
        <v>1004</v>
      </c>
      <c r="B1007" s="145"/>
      <c r="C1007" s="146"/>
      <c r="D1007" s="43"/>
      <c r="E1007" s="147"/>
      <c r="F1007" s="206"/>
      <c r="G1007" s="46"/>
      <c r="H1007" s="164"/>
      <c r="I1007" s="148"/>
      <c r="J1007" s="146"/>
      <c r="K1007" s="167"/>
      <c r="L1007" s="150"/>
      <c r="M1007" s="149"/>
      <c r="N1007" s="239" t="str">
        <f ca="1">IF(Tabla1[[#This Row],[Fecha de nac]]="","",IF(Tabla1[[#This Row],[Fecha Finalización]] &gt;=TODAY(), DATEDIF(Tabla1[[#This Row],[Fecha de nac]],TODAY(),"y"), ROUNDDOWN((Tabla1[[#This Row],[Fecha Finalización]] -Tabla1[[#This Row],[Fecha de nac]])/365,0)))</f>
        <v/>
      </c>
      <c r="O1007" s="170"/>
      <c r="P1007" s="151"/>
      <c r="Q1007" s="152"/>
      <c r="R1007" s="153"/>
      <c r="S1007" s="153"/>
      <c r="T1007" s="153"/>
      <c r="U1007" s="243" t="str">
        <f>IF(F1007="","",Tabla1[[#This Row],[Fecha Inicio grupo]]+3*7-7)</f>
        <v/>
      </c>
      <c r="V1007" s="244" t="str">
        <f>IF(F1007="","",EDATE(Tabla1[[#This Row],[Fecha Inicio grupo]],3))</f>
        <v/>
      </c>
      <c r="W1007" s="30"/>
      <c r="X1007" s="30"/>
      <c r="Y1007" s="154"/>
      <c r="Z1007" s="154"/>
      <c r="AA1007" s="154"/>
      <c r="AB1007" s="154"/>
      <c r="AC1007" s="154"/>
      <c r="AD1007" s="154"/>
      <c r="AE1007" s="154"/>
      <c r="AF1007" s="154"/>
      <c r="AG1007" s="154"/>
      <c r="AH1007" s="231"/>
      <c r="AI1007" s="231"/>
      <c r="AJ1007" s="232"/>
      <c r="AK1007" s="231"/>
      <c r="AL1007" s="231"/>
      <c r="AM1007" s="231"/>
      <c r="AN1007" s="231"/>
      <c r="AO1007" s="144"/>
      <c r="AP1007" s="246" t="str">
        <f>IF(F1007="","",IFERROR(VLOOKUP(SUBSTITUTE(SUBSTITUTE(Tabla1[[#This Row],[Uso Sistemas]],"T","P"),"N","F"),Parámetros!$M$2:$N$17,2,0),"Completar hasta 3ra sem. para evaluar a Probacionista"))</f>
        <v/>
      </c>
      <c r="AQ1007" s="155"/>
      <c r="AR1007" s="155"/>
      <c r="AS1007" s="155"/>
      <c r="AT1007" s="30"/>
      <c r="AU1007" s="56" t="str">
        <f>CONCATENATE(Tabla1[[#This Row],[sem 01]],Tabla1[[#This Row],[sem 02]],Tabla1[[#This Row],[sem 03]])</f>
        <v/>
      </c>
      <c r="AV1007" s="56"/>
      <c r="AW1007" s="56"/>
      <c r="AX1007" s="248" t="str">
        <f>IF(V1007="","",EOMONTH(EDATE(Tabla1[[#This Row],[Fecha Finalización]],2),0))</f>
        <v/>
      </c>
      <c r="AY1007" s="155"/>
      <c r="AZ1007" s="249" t="str">
        <f>IF(V1007="","",EOMONTH(EDATE(Tabla1[[#This Row],[Fecha Finalización]],3),0))</f>
        <v/>
      </c>
      <c r="BA1007" s="40"/>
      <c r="BB1007" s="40"/>
      <c r="BC1007" s="237"/>
      <c r="BD1007" s="233" t="str">
        <f>IF(F1007="","",Tabla1[[#This Row],[sem 01]]&amp;Tabla1[[#This Row],[sem 02]]&amp;Tabla1[[#This Row],[sem 03]])</f>
        <v/>
      </c>
      <c r="BE1007" s="234" t="str">
        <f>+IF(TRIM(F1007)="","",$B$1&amp;"-"&amp;Tabla1[[#This Row],[Mes Inscrito]]&amp;"-"&amp;Tabla1[[#This Row],[Dia de clases Inscrito]]&amp;"-"&amp;Tabla1[[#This Row],[Horario Inscrito]]&amp;"-"&amp;Tabla1[[#This Row],[Fecha Inicio grupo]])</f>
        <v/>
      </c>
      <c r="BF1007" s="251" t="str">
        <f>IF(F1007="","",Tabla1[[#This Row],[Curso]])</f>
        <v/>
      </c>
      <c r="BG1007" s="252" t="str">
        <f>+IF(TRIM(F1007)="","",$B$1&amp;"-"&amp;TRIM(Tabla1[[#This Row],[Mes Inscrito]])&amp;"-"&amp;TRIM(Tabla1[[#This Row],[Dia de clases Inscrito]])&amp;"-"&amp;TRIM(Tabla1[[#This Row],[Horario Inscrito]])&amp;"-"&amp;TRIM(Tabla1[[#This Row],[Fecha Inicio grupo]])&amp;"-"&amp;TRIM(Tabla1[[#This Row],[Tipo Incrito]]))</f>
        <v/>
      </c>
      <c r="BH1007" s="253" t="str">
        <f>IF(F1007="","",OR(IFERROR(SEARCH("CG",Tabla1[[#This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7" s="307" t="str">
        <f>IF(F1007&lt;&gt;"",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7" s="307" t="str">
        <f>IF(F1007&lt;&gt;"",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7" s="307" t="str">
        <f>IF(Tabla1[[#This Row],[Fecha Inicio grupo]]="","",IFERROR(VLOOKUP(Tabla1[[#This Row],[Mes de Alta como miembro]],Parámetros!$AM$2:$AN$16,2,0),"01/01/1900"))</f>
        <v/>
      </c>
    </row>
    <row r="1008" spans="1:63" ht="15" hidden="1" customHeight="1">
      <c r="A1008" s="69">
        <v>1005</v>
      </c>
      <c r="B1008" s="145"/>
      <c r="C1008" s="146"/>
      <c r="D1008" s="43"/>
      <c r="E1008" s="147"/>
      <c r="F1008" s="206"/>
      <c r="G1008" s="46"/>
      <c r="H1008" s="164"/>
      <c r="I1008" s="148"/>
      <c r="J1008" s="146"/>
      <c r="K1008" s="167"/>
      <c r="L1008" s="150"/>
      <c r="M1008" s="149"/>
      <c r="N1008" s="239" t="str">
        <f ca="1">IF(Tabla1[[#This Row],[Fecha de nac]]="","",IF(Tabla1[[#This Row],[Fecha Finalización]] &gt;=TODAY(), DATEDIF(Tabla1[[#This Row],[Fecha de nac]],TODAY(),"y"), ROUNDDOWN((Tabla1[[#This Row],[Fecha Finalización]] -Tabla1[[#This Row],[Fecha de nac]])/365,0)))</f>
        <v/>
      </c>
      <c r="O1008" s="170"/>
      <c r="P1008" s="151"/>
      <c r="Q1008" s="152"/>
      <c r="R1008" s="153"/>
      <c r="S1008" s="153"/>
      <c r="T1008" s="153"/>
      <c r="U1008" s="243" t="str">
        <f>IF(F1008="","",Tabla1[[#This Row],[Fecha Inicio grupo]]+3*7-7)</f>
        <v/>
      </c>
      <c r="V1008" s="244" t="str">
        <f>IF(F1008="","",EDATE(Tabla1[[#This Row],[Fecha Inicio grupo]],3))</f>
        <v/>
      </c>
      <c r="W1008" s="30"/>
      <c r="X1008" s="30"/>
      <c r="Y1008" s="154"/>
      <c r="Z1008" s="154"/>
      <c r="AA1008" s="154"/>
      <c r="AB1008" s="154"/>
      <c r="AC1008" s="154"/>
      <c r="AD1008" s="154"/>
      <c r="AE1008" s="154"/>
      <c r="AF1008" s="154"/>
      <c r="AG1008" s="154"/>
      <c r="AH1008" s="231"/>
      <c r="AI1008" s="231"/>
      <c r="AJ1008" s="232"/>
      <c r="AK1008" s="231"/>
      <c r="AL1008" s="231"/>
      <c r="AM1008" s="231"/>
      <c r="AN1008" s="231"/>
      <c r="AO1008" s="144"/>
      <c r="AP1008" s="246" t="str">
        <f>IF(F1008="","",IFERROR(VLOOKUP(SUBSTITUTE(SUBSTITUTE(Tabla1[[#This Row],[Uso Sistemas]],"T","P"),"N","F"),Parámetros!$M$2:$N$17,2,0),"Completar hasta 3ra sem. para evaluar a Probacionista"))</f>
        <v/>
      </c>
      <c r="AQ1008" s="155"/>
      <c r="AR1008" s="155"/>
      <c r="AS1008" s="155"/>
      <c r="AT1008" s="30"/>
      <c r="AU1008" s="56" t="str">
        <f>CONCATENATE(Tabla1[[#This Row],[sem 01]],Tabla1[[#This Row],[sem 02]],Tabla1[[#This Row],[sem 03]])</f>
        <v/>
      </c>
      <c r="AV1008" s="56"/>
      <c r="AW1008" s="56"/>
      <c r="AX1008" s="248" t="str">
        <f>IF(V1008="","",EOMONTH(EDATE(Tabla1[[#This Row],[Fecha Finalización]],2),0))</f>
        <v/>
      </c>
      <c r="AY1008" s="155"/>
      <c r="AZ1008" s="249" t="str">
        <f>IF(V1008="","",EOMONTH(EDATE(Tabla1[[#This Row],[Fecha Finalización]],3),0))</f>
        <v/>
      </c>
      <c r="BA1008" s="40"/>
      <c r="BB1008" s="40"/>
      <c r="BC1008" s="237"/>
      <c r="BD1008" s="233" t="str">
        <f>IF(F1008="","",Tabla1[[#This Row],[sem 01]]&amp;Tabla1[[#This Row],[sem 02]]&amp;Tabla1[[#This Row],[sem 03]])</f>
        <v/>
      </c>
      <c r="BE1008" s="234" t="str">
        <f>+IF(TRIM(F1008)="","",$B$1&amp;"-"&amp;Tabla1[[#This Row],[Mes Inscrito]]&amp;"-"&amp;Tabla1[[#This Row],[Dia de clases Inscrito]]&amp;"-"&amp;Tabla1[[#This Row],[Horario Inscrito]]&amp;"-"&amp;Tabla1[[#This Row],[Fecha Inicio grupo]])</f>
        <v/>
      </c>
      <c r="BF1008" s="251" t="str">
        <f>IF(F1008="","",Tabla1[[#This Row],[Curso]])</f>
        <v/>
      </c>
      <c r="BG1008" s="252" t="str">
        <f>+IF(TRIM(F1008)="","",$B$1&amp;"-"&amp;TRIM(Tabla1[[#This Row],[Mes Inscrito]])&amp;"-"&amp;TRIM(Tabla1[[#This Row],[Dia de clases Inscrito]])&amp;"-"&amp;TRIM(Tabla1[[#This Row],[Horario Inscrito]])&amp;"-"&amp;TRIM(Tabla1[[#This Row],[Fecha Inicio grupo]])&amp;"-"&amp;TRIM(Tabla1[[#This Row],[Tipo Incrito]]))</f>
        <v/>
      </c>
      <c r="BH1008" s="253" t="str">
        <f>IF(F1008="","",OR(IFERROR(SEARCH("CG",Tabla1[[#This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8" s="307" t="str">
        <f>IF(F1008&lt;&gt;"",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8" s="307" t="str">
        <f>IF(F1008&lt;&gt;"",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8" s="307" t="str">
        <f>IF(Tabla1[[#This Row],[Fecha Inicio grupo]]="","",IFERROR(VLOOKUP(Tabla1[[#This Row],[Mes de Alta como miembro]],Parámetros!$AM$2:$AN$16,2,0),"01/01/1900"))</f>
        <v/>
      </c>
    </row>
    <row r="1009" spans="1:63" ht="15" hidden="1" customHeight="1">
      <c r="A1009" s="69">
        <v>1006</v>
      </c>
      <c r="B1009" s="145"/>
      <c r="C1009" s="146"/>
      <c r="D1009" s="43"/>
      <c r="E1009" s="147"/>
      <c r="F1009" s="206"/>
      <c r="G1009" s="46"/>
      <c r="H1009" s="164"/>
      <c r="I1009" s="148"/>
      <c r="J1009" s="146"/>
      <c r="K1009" s="167"/>
      <c r="L1009" s="150"/>
      <c r="M1009" s="149"/>
      <c r="N1009" s="239" t="str">
        <f ca="1">IF(Tabla1[[#This Row],[Fecha de nac]]="","",IF(Tabla1[[#This Row],[Fecha Finalización]] &gt;=TODAY(), DATEDIF(Tabla1[[#This Row],[Fecha de nac]],TODAY(),"y"), ROUNDDOWN((Tabla1[[#This Row],[Fecha Finalización]] -Tabla1[[#This Row],[Fecha de nac]])/365,0)))</f>
        <v/>
      </c>
      <c r="O1009" s="170"/>
      <c r="P1009" s="151"/>
      <c r="Q1009" s="152"/>
      <c r="R1009" s="153"/>
      <c r="S1009" s="153"/>
      <c r="T1009" s="153"/>
      <c r="U1009" s="243" t="str">
        <f>IF(F1009="","",Tabla1[[#This Row],[Fecha Inicio grupo]]+3*7-7)</f>
        <v/>
      </c>
      <c r="V1009" s="244" t="str">
        <f>IF(F1009="","",EDATE(Tabla1[[#This Row],[Fecha Inicio grupo]],3))</f>
        <v/>
      </c>
      <c r="W1009" s="30"/>
      <c r="X1009" s="30"/>
      <c r="Y1009" s="154"/>
      <c r="Z1009" s="154"/>
      <c r="AA1009" s="154"/>
      <c r="AB1009" s="154"/>
      <c r="AC1009" s="154"/>
      <c r="AD1009" s="154"/>
      <c r="AE1009" s="154"/>
      <c r="AF1009" s="154"/>
      <c r="AG1009" s="154"/>
      <c r="AH1009" s="231"/>
      <c r="AI1009" s="231"/>
      <c r="AJ1009" s="232"/>
      <c r="AK1009" s="231"/>
      <c r="AL1009" s="231"/>
      <c r="AM1009" s="231"/>
      <c r="AN1009" s="231"/>
      <c r="AO1009" s="144"/>
      <c r="AP1009" s="246" t="str">
        <f>IF(F1009="","",IFERROR(VLOOKUP(SUBSTITUTE(SUBSTITUTE(Tabla1[[#This Row],[Uso Sistemas]],"T","P"),"N","F"),Parámetros!$M$2:$N$17,2,0),"Completar hasta 3ra sem. para evaluar a Probacionista"))</f>
        <v/>
      </c>
      <c r="AQ1009" s="155"/>
      <c r="AR1009" s="155"/>
      <c r="AS1009" s="155"/>
      <c r="AT1009" s="30"/>
      <c r="AU1009" s="56" t="str">
        <f>CONCATENATE(Tabla1[[#This Row],[sem 01]],Tabla1[[#This Row],[sem 02]],Tabla1[[#This Row],[sem 03]])</f>
        <v/>
      </c>
      <c r="AV1009" s="56"/>
      <c r="AW1009" s="56"/>
      <c r="AX1009" s="248" t="str">
        <f>IF(V1009="","",EOMONTH(EDATE(Tabla1[[#This Row],[Fecha Finalización]],2),0))</f>
        <v/>
      </c>
      <c r="AY1009" s="155"/>
      <c r="AZ1009" s="249" t="str">
        <f>IF(V1009="","",EOMONTH(EDATE(Tabla1[[#This Row],[Fecha Finalización]],3),0))</f>
        <v/>
      </c>
      <c r="BA1009" s="40"/>
      <c r="BB1009" s="40"/>
      <c r="BC1009" s="237"/>
      <c r="BD1009" s="233" t="str">
        <f>IF(F1009="","",Tabla1[[#This Row],[sem 01]]&amp;Tabla1[[#This Row],[sem 02]]&amp;Tabla1[[#This Row],[sem 03]])</f>
        <v/>
      </c>
      <c r="BE1009" s="234" t="str">
        <f>+IF(TRIM(F1009)="","",$B$1&amp;"-"&amp;Tabla1[[#This Row],[Mes Inscrito]]&amp;"-"&amp;Tabla1[[#This Row],[Dia de clases Inscrito]]&amp;"-"&amp;Tabla1[[#This Row],[Horario Inscrito]]&amp;"-"&amp;Tabla1[[#This Row],[Fecha Inicio grupo]])</f>
        <v/>
      </c>
      <c r="BF1009" s="251" t="str">
        <f>IF(F1009="","",Tabla1[[#This Row],[Curso]])</f>
        <v/>
      </c>
      <c r="BG1009" s="252" t="str">
        <f>+IF(TRIM(F1009)="","",$B$1&amp;"-"&amp;TRIM(Tabla1[[#This Row],[Mes Inscrito]])&amp;"-"&amp;TRIM(Tabla1[[#This Row],[Dia de clases Inscrito]])&amp;"-"&amp;TRIM(Tabla1[[#This Row],[Horario Inscrito]])&amp;"-"&amp;TRIM(Tabla1[[#This Row],[Fecha Inicio grupo]])&amp;"-"&amp;TRIM(Tabla1[[#This Row],[Tipo Incrito]]))</f>
        <v/>
      </c>
      <c r="BH1009" s="253" t="str">
        <f>IF(F1009="","",OR(IFERROR(SEARCH("CG",Tabla1[[#This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9" s="307" t="str">
        <f>IF(F1009&lt;&gt;"",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9" s="307" t="str">
        <f>IF(F1009&lt;&gt;"",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9" s="307" t="str">
        <f>IF(Tabla1[[#This Row],[Fecha Inicio grupo]]="","",IFERROR(VLOOKUP(Tabla1[[#This Row],[Mes de Alta como miembro]],Parámetros!$AM$2:$AN$16,2,0),"01/01/1900"))</f>
        <v/>
      </c>
    </row>
    <row r="1010" spans="1:63" ht="15" hidden="1" customHeight="1">
      <c r="A1010" s="69">
        <v>1007</v>
      </c>
      <c r="B1010" s="145"/>
      <c r="C1010" s="146"/>
      <c r="D1010" s="43"/>
      <c r="E1010" s="147"/>
      <c r="F1010" s="206"/>
      <c r="G1010" s="46"/>
      <c r="H1010" s="164"/>
      <c r="I1010" s="148"/>
      <c r="J1010" s="146"/>
      <c r="K1010" s="167"/>
      <c r="L1010" s="150"/>
      <c r="M1010" s="149"/>
      <c r="N1010" s="239" t="str">
        <f ca="1">IF(Tabla1[[#This Row],[Fecha de nac]]="","",IF(Tabla1[[#This Row],[Fecha Finalización]] &gt;=TODAY(), DATEDIF(Tabla1[[#This Row],[Fecha de nac]],TODAY(),"y"), ROUNDDOWN((Tabla1[[#This Row],[Fecha Finalización]] -Tabla1[[#This Row],[Fecha de nac]])/365,0)))</f>
        <v/>
      </c>
      <c r="O1010" s="170"/>
      <c r="P1010" s="151"/>
      <c r="Q1010" s="152"/>
      <c r="R1010" s="153"/>
      <c r="S1010" s="153"/>
      <c r="T1010" s="153"/>
      <c r="U1010" s="243" t="str">
        <f>IF(F1010="","",Tabla1[[#This Row],[Fecha Inicio grupo]]+3*7-7)</f>
        <v/>
      </c>
      <c r="V1010" s="244" t="str">
        <f>IF(F1010="","",EDATE(Tabla1[[#This Row],[Fecha Inicio grupo]],3))</f>
        <v/>
      </c>
      <c r="W1010" s="30"/>
      <c r="X1010" s="30"/>
      <c r="Y1010" s="154"/>
      <c r="Z1010" s="154"/>
      <c r="AA1010" s="154"/>
      <c r="AB1010" s="154"/>
      <c r="AC1010" s="154"/>
      <c r="AD1010" s="154"/>
      <c r="AE1010" s="154"/>
      <c r="AF1010" s="154"/>
      <c r="AG1010" s="154"/>
      <c r="AH1010" s="231"/>
      <c r="AI1010" s="231"/>
      <c r="AJ1010" s="232"/>
      <c r="AK1010" s="231"/>
      <c r="AL1010" s="231"/>
      <c r="AM1010" s="231"/>
      <c r="AN1010" s="231"/>
      <c r="AO1010" s="144"/>
      <c r="AP1010" s="246" t="str">
        <f>IF(F1010="","",IFERROR(VLOOKUP(SUBSTITUTE(SUBSTITUTE(Tabla1[[#This Row],[Uso Sistemas]],"T","P"),"N","F"),Parámetros!$M$2:$N$17,2,0),"Completar hasta 3ra sem. para evaluar a Probacionista"))</f>
        <v/>
      </c>
      <c r="AQ1010" s="155"/>
      <c r="AR1010" s="155"/>
      <c r="AS1010" s="155"/>
      <c r="AT1010" s="30"/>
      <c r="AU1010" s="56" t="str">
        <f>CONCATENATE(Tabla1[[#This Row],[sem 01]],Tabla1[[#This Row],[sem 02]],Tabla1[[#This Row],[sem 03]])</f>
        <v/>
      </c>
      <c r="AV1010" s="56"/>
      <c r="AW1010" s="56"/>
      <c r="AX1010" s="248" t="str">
        <f>IF(V1010="","",EOMONTH(EDATE(Tabla1[[#This Row],[Fecha Finalización]],2),0))</f>
        <v/>
      </c>
      <c r="AY1010" s="155"/>
      <c r="AZ1010" s="249" t="str">
        <f>IF(V1010="","",EOMONTH(EDATE(Tabla1[[#This Row],[Fecha Finalización]],3),0))</f>
        <v/>
      </c>
      <c r="BA1010" s="40"/>
      <c r="BB1010" s="40"/>
      <c r="BC1010" s="237"/>
      <c r="BD1010" s="233" t="str">
        <f>IF(F1010="","",Tabla1[[#This Row],[sem 01]]&amp;Tabla1[[#This Row],[sem 02]]&amp;Tabla1[[#This Row],[sem 03]])</f>
        <v/>
      </c>
      <c r="BE1010" s="234" t="str">
        <f>+IF(TRIM(F1010)="","",$B$1&amp;"-"&amp;Tabla1[[#This Row],[Mes Inscrito]]&amp;"-"&amp;Tabla1[[#This Row],[Dia de clases Inscrito]]&amp;"-"&amp;Tabla1[[#This Row],[Horario Inscrito]]&amp;"-"&amp;Tabla1[[#This Row],[Fecha Inicio grupo]])</f>
        <v/>
      </c>
      <c r="BF1010" s="251" t="str">
        <f>IF(F1010="","",Tabla1[[#This Row],[Curso]])</f>
        <v/>
      </c>
      <c r="BG1010" s="252" t="str">
        <f>+IF(TRIM(F1010)="","",$B$1&amp;"-"&amp;TRIM(Tabla1[[#This Row],[Mes Inscrito]])&amp;"-"&amp;TRIM(Tabla1[[#This Row],[Dia de clases Inscrito]])&amp;"-"&amp;TRIM(Tabla1[[#This Row],[Horario Inscrito]])&amp;"-"&amp;TRIM(Tabla1[[#This Row],[Fecha Inicio grupo]])&amp;"-"&amp;TRIM(Tabla1[[#This Row],[Tipo Incrito]]))</f>
        <v/>
      </c>
      <c r="BH1010" s="253" t="str">
        <f>IF(F1010="","",OR(IFERROR(SEARCH("CG",Tabla1[[#This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0" s="307" t="str">
        <f>IF(F1010&lt;&gt;"",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0" s="307" t="str">
        <f>IF(F1010&lt;&gt;"",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0" s="307" t="str">
        <f>IF(Tabla1[[#This Row],[Fecha Inicio grupo]]="","",IFERROR(VLOOKUP(Tabla1[[#This Row],[Mes de Alta como miembro]],Parámetros!$AM$2:$AN$16,2,0),"01/01/1900"))</f>
        <v/>
      </c>
    </row>
    <row r="1011" spans="1:63" ht="15" hidden="1" customHeight="1">
      <c r="A1011" s="69">
        <v>1008</v>
      </c>
      <c r="B1011" s="145"/>
      <c r="C1011" s="146"/>
      <c r="D1011" s="43"/>
      <c r="E1011" s="147"/>
      <c r="F1011" s="206"/>
      <c r="G1011" s="46"/>
      <c r="H1011" s="164"/>
      <c r="I1011" s="148"/>
      <c r="J1011" s="146"/>
      <c r="K1011" s="167"/>
      <c r="L1011" s="150"/>
      <c r="M1011" s="149"/>
      <c r="N1011" s="239" t="str">
        <f ca="1">IF(Tabla1[[#This Row],[Fecha de nac]]="","",IF(Tabla1[[#This Row],[Fecha Finalización]] &gt;=TODAY(), DATEDIF(Tabla1[[#This Row],[Fecha de nac]],TODAY(),"y"), ROUNDDOWN((Tabla1[[#This Row],[Fecha Finalización]] -Tabla1[[#This Row],[Fecha de nac]])/365,0)))</f>
        <v/>
      </c>
      <c r="O1011" s="170"/>
      <c r="P1011" s="151"/>
      <c r="Q1011" s="152"/>
      <c r="R1011" s="153"/>
      <c r="S1011" s="153"/>
      <c r="T1011" s="153"/>
      <c r="U1011" s="243" t="str">
        <f>IF(F1011="","",Tabla1[[#This Row],[Fecha Inicio grupo]]+3*7-7)</f>
        <v/>
      </c>
      <c r="V1011" s="244" t="str">
        <f>IF(F1011="","",EDATE(Tabla1[[#This Row],[Fecha Inicio grupo]],3))</f>
        <v/>
      </c>
      <c r="W1011" s="30"/>
      <c r="X1011" s="30"/>
      <c r="Y1011" s="154"/>
      <c r="Z1011" s="154"/>
      <c r="AA1011" s="154"/>
      <c r="AB1011" s="154"/>
      <c r="AC1011" s="154"/>
      <c r="AD1011" s="154"/>
      <c r="AE1011" s="154"/>
      <c r="AF1011" s="154"/>
      <c r="AG1011" s="154"/>
      <c r="AH1011" s="231"/>
      <c r="AI1011" s="231"/>
      <c r="AJ1011" s="232"/>
      <c r="AK1011" s="231"/>
      <c r="AL1011" s="231"/>
      <c r="AM1011" s="231"/>
      <c r="AN1011" s="231"/>
      <c r="AO1011" s="144"/>
      <c r="AP1011" s="246" t="str">
        <f>IF(F1011="","",IFERROR(VLOOKUP(SUBSTITUTE(SUBSTITUTE(Tabla1[[#This Row],[Uso Sistemas]],"T","P"),"N","F"),Parámetros!$M$2:$N$17,2,0),"Completar hasta 3ra sem. para evaluar a Probacionista"))</f>
        <v/>
      </c>
      <c r="AQ1011" s="155"/>
      <c r="AR1011" s="155"/>
      <c r="AS1011" s="155"/>
      <c r="AT1011" s="30"/>
      <c r="AU1011" s="56" t="str">
        <f>CONCATENATE(Tabla1[[#This Row],[sem 01]],Tabla1[[#This Row],[sem 02]],Tabla1[[#This Row],[sem 03]])</f>
        <v/>
      </c>
      <c r="AV1011" s="56"/>
      <c r="AW1011" s="56"/>
      <c r="AX1011" s="248" t="str">
        <f>IF(V1011="","",EOMONTH(EDATE(Tabla1[[#This Row],[Fecha Finalización]],2),0))</f>
        <v/>
      </c>
      <c r="AY1011" s="155"/>
      <c r="AZ1011" s="249" t="str">
        <f>IF(V1011="","",EOMONTH(EDATE(Tabla1[[#This Row],[Fecha Finalización]],3),0))</f>
        <v/>
      </c>
      <c r="BA1011" s="40"/>
      <c r="BB1011" s="40"/>
      <c r="BC1011" s="237"/>
      <c r="BD1011" s="233" t="str">
        <f>IF(F1011="","",Tabla1[[#This Row],[sem 01]]&amp;Tabla1[[#This Row],[sem 02]]&amp;Tabla1[[#This Row],[sem 03]])</f>
        <v/>
      </c>
      <c r="BE1011" s="234" t="str">
        <f>+IF(TRIM(F1011)="","",$B$1&amp;"-"&amp;Tabla1[[#This Row],[Mes Inscrito]]&amp;"-"&amp;Tabla1[[#This Row],[Dia de clases Inscrito]]&amp;"-"&amp;Tabla1[[#This Row],[Horario Inscrito]]&amp;"-"&amp;Tabla1[[#This Row],[Fecha Inicio grupo]])</f>
        <v/>
      </c>
      <c r="BF1011" s="251" t="str">
        <f>IF(F1011="","",Tabla1[[#This Row],[Curso]])</f>
        <v/>
      </c>
      <c r="BG1011" s="252" t="str">
        <f>+IF(TRIM(F1011)="","",$B$1&amp;"-"&amp;TRIM(Tabla1[[#This Row],[Mes Inscrito]])&amp;"-"&amp;TRIM(Tabla1[[#This Row],[Dia de clases Inscrito]])&amp;"-"&amp;TRIM(Tabla1[[#This Row],[Horario Inscrito]])&amp;"-"&amp;TRIM(Tabla1[[#This Row],[Fecha Inicio grupo]])&amp;"-"&amp;TRIM(Tabla1[[#This Row],[Tipo Incrito]]))</f>
        <v/>
      </c>
      <c r="BH1011" s="253" t="str">
        <f>IF(F1011="","",OR(IFERROR(SEARCH("CG",Tabla1[[#This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1" s="307" t="str">
        <f>IF(F1011&lt;&gt;"",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1" s="307" t="str">
        <f>IF(F1011&lt;&gt;"",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1" s="307" t="str">
        <f>IF(Tabla1[[#This Row],[Fecha Inicio grupo]]="","",IFERROR(VLOOKUP(Tabla1[[#This Row],[Mes de Alta como miembro]],Parámetros!$AM$2:$AN$16,2,0),"01/01/1900"))</f>
        <v/>
      </c>
    </row>
    <row r="1012" spans="1:63" ht="15" hidden="1" customHeight="1">
      <c r="A1012" s="69">
        <v>1009</v>
      </c>
      <c r="B1012" s="145"/>
      <c r="C1012" s="146"/>
      <c r="D1012" s="43"/>
      <c r="E1012" s="147"/>
      <c r="F1012" s="206"/>
      <c r="G1012" s="46"/>
      <c r="H1012" s="164"/>
      <c r="I1012" s="148"/>
      <c r="J1012" s="146"/>
      <c r="K1012" s="167"/>
      <c r="L1012" s="150"/>
      <c r="M1012" s="149"/>
      <c r="N1012" s="239" t="str">
        <f ca="1">IF(Tabla1[[#This Row],[Fecha de nac]]="","",IF(Tabla1[[#This Row],[Fecha Finalización]] &gt;=TODAY(), DATEDIF(Tabla1[[#This Row],[Fecha de nac]],TODAY(),"y"), ROUNDDOWN((Tabla1[[#This Row],[Fecha Finalización]] -Tabla1[[#This Row],[Fecha de nac]])/365,0)))</f>
        <v/>
      </c>
      <c r="O1012" s="170"/>
      <c r="P1012" s="151"/>
      <c r="Q1012" s="152"/>
      <c r="R1012" s="153"/>
      <c r="S1012" s="153"/>
      <c r="T1012" s="153"/>
      <c r="U1012" s="243" t="str">
        <f>IF(F1012="","",Tabla1[[#This Row],[Fecha Inicio grupo]]+3*7-7)</f>
        <v/>
      </c>
      <c r="V1012" s="244" t="str">
        <f>IF(F1012="","",EDATE(Tabla1[[#This Row],[Fecha Inicio grupo]],3))</f>
        <v/>
      </c>
      <c r="W1012" s="30"/>
      <c r="X1012" s="30"/>
      <c r="Y1012" s="154"/>
      <c r="Z1012" s="154"/>
      <c r="AA1012" s="154"/>
      <c r="AB1012" s="154"/>
      <c r="AC1012" s="154"/>
      <c r="AD1012" s="154"/>
      <c r="AE1012" s="154"/>
      <c r="AF1012" s="154"/>
      <c r="AG1012" s="154"/>
      <c r="AH1012" s="231"/>
      <c r="AI1012" s="231"/>
      <c r="AJ1012" s="232"/>
      <c r="AK1012" s="231"/>
      <c r="AL1012" s="231"/>
      <c r="AM1012" s="231"/>
      <c r="AN1012" s="231"/>
      <c r="AO1012" s="144"/>
      <c r="AP1012" s="246" t="str">
        <f>IF(F1012="","",IFERROR(VLOOKUP(SUBSTITUTE(SUBSTITUTE(Tabla1[[#This Row],[Uso Sistemas]],"T","P"),"N","F"),Parámetros!$M$2:$N$17,2,0),"Completar hasta 3ra sem. para evaluar a Probacionista"))</f>
        <v/>
      </c>
      <c r="AQ1012" s="155"/>
      <c r="AR1012" s="155"/>
      <c r="AS1012" s="155"/>
      <c r="AT1012" s="30"/>
      <c r="AU1012" s="56" t="str">
        <f>CONCATENATE(Tabla1[[#This Row],[sem 01]],Tabla1[[#This Row],[sem 02]],Tabla1[[#This Row],[sem 03]])</f>
        <v/>
      </c>
      <c r="AV1012" s="56"/>
      <c r="AW1012" s="56"/>
      <c r="AX1012" s="248" t="str">
        <f>IF(V1012="","",EOMONTH(EDATE(Tabla1[[#This Row],[Fecha Finalización]],2),0))</f>
        <v/>
      </c>
      <c r="AY1012" s="155"/>
      <c r="AZ1012" s="249" t="str">
        <f>IF(V1012="","",EOMONTH(EDATE(Tabla1[[#This Row],[Fecha Finalización]],3),0))</f>
        <v/>
      </c>
      <c r="BA1012" s="40"/>
      <c r="BB1012" s="40"/>
      <c r="BC1012" s="237"/>
      <c r="BD1012" s="233" t="str">
        <f>IF(F1012="","",Tabla1[[#This Row],[sem 01]]&amp;Tabla1[[#This Row],[sem 02]]&amp;Tabla1[[#This Row],[sem 03]])</f>
        <v/>
      </c>
      <c r="BE1012" s="234" t="str">
        <f>+IF(TRIM(F1012)="","",$B$1&amp;"-"&amp;Tabla1[[#This Row],[Mes Inscrito]]&amp;"-"&amp;Tabla1[[#This Row],[Dia de clases Inscrito]]&amp;"-"&amp;Tabla1[[#This Row],[Horario Inscrito]]&amp;"-"&amp;Tabla1[[#This Row],[Fecha Inicio grupo]])</f>
        <v/>
      </c>
      <c r="BF1012" s="251" t="str">
        <f>IF(F1012="","",Tabla1[[#This Row],[Curso]])</f>
        <v/>
      </c>
      <c r="BG1012" s="252" t="str">
        <f>+IF(TRIM(F1012)="","",$B$1&amp;"-"&amp;TRIM(Tabla1[[#This Row],[Mes Inscrito]])&amp;"-"&amp;TRIM(Tabla1[[#This Row],[Dia de clases Inscrito]])&amp;"-"&amp;TRIM(Tabla1[[#This Row],[Horario Inscrito]])&amp;"-"&amp;TRIM(Tabla1[[#This Row],[Fecha Inicio grupo]])&amp;"-"&amp;TRIM(Tabla1[[#This Row],[Tipo Incrito]]))</f>
        <v/>
      </c>
      <c r="BH1012" s="253" t="str">
        <f>IF(F1012="","",OR(IFERROR(SEARCH("CG",Tabla1[[#This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2" s="307" t="str">
        <f>IF(F1012&lt;&gt;"",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2" s="307" t="str">
        <f>IF(F1012&lt;&gt;"",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2" s="307" t="str">
        <f>IF(Tabla1[[#This Row],[Fecha Inicio grupo]]="","",IFERROR(VLOOKUP(Tabla1[[#This Row],[Mes de Alta como miembro]],Parámetros!$AM$2:$AN$16,2,0),"01/01/1900"))</f>
        <v/>
      </c>
    </row>
    <row r="1013" spans="1:63" ht="15" hidden="1" customHeight="1">
      <c r="A1013" s="69">
        <v>1010</v>
      </c>
      <c r="B1013" s="145"/>
      <c r="C1013" s="146"/>
      <c r="D1013" s="43"/>
      <c r="E1013" s="147"/>
      <c r="F1013" s="206"/>
      <c r="G1013" s="46"/>
      <c r="H1013" s="164"/>
      <c r="I1013" s="148"/>
      <c r="J1013" s="146"/>
      <c r="K1013" s="167"/>
      <c r="L1013" s="150"/>
      <c r="M1013" s="149"/>
      <c r="N1013" s="239" t="str">
        <f ca="1">IF(Tabla1[[#This Row],[Fecha de nac]]="","",IF(Tabla1[[#This Row],[Fecha Finalización]] &gt;=TODAY(), DATEDIF(Tabla1[[#This Row],[Fecha de nac]],TODAY(),"y"), ROUNDDOWN((Tabla1[[#This Row],[Fecha Finalización]] -Tabla1[[#This Row],[Fecha de nac]])/365,0)))</f>
        <v/>
      </c>
      <c r="O1013" s="170"/>
      <c r="P1013" s="151"/>
      <c r="Q1013" s="152"/>
      <c r="R1013" s="153"/>
      <c r="S1013" s="153"/>
      <c r="T1013" s="153"/>
      <c r="U1013" s="243" t="str">
        <f>IF(F1013="","",Tabla1[[#This Row],[Fecha Inicio grupo]]+3*7-7)</f>
        <v/>
      </c>
      <c r="V1013" s="244" t="str">
        <f>IF(F1013="","",EDATE(Tabla1[[#This Row],[Fecha Inicio grupo]],3))</f>
        <v/>
      </c>
      <c r="W1013" s="30"/>
      <c r="X1013" s="30"/>
      <c r="Y1013" s="154"/>
      <c r="Z1013" s="154"/>
      <c r="AA1013" s="154"/>
      <c r="AB1013" s="154"/>
      <c r="AC1013" s="154"/>
      <c r="AD1013" s="154"/>
      <c r="AE1013" s="154"/>
      <c r="AF1013" s="154"/>
      <c r="AG1013" s="154"/>
      <c r="AH1013" s="231"/>
      <c r="AI1013" s="231"/>
      <c r="AJ1013" s="232"/>
      <c r="AK1013" s="231"/>
      <c r="AL1013" s="231"/>
      <c r="AM1013" s="231"/>
      <c r="AN1013" s="231"/>
      <c r="AO1013" s="144"/>
      <c r="AP1013" s="246" t="str">
        <f>IF(F1013="","",IFERROR(VLOOKUP(SUBSTITUTE(SUBSTITUTE(Tabla1[[#This Row],[Uso Sistemas]],"T","P"),"N","F"),Parámetros!$M$2:$N$17,2,0),"Completar hasta 3ra sem. para evaluar a Probacionista"))</f>
        <v/>
      </c>
      <c r="AQ1013" s="155"/>
      <c r="AR1013" s="155"/>
      <c r="AS1013" s="155"/>
      <c r="AT1013" s="30"/>
      <c r="AU1013" s="56" t="str">
        <f>CONCATENATE(Tabla1[[#This Row],[sem 01]],Tabla1[[#This Row],[sem 02]],Tabla1[[#This Row],[sem 03]])</f>
        <v/>
      </c>
      <c r="AV1013" s="56"/>
      <c r="AW1013" s="56"/>
      <c r="AX1013" s="248" t="str">
        <f>IF(V1013="","",EOMONTH(EDATE(Tabla1[[#This Row],[Fecha Finalización]],2),0))</f>
        <v/>
      </c>
      <c r="AY1013" s="155"/>
      <c r="AZ1013" s="249" t="str">
        <f>IF(V1013="","",EOMONTH(EDATE(Tabla1[[#This Row],[Fecha Finalización]],3),0))</f>
        <v/>
      </c>
      <c r="BA1013" s="40"/>
      <c r="BB1013" s="40"/>
      <c r="BC1013" s="237"/>
      <c r="BD1013" s="233" t="str">
        <f>IF(F1013="","",Tabla1[[#This Row],[sem 01]]&amp;Tabla1[[#This Row],[sem 02]]&amp;Tabla1[[#This Row],[sem 03]])</f>
        <v/>
      </c>
      <c r="BE1013" s="234" t="str">
        <f>+IF(TRIM(F1013)="","",$B$1&amp;"-"&amp;Tabla1[[#This Row],[Mes Inscrito]]&amp;"-"&amp;Tabla1[[#This Row],[Dia de clases Inscrito]]&amp;"-"&amp;Tabla1[[#This Row],[Horario Inscrito]]&amp;"-"&amp;Tabla1[[#This Row],[Fecha Inicio grupo]])</f>
        <v/>
      </c>
      <c r="BF1013" s="251" t="str">
        <f>IF(F1013="","",Tabla1[[#This Row],[Curso]])</f>
        <v/>
      </c>
      <c r="BG1013" s="252" t="str">
        <f>+IF(TRIM(F1013)="","",$B$1&amp;"-"&amp;TRIM(Tabla1[[#This Row],[Mes Inscrito]])&amp;"-"&amp;TRIM(Tabla1[[#This Row],[Dia de clases Inscrito]])&amp;"-"&amp;TRIM(Tabla1[[#This Row],[Horario Inscrito]])&amp;"-"&amp;TRIM(Tabla1[[#This Row],[Fecha Inicio grupo]])&amp;"-"&amp;TRIM(Tabla1[[#This Row],[Tipo Incrito]]))</f>
        <v/>
      </c>
      <c r="BH1013" s="253" t="str">
        <f>IF(F1013="","",OR(IFERROR(SEARCH("CG",Tabla1[[#This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3" s="307" t="str">
        <f>IF(F1013&lt;&gt;"",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3" s="307" t="str">
        <f>IF(F1013&lt;&gt;"",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3" s="307" t="str">
        <f>IF(Tabla1[[#This Row],[Fecha Inicio grupo]]="","",IFERROR(VLOOKUP(Tabla1[[#This Row],[Mes de Alta como miembro]],Parámetros!$AM$2:$AN$16,2,0),"01/01/1900"))</f>
        <v/>
      </c>
    </row>
    <row r="1014" spans="1:63" ht="15" hidden="1" customHeight="1">
      <c r="A1014" s="69">
        <v>1011</v>
      </c>
      <c r="B1014" s="145"/>
      <c r="C1014" s="146"/>
      <c r="D1014" s="43"/>
      <c r="E1014" s="147"/>
      <c r="F1014" s="206"/>
      <c r="G1014" s="46"/>
      <c r="H1014" s="164"/>
      <c r="I1014" s="148"/>
      <c r="J1014" s="146"/>
      <c r="K1014" s="167"/>
      <c r="L1014" s="150"/>
      <c r="M1014" s="149"/>
      <c r="N1014" s="239" t="str">
        <f ca="1">IF(Tabla1[[#This Row],[Fecha de nac]]="","",IF(Tabla1[[#This Row],[Fecha Finalización]] &gt;=TODAY(), DATEDIF(Tabla1[[#This Row],[Fecha de nac]],TODAY(),"y"), ROUNDDOWN((Tabla1[[#This Row],[Fecha Finalización]] -Tabla1[[#This Row],[Fecha de nac]])/365,0)))</f>
        <v/>
      </c>
      <c r="O1014" s="170"/>
      <c r="P1014" s="151"/>
      <c r="Q1014" s="152"/>
      <c r="R1014" s="153"/>
      <c r="S1014" s="153"/>
      <c r="T1014" s="153"/>
      <c r="U1014" s="243" t="str">
        <f>IF(F1014="","",Tabla1[[#This Row],[Fecha Inicio grupo]]+3*7-7)</f>
        <v/>
      </c>
      <c r="V1014" s="244" t="str">
        <f>IF(F1014="","",EDATE(Tabla1[[#This Row],[Fecha Inicio grupo]],3))</f>
        <v/>
      </c>
      <c r="W1014" s="30"/>
      <c r="X1014" s="30"/>
      <c r="Y1014" s="154"/>
      <c r="Z1014" s="154"/>
      <c r="AA1014" s="154"/>
      <c r="AB1014" s="154"/>
      <c r="AC1014" s="154"/>
      <c r="AD1014" s="154"/>
      <c r="AE1014" s="154"/>
      <c r="AF1014" s="154"/>
      <c r="AG1014" s="154"/>
      <c r="AH1014" s="231"/>
      <c r="AI1014" s="231"/>
      <c r="AJ1014" s="232"/>
      <c r="AK1014" s="231"/>
      <c r="AL1014" s="231"/>
      <c r="AM1014" s="231"/>
      <c r="AN1014" s="231"/>
      <c r="AO1014" s="144"/>
      <c r="AP1014" s="246" t="str">
        <f>IF(F1014="","",IFERROR(VLOOKUP(SUBSTITUTE(SUBSTITUTE(Tabla1[[#This Row],[Uso Sistemas]],"T","P"),"N","F"),Parámetros!$M$2:$N$17,2,0),"Completar hasta 3ra sem. para evaluar a Probacionista"))</f>
        <v/>
      </c>
      <c r="AQ1014" s="155"/>
      <c r="AR1014" s="155"/>
      <c r="AS1014" s="155"/>
      <c r="AT1014" s="30"/>
      <c r="AU1014" s="56" t="str">
        <f>CONCATENATE(Tabla1[[#This Row],[sem 01]],Tabla1[[#This Row],[sem 02]],Tabla1[[#This Row],[sem 03]])</f>
        <v/>
      </c>
      <c r="AV1014" s="56"/>
      <c r="AW1014" s="56"/>
      <c r="AX1014" s="248" t="str">
        <f>IF(V1014="","",EOMONTH(EDATE(Tabla1[[#This Row],[Fecha Finalización]],2),0))</f>
        <v/>
      </c>
      <c r="AY1014" s="155"/>
      <c r="AZ1014" s="249" t="str">
        <f>IF(V1014="","",EOMONTH(EDATE(Tabla1[[#This Row],[Fecha Finalización]],3),0))</f>
        <v/>
      </c>
      <c r="BA1014" s="40"/>
      <c r="BB1014" s="40"/>
      <c r="BC1014" s="237"/>
      <c r="BD1014" s="233" t="str">
        <f>IF(F1014="","",Tabla1[[#This Row],[sem 01]]&amp;Tabla1[[#This Row],[sem 02]]&amp;Tabla1[[#This Row],[sem 03]])</f>
        <v/>
      </c>
      <c r="BE1014" s="234" t="str">
        <f>+IF(TRIM(F1014)="","",$B$1&amp;"-"&amp;Tabla1[[#This Row],[Mes Inscrito]]&amp;"-"&amp;Tabla1[[#This Row],[Dia de clases Inscrito]]&amp;"-"&amp;Tabla1[[#This Row],[Horario Inscrito]]&amp;"-"&amp;Tabla1[[#This Row],[Fecha Inicio grupo]])</f>
        <v/>
      </c>
      <c r="BF1014" s="251" t="str">
        <f>IF(F1014="","",Tabla1[[#This Row],[Curso]])</f>
        <v/>
      </c>
      <c r="BG1014" s="252" t="str">
        <f>+IF(TRIM(F1014)="","",$B$1&amp;"-"&amp;TRIM(Tabla1[[#This Row],[Mes Inscrito]])&amp;"-"&amp;TRIM(Tabla1[[#This Row],[Dia de clases Inscrito]])&amp;"-"&amp;TRIM(Tabla1[[#This Row],[Horario Inscrito]])&amp;"-"&amp;TRIM(Tabla1[[#This Row],[Fecha Inicio grupo]])&amp;"-"&amp;TRIM(Tabla1[[#This Row],[Tipo Incrito]]))</f>
        <v/>
      </c>
      <c r="BH1014" s="253" t="str">
        <f>IF(F1014="","",OR(IFERROR(SEARCH("CG",Tabla1[[#This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4" s="307" t="str">
        <f>IF(F1014&lt;&gt;"",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4" s="307" t="str">
        <f>IF(F1014&lt;&gt;"",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4" s="307" t="str">
        <f>IF(Tabla1[[#This Row],[Fecha Inicio grupo]]="","",IFERROR(VLOOKUP(Tabla1[[#This Row],[Mes de Alta como miembro]],Parámetros!$AM$2:$AN$16,2,0),"01/01/1900"))</f>
        <v/>
      </c>
    </row>
    <row r="1015" spans="1:63" ht="15" hidden="1" customHeight="1">
      <c r="A1015" s="69">
        <v>1012</v>
      </c>
      <c r="B1015" s="145"/>
      <c r="C1015" s="146"/>
      <c r="D1015" s="43"/>
      <c r="E1015" s="147"/>
      <c r="F1015" s="206"/>
      <c r="G1015" s="46"/>
      <c r="H1015" s="164"/>
      <c r="I1015" s="148"/>
      <c r="J1015" s="146"/>
      <c r="K1015" s="167"/>
      <c r="L1015" s="150"/>
      <c r="M1015" s="149"/>
      <c r="N1015" s="239" t="str">
        <f ca="1">IF(Tabla1[[#This Row],[Fecha de nac]]="","",IF(Tabla1[[#This Row],[Fecha Finalización]] &gt;=TODAY(), DATEDIF(Tabla1[[#This Row],[Fecha de nac]],TODAY(),"y"), ROUNDDOWN((Tabla1[[#This Row],[Fecha Finalización]] -Tabla1[[#This Row],[Fecha de nac]])/365,0)))</f>
        <v/>
      </c>
      <c r="O1015" s="170"/>
      <c r="P1015" s="151"/>
      <c r="Q1015" s="152"/>
      <c r="R1015" s="153"/>
      <c r="S1015" s="153"/>
      <c r="T1015" s="153"/>
      <c r="U1015" s="243" t="str">
        <f>IF(F1015="","",Tabla1[[#This Row],[Fecha Inicio grupo]]+3*7-7)</f>
        <v/>
      </c>
      <c r="V1015" s="244" t="str">
        <f>IF(F1015="","",EDATE(Tabla1[[#This Row],[Fecha Inicio grupo]],3))</f>
        <v/>
      </c>
      <c r="W1015" s="30"/>
      <c r="X1015" s="30"/>
      <c r="Y1015" s="154"/>
      <c r="Z1015" s="154"/>
      <c r="AA1015" s="154"/>
      <c r="AB1015" s="154"/>
      <c r="AC1015" s="154"/>
      <c r="AD1015" s="154"/>
      <c r="AE1015" s="154"/>
      <c r="AF1015" s="154"/>
      <c r="AG1015" s="154"/>
      <c r="AH1015" s="231"/>
      <c r="AI1015" s="231"/>
      <c r="AJ1015" s="232"/>
      <c r="AK1015" s="231"/>
      <c r="AL1015" s="231"/>
      <c r="AM1015" s="231"/>
      <c r="AN1015" s="231"/>
      <c r="AO1015" s="144"/>
      <c r="AP1015" s="246" t="str">
        <f>IF(F1015="","",IFERROR(VLOOKUP(SUBSTITUTE(SUBSTITUTE(Tabla1[[#This Row],[Uso Sistemas]],"T","P"),"N","F"),Parámetros!$M$2:$N$17,2,0),"Completar hasta 3ra sem. para evaluar a Probacionista"))</f>
        <v/>
      </c>
      <c r="AQ1015" s="155"/>
      <c r="AR1015" s="155"/>
      <c r="AS1015" s="155"/>
      <c r="AT1015" s="30"/>
      <c r="AU1015" s="56" t="str">
        <f>CONCATENATE(Tabla1[[#This Row],[sem 01]],Tabla1[[#This Row],[sem 02]],Tabla1[[#This Row],[sem 03]])</f>
        <v/>
      </c>
      <c r="AV1015" s="56"/>
      <c r="AW1015" s="56"/>
      <c r="AX1015" s="248" t="str">
        <f>IF(V1015="","",EOMONTH(EDATE(Tabla1[[#This Row],[Fecha Finalización]],2),0))</f>
        <v/>
      </c>
      <c r="AY1015" s="155"/>
      <c r="AZ1015" s="249" t="str">
        <f>IF(V1015="","",EOMONTH(EDATE(Tabla1[[#This Row],[Fecha Finalización]],3),0))</f>
        <v/>
      </c>
      <c r="BA1015" s="40"/>
      <c r="BB1015" s="40"/>
      <c r="BC1015" s="237"/>
      <c r="BD1015" s="233" t="str">
        <f>IF(F1015="","",Tabla1[[#This Row],[sem 01]]&amp;Tabla1[[#This Row],[sem 02]]&amp;Tabla1[[#This Row],[sem 03]])</f>
        <v/>
      </c>
      <c r="BE1015" s="234" t="str">
        <f>+IF(TRIM(F1015)="","",$B$1&amp;"-"&amp;Tabla1[[#This Row],[Mes Inscrito]]&amp;"-"&amp;Tabla1[[#This Row],[Dia de clases Inscrito]]&amp;"-"&amp;Tabla1[[#This Row],[Horario Inscrito]]&amp;"-"&amp;Tabla1[[#This Row],[Fecha Inicio grupo]])</f>
        <v/>
      </c>
      <c r="BF1015" s="251" t="str">
        <f>IF(F1015="","",Tabla1[[#This Row],[Curso]])</f>
        <v/>
      </c>
      <c r="BG1015" s="252" t="str">
        <f>+IF(TRIM(F1015)="","",$B$1&amp;"-"&amp;TRIM(Tabla1[[#This Row],[Mes Inscrito]])&amp;"-"&amp;TRIM(Tabla1[[#This Row],[Dia de clases Inscrito]])&amp;"-"&amp;TRIM(Tabla1[[#This Row],[Horario Inscrito]])&amp;"-"&amp;TRIM(Tabla1[[#This Row],[Fecha Inicio grupo]])&amp;"-"&amp;TRIM(Tabla1[[#This Row],[Tipo Incrito]]))</f>
        <v/>
      </c>
      <c r="BH1015" s="253" t="str">
        <f>IF(F1015="","",OR(IFERROR(SEARCH("CG",Tabla1[[#This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5" s="307" t="str">
        <f>IF(F1015&lt;&gt;"",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5" s="307" t="str">
        <f>IF(F1015&lt;&gt;"",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5" s="307" t="str">
        <f>IF(Tabla1[[#This Row],[Fecha Inicio grupo]]="","",IFERROR(VLOOKUP(Tabla1[[#This Row],[Mes de Alta como miembro]],Parámetros!$AM$2:$AN$16,2,0),"01/01/1900"))</f>
        <v/>
      </c>
    </row>
    <row r="1016" spans="1:63" ht="15" hidden="1" customHeight="1">
      <c r="A1016" s="69">
        <v>1013</v>
      </c>
      <c r="B1016" s="145"/>
      <c r="C1016" s="146"/>
      <c r="D1016" s="43"/>
      <c r="E1016" s="147"/>
      <c r="F1016" s="206"/>
      <c r="G1016" s="46"/>
      <c r="H1016" s="164"/>
      <c r="I1016" s="148"/>
      <c r="J1016" s="146"/>
      <c r="K1016" s="167"/>
      <c r="L1016" s="150"/>
      <c r="M1016" s="149"/>
      <c r="N1016" s="239" t="str">
        <f ca="1">IF(Tabla1[[#This Row],[Fecha de nac]]="","",IF(Tabla1[[#This Row],[Fecha Finalización]] &gt;=TODAY(), DATEDIF(Tabla1[[#This Row],[Fecha de nac]],TODAY(),"y"), ROUNDDOWN((Tabla1[[#This Row],[Fecha Finalización]] -Tabla1[[#This Row],[Fecha de nac]])/365,0)))</f>
        <v/>
      </c>
      <c r="O1016" s="170"/>
      <c r="P1016" s="151"/>
      <c r="Q1016" s="152"/>
      <c r="R1016" s="153"/>
      <c r="S1016" s="153"/>
      <c r="T1016" s="153"/>
      <c r="U1016" s="243" t="str">
        <f>IF(F1016="","",Tabla1[[#This Row],[Fecha Inicio grupo]]+3*7-7)</f>
        <v/>
      </c>
      <c r="V1016" s="244" t="str">
        <f>IF(F1016="","",EDATE(Tabla1[[#This Row],[Fecha Inicio grupo]],3))</f>
        <v/>
      </c>
      <c r="W1016" s="30"/>
      <c r="X1016" s="30"/>
      <c r="Y1016" s="154"/>
      <c r="Z1016" s="154"/>
      <c r="AA1016" s="154"/>
      <c r="AB1016" s="154"/>
      <c r="AC1016" s="154"/>
      <c r="AD1016" s="154"/>
      <c r="AE1016" s="154"/>
      <c r="AF1016" s="154"/>
      <c r="AG1016" s="154"/>
      <c r="AH1016" s="231"/>
      <c r="AI1016" s="231"/>
      <c r="AJ1016" s="232"/>
      <c r="AK1016" s="231"/>
      <c r="AL1016" s="231"/>
      <c r="AM1016" s="231"/>
      <c r="AN1016" s="231"/>
      <c r="AO1016" s="144"/>
      <c r="AP1016" s="246" t="str">
        <f>IF(F1016="","",IFERROR(VLOOKUP(SUBSTITUTE(SUBSTITUTE(Tabla1[[#This Row],[Uso Sistemas]],"T","P"),"N","F"),Parámetros!$M$2:$N$17,2,0),"Completar hasta 3ra sem. para evaluar a Probacionista"))</f>
        <v/>
      </c>
      <c r="AQ1016" s="155"/>
      <c r="AR1016" s="155"/>
      <c r="AS1016" s="155"/>
      <c r="AT1016" s="30"/>
      <c r="AU1016" s="56" t="str">
        <f>CONCATENATE(Tabla1[[#This Row],[sem 01]],Tabla1[[#This Row],[sem 02]],Tabla1[[#This Row],[sem 03]])</f>
        <v/>
      </c>
      <c r="AV1016" s="56"/>
      <c r="AW1016" s="56"/>
      <c r="AX1016" s="248" t="str">
        <f>IF(V1016="","",EOMONTH(EDATE(Tabla1[[#This Row],[Fecha Finalización]],2),0))</f>
        <v/>
      </c>
      <c r="AY1016" s="155"/>
      <c r="AZ1016" s="249" t="str">
        <f>IF(V1016="","",EOMONTH(EDATE(Tabla1[[#This Row],[Fecha Finalización]],3),0))</f>
        <v/>
      </c>
      <c r="BA1016" s="40"/>
      <c r="BB1016" s="40"/>
      <c r="BC1016" s="237"/>
      <c r="BD1016" s="233" t="str">
        <f>IF(F1016="","",Tabla1[[#This Row],[sem 01]]&amp;Tabla1[[#This Row],[sem 02]]&amp;Tabla1[[#This Row],[sem 03]])</f>
        <v/>
      </c>
      <c r="BE1016" s="234" t="str">
        <f>+IF(TRIM(F1016)="","",$B$1&amp;"-"&amp;Tabla1[[#This Row],[Mes Inscrito]]&amp;"-"&amp;Tabla1[[#This Row],[Dia de clases Inscrito]]&amp;"-"&amp;Tabla1[[#This Row],[Horario Inscrito]]&amp;"-"&amp;Tabla1[[#This Row],[Fecha Inicio grupo]])</f>
        <v/>
      </c>
      <c r="BF1016" s="251" t="str">
        <f>IF(F1016="","",Tabla1[[#This Row],[Curso]])</f>
        <v/>
      </c>
      <c r="BG1016" s="252" t="str">
        <f>+IF(TRIM(F1016)="","",$B$1&amp;"-"&amp;TRIM(Tabla1[[#This Row],[Mes Inscrito]])&amp;"-"&amp;TRIM(Tabla1[[#This Row],[Dia de clases Inscrito]])&amp;"-"&amp;TRIM(Tabla1[[#This Row],[Horario Inscrito]])&amp;"-"&amp;TRIM(Tabla1[[#This Row],[Fecha Inicio grupo]])&amp;"-"&amp;TRIM(Tabla1[[#This Row],[Tipo Incrito]]))</f>
        <v/>
      </c>
      <c r="BH1016" s="253" t="str">
        <f>IF(F1016="","",OR(IFERROR(SEARCH("CG",Tabla1[[#This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6" s="307" t="str">
        <f>IF(F1016&lt;&gt;"",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6" s="307" t="str">
        <f>IF(F1016&lt;&gt;"",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6" s="307" t="str">
        <f>IF(Tabla1[[#This Row],[Fecha Inicio grupo]]="","",IFERROR(VLOOKUP(Tabla1[[#This Row],[Mes de Alta como miembro]],Parámetros!$AM$2:$AN$16,2,0),"01/01/1900"))</f>
        <v/>
      </c>
    </row>
    <row r="1017" spans="1:63" ht="15" hidden="1" customHeight="1">
      <c r="A1017" s="69">
        <v>1014</v>
      </c>
      <c r="B1017" s="145"/>
      <c r="C1017" s="146"/>
      <c r="D1017" s="43"/>
      <c r="E1017" s="147"/>
      <c r="F1017" s="206"/>
      <c r="G1017" s="46"/>
      <c r="H1017" s="164"/>
      <c r="I1017" s="148"/>
      <c r="J1017" s="146"/>
      <c r="K1017" s="167"/>
      <c r="L1017" s="150"/>
      <c r="M1017" s="149"/>
      <c r="N1017" s="239" t="str">
        <f ca="1">IF(Tabla1[[#This Row],[Fecha de nac]]="","",IF(Tabla1[[#This Row],[Fecha Finalización]] &gt;=TODAY(), DATEDIF(Tabla1[[#This Row],[Fecha de nac]],TODAY(),"y"), ROUNDDOWN((Tabla1[[#This Row],[Fecha Finalización]] -Tabla1[[#This Row],[Fecha de nac]])/365,0)))</f>
        <v/>
      </c>
      <c r="O1017" s="170"/>
      <c r="P1017" s="151"/>
      <c r="Q1017" s="152"/>
      <c r="R1017" s="153"/>
      <c r="S1017" s="153"/>
      <c r="T1017" s="153"/>
      <c r="U1017" s="243" t="str">
        <f>IF(F1017="","",Tabla1[[#This Row],[Fecha Inicio grupo]]+3*7-7)</f>
        <v/>
      </c>
      <c r="V1017" s="244" t="str">
        <f>IF(F1017="","",EDATE(Tabla1[[#This Row],[Fecha Inicio grupo]],3))</f>
        <v/>
      </c>
      <c r="W1017" s="30"/>
      <c r="X1017" s="30"/>
      <c r="Y1017" s="154"/>
      <c r="Z1017" s="154"/>
      <c r="AA1017" s="154"/>
      <c r="AB1017" s="154"/>
      <c r="AC1017" s="154"/>
      <c r="AD1017" s="154"/>
      <c r="AE1017" s="154"/>
      <c r="AF1017" s="154"/>
      <c r="AG1017" s="154"/>
      <c r="AH1017" s="231"/>
      <c r="AI1017" s="231"/>
      <c r="AJ1017" s="232"/>
      <c r="AK1017" s="231"/>
      <c r="AL1017" s="231"/>
      <c r="AM1017" s="231"/>
      <c r="AN1017" s="231"/>
      <c r="AO1017" s="144"/>
      <c r="AP1017" s="246" t="str">
        <f>IF(F1017="","",IFERROR(VLOOKUP(SUBSTITUTE(SUBSTITUTE(Tabla1[[#This Row],[Uso Sistemas]],"T","P"),"N","F"),Parámetros!$M$2:$N$17,2,0),"Completar hasta 3ra sem. para evaluar a Probacionista"))</f>
        <v/>
      </c>
      <c r="AQ1017" s="155"/>
      <c r="AR1017" s="155"/>
      <c r="AS1017" s="155"/>
      <c r="AT1017" s="30"/>
      <c r="AU1017" s="56" t="str">
        <f>CONCATENATE(Tabla1[[#This Row],[sem 01]],Tabla1[[#This Row],[sem 02]],Tabla1[[#This Row],[sem 03]])</f>
        <v/>
      </c>
      <c r="AV1017" s="56"/>
      <c r="AW1017" s="56"/>
      <c r="AX1017" s="248" t="str">
        <f>IF(V1017="","",EOMONTH(EDATE(Tabla1[[#This Row],[Fecha Finalización]],2),0))</f>
        <v/>
      </c>
      <c r="AY1017" s="155"/>
      <c r="AZ1017" s="249" t="str">
        <f>IF(V1017="","",EOMONTH(EDATE(Tabla1[[#This Row],[Fecha Finalización]],3),0))</f>
        <v/>
      </c>
      <c r="BA1017" s="40"/>
      <c r="BB1017" s="40"/>
      <c r="BC1017" s="237"/>
      <c r="BD1017" s="233" t="str">
        <f>IF(F1017="","",Tabla1[[#This Row],[sem 01]]&amp;Tabla1[[#This Row],[sem 02]]&amp;Tabla1[[#This Row],[sem 03]])</f>
        <v/>
      </c>
      <c r="BE1017" s="234" t="str">
        <f>+IF(TRIM(F1017)="","",$B$1&amp;"-"&amp;Tabla1[[#This Row],[Mes Inscrito]]&amp;"-"&amp;Tabla1[[#This Row],[Dia de clases Inscrito]]&amp;"-"&amp;Tabla1[[#This Row],[Horario Inscrito]]&amp;"-"&amp;Tabla1[[#This Row],[Fecha Inicio grupo]])</f>
        <v/>
      </c>
      <c r="BF1017" s="251" t="str">
        <f>IF(F1017="","",Tabla1[[#This Row],[Curso]])</f>
        <v/>
      </c>
      <c r="BG1017" s="252" t="str">
        <f>+IF(TRIM(F1017)="","",$B$1&amp;"-"&amp;TRIM(Tabla1[[#This Row],[Mes Inscrito]])&amp;"-"&amp;TRIM(Tabla1[[#This Row],[Dia de clases Inscrito]])&amp;"-"&amp;TRIM(Tabla1[[#This Row],[Horario Inscrito]])&amp;"-"&amp;TRIM(Tabla1[[#This Row],[Fecha Inicio grupo]])&amp;"-"&amp;TRIM(Tabla1[[#This Row],[Tipo Incrito]]))</f>
        <v/>
      </c>
      <c r="BH1017" s="253" t="str">
        <f>IF(F1017="","",OR(IFERROR(SEARCH("CG",Tabla1[[#This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7" s="307" t="str">
        <f>IF(F1017&lt;&gt;"",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7" s="307" t="str">
        <f>IF(F1017&lt;&gt;"",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7" s="307" t="str">
        <f>IF(Tabla1[[#This Row],[Fecha Inicio grupo]]="","",IFERROR(VLOOKUP(Tabla1[[#This Row],[Mes de Alta como miembro]],Parámetros!$AM$2:$AN$16,2,0),"01/01/1900"))</f>
        <v/>
      </c>
    </row>
    <row r="1018" spans="1:63" ht="15" hidden="1" customHeight="1">
      <c r="A1018" s="69">
        <v>1015</v>
      </c>
      <c r="B1018" s="145"/>
      <c r="C1018" s="146"/>
      <c r="D1018" s="43"/>
      <c r="E1018" s="147"/>
      <c r="F1018" s="206"/>
      <c r="G1018" s="46"/>
      <c r="H1018" s="164"/>
      <c r="I1018" s="148"/>
      <c r="J1018" s="146"/>
      <c r="K1018" s="167"/>
      <c r="L1018" s="150"/>
      <c r="M1018" s="149"/>
      <c r="N1018" s="239" t="str">
        <f ca="1">IF(Tabla1[[#This Row],[Fecha de nac]]="","",IF(Tabla1[[#This Row],[Fecha Finalización]] &gt;=TODAY(), DATEDIF(Tabla1[[#This Row],[Fecha de nac]],TODAY(),"y"), ROUNDDOWN((Tabla1[[#This Row],[Fecha Finalización]] -Tabla1[[#This Row],[Fecha de nac]])/365,0)))</f>
        <v/>
      </c>
      <c r="O1018" s="170"/>
      <c r="P1018" s="151"/>
      <c r="Q1018" s="152"/>
      <c r="R1018" s="153"/>
      <c r="S1018" s="153"/>
      <c r="T1018" s="153"/>
      <c r="U1018" s="243" t="str">
        <f>IF(F1018="","",Tabla1[[#This Row],[Fecha Inicio grupo]]+3*7-7)</f>
        <v/>
      </c>
      <c r="V1018" s="244" t="str">
        <f>IF(F1018="","",EDATE(Tabla1[[#This Row],[Fecha Inicio grupo]],3))</f>
        <v/>
      </c>
      <c r="W1018" s="30"/>
      <c r="X1018" s="30"/>
      <c r="Y1018" s="154"/>
      <c r="Z1018" s="154"/>
      <c r="AA1018" s="154"/>
      <c r="AB1018" s="154"/>
      <c r="AC1018" s="154"/>
      <c r="AD1018" s="154"/>
      <c r="AE1018" s="154"/>
      <c r="AF1018" s="154"/>
      <c r="AG1018" s="154"/>
      <c r="AH1018" s="231"/>
      <c r="AI1018" s="231"/>
      <c r="AJ1018" s="232"/>
      <c r="AK1018" s="231"/>
      <c r="AL1018" s="231"/>
      <c r="AM1018" s="231"/>
      <c r="AN1018" s="231"/>
      <c r="AO1018" s="144"/>
      <c r="AP1018" s="246" t="str">
        <f>IF(F1018="","",IFERROR(VLOOKUP(SUBSTITUTE(SUBSTITUTE(Tabla1[[#This Row],[Uso Sistemas]],"T","P"),"N","F"),Parámetros!$M$2:$N$17,2,0),"Completar hasta 3ra sem. para evaluar a Probacionista"))</f>
        <v/>
      </c>
      <c r="AQ1018" s="155"/>
      <c r="AR1018" s="155"/>
      <c r="AS1018" s="155"/>
      <c r="AT1018" s="30"/>
      <c r="AU1018" s="56" t="str">
        <f>CONCATENATE(Tabla1[[#This Row],[sem 01]],Tabla1[[#This Row],[sem 02]],Tabla1[[#This Row],[sem 03]])</f>
        <v/>
      </c>
      <c r="AV1018" s="56"/>
      <c r="AW1018" s="56"/>
      <c r="AX1018" s="248" t="str">
        <f>IF(V1018="","",EOMONTH(EDATE(Tabla1[[#This Row],[Fecha Finalización]],2),0))</f>
        <v/>
      </c>
      <c r="AY1018" s="155"/>
      <c r="AZ1018" s="249" t="str">
        <f>IF(V1018="","",EOMONTH(EDATE(Tabla1[[#This Row],[Fecha Finalización]],3),0))</f>
        <v/>
      </c>
      <c r="BA1018" s="40"/>
      <c r="BB1018" s="40"/>
      <c r="BC1018" s="237"/>
      <c r="BD1018" s="233" t="str">
        <f>IF(F1018="","",Tabla1[[#This Row],[sem 01]]&amp;Tabla1[[#This Row],[sem 02]]&amp;Tabla1[[#This Row],[sem 03]])</f>
        <v/>
      </c>
      <c r="BE1018" s="234" t="str">
        <f>+IF(TRIM(F1018)="","",$B$1&amp;"-"&amp;Tabla1[[#This Row],[Mes Inscrito]]&amp;"-"&amp;Tabla1[[#This Row],[Dia de clases Inscrito]]&amp;"-"&amp;Tabla1[[#This Row],[Horario Inscrito]]&amp;"-"&amp;Tabla1[[#This Row],[Fecha Inicio grupo]])</f>
        <v/>
      </c>
      <c r="BF1018" s="251" t="str">
        <f>IF(F1018="","",Tabla1[[#This Row],[Curso]])</f>
        <v/>
      </c>
      <c r="BG1018" s="252" t="str">
        <f>+IF(TRIM(F1018)="","",$B$1&amp;"-"&amp;TRIM(Tabla1[[#This Row],[Mes Inscrito]])&amp;"-"&amp;TRIM(Tabla1[[#This Row],[Dia de clases Inscrito]])&amp;"-"&amp;TRIM(Tabla1[[#This Row],[Horario Inscrito]])&amp;"-"&amp;TRIM(Tabla1[[#This Row],[Fecha Inicio grupo]])&amp;"-"&amp;TRIM(Tabla1[[#This Row],[Tipo Incrito]]))</f>
        <v/>
      </c>
      <c r="BH1018" s="253" t="str">
        <f>IF(F1018="","",OR(IFERROR(SEARCH("CG",Tabla1[[#This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8" s="307" t="str">
        <f>IF(F1018&lt;&gt;"",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8" s="307" t="str">
        <f>IF(F1018&lt;&gt;"",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8" s="307" t="str">
        <f>IF(Tabla1[[#This Row],[Fecha Inicio grupo]]="","",IFERROR(VLOOKUP(Tabla1[[#This Row],[Mes de Alta como miembro]],Parámetros!$AM$2:$AN$16,2,0),"01/01/1900"))</f>
        <v/>
      </c>
    </row>
    <row r="1019" spans="1:63" ht="15" hidden="1" customHeight="1">
      <c r="A1019" s="69">
        <v>1016</v>
      </c>
      <c r="B1019" s="145"/>
      <c r="C1019" s="146"/>
      <c r="D1019" s="43"/>
      <c r="E1019" s="147"/>
      <c r="F1019" s="206"/>
      <c r="G1019" s="46"/>
      <c r="H1019" s="164"/>
      <c r="I1019" s="148"/>
      <c r="J1019" s="146"/>
      <c r="K1019" s="167"/>
      <c r="L1019" s="150"/>
      <c r="M1019" s="149"/>
      <c r="N1019" s="239" t="str">
        <f ca="1">IF(Tabla1[[#This Row],[Fecha de nac]]="","",IF(Tabla1[[#This Row],[Fecha Finalización]] &gt;=TODAY(), DATEDIF(Tabla1[[#This Row],[Fecha de nac]],TODAY(),"y"), ROUNDDOWN((Tabla1[[#This Row],[Fecha Finalización]] -Tabla1[[#This Row],[Fecha de nac]])/365,0)))</f>
        <v/>
      </c>
      <c r="O1019" s="170"/>
      <c r="P1019" s="151"/>
      <c r="Q1019" s="152"/>
      <c r="R1019" s="153"/>
      <c r="S1019" s="153"/>
      <c r="T1019" s="153"/>
      <c r="U1019" s="243" t="str">
        <f>IF(F1019="","",Tabla1[[#This Row],[Fecha Inicio grupo]]+3*7-7)</f>
        <v/>
      </c>
      <c r="V1019" s="244" t="str">
        <f>IF(F1019="","",EDATE(Tabla1[[#This Row],[Fecha Inicio grupo]],3))</f>
        <v/>
      </c>
      <c r="W1019" s="30"/>
      <c r="X1019" s="30"/>
      <c r="Y1019" s="154"/>
      <c r="Z1019" s="154"/>
      <c r="AA1019" s="154"/>
      <c r="AB1019" s="154"/>
      <c r="AC1019" s="154"/>
      <c r="AD1019" s="154"/>
      <c r="AE1019" s="154"/>
      <c r="AF1019" s="154"/>
      <c r="AG1019" s="154"/>
      <c r="AH1019" s="231"/>
      <c r="AI1019" s="231"/>
      <c r="AJ1019" s="232"/>
      <c r="AK1019" s="231"/>
      <c r="AL1019" s="231"/>
      <c r="AM1019" s="231"/>
      <c r="AN1019" s="231"/>
      <c r="AO1019" s="144"/>
      <c r="AP1019" s="246" t="str">
        <f>IF(F1019="","",IFERROR(VLOOKUP(SUBSTITUTE(SUBSTITUTE(Tabla1[[#This Row],[Uso Sistemas]],"T","P"),"N","F"),Parámetros!$M$2:$N$17,2,0),"Completar hasta 3ra sem. para evaluar a Probacionista"))</f>
        <v/>
      </c>
      <c r="AQ1019" s="155"/>
      <c r="AR1019" s="155"/>
      <c r="AS1019" s="155"/>
      <c r="AT1019" s="30"/>
      <c r="AU1019" s="56" t="str">
        <f>CONCATENATE(Tabla1[[#This Row],[sem 01]],Tabla1[[#This Row],[sem 02]],Tabla1[[#This Row],[sem 03]])</f>
        <v/>
      </c>
      <c r="AV1019" s="56"/>
      <c r="AW1019" s="56"/>
      <c r="AX1019" s="248" t="str">
        <f>IF(V1019="","",EOMONTH(EDATE(Tabla1[[#This Row],[Fecha Finalización]],2),0))</f>
        <v/>
      </c>
      <c r="AY1019" s="155"/>
      <c r="AZ1019" s="249" t="str">
        <f>IF(V1019="","",EOMONTH(EDATE(Tabla1[[#This Row],[Fecha Finalización]],3),0))</f>
        <v/>
      </c>
      <c r="BA1019" s="40"/>
      <c r="BB1019" s="40"/>
      <c r="BC1019" s="237"/>
      <c r="BD1019" s="233" t="str">
        <f>IF(F1019="","",Tabla1[[#This Row],[sem 01]]&amp;Tabla1[[#This Row],[sem 02]]&amp;Tabla1[[#This Row],[sem 03]])</f>
        <v/>
      </c>
      <c r="BE1019" s="234" t="str">
        <f>+IF(TRIM(F1019)="","",$B$1&amp;"-"&amp;Tabla1[[#This Row],[Mes Inscrito]]&amp;"-"&amp;Tabla1[[#This Row],[Dia de clases Inscrito]]&amp;"-"&amp;Tabla1[[#This Row],[Horario Inscrito]]&amp;"-"&amp;Tabla1[[#This Row],[Fecha Inicio grupo]])</f>
        <v/>
      </c>
      <c r="BF1019" s="251" t="str">
        <f>IF(F1019="","",Tabla1[[#This Row],[Curso]])</f>
        <v/>
      </c>
      <c r="BG1019" s="252" t="str">
        <f>+IF(TRIM(F1019)="","",$B$1&amp;"-"&amp;TRIM(Tabla1[[#This Row],[Mes Inscrito]])&amp;"-"&amp;TRIM(Tabla1[[#This Row],[Dia de clases Inscrito]])&amp;"-"&amp;TRIM(Tabla1[[#This Row],[Horario Inscrito]])&amp;"-"&amp;TRIM(Tabla1[[#This Row],[Fecha Inicio grupo]])&amp;"-"&amp;TRIM(Tabla1[[#This Row],[Tipo Incrito]]))</f>
        <v/>
      </c>
      <c r="BH1019" s="253" t="str">
        <f>IF(F1019="","",OR(IFERROR(SEARCH("CG",Tabla1[[#This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9" s="307" t="str">
        <f>IF(F1019&lt;&gt;"",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9" s="307" t="str">
        <f>IF(F1019&lt;&gt;"",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9" s="307" t="str">
        <f>IF(Tabla1[[#This Row],[Fecha Inicio grupo]]="","",IFERROR(VLOOKUP(Tabla1[[#This Row],[Mes de Alta como miembro]],Parámetros!$AM$2:$AN$16,2,0),"01/01/1900"))</f>
        <v/>
      </c>
    </row>
    <row r="1020" spans="1:63" ht="15" hidden="1" customHeight="1">
      <c r="A1020" s="69">
        <v>1017</v>
      </c>
      <c r="B1020" s="145"/>
      <c r="C1020" s="146"/>
      <c r="D1020" s="43"/>
      <c r="E1020" s="147"/>
      <c r="F1020" s="206"/>
      <c r="G1020" s="46"/>
      <c r="H1020" s="164"/>
      <c r="I1020" s="148"/>
      <c r="J1020" s="146"/>
      <c r="K1020" s="167"/>
      <c r="L1020" s="150"/>
      <c r="M1020" s="149"/>
      <c r="N1020" s="239" t="str">
        <f ca="1">IF(Tabla1[[#This Row],[Fecha de nac]]="","",IF(Tabla1[[#This Row],[Fecha Finalización]] &gt;=TODAY(), DATEDIF(Tabla1[[#This Row],[Fecha de nac]],TODAY(),"y"), ROUNDDOWN((Tabla1[[#This Row],[Fecha Finalización]] -Tabla1[[#This Row],[Fecha de nac]])/365,0)))</f>
        <v/>
      </c>
      <c r="O1020" s="170"/>
      <c r="P1020" s="151"/>
      <c r="Q1020" s="152"/>
      <c r="R1020" s="153"/>
      <c r="S1020" s="153"/>
      <c r="T1020" s="153"/>
      <c r="U1020" s="243" t="str">
        <f>IF(F1020="","",Tabla1[[#This Row],[Fecha Inicio grupo]]+3*7-7)</f>
        <v/>
      </c>
      <c r="V1020" s="244" t="str">
        <f>IF(F1020="","",EDATE(Tabla1[[#This Row],[Fecha Inicio grupo]],3))</f>
        <v/>
      </c>
      <c r="W1020" s="30"/>
      <c r="X1020" s="30"/>
      <c r="Y1020" s="154"/>
      <c r="Z1020" s="154"/>
      <c r="AA1020" s="154"/>
      <c r="AB1020" s="154"/>
      <c r="AC1020" s="154"/>
      <c r="AD1020" s="154"/>
      <c r="AE1020" s="154"/>
      <c r="AF1020" s="154"/>
      <c r="AG1020" s="154"/>
      <c r="AH1020" s="231"/>
      <c r="AI1020" s="231"/>
      <c r="AJ1020" s="232"/>
      <c r="AK1020" s="231"/>
      <c r="AL1020" s="231"/>
      <c r="AM1020" s="231"/>
      <c r="AN1020" s="231"/>
      <c r="AO1020" s="144"/>
      <c r="AP1020" s="246" t="str">
        <f>IF(F1020="","",IFERROR(VLOOKUP(SUBSTITUTE(SUBSTITUTE(Tabla1[[#This Row],[Uso Sistemas]],"T","P"),"N","F"),Parámetros!$M$2:$N$17,2,0),"Completar hasta 3ra sem. para evaluar a Probacionista"))</f>
        <v/>
      </c>
      <c r="AQ1020" s="155"/>
      <c r="AR1020" s="155"/>
      <c r="AS1020" s="155"/>
      <c r="AT1020" s="30"/>
      <c r="AU1020" s="56" t="str">
        <f>CONCATENATE(Tabla1[[#This Row],[sem 01]],Tabla1[[#This Row],[sem 02]],Tabla1[[#This Row],[sem 03]])</f>
        <v/>
      </c>
      <c r="AV1020" s="56"/>
      <c r="AW1020" s="56"/>
      <c r="AX1020" s="248" t="str">
        <f>IF(V1020="","",EOMONTH(EDATE(Tabla1[[#This Row],[Fecha Finalización]],2),0))</f>
        <v/>
      </c>
      <c r="AY1020" s="155"/>
      <c r="AZ1020" s="249" t="str">
        <f>IF(V1020="","",EOMONTH(EDATE(Tabla1[[#This Row],[Fecha Finalización]],3),0))</f>
        <v/>
      </c>
      <c r="BA1020" s="40"/>
      <c r="BB1020" s="40"/>
      <c r="BC1020" s="237"/>
      <c r="BD1020" s="233" t="str">
        <f>IF(F1020="","",Tabla1[[#This Row],[sem 01]]&amp;Tabla1[[#This Row],[sem 02]]&amp;Tabla1[[#This Row],[sem 03]])</f>
        <v/>
      </c>
      <c r="BE1020" s="234" t="str">
        <f>+IF(TRIM(F1020)="","",$B$1&amp;"-"&amp;Tabla1[[#This Row],[Mes Inscrito]]&amp;"-"&amp;Tabla1[[#This Row],[Dia de clases Inscrito]]&amp;"-"&amp;Tabla1[[#This Row],[Horario Inscrito]]&amp;"-"&amp;Tabla1[[#This Row],[Fecha Inicio grupo]])</f>
        <v/>
      </c>
      <c r="BF1020" s="251" t="str">
        <f>IF(F1020="","",Tabla1[[#This Row],[Curso]])</f>
        <v/>
      </c>
      <c r="BG1020" s="252" t="str">
        <f>+IF(TRIM(F1020)="","",$B$1&amp;"-"&amp;TRIM(Tabla1[[#This Row],[Mes Inscrito]])&amp;"-"&amp;TRIM(Tabla1[[#This Row],[Dia de clases Inscrito]])&amp;"-"&amp;TRIM(Tabla1[[#This Row],[Horario Inscrito]])&amp;"-"&amp;TRIM(Tabla1[[#This Row],[Fecha Inicio grupo]])&amp;"-"&amp;TRIM(Tabla1[[#This Row],[Tipo Incrito]]))</f>
        <v/>
      </c>
      <c r="BH1020" s="253" t="str">
        <f>IF(F1020="","",OR(IFERROR(SEARCH("CG",Tabla1[[#This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0" s="307" t="str">
        <f>IF(F1020&lt;&gt;"",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0" s="307" t="str">
        <f>IF(F1020&lt;&gt;"",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0" s="307" t="str">
        <f>IF(Tabla1[[#This Row],[Fecha Inicio grupo]]="","",IFERROR(VLOOKUP(Tabla1[[#This Row],[Mes de Alta como miembro]],Parámetros!$AM$2:$AN$16,2,0),"01/01/1900"))</f>
        <v/>
      </c>
    </row>
    <row r="1021" spans="1:63" ht="15" hidden="1" customHeight="1">
      <c r="A1021" s="69">
        <v>1018</v>
      </c>
      <c r="B1021" s="145"/>
      <c r="C1021" s="146"/>
      <c r="D1021" s="43"/>
      <c r="E1021" s="147"/>
      <c r="F1021" s="206"/>
      <c r="G1021" s="46"/>
      <c r="H1021" s="164"/>
      <c r="I1021" s="148"/>
      <c r="J1021" s="146"/>
      <c r="K1021" s="167"/>
      <c r="L1021" s="150"/>
      <c r="M1021" s="149"/>
      <c r="N1021" s="239" t="str">
        <f ca="1">IF(Tabla1[[#This Row],[Fecha de nac]]="","",IF(Tabla1[[#This Row],[Fecha Finalización]] &gt;=TODAY(), DATEDIF(Tabla1[[#This Row],[Fecha de nac]],TODAY(),"y"), ROUNDDOWN((Tabla1[[#This Row],[Fecha Finalización]] -Tabla1[[#This Row],[Fecha de nac]])/365,0)))</f>
        <v/>
      </c>
      <c r="O1021" s="170"/>
      <c r="P1021" s="151"/>
      <c r="Q1021" s="152"/>
      <c r="R1021" s="153"/>
      <c r="S1021" s="153"/>
      <c r="T1021" s="153"/>
      <c r="U1021" s="243" t="str">
        <f>IF(F1021="","",Tabla1[[#This Row],[Fecha Inicio grupo]]+3*7-7)</f>
        <v/>
      </c>
      <c r="V1021" s="244" t="str">
        <f>IF(F1021="","",EDATE(Tabla1[[#This Row],[Fecha Inicio grupo]],3))</f>
        <v/>
      </c>
      <c r="W1021" s="30"/>
      <c r="X1021" s="30"/>
      <c r="Y1021" s="154"/>
      <c r="Z1021" s="154"/>
      <c r="AA1021" s="154"/>
      <c r="AB1021" s="154"/>
      <c r="AC1021" s="154"/>
      <c r="AD1021" s="154"/>
      <c r="AE1021" s="154"/>
      <c r="AF1021" s="154"/>
      <c r="AG1021" s="154"/>
      <c r="AH1021" s="231"/>
      <c r="AI1021" s="231"/>
      <c r="AJ1021" s="232"/>
      <c r="AK1021" s="231"/>
      <c r="AL1021" s="231"/>
      <c r="AM1021" s="231"/>
      <c r="AN1021" s="231"/>
      <c r="AO1021" s="144"/>
      <c r="AP1021" s="246" t="str">
        <f>IF(F1021="","",IFERROR(VLOOKUP(SUBSTITUTE(SUBSTITUTE(Tabla1[[#This Row],[Uso Sistemas]],"T","P"),"N","F"),Parámetros!$M$2:$N$17,2,0),"Completar hasta 3ra sem. para evaluar a Probacionista"))</f>
        <v/>
      </c>
      <c r="AQ1021" s="155"/>
      <c r="AR1021" s="155"/>
      <c r="AS1021" s="155"/>
      <c r="AT1021" s="30"/>
      <c r="AU1021" s="56" t="str">
        <f>CONCATENATE(Tabla1[[#This Row],[sem 01]],Tabla1[[#This Row],[sem 02]],Tabla1[[#This Row],[sem 03]])</f>
        <v/>
      </c>
      <c r="AV1021" s="56"/>
      <c r="AW1021" s="56"/>
      <c r="AX1021" s="248" t="str">
        <f>IF(V1021="","",EOMONTH(EDATE(Tabla1[[#This Row],[Fecha Finalización]],2),0))</f>
        <v/>
      </c>
      <c r="AY1021" s="155"/>
      <c r="AZ1021" s="249" t="str">
        <f>IF(V1021="","",EOMONTH(EDATE(Tabla1[[#This Row],[Fecha Finalización]],3),0))</f>
        <v/>
      </c>
      <c r="BA1021" s="40"/>
      <c r="BB1021" s="40"/>
      <c r="BC1021" s="237"/>
      <c r="BD1021" s="233" t="str">
        <f>IF(F1021="","",Tabla1[[#This Row],[sem 01]]&amp;Tabla1[[#This Row],[sem 02]]&amp;Tabla1[[#This Row],[sem 03]])</f>
        <v/>
      </c>
      <c r="BE1021" s="234" t="str">
        <f>+IF(TRIM(F1021)="","",$B$1&amp;"-"&amp;Tabla1[[#This Row],[Mes Inscrito]]&amp;"-"&amp;Tabla1[[#This Row],[Dia de clases Inscrito]]&amp;"-"&amp;Tabla1[[#This Row],[Horario Inscrito]]&amp;"-"&amp;Tabla1[[#This Row],[Fecha Inicio grupo]])</f>
        <v/>
      </c>
      <c r="BF1021" s="251" t="str">
        <f>IF(F1021="","",Tabla1[[#This Row],[Curso]])</f>
        <v/>
      </c>
      <c r="BG1021" s="252" t="str">
        <f>+IF(TRIM(F1021)="","",$B$1&amp;"-"&amp;TRIM(Tabla1[[#This Row],[Mes Inscrito]])&amp;"-"&amp;TRIM(Tabla1[[#This Row],[Dia de clases Inscrito]])&amp;"-"&amp;TRIM(Tabla1[[#This Row],[Horario Inscrito]])&amp;"-"&amp;TRIM(Tabla1[[#This Row],[Fecha Inicio grupo]])&amp;"-"&amp;TRIM(Tabla1[[#This Row],[Tipo Incrito]]))</f>
        <v/>
      </c>
      <c r="BH1021" s="253" t="str">
        <f>IF(F1021="","",OR(IFERROR(SEARCH("CG",Tabla1[[#This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1" s="307" t="str">
        <f>IF(F1021&lt;&gt;"",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1" s="307" t="str">
        <f>IF(F1021&lt;&gt;"",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1" s="307" t="str">
        <f>IF(Tabla1[[#This Row],[Fecha Inicio grupo]]="","",IFERROR(VLOOKUP(Tabla1[[#This Row],[Mes de Alta como miembro]],Parámetros!$AM$2:$AN$16,2,0),"01/01/1900"))</f>
        <v/>
      </c>
    </row>
    <row r="1022" spans="1:63" ht="15" hidden="1" customHeight="1">
      <c r="A1022" s="69">
        <v>1019</v>
      </c>
      <c r="B1022" s="145"/>
      <c r="C1022" s="146"/>
      <c r="D1022" s="43"/>
      <c r="E1022" s="147"/>
      <c r="F1022" s="206"/>
      <c r="G1022" s="46"/>
      <c r="H1022" s="164"/>
      <c r="I1022" s="148"/>
      <c r="J1022" s="146"/>
      <c r="K1022" s="167"/>
      <c r="L1022" s="150"/>
      <c r="M1022" s="149"/>
      <c r="N1022" s="239" t="str">
        <f ca="1">IF(Tabla1[[#This Row],[Fecha de nac]]="","",IF(Tabla1[[#This Row],[Fecha Finalización]] &gt;=TODAY(), DATEDIF(Tabla1[[#This Row],[Fecha de nac]],TODAY(),"y"), ROUNDDOWN((Tabla1[[#This Row],[Fecha Finalización]] -Tabla1[[#This Row],[Fecha de nac]])/365,0)))</f>
        <v/>
      </c>
      <c r="O1022" s="170"/>
      <c r="P1022" s="151"/>
      <c r="Q1022" s="152"/>
      <c r="R1022" s="153"/>
      <c r="S1022" s="153"/>
      <c r="T1022" s="153"/>
      <c r="U1022" s="243" t="str">
        <f>IF(F1022="","",Tabla1[[#This Row],[Fecha Inicio grupo]]+3*7-7)</f>
        <v/>
      </c>
      <c r="V1022" s="244" t="str">
        <f>IF(F1022="","",EDATE(Tabla1[[#This Row],[Fecha Inicio grupo]],3))</f>
        <v/>
      </c>
      <c r="W1022" s="30"/>
      <c r="X1022" s="30"/>
      <c r="Y1022" s="154"/>
      <c r="Z1022" s="154"/>
      <c r="AA1022" s="154"/>
      <c r="AB1022" s="154"/>
      <c r="AC1022" s="154"/>
      <c r="AD1022" s="154"/>
      <c r="AE1022" s="154"/>
      <c r="AF1022" s="154"/>
      <c r="AG1022" s="154"/>
      <c r="AH1022" s="231"/>
      <c r="AI1022" s="231"/>
      <c r="AJ1022" s="232"/>
      <c r="AK1022" s="231"/>
      <c r="AL1022" s="231"/>
      <c r="AM1022" s="231"/>
      <c r="AN1022" s="231"/>
      <c r="AO1022" s="144"/>
      <c r="AP1022" s="246" t="str">
        <f>IF(F1022="","",IFERROR(VLOOKUP(SUBSTITUTE(SUBSTITUTE(Tabla1[[#This Row],[Uso Sistemas]],"T","P"),"N","F"),Parámetros!$M$2:$N$17,2,0),"Completar hasta 3ra sem. para evaluar a Probacionista"))</f>
        <v/>
      </c>
      <c r="AQ1022" s="155"/>
      <c r="AR1022" s="155"/>
      <c r="AS1022" s="155"/>
      <c r="AT1022" s="30"/>
      <c r="AU1022" s="56" t="str">
        <f>CONCATENATE(Tabla1[[#This Row],[sem 01]],Tabla1[[#This Row],[sem 02]],Tabla1[[#This Row],[sem 03]])</f>
        <v/>
      </c>
      <c r="AV1022" s="56"/>
      <c r="AW1022" s="56"/>
      <c r="AX1022" s="248" t="str">
        <f>IF(V1022="","",EOMONTH(EDATE(Tabla1[[#This Row],[Fecha Finalización]],2),0))</f>
        <v/>
      </c>
      <c r="AY1022" s="155"/>
      <c r="AZ1022" s="249" t="str">
        <f>IF(V1022="","",EOMONTH(EDATE(Tabla1[[#This Row],[Fecha Finalización]],3),0))</f>
        <v/>
      </c>
      <c r="BA1022" s="40"/>
      <c r="BB1022" s="40"/>
      <c r="BC1022" s="237"/>
      <c r="BD1022" s="233" t="str">
        <f>IF(F1022="","",Tabla1[[#This Row],[sem 01]]&amp;Tabla1[[#This Row],[sem 02]]&amp;Tabla1[[#This Row],[sem 03]])</f>
        <v/>
      </c>
      <c r="BE1022" s="234" t="str">
        <f>+IF(TRIM(F1022)="","",$B$1&amp;"-"&amp;Tabla1[[#This Row],[Mes Inscrito]]&amp;"-"&amp;Tabla1[[#This Row],[Dia de clases Inscrito]]&amp;"-"&amp;Tabla1[[#This Row],[Horario Inscrito]]&amp;"-"&amp;Tabla1[[#This Row],[Fecha Inicio grupo]])</f>
        <v/>
      </c>
      <c r="BF1022" s="251" t="str">
        <f>IF(F1022="","",Tabla1[[#This Row],[Curso]])</f>
        <v/>
      </c>
      <c r="BG1022" s="252" t="str">
        <f>+IF(TRIM(F1022)="","",$B$1&amp;"-"&amp;TRIM(Tabla1[[#This Row],[Mes Inscrito]])&amp;"-"&amp;TRIM(Tabla1[[#This Row],[Dia de clases Inscrito]])&amp;"-"&amp;TRIM(Tabla1[[#This Row],[Horario Inscrito]])&amp;"-"&amp;TRIM(Tabla1[[#This Row],[Fecha Inicio grupo]])&amp;"-"&amp;TRIM(Tabla1[[#This Row],[Tipo Incrito]]))</f>
        <v/>
      </c>
      <c r="BH1022" s="253" t="str">
        <f>IF(F1022="","",OR(IFERROR(SEARCH("CG",Tabla1[[#This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2" s="307" t="str">
        <f>IF(F1022&lt;&gt;"",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2" s="307" t="str">
        <f>IF(F1022&lt;&gt;"",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2" s="307" t="str">
        <f>IF(Tabla1[[#This Row],[Fecha Inicio grupo]]="","",IFERROR(VLOOKUP(Tabla1[[#This Row],[Mes de Alta como miembro]],Parámetros!$AM$2:$AN$16,2,0),"01/01/1900"))</f>
        <v/>
      </c>
    </row>
    <row r="1023" spans="1:63" ht="15" hidden="1" customHeight="1">
      <c r="A1023" s="69">
        <v>1020</v>
      </c>
      <c r="B1023" s="145"/>
      <c r="C1023" s="146"/>
      <c r="D1023" s="43"/>
      <c r="E1023" s="147"/>
      <c r="F1023" s="206"/>
      <c r="G1023" s="46"/>
      <c r="H1023" s="164"/>
      <c r="I1023" s="148"/>
      <c r="J1023" s="146"/>
      <c r="K1023" s="167"/>
      <c r="L1023" s="150"/>
      <c r="M1023" s="149"/>
      <c r="N1023" s="239" t="str">
        <f ca="1">IF(Tabla1[[#This Row],[Fecha de nac]]="","",IF(Tabla1[[#This Row],[Fecha Finalización]] &gt;=TODAY(), DATEDIF(Tabla1[[#This Row],[Fecha de nac]],TODAY(),"y"), ROUNDDOWN((Tabla1[[#This Row],[Fecha Finalización]] -Tabla1[[#This Row],[Fecha de nac]])/365,0)))</f>
        <v/>
      </c>
      <c r="O1023" s="170"/>
      <c r="P1023" s="151"/>
      <c r="Q1023" s="152"/>
      <c r="R1023" s="153"/>
      <c r="S1023" s="153"/>
      <c r="T1023" s="153"/>
      <c r="U1023" s="243" t="str">
        <f>IF(F1023="","",Tabla1[[#This Row],[Fecha Inicio grupo]]+3*7-7)</f>
        <v/>
      </c>
      <c r="V1023" s="244" t="str">
        <f>IF(F1023="","",EDATE(Tabla1[[#This Row],[Fecha Inicio grupo]],3))</f>
        <v/>
      </c>
      <c r="W1023" s="30"/>
      <c r="X1023" s="30"/>
      <c r="Y1023" s="154"/>
      <c r="Z1023" s="154"/>
      <c r="AA1023" s="154"/>
      <c r="AB1023" s="154"/>
      <c r="AC1023" s="154"/>
      <c r="AD1023" s="154"/>
      <c r="AE1023" s="154"/>
      <c r="AF1023" s="154"/>
      <c r="AG1023" s="154"/>
      <c r="AH1023" s="231"/>
      <c r="AI1023" s="231"/>
      <c r="AJ1023" s="232"/>
      <c r="AK1023" s="231"/>
      <c r="AL1023" s="231"/>
      <c r="AM1023" s="231"/>
      <c r="AN1023" s="231"/>
      <c r="AO1023" s="144"/>
      <c r="AP1023" s="246" t="str">
        <f>IF(F1023="","",IFERROR(VLOOKUP(SUBSTITUTE(SUBSTITUTE(Tabla1[[#This Row],[Uso Sistemas]],"T","P"),"N","F"),Parámetros!$M$2:$N$17,2,0),"Completar hasta 3ra sem. para evaluar a Probacionista"))</f>
        <v/>
      </c>
      <c r="AQ1023" s="155"/>
      <c r="AR1023" s="155"/>
      <c r="AS1023" s="155"/>
      <c r="AT1023" s="30"/>
      <c r="AU1023" s="56" t="str">
        <f>CONCATENATE(Tabla1[[#This Row],[sem 01]],Tabla1[[#This Row],[sem 02]],Tabla1[[#This Row],[sem 03]])</f>
        <v/>
      </c>
      <c r="AV1023" s="56"/>
      <c r="AW1023" s="56"/>
      <c r="AX1023" s="248" t="str">
        <f>IF(V1023="","",EOMONTH(EDATE(Tabla1[[#This Row],[Fecha Finalización]],2),0))</f>
        <v/>
      </c>
      <c r="AY1023" s="155"/>
      <c r="AZ1023" s="249" t="str">
        <f>IF(V1023="","",EOMONTH(EDATE(Tabla1[[#This Row],[Fecha Finalización]],3),0))</f>
        <v/>
      </c>
      <c r="BA1023" s="40"/>
      <c r="BB1023" s="40"/>
      <c r="BC1023" s="237"/>
      <c r="BD1023" s="233" t="str">
        <f>IF(F1023="","",Tabla1[[#This Row],[sem 01]]&amp;Tabla1[[#This Row],[sem 02]]&amp;Tabla1[[#This Row],[sem 03]])</f>
        <v/>
      </c>
      <c r="BE1023" s="234" t="str">
        <f>+IF(TRIM(F1023)="","",$B$1&amp;"-"&amp;Tabla1[[#This Row],[Mes Inscrito]]&amp;"-"&amp;Tabla1[[#This Row],[Dia de clases Inscrito]]&amp;"-"&amp;Tabla1[[#This Row],[Horario Inscrito]]&amp;"-"&amp;Tabla1[[#This Row],[Fecha Inicio grupo]])</f>
        <v/>
      </c>
      <c r="BF1023" s="251" t="str">
        <f>IF(F1023="","",Tabla1[[#This Row],[Curso]])</f>
        <v/>
      </c>
      <c r="BG1023" s="252" t="str">
        <f>+IF(TRIM(F1023)="","",$B$1&amp;"-"&amp;TRIM(Tabla1[[#This Row],[Mes Inscrito]])&amp;"-"&amp;TRIM(Tabla1[[#This Row],[Dia de clases Inscrito]])&amp;"-"&amp;TRIM(Tabla1[[#This Row],[Horario Inscrito]])&amp;"-"&amp;TRIM(Tabla1[[#This Row],[Fecha Inicio grupo]])&amp;"-"&amp;TRIM(Tabla1[[#This Row],[Tipo Incrito]]))</f>
        <v/>
      </c>
      <c r="BH1023" s="253" t="str">
        <f>IF(F1023="","",OR(IFERROR(SEARCH("CG",Tabla1[[#This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3" s="307" t="str">
        <f>IF(F1023&lt;&gt;"",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3" s="307" t="str">
        <f>IF(F1023&lt;&gt;"",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3" s="307" t="str">
        <f>IF(Tabla1[[#This Row],[Fecha Inicio grupo]]="","",IFERROR(VLOOKUP(Tabla1[[#This Row],[Mes de Alta como miembro]],Parámetros!$AM$2:$AN$16,2,0),"01/01/1900"))</f>
        <v/>
      </c>
    </row>
    <row r="1024" spans="1:63" ht="15" hidden="1" customHeight="1">
      <c r="A1024" s="69">
        <v>1021</v>
      </c>
      <c r="B1024" s="145"/>
      <c r="C1024" s="146"/>
      <c r="D1024" s="43"/>
      <c r="E1024" s="147"/>
      <c r="F1024" s="206"/>
      <c r="G1024" s="46"/>
      <c r="H1024" s="164"/>
      <c r="I1024" s="148"/>
      <c r="J1024" s="146"/>
      <c r="K1024" s="167"/>
      <c r="L1024" s="150"/>
      <c r="M1024" s="149"/>
      <c r="N1024" s="239" t="str">
        <f ca="1">IF(Tabla1[[#This Row],[Fecha de nac]]="","",IF(Tabla1[[#This Row],[Fecha Finalización]] &gt;=TODAY(), DATEDIF(Tabla1[[#This Row],[Fecha de nac]],TODAY(),"y"), ROUNDDOWN((Tabla1[[#This Row],[Fecha Finalización]] -Tabla1[[#This Row],[Fecha de nac]])/365,0)))</f>
        <v/>
      </c>
      <c r="O1024" s="170"/>
      <c r="P1024" s="151"/>
      <c r="Q1024" s="152"/>
      <c r="R1024" s="153"/>
      <c r="S1024" s="153"/>
      <c r="T1024" s="153"/>
      <c r="U1024" s="243" t="str">
        <f>IF(F1024="","",Tabla1[[#This Row],[Fecha Inicio grupo]]+3*7-7)</f>
        <v/>
      </c>
      <c r="V1024" s="244" t="str">
        <f>IF(F1024="","",EDATE(Tabla1[[#This Row],[Fecha Inicio grupo]],3))</f>
        <v/>
      </c>
      <c r="W1024" s="30"/>
      <c r="X1024" s="30"/>
      <c r="Y1024" s="154"/>
      <c r="Z1024" s="154"/>
      <c r="AA1024" s="154"/>
      <c r="AB1024" s="154"/>
      <c r="AC1024" s="154"/>
      <c r="AD1024" s="154"/>
      <c r="AE1024" s="154"/>
      <c r="AF1024" s="154"/>
      <c r="AG1024" s="154"/>
      <c r="AH1024" s="231"/>
      <c r="AI1024" s="231"/>
      <c r="AJ1024" s="232"/>
      <c r="AK1024" s="231"/>
      <c r="AL1024" s="231"/>
      <c r="AM1024" s="231"/>
      <c r="AN1024" s="231"/>
      <c r="AO1024" s="144"/>
      <c r="AP1024" s="246" t="str">
        <f>IF(F1024="","",IFERROR(VLOOKUP(SUBSTITUTE(SUBSTITUTE(Tabla1[[#This Row],[Uso Sistemas]],"T","P"),"N","F"),Parámetros!$M$2:$N$17,2,0),"Completar hasta 3ra sem. para evaluar a Probacionista"))</f>
        <v/>
      </c>
      <c r="AQ1024" s="155"/>
      <c r="AR1024" s="155"/>
      <c r="AS1024" s="155"/>
      <c r="AT1024" s="30"/>
      <c r="AU1024" s="56" t="str">
        <f>CONCATENATE(Tabla1[[#This Row],[sem 01]],Tabla1[[#This Row],[sem 02]],Tabla1[[#This Row],[sem 03]])</f>
        <v/>
      </c>
      <c r="AV1024" s="56"/>
      <c r="AW1024" s="56"/>
      <c r="AX1024" s="248" t="str">
        <f>IF(V1024="","",EOMONTH(EDATE(Tabla1[[#This Row],[Fecha Finalización]],2),0))</f>
        <v/>
      </c>
      <c r="AY1024" s="155"/>
      <c r="AZ1024" s="249" t="str">
        <f>IF(V1024="","",EOMONTH(EDATE(Tabla1[[#This Row],[Fecha Finalización]],3),0))</f>
        <v/>
      </c>
      <c r="BA1024" s="40"/>
      <c r="BB1024" s="40"/>
      <c r="BC1024" s="237"/>
      <c r="BD1024" s="233" t="str">
        <f>IF(F1024="","",Tabla1[[#This Row],[sem 01]]&amp;Tabla1[[#This Row],[sem 02]]&amp;Tabla1[[#This Row],[sem 03]])</f>
        <v/>
      </c>
      <c r="BE1024" s="234" t="str">
        <f>+IF(TRIM(F1024)="","",$B$1&amp;"-"&amp;Tabla1[[#This Row],[Mes Inscrito]]&amp;"-"&amp;Tabla1[[#This Row],[Dia de clases Inscrito]]&amp;"-"&amp;Tabla1[[#This Row],[Horario Inscrito]]&amp;"-"&amp;Tabla1[[#This Row],[Fecha Inicio grupo]])</f>
        <v/>
      </c>
      <c r="BF1024" s="251" t="str">
        <f>IF(F1024="","",Tabla1[[#This Row],[Curso]])</f>
        <v/>
      </c>
      <c r="BG1024" s="252" t="str">
        <f>+IF(TRIM(F1024)="","",$B$1&amp;"-"&amp;TRIM(Tabla1[[#This Row],[Mes Inscrito]])&amp;"-"&amp;TRIM(Tabla1[[#This Row],[Dia de clases Inscrito]])&amp;"-"&amp;TRIM(Tabla1[[#This Row],[Horario Inscrito]])&amp;"-"&amp;TRIM(Tabla1[[#This Row],[Fecha Inicio grupo]])&amp;"-"&amp;TRIM(Tabla1[[#This Row],[Tipo Incrito]]))</f>
        <v/>
      </c>
      <c r="BH1024" s="253" t="str">
        <f>IF(F1024="","",OR(IFERROR(SEARCH("CG",Tabla1[[#This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4" s="307" t="str">
        <f>IF(F1024&lt;&gt;"",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4" s="307" t="str">
        <f>IF(F1024&lt;&gt;"",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4" s="307" t="str">
        <f>IF(Tabla1[[#This Row],[Fecha Inicio grupo]]="","",IFERROR(VLOOKUP(Tabla1[[#This Row],[Mes de Alta como miembro]],Parámetros!$AM$2:$AN$16,2,0),"01/01/1900"))</f>
        <v/>
      </c>
    </row>
    <row r="1025" spans="1:63" ht="15" hidden="1" customHeight="1">
      <c r="A1025" s="69">
        <v>1022</v>
      </c>
      <c r="B1025" s="145"/>
      <c r="C1025" s="146"/>
      <c r="D1025" s="43"/>
      <c r="E1025" s="147"/>
      <c r="F1025" s="206"/>
      <c r="G1025" s="46"/>
      <c r="H1025" s="164"/>
      <c r="I1025" s="148"/>
      <c r="J1025" s="146"/>
      <c r="K1025" s="167"/>
      <c r="L1025" s="150"/>
      <c r="M1025" s="149"/>
      <c r="N1025" s="239" t="str">
        <f ca="1">IF(Tabla1[[#This Row],[Fecha de nac]]="","",IF(Tabla1[[#This Row],[Fecha Finalización]] &gt;=TODAY(), DATEDIF(Tabla1[[#This Row],[Fecha de nac]],TODAY(),"y"), ROUNDDOWN((Tabla1[[#This Row],[Fecha Finalización]] -Tabla1[[#This Row],[Fecha de nac]])/365,0)))</f>
        <v/>
      </c>
      <c r="O1025" s="170"/>
      <c r="P1025" s="151"/>
      <c r="Q1025" s="152"/>
      <c r="R1025" s="153"/>
      <c r="S1025" s="153"/>
      <c r="T1025" s="153"/>
      <c r="U1025" s="243" t="str">
        <f>IF(F1025="","",Tabla1[[#This Row],[Fecha Inicio grupo]]+3*7-7)</f>
        <v/>
      </c>
      <c r="V1025" s="244" t="str">
        <f>IF(F1025="","",EDATE(Tabla1[[#This Row],[Fecha Inicio grupo]],3))</f>
        <v/>
      </c>
      <c r="W1025" s="30"/>
      <c r="X1025" s="30"/>
      <c r="Y1025" s="154"/>
      <c r="Z1025" s="154"/>
      <c r="AA1025" s="154"/>
      <c r="AB1025" s="154"/>
      <c r="AC1025" s="154"/>
      <c r="AD1025" s="154"/>
      <c r="AE1025" s="154"/>
      <c r="AF1025" s="154"/>
      <c r="AG1025" s="154"/>
      <c r="AH1025" s="231"/>
      <c r="AI1025" s="231"/>
      <c r="AJ1025" s="232"/>
      <c r="AK1025" s="231"/>
      <c r="AL1025" s="231"/>
      <c r="AM1025" s="231"/>
      <c r="AN1025" s="231"/>
      <c r="AO1025" s="144"/>
      <c r="AP1025" s="246" t="str">
        <f>IF(F1025="","",IFERROR(VLOOKUP(SUBSTITUTE(SUBSTITUTE(Tabla1[[#This Row],[Uso Sistemas]],"T","P"),"N","F"),Parámetros!$M$2:$N$17,2,0),"Completar hasta 3ra sem. para evaluar a Probacionista"))</f>
        <v/>
      </c>
      <c r="AQ1025" s="155"/>
      <c r="AR1025" s="155"/>
      <c r="AS1025" s="155"/>
      <c r="AT1025" s="30"/>
      <c r="AU1025" s="56" t="str">
        <f>CONCATENATE(Tabla1[[#This Row],[sem 01]],Tabla1[[#This Row],[sem 02]],Tabla1[[#This Row],[sem 03]])</f>
        <v/>
      </c>
      <c r="AV1025" s="56"/>
      <c r="AW1025" s="56"/>
      <c r="AX1025" s="248" t="str">
        <f>IF(V1025="","",EOMONTH(EDATE(Tabla1[[#This Row],[Fecha Finalización]],2),0))</f>
        <v/>
      </c>
      <c r="AY1025" s="155"/>
      <c r="AZ1025" s="249" t="str">
        <f>IF(V1025="","",EOMONTH(EDATE(Tabla1[[#This Row],[Fecha Finalización]],3),0))</f>
        <v/>
      </c>
      <c r="BA1025" s="40"/>
      <c r="BB1025" s="40"/>
      <c r="BC1025" s="237"/>
      <c r="BD1025" s="233" t="str">
        <f>IF(F1025="","",Tabla1[[#This Row],[sem 01]]&amp;Tabla1[[#This Row],[sem 02]]&amp;Tabla1[[#This Row],[sem 03]])</f>
        <v/>
      </c>
      <c r="BE1025" s="234" t="str">
        <f>+IF(TRIM(F1025)="","",$B$1&amp;"-"&amp;Tabla1[[#This Row],[Mes Inscrito]]&amp;"-"&amp;Tabla1[[#This Row],[Dia de clases Inscrito]]&amp;"-"&amp;Tabla1[[#This Row],[Horario Inscrito]]&amp;"-"&amp;Tabla1[[#This Row],[Fecha Inicio grupo]])</f>
        <v/>
      </c>
      <c r="BF1025" s="251" t="str">
        <f>IF(F1025="","",Tabla1[[#This Row],[Curso]])</f>
        <v/>
      </c>
      <c r="BG1025" s="252" t="str">
        <f>+IF(TRIM(F1025)="","",$B$1&amp;"-"&amp;TRIM(Tabla1[[#This Row],[Mes Inscrito]])&amp;"-"&amp;TRIM(Tabla1[[#This Row],[Dia de clases Inscrito]])&amp;"-"&amp;TRIM(Tabla1[[#This Row],[Horario Inscrito]])&amp;"-"&amp;TRIM(Tabla1[[#This Row],[Fecha Inicio grupo]])&amp;"-"&amp;TRIM(Tabla1[[#This Row],[Tipo Incrito]]))</f>
        <v/>
      </c>
      <c r="BH1025" s="253" t="str">
        <f>IF(F1025="","",OR(IFERROR(SEARCH("CG",Tabla1[[#This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5" s="307" t="str">
        <f>IF(F1025&lt;&gt;"",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5" s="307" t="str">
        <f>IF(F1025&lt;&gt;"",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5" s="307" t="str">
        <f>IF(Tabla1[[#This Row],[Fecha Inicio grupo]]="","",IFERROR(VLOOKUP(Tabla1[[#This Row],[Mes de Alta como miembro]],Parámetros!$AM$2:$AN$16,2,0),"01/01/1900"))</f>
        <v/>
      </c>
    </row>
    <row r="1026" spans="1:63" ht="15" hidden="1" customHeight="1">
      <c r="A1026" s="69">
        <v>1023</v>
      </c>
      <c r="B1026" s="145"/>
      <c r="C1026" s="146"/>
      <c r="D1026" s="43"/>
      <c r="E1026" s="147"/>
      <c r="F1026" s="206"/>
      <c r="G1026" s="46"/>
      <c r="H1026" s="164"/>
      <c r="I1026" s="148"/>
      <c r="J1026" s="146"/>
      <c r="K1026" s="167"/>
      <c r="L1026" s="150"/>
      <c r="M1026" s="149"/>
      <c r="N1026" s="239" t="str">
        <f ca="1">IF(Tabla1[[#This Row],[Fecha de nac]]="","",IF(Tabla1[[#This Row],[Fecha Finalización]] &gt;=TODAY(), DATEDIF(Tabla1[[#This Row],[Fecha de nac]],TODAY(),"y"), ROUNDDOWN((Tabla1[[#This Row],[Fecha Finalización]] -Tabla1[[#This Row],[Fecha de nac]])/365,0)))</f>
        <v/>
      </c>
      <c r="O1026" s="170"/>
      <c r="P1026" s="151"/>
      <c r="Q1026" s="152"/>
      <c r="R1026" s="153"/>
      <c r="S1026" s="153"/>
      <c r="T1026" s="153"/>
      <c r="U1026" s="243" t="str">
        <f>IF(F1026="","",Tabla1[[#This Row],[Fecha Inicio grupo]]+3*7-7)</f>
        <v/>
      </c>
      <c r="V1026" s="244" t="str">
        <f>IF(F1026="","",EDATE(Tabla1[[#This Row],[Fecha Inicio grupo]],3))</f>
        <v/>
      </c>
      <c r="W1026" s="30"/>
      <c r="X1026" s="30"/>
      <c r="Y1026" s="154"/>
      <c r="Z1026" s="154"/>
      <c r="AA1026" s="154"/>
      <c r="AB1026" s="154"/>
      <c r="AC1026" s="154"/>
      <c r="AD1026" s="154"/>
      <c r="AE1026" s="154"/>
      <c r="AF1026" s="154"/>
      <c r="AG1026" s="154"/>
      <c r="AH1026" s="231"/>
      <c r="AI1026" s="231"/>
      <c r="AJ1026" s="232"/>
      <c r="AK1026" s="231"/>
      <c r="AL1026" s="231"/>
      <c r="AM1026" s="231"/>
      <c r="AN1026" s="231"/>
      <c r="AO1026" s="144"/>
      <c r="AP1026" s="246" t="str">
        <f>IF(F1026="","",IFERROR(VLOOKUP(SUBSTITUTE(SUBSTITUTE(Tabla1[[#This Row],[Uso Sistemas]],"T","P"),"N","F"),Parámetros!$M$2:$N$17,2,0),"Completar hasta 3ra sem. para evaluar a Probacionista"))</f>
        <v/>
      </c>
      <c r="AQ1026" s="155"/>
      <c r="AR1026" s="155"/>
      <c r="AS1026" s="155"/>
      <c r="AT1026" s="30"/>
      <c r="AU1026" s="56" t="str">
        <f>CONCATENATE(Tabla1[[#This Row],[sem 01]],Tabla1[[#This Row],[sem 02]],Tabla1[[#This Row],[sem 03]])</f>
        <v/>
      </c>
      <c r="AV1026" s="56"/>
      <c r="AW1026" s="56"/>
      <c r="AX1026" s="248" t="str">
        <f>IF(V1026="","",EOMONTH(EDATE(Tabla1[[#This Row],[Fecha Finalización]],2),0))</f>
        <v/>
      </c>
      <c r="AY1026" s="155"/>
      <c r="AZ1026" s="249" t="str">
        <f>IF(V1026="","",EOMONTH(EDATE(Tabla1[[#This Row],[Fecha Finalización]],3),0))</f>
        <v/>
      </c>
      <c r="BA1026" s="40"/>
      <c r="BB1026" s="40"/>
      <c r="BC1026" s="237"/>
      <c r="BD1026" s="233" t="str">
        <f>IF(F1026="","",Tabla1[[#This Row],[sem 01]]&amp;Tabla1[[#This Row],[sem 02]]&amp;Tabla1[[#This Row],[sem 03]])</f>
        <v/>
      </c>
      <c r="BE1026" s="234" t="str">
        <f>+IF(TRIM(F1026)="","",$B$1&amp;"-"&amp;Tabla1[[#This Row],[Mes Inscrito]]&amp;"-"&amp;Tabla1[[#This Row],[Dia de clases Inscrito]]&amp;"-"&amp;Tabla1[[#This Row],[Horario Inscrito]]&amp;"-"&amp;Tabla1[[#This Row],[Fecha Inicio grupo]])</f>
        <v/>
      </c>
      <c r="BF1026" s="251" t="str">
        <f>IF(F1026="","",Tabla1[[#This Row],[Curso]])</f>
        <v/>
      </c>
      <c r="BG1026" s="252" t="str">
        <f>+IF(TRIM(F1026)="","",$B$1&amp;"-"&amp;TRIM(Tabla1[[#This Row],[Mes Inscrito]])&amp;"-"&amp;TRIM(Tabla1[[#This Row],[Dia de clases Inscrito]])&amp;"-"&amp;TRIM(Tabla1[[#This Row],[Horario Inscrito]])&amp;"-"&amp;TRIM(Tabla1[[#This Row],[Fecha Inicio grupo]])&amp;"-"&amp;TRIM(Tabla1[[#This Row],[Tipo Incrito]]))</f>
        <v/>
      </c>
      <c r="BH1026" s="253" t="str">
        <f>IF(F1026="","",OR(IFERROR(SEARCH("CG",Tabla1[[#This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6" s="307" t="str">
        <f>IF(F1026&lt;&gt;"",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6" s="307" t="str">
        <f>IF(F1026&lt;&gt;"",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6" s="307" t="str">
        <f>IF(Tabla1[[#This Row],[Fecha Inicio grupo]]="","",IFERROR(VLOOKUP(Tabla1[[#This Row],[Mes de Alta como miembro]],Parámetros!$AM$2:$AN$16,2,0),"01/01/1900"))</f>
        <v/>
      </c>
    </row>
    <row r="1027" spans="1:63" ht="15" hidden="1" customHeight="1">
      <c r="A1027" s="69">
        <v>1024</v>
      </c>
      <c r="B1027" s="145"/>
      <c r="C1027" s="146"/>
      <c r="D1027" s="43"/>
      <c r="E1027" s="147"/>
      <c r="F1027" s="206"/>
      <c r="G1027" s="46"/>
      <c r="H1027" s="164"/>
      <c r="I1027" s="148"/>
      <c r="J1027" s="146"/>
      <c r="K1027" s="167"/>
      <c r="L1027" s="150"/>
      <c r="M1027" s="149"/>
      <c r="N1027" s="239" t="str">
        <f ca="1">IF(Tabla1[[#This Row],[Fecha de nac]]="","",IF(Tabla1[[#This Row],[Fecha Finalización]] &gt;=TODAY(), DATEDIF(Tabla1[[#This Row],[Fecha de nac]],TODAY(),"y"), ROUNDDOWN((Tabla1[[#This Row],[Fecha Finalización]] -Tabla1[[#This Row],[Fecha de nac]])/365,0)))</f>
        <v/>
      </c>
      <c r="O1027" s="170"/>
      <c r="P1027" s="151"/>
      <c r="Q1027" s="152"/>
      <c r="R1027" s="153"/>
      <c r="S1027" s="153"/>
      <c r="T1027" s="153"/>
      <c r="U1027" s="243" t="str">
        <f>IF(F1027="","",Tabla1[[#This Row],[Fecha Inicio grupo]]+3*7-7)</f>
        <v/>
      </c>
      <c r="V1027" s="244" t="str">
        <f>IF(F1027="","",EDATE(Tabla1[[#This Row],[Fecha Inicio grupo]],3))</f>
        <v/>
      </c>
      <c r="W1027" s="30"/>
      <c r="X1027" s="30"/>
      <c r="Y1027" s="154"/>
      <c r="Z1027" s="154"/>
      <c r="AA1027" s="154"/>
      <c r="AB1027" s="154"/>
      <c r="AC1027" s="154"/>
      <c r="AD1027" s="154"/>
      <c r="AE1027" s="154"/>
      <c r="AF1027" s="154"/>
      <c r="AG1027" s="154"/>
      <c r="AH1027" s="231"/>
      <c r="AI1027" s="231"/>
      <c r="AJ1027" s="232"/>
      <c r="AK1027" s="231"/>
      <c r="AL1027" s="231"/>
      <c r="AM1027" s="231"/>
      <c r="AN1027" s="231"/>
      <c r="AO1027" s="144"/>
      <c r="AP1027" s="246" t="str">
        <f>IF(F1027="","",IFERROR(VLOOKUP(SUBSTITUTE(SUBSTITUTE(Tabla1[[#This Row],[Uso Sistemas]],"T","P"),"N","F"),Parámetros!$M$2:$N$17,2,0),"Completar hasta 3ra sem. para evaluar a Probacionista"))</f>
        <v/>
      </c>
      <c r="AQ1027" s="155"/>
      <c r="AR1027" s="155"/>
      <c r="AS1027" s="155"/>
      <c r="AT1027" s="30"/>
      <c r="AU1027" s="56" t="str">
        <f>CONCATENATE(Tabla1[[#This Row],[sem 01]],Tabla1[[#This Row],[sem 02]],Tabla1[[#This Row],[sem 03]])</f>
        <v/>
      </c>
      <c r="AV1027" s="56"/>
      <c r="AW1027" s="56"/>
      <c r="AX1027" s="248" t="str">
        <f>IF(V1027="","",EOMONTH(EDATE(Tabla1[[#This Row],[Fecha Finalización]],2),0))</f>
        <v/>
      </c>
      <c r="AY1027" s="155"/>
      <c r="AZ1027" s="249" t="str">
        <f>IF(V1027="","",EOMONTH(EDATE(Tabla1[[#This Row],[Fecha Finalización]],3),0))</f>
        <v/>
      </c>
      <c r="BA1027" s="40"/>
      <c r="BB1027" s="40"/>
      <c r="BC1027" s="237"/>
      <c r="BD1027" s="233" t="str">
        <f>IF(F1027="","",Tabla1[[#This Row],[sem 01]]&amp;Tabla1[[#This Row],[sem 02]]&amp;Tabla1[[#This Row],[sem 03]])</f>
        <v/>
      </c>
      <c r="BE1027" s="234" t="str">
        <f>+IF(TRIM(F1027)="","",$B$1&amp;"-"&amp;Tabla1[[#This Row],[Mes Inscrito]]&amp;"-"&amp;Tabla1[[#This Row],[Dia de clases Inscrito]]&amp;"-"&amp;Tabla1[[#This Row],[Horario Inscrito]]&amp;"-"&amp;Tabla1[[#This Row],[Fecha Inicio grupo]])</f>
        <v/>
      </c>
      <c r="BF1027" s="251" t="str">
        <f>IF(F1027="","",Tabla1[[#This Row],[Curso]])</f>
        <v/>
      </c>
      <c r="BG1027" s="252" t="str">
        <f>+IF(TRIM(F1027)="","",$B$1&amp;"-"&amp;TRIM(Tabla1[[#This Row],[Mes Inscrito]])&amp;"-"&amp;TRIM(Tabla1[[#This Row],[Dia de clases Inscrito]])&amp;"-"&amp;TRIM(Tabla1[[#This Row],[Horario Inscrito]])&amp;"-"&amp;TRIM(Tabla1[[#This Row],[Fecha Inicio grupo]])&amp;"-"&amp;TRIM(Tabla1[[#This Row],[Tipo Incrito]]))</f>
        <v/>
      </c>
      <c r="BH1027" s="253" t="str">
        <f>IF(F1027="","",OR(IFERROR(SEARCH("CG",Tabla1[[#This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7" s="307" t="str">
        <f>IF(F1027&lt;&gt;"",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7" s="307" t="str">
        <f>IF(F1027&lt;&gt;"",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7" s="307" t="str">
        <f>IF(Tabla1[[#This Row],[Fecha Inicio grupo]]="","",IFERROR(VLOOKUP(Tabla1[[#This Row],[Mes de Alta como miembro]],Parámetros!$AM$2:$AN$16,2,0),"01/01/1900"))</f>
        <v/>
      </c>
    </row>
    <row r="1028" spans="1:63" ht="15" hidden="1" customHeight="1">
      <c r="A1028" s="69">
        <v>1025</v>
      </c>
      <c r="B1028" s="145"/>
      <c r="C1028" s="146"/>
      <c r="D1028" s="43"/>
      <c r="E1028" s="147"/>
      <c r="F1028" s="206"/>
      <c r="G1028" s="46"/>
      <c r="H1028" s="164"/>
      <c r="I1028" s="148"/>
      <c r="J1028" s="146"/>
      <c r="K1028" s="167"/>
      <c r="L1028" s="150"/>
      <c r="M1028" s="149"/>
      <c r="N1028" s="239" t="str">
        <f ca="1">IF(Tabla1[[#This Row],[Fecha de nac]]="","",IF(Tabla1[[#This Row],[Fecha Finalización]] &gt;=TODAY(), DATEDIF(Tabla1[[#This Row],[Fecha de nac]],TODAY(),"y"), ROUNDDOWN((Tabla1[[#This Row],[Fecha Finalización]] -Tabla1[[#This Row],[Fecha de nac]])/365,0)))</f>
        <v/>
      </c>
      <c r="O1028" s="170"/>
      <c r="P1028" s="151"/>
      <c r="Q1028" s="152"/>
      <c r="R1028" s="153"/>
      <c r="S1028" s="153"/>
      <c r="T1028" s="153"/>
      <c r="U1028" s="243" t="str">
        <f>IF(F1028="","",Tabla1[[#This Row],[Fecha Inicio grupo]]+3*7-7)</f>
        <v/>
      </c>
      <c r="V1028" s="244" t="str">
        <f>IF(F1028="","",EDATE(Tabla1[[#This Row],[Fecha Inicio grupo]],3))</f>
        <v/>
      </c>
      <c r="W1028" s="30"/>
      <c r="X1028" s="30"/>
      <c r="Y1028" s="154"/>
      <c r="Z1028" s="154"/>
      <c r="AA1028" s="154"/>
      <c r="AB1028" s="154"/>
      <c r="AC1028" s="154"/>
      <c r="AD1028" s="154"/>
      <c r="AE1028" s="154"/>
      <c r="AF1028" s="154"/>
      <c r="AG1028" s="154"/>
      <c r="AH1028" s="231"/>
      <c r="AI1028" s="231"/>
      <c r="AJ1028" s="232"/>
      <c r="AK1028" s="231"/>
      <c r="AL1028" s="231"/>
      <c r="AM1028" s="231"/>
      <c r="AN1028" s="231"/>
      <c r="AO1028" s="144"/>
      <c r="AP1028" s="246" t="str">
        <f>IF(F1028="","",IFERROR(VLOOKUP(SUBSTITUTE(SUBSTITUTE(Tabla1[[#This Row],[Uso Sistemas]],"T","P"),"N","F"),Parámetros!$M$2:$N$17,2,0),"Completar hasta 3ra sem. para evaluar a Probacionista"))</f>
        <v/>
      </c>
      <c r="AQ1028" s="155"/>
      <c r="AR1028" s="155"/>
      <c r="AS1028" s="155"/>
      <c r="AT1028" s="30"/>
      <c r="AU1028" s="56" t="str">
        <f>CONCATENATE(Tabla1[[#This Row],[sem 01]],Tabla1[[#This Row],[sem 02]],Tabla1[[#This Row],[sem 03]])</f>
        <v/>
      </c>
      <c r="AV1028" s="56"/>
      <c r="AW1028" s="56"/>
      <c r="AX1028" s="248" t="str">
        <f>IF(V1028="","",EOMONTH(EDATE(Tabla1[[#This Row],[Fecha Finalización]],2),0))</f>
        <v/>
      </c>
      <c r="AY1028" s="155"/>
      <c r="AZ1028" s="249" t="str">
        <f>IF(V1028="","",EOMONTH(EDATE(Tabla1[[#This Row],[Fecha Finalización]],3),0))</f>
        <v/>
      </c>
      <c r="BA1028" s="40"/>
      <c r="BB1028" s="40"/>
      <c r="BC1028" s="237"/>
      <c r="BD1028" s="233" t="str">
        <f>IF(F1028="","",Tabla1[[#This Row],[sem 01]]&amp;Tabla1[[#This Row],[sem 02]]&amp;Tabla1[[#This Row],[sem 03]])</f>
        <v/>
      </c>
      <c r="BE1028" s="234" t="str">
        <f>+IF(TRIM(F1028)="","",$B$1&amp;"-"&amp;Tabla1[[#This Row],[Mes Inscrito]]&amp;"-"&amp;Tabla1[[#This Row],[Dia de clases Inscrito]]&amp;"-"&amp;Tabla1[[#This Row],[Horario Inscrito]]&amp;"-"&amp;Tabla1[[#This Row],[Fecha Inicio grupo]])</f>
        <v/>
      </c>
      <c r="BF1028" s="251" t="str">
        <f>IF(F1028="","",Tabla1[[#This Row],[Curso]])</f>
        <v/>
      </c>
      <c r="BG1028" s="252" t="str">
        <f>+IF(TRIM(F1028)="","",$B$1&amp;"-"&amp;TRIM(Tabla1[[#This Row],[Mes Inscrito]])&amp;"-"&amp;TRIM(Tabla1[[#This Row],[Dia de clases Inscrito]])&amp;"-"&amp;TRIM(Tabla1[[#This Row],[Horario Inscrito]])&amp;"-"&amp;TRIM(Tabla1[[#This Row],[Fecha Inicio grupo]])&amp;"-"&amp;TRIM(Tabla1[[#This Row],[Tipo Incrito]]))</f>
        <v/>
      </c>
      <c r="BH1028" s="253" t="str">
        <f>IF(F1028="","",OR(IFERROR(SEARCH("CG",Tabla1[[#This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8" s="307" t="str">
        <f>IF(F1028&lt;&gt;"",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8" s="307" t="str">
        <f>IF(F1028&lt;&gt;"",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8" s="307" t="str">
        <f>IF(Tabla1[[#This Row],[Fecha Inicio grupo]]="","",IFERROR(VLOOKUP(Tabla1[[#This Row],[Mes de Alta como miembro]],Parámetros!$AM$2:$AN$16,2,0),"01/01/1900"))</f>
        <v/>
      </c>
    </row>
    <row r="1029" spans="1:63" ht="15" hidden="1" customHeight="1">
      <c r="A1029" s="69">
        <v>1026</v>
      </c>
      <c r="B1029" s="145"/>
      <c r="C1029" s="146"/>
      <c r="D1029" s="43"/>
      <c r="E1029" s="147"/>
      <c r="F1029" s="206"/>
      <c r="G1029" s="46"/>
      <c r="H1029" s="164"/>
      <c r="I1029" s="148"/>
      <c r="J1029" s="146"/>
      <c r="K1029" s="167"/>
      <c r="L1029" s="150"/>
      <c r="M1029" s="149"/>
      <c r="N1029" s="239" t="str">
        <f ca="1">IF(Tabla1[[#This Row],[Fecha de nac]]="","",IF(Tabla1[[#This Row],[Fecha Finalización]] &gt;=TODAY(), DATEDIF(Tabla1[[#This Row],[Fecha de nac]],TODAY(),"y"), ROUNDDOWN((Tabla1[[#This Row],[Fecha Finalización]] -Tabla1[[#This Row],[Fecha de nac]])/365,0)))</f>
        <v/>
      </c>
      <c r="O1029" s="170"/>
      <c r="P1029" s="151"/>
      <c r="Q1029" s="152"/>
      <c r="R1029" s="153"/>
      <c r="S1029" s="153"/>
      <c r="T1029" s="153"/>
      <c r="U1029" s="243" t="str">
        <f>IF(F1029="","",Tabla1[[#This Row],[Fecha Inicio grupo]]+3*7-7)</f>
        <v/>
      </c>
      <c r="V1029" s="244" t="str">
        <f>IF(F1029="","",EDATE(Tabla1[[#This Row],[Fecha Inicio grupo]],3))</f>
        <v/>
      </c>
      <c r="W1029" s="30"/>
      <c r="X1029" s="30"/>
      <c r="Y1029" s="154"/>
      <c r="Z1029" s="154"/>
      <c r="AA1029" s="154"/>
      <c r="AB1029" s="154"/>
      <c r="AC1029" s="154"/>
      <c r="AD1029" s="154"/>
      <c r="AE1029" s="154"/>
      <c r="AF1029" s="154"/>
      <c r="AG1029" s="154"/>
      <c r="AH1029" s="231"/>
      <c r="AI1029" s="231"/>
      <c r="AJ1029" s="232"/>
      <c r="AK1029" s="231"/>
      <c r="AL1029" s="231"/>
      <c r="AM1029" s="231"/>
      <c r="AN1029" s="231"/>
      <c r="AO1029" s="144"/>
      <c r="AP1029" s="246" t="str">
        <f>IF(F1029="","",IFERROR(VLOOKUP(SUBSTITUTE(SUBSTITUTE(Tabla1[[#This Row],[Uso Sistemas]],"T","P"),"N","F"),Parámetros!$M$2:$N$17,2,0),"Completar hasta 3ra sem. para evaluar a Probacionista"))</f>
        <v/>
      </c>
      <c r="AQ1029" s="155"/>
      <c r="AR1029" s="155"/>
      <c r="AS1029" s="155"/>
      <c r="AT1029" s="30"/>
      <c r="AU1029" s="56" t="str">
        <f>CONCATENATE(Tabla1[[#This Row],[sem 01]],Tabla1[[#This Row],[sem 02]],Tabla1[[#This Row],[sem 03]])</f>
        <v/>
      </c>
      <c r="AV1029" s="56"/>
      <c r="AW1029" s="56"/>
      <c r="AX1029" s="248" t="str">
        <f>IF(V1029="","",EOMONTH(EDATE(Tabla1[[#This Row],[Fecha Finalización]],2),0))</f>
        <v/>
      </c>
      <c r="AY1029" s="155"/>
      <c r="AZ1029" s="249" t="str">
        <f>IF(V1029="","",EOMONTH(EDATE(Tabla1[[#This Row],[Fecha Finalización]],3),0))</f>
        <v/>
      </c>
      <c r="BA1029" s="40"/>
      <c r="BB1029" s="40"/>
      <c r="BC1029" s="237"/>
      <c r="BD1029" s="233" t="str">
        <f>IF(F1029="","",Tabla1[[#This Row],[sem 01]]&amp;Tabla1[[#This Row],[sem 02]]&amp;Tabla1[[#This Row],[sem 03]])</f>
        <v/>
      </c>
      <c r="BE1029" s="234" t="str">
        <f>+IF(TRIM(F1029)="","",$B$1&amp;"-"&amp;Tabla1[[#This Row],[Mes Inscrito]]&amp;"-"&amp;Tabla1[[#This Row],[Dia de clases Inscrito]]&amp;"-"&amp;Tabla1[[#This Row],[Horario Inscrito]]&amp;"-"&amp;Tabla1[[#This Row],[Fecha Inicio grupo]])</f>
        <v/>
      </c>
      <c r="BF1029" s="251" t="str">
        <f>IF(F1029="","",Tabla1[[#This Row],[Curso]])</f>
        <v/>
      </c>
      <c r="BG1029" s="252" t="str">
        <f>+IF(TRIM(F1029)="","",$B$1&amp;"-"&amp;TRIM(Tabla1[[#This Row],[Mes Inscrito]])&amp;"-"&amp;TRIM(Tabla1[[#This Row],[Dia de clases Inscrito]])&amp;"-"&amp;TRIM(Tabla1[[#This Row],[Horario Inscrito]])&amp;"-"&amp;TRIM(Tabla1[[#This Row],[Fecha Inicio grupo]])&amp;"-"&amp;TRIM(Tabla1[[#This Row],[Tipo Incrito]]))</f>
        <v/>
      </c>
      <c r="BH1029" s="253" t="str">
        <f>IF(F1029="","",OR(IFERROR(SEARCH("CG",Tabla1[[#This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9" s="307" t="str">
        <f>IF(F1029&lt;&gt;"",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9" s="307" t="str">
        <f>IF(F1029&lt;&gt;"",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9" s="307" t="str">
        <f>IF(Tabla1[[#This Row],[Fecha Inicio grupo]]="","",IFERROR(VLOOKUP(Tabla1[[#This Row],[Mes de Alta como miembro]],Parámetros!$AM$2:$AN$16,2,0),"01/01/1900"))</f>
        <v/>
      </c>
    </row>
    <row r="1030" spans="1:63" ht="15" hidden="1" customHeight="1">
      <c r="A1030" s="69">
        <v>1027</v>
      </c>
      <c r="B1030" s="145"/>
      <c r="C1030" s="146"/>
      <c r="D1030" s="43"/>
      <c r="E1030" s="147"/>
      <c r="F1030" s="206"/>
      <c r="G1030" s="46"/>
      <c r="H1030" s="164"/>
      <c r="I1030" s="148"/>
      <c r="J1030" s="146"/>
      <c r="K1030" s="167"/>
      <c r="L1030" s="150"/>
      <c r="M1030" s="149"/>
      <c r="N1030" s="239" t="str">
        <f ca="1">IF(Tabla1[[#This Row],[Fecha de nac]]="","",IF(Tabla1[[#This Row],[Fecha Finalización]] &gt;=TODAY(), DATEDIF(Tabla1[[#This Row],[Fecha de nac]],TODAY(),"y"), ROUNDDOWN((Tabla1[[#This Row],[Fecha Finalización]] -Tabla1[[#This Row],[Fecha de nac]])/365,0)))</f>
        <v/>
      </c>
      <c r="O1030" s="170"/>
      <c r="P1030" s="151"/>
      <c r="Q1030" s="152"/>
      <c r="R1030" s="153"/>
      <c r="S1030" s="153"/>
      <c r="T1030" s="153"/>
      <c r="U1030" s="243" t="str">
        <f>IF(F1030="","",Tabla1[[#This Row],[Fecha Inicio grupo]]+3*7-7)</f>
        <v/>
      </c>
      <c r="V1030" s="244" t="str">
        <f>IF(F1030="","",EDATE(Tabla1[[#This Row],[Fecha Inicio grupo]],3))</f>
        <v/>
      </c>
      <c r="W1030" s="30"/>
      <c r="X1030" s="30"/>
      <c r="Y1030" s="154"/>
      <c r="Z1030" s="154"/>
      <c r="AA1030" s="154"/>
      <c r="AB1030" s="154"/>
      <c r="AC1030" s="154"/>
      <c r="AD1030" s="154"/>
      <c r="AE1030" s="154"/>
      <c r="AF1030" s="154"/>
      <c r="AG1030" s="154"/>
      <c r="AH1030" s="231"/>
      <c r="AI1030" s="231"/>
      <c r="AJ1030" s="232"/>
      <c r="AK1030" s="231"/>
      <c r="AL1030" s="231"/>
      <c r="AM1030" s="231"/>
      <c r="AN1030" s="231"/>
      <c r="AO1030" s="144"/>
      <c r="AP1030" s="246" t="str">
        <f>IF(F1030="","",IFERROR(VLOOKUP(SUBSTITUTE(SUBSTITUTE(Tabla1[[#This Row],[Uso Sistemas]],"T","P"),"N","F"),Parámetros!$M$2:$N$17,2,0),"Completar hasta 3ra sem. para evaluar a Probacionista"))</f>
        <v/>
      </c>
      <c r="AQ1030" s="155"/>
      <c r="AR1030" s="155"/>
      <c r="AS1030" s="155"/>
      <c r="AT1030" s="30"/>
      <c r="AU1030" s="56" t="str">
        <f>CONCATENATE(Tabla1[[#This Row],[sem 01]],Tabla1[[#This Row],[sem 02]],Tabla1[[#This Row],[sem 03]])</f>
        <v/>
      </c>
      <c r="AV1030" s="56"/>
      <c r="AW1030" s="56"/>
      <c r="AX1030" s="248" t="str">
        <f>IF(V1030="","",EOMONTH(EDATE(Tabla1[[#This Row],[Fecha Finalización]],2),0))</f>
        <v/>
      </c>
      <c r="AY1030" s="155"/>
      <c r="AZ1030" s="249" t="str">
        <f>IF(V1030="","",EOMONTH(EDATE(Tabla1[[#This Row],[Fecha Finalización]],3),0))</f>
        <v/>
      </c>
      <c r="BA1030" s="40"/>
      <c r="BB1030" s="40"/>
      <c r="BC1030" s="237"/>
      <c r="BD1030" s="233" t="str">
        <f>IF(F1030="","",Tabla1[[#This Row],[sem 01]]&amp;Tabla1[[#This Row],[sem 02]]&amp;Tabla1[[#This Row],[sem 03]])</f>
        <v/>
      </c>
      <c r="BE1030" s="234" t="str">
        <f>+IF(TRIM(F1030)="","",$B$1&amp;"-"&amp;Tabla1[[#This Row],[Mes Inscrito]]&amp;"-"&amp;Tabla1[[#This Row],[Dia de clases Inscrito]]&amp;"-"&amp;Tabla1[[#This Row],[Horario Inscrito]]&amp;"-"&amp;Tabla1[[#This Row],[Fecha Inicio grupo]])</f>
        <v/>
      </c>
      <c r="BF1030" s="251" t="str">
        <f>IF(F1030="","",Tabla1[[#This Row],[Curso]])</f>
        <v/>
      </c>
      <c r="BG1030" s="252" t="str">
        <f>+IF(TRIM(F1030)="","",$B$1&amp;"-"&amp;TRIM(Tabla1[[#This Row],[Mes Inscrito]])&amp;"-"&amp;TRIM(Tabla1[[#This Row],[Dia de clases Inscrito]])&amp;"-"&amp;TRIM(Tabla1[[#This Row],[Horario Inscrito]])&amp;"-"&amp;TRIM(Tabla1[[#This Row],[Fecha Inicio grupo]])&amp;"-"&amp;TRIM(Tabla1[[#This Row],[Tipo Incrito]]))</f>
        <v/>
      </c>
      <c r="BH1030" s="253" t="str">
        <f>IF(F1030="","",OR(IFERROR(SEARCH("CG",Tabla1[[#This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0" s="307" t="str">
        <f>IF(F1030&lt;&gt;"",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0" s="307" t="str">
        <f>IF(F1030&lt;&gt;"",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0" s="307" t="str">
        <f>IF(Tabla1[[#This Row],[Fecha Inicio grupo]]="","",IFERROR(VLOOKUP(Tabla1[[#This Row],[Mes de Alta como miembro]],Parámetros!$AM$2:$AN$16,2,0),"01/01/1900"))</f>
        <v/>
      </c>
    </row>
    <row r="1031" spans="1:63" ht="15" hidden="1" customHeight="1">
      <c r="A1031" s="69">
        <v>1028</v>
      </c>
      <c r="B1031" s="145"/>
      <c r="C1031" s="146"/>
      <c r="D1031" s="43"/>
      <c r="E1031" s="147"/>
      <c r="F1031" s="206"/>
      <c r="G1031" s="46"/>
      <c r="H1031" s="164"/>
      <c r="I1031" s="148"/>
      <c r="J1031" s="146"/>
      <c r="K1031" s="167"/>
      <c r="L1031" s="150"/>
      <c r="M1031" s="149"/>
      <c r="N1031" s="239" t="str">
        <f ca="1">IF(Tabla1[[#This Row],[Fecha de nac]]="","",IF(Tabla1[[#This Row],[Fecha Finalización]] &gt;=TODAY(), DATEDIF(Tabla1[[#This Row],[Fecha de nac]],TODAY(),"y"), ROUNDDOWN((Tabla1[[#This Row],[Fecha Finalización]] -Tabla1[[#This Row],[Fecha de nac]])/365,0)))</f>
        <v/>
      </c>
      <c r="O1031" s="170"/>
      <c r="P1031" s="151"/>
      <c r="Q1031" s="152"/>
      <c r="R1031" s="153"/>
      <c r="S1031" s="153"/>
      <c r="T1031" s="153"/>
      <c r="U1031" s="243" t="str">
        <f>IF(F1031="","",Tabla1[[#This Row],[Fecha Inicio grupo]]+3*7-7)</f>
        <v/>
      </c>
      <c r="V1031" s="244" t="str">
        <f>IF(F1031="","",EDATE(Tabla1[[#This Row],[Fecha Inicio grupo]],3))</f>
        <v/>
      </c>
      <c r="W1031" s="30"/>
      <c r="X1031" s="30"/>
      <c r="Y1031" s="154"/>
      <c r="Z1031" s="154"/>
      <c r="AA1031" s="154"/>
      <c r="AB1031" s="154"/>
      <c r="AC1031" s="154"/>
      <c r="AD1031" s="154"/>
      <c r="AE1031" s="154"/>
      <c r="AF1031" s="154"/>
      <c r="AG1031" s="154"/>
      <c r="AH1031" s="231"/>
      <c r="AI1031" s="231"/>
      <c r="AJ1031" s="232"/>
      <c r="AK1031" s="231"/>
      <c r="AL1031" s="231"/>
      <c r="AM1031" s="231"/>
      <c r="AN1031" s="231"/>
      <c r="AO1031" s="144"/>
      <c r="AP1031" s="246" t="str">
        <f>IF(F1031="","",IFERROR(VLOOKUP(SUBSTITUTE(SUBSTITUTE(Tabla1[[#This Row],[Uso Sistemas]],"T","P"),"N","F"),Parámetros!$M$2:$N$17,2,0),"Completar hasta 3ra sem. para evaluar a Probacionista"))</f>
        <v/>
      </c>
      <c r="AQ1031" s="155"/>
      <c r="AR1031" s="155"/>
      <c r="AS1031" s="155"/>
      <c r="AT1031" s="30"/>
      <c r="AU1031" s="56" t="str">
        <f>CONCATENATE(Tabla1[[#This Row],[sem 01]],Tabla1[[#This Row],[sem 02]],Tabla1[[#This Row],[sem 03]])</f>
        <v/>
      </c>
      <c r="AV1031" s="56"/>
      <c r="AW1031" s="56"/>
      <c r="AX1031" s="248" t="str">
        <f>IF(V1031="","",EOMONTH(EDATE(Tabla1[[#This Row],[Fecha Finalización]],2),0))</f>
        <v/>
      </c>
      <c r="AY1031" s="155"/>
      <c r="AZ1031" s="249" t="str">
        <f>IF(V1031="","",EOMONTH(EDATE(Tabla1[[#This Row],[Fecha Finalización]],3),0))</f>
        <v/>
      </c>
      <c r="BA1031" s="40"/>
      <c r="BB1031" s="40"/>
      <c r="BC1031" s="237"/>
      <c r="BD1031" s="233" t="str">
        <f>IF(F1031="","",Tabla1[[#This Row],[sem 01]]&amp;Tabla1[[#This Row],[sem 02]]&amp;Tabla1[[#This Row],[sem 03]])</f>
        <v/>
      </c>
      <c r="BE1031" s="234" t="str">
        <f>+IF(TRIM(F1031)="","",$B$1&amp;"-"&amp;Tabla1[[#This Row],[Mes Inscrito]]&amp;"-"&amp;Tabla1[[#This Row],[Dia de clases Inscrito]]&amp;"-"&amp;Tabla1[[#This Row],[Horario Inscrito]]&amp;"-"&amp;Tabla1[[#This Row],[Fecha Inicio grupo]])</f>
        <v/>
      </c>
      <c r="BF1031" s="251" t="str">
        <f>IF(F1031="","",Tabla1[[#This Row],[Curso]])</f>
        <v/>
      </c>
      <c r="BG1031" s="252" t="str">
        <f>+IF(TRIM(F1031)="","",$B$1&amp;"-"&amp;TRIM(Tabla1[[#This Row],[Mes Inscrito]])&amp;"-"&amp;TRIM(Tabla1[[#This Row],[Dia de clases Inscrito]])&amp;"-"&amp;TRIM(Tabla1[[#This Row],[Horario Inscrito]])&amp;"-"&amp;TRIM(Tabla1[[#This Row],[Fecha Inicio grupo]])&amp;"-"&amp;TRIM(Tabla1[[#This Row],[Tipo Incrito]]))</f>
        <v/>
      </c>
      <c r="BH1031" s="253" t="str">
        <f>IF(F1031="","",OR(IFERROR(SEARCH("CG",Tabla1[[#This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1" s="307" t="str">
        <f>IF(F1031&lt;&gt;"",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1" s="307" t="str">
        <f>IF(F1031&lt;&gt;"",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1" s="307" t="str">
        <f>IF(Tabla1[[#This Row],[Fecha Inicio grupo]]="","",IFERROR(VLOOKUP(Tabla1[[#This Row],[Mes de Alta como miembro]],Parámetros!$AM$2:$AN$16,2,0),"01/01/1900"))</f>
        <v/>
      </c>
    </row>
    <row r="1032" spans="1:63" ht="15" hidden="1" customHeight="1">
      <c r="A1032" s="69">
        <v>1029</v>
      </c>
      <c r="B1032" s="145"/>
      <c r="C1032" s="146"/>
      <c r="D1032" s="43"/>
      <c r="E1032" s="147"/>
      <c r="F1032" s="206"/>
      <c r="G1032" s="46"/>
      <c r="H1032" s="164"/>
      <c r="I1032" s="148"/>
      <c r="J1032" s="146"/>
      <c r="K1032" s="167"/>
      <c r="L1032" s="150"/>
      <c r="M1032" s="149"/>
      <c r="N1032" s="239" t="str">
        <f ca="1">IF(Tabla1[[#This Row],[Fecha de nac]]="","",IF(Tabla1[[#This Row],[Fecha Finalización]] &gt;=TODAY(), DATEDIF(Tabla1[[#This Row],[Fecha de nac]],TODAY(),"y"), ROUNDDOWN((Tabla1[[#This Row],[Fecha Finalización]] -Tabla1[[#This Row],[Fecha de nac]])/365,0)))</f>
        <v/>
      </c>
      <c r="O1032" s="170"/>
      <c r="P1032" s="151"/>
      <c r="Q1032" s="152"/>
      <c r="R1032" s="153"/>
      <c r="S1032" s="153"/>
      <c r="T1032" s="153"/>
      <c r="U1032" s="243" t="str">
        <f>IF(F1032="","",Tabla1[[#This Row],[Fecha Inicio grupo]]+3*7-7)</f>
        <v/>
      </c>
      <c r="V1032" s="244" t="str">
        <f>IF(F1032="","",EDATE(Tabla1[[#This Row],[Fecha Inicio grupo]],3))</f>
        <v/>
      </c>
      <c r="W1032" s="30"/>
      <c r="X1032" s="30"/>
      <c r="Y1032" s="154"/>
      <c r="Z1032" s="154"/>
      <c r="AA1032" s="154"/>
      <c r="AB1032" s="154"/>
      <c r="AC1032" s="154"/>
      <c r="AD1032" s="154"/>
      <c r="AE1032" s="154"/>
      <c r="AF1032" s="154"/>
      <c r="AG1032" s="154"/>
      <c r="AH1032" s="231"/>
      <c r="AI1032" s="231"/>
      <c r="AJ1032" s="232"/>
      <c r="AK1032" s="231"/>
      <c r="AL1032" s="231"/>
      <c r="AM1032" s="231"/>
      <c r="AN1032" s="231"/>
      <c r="AO1032" s="144"/>
      <c r="AP1032" s="246" t="str">
        <f>IF(F1032="","",IFERROR(VLOOKUP(SUBSTITUTE(SUBSTITUTE(Tabla1[[#This Row],[Uso Sistemas]],"T","P"),"N","F"),Parámetros!$M$2:$N$17,2,0),"Completar hasta 3ra sem. para evaluar a Probacionista"))</f>
        <v/>
      </c>
      <c r="AQ1032" s="155"/>
      <c r="AR1032" s="155"/>
      <c r="AS1032" s="155"/>
      <c r="AT1032" s="30"/>
      <c r="AU1032" s="56" t="str">
        <f>CONCATENATE(Tabla1[[#This Row],[sem 01]],Tabla1[[#This Row],[sem 02]],Tabla1[[#This Row],[sem 03]])</f>
        <v/>
      </c>
      <c r="AV1032" s="56"/>
      <c r="AW1032" s="56"/>
      <c r="AX1032" s="248" t="str">
        <f>IF(V1032="","",EOMONTH(EDATE(Tabla1[[#This Row],[Fecha Finalización]],2),0))</f>
        <v/>
      </c>
      <c r="AY1032" s="155"/>
      <c r="AZ1032" s="249" t="str">
        <f>IF(V1032="","",EOMONTH(EDATE(Tabla1[[#This Row],[Fecha Finalización]],3),0))</f>
        <v/>
      </c>
      <c r="BA1032" s="40"/>
      <c r="BB1032" s="40"/>
      <c r="BC1032" s="237"/>
      <c r="BD1032" s="233" t="str">
        <f>IF(F1032="","",Tabla1[[#This Row],[sem 01]]&amp;Tabla1[[#This Row],[sem 02]]&amp;Tabla1[[#This Row],[sem 03]])</f>
        <v/>
      </c>
      <c r="BE1032" s="234" t="str">
        <f>+IF(TRIM(F1032)="","",$B$1&amp;"-"&amp;Tabla1[[#This Row],[Mes Inscrito]]&amp;"-"&amp;Tabla1[[#This Row],[Dia de clases Inscrito]]&amp;"-"&amp;Tabla1[[#This Row],[Horario Inscrito]]&amp;"-"&amp;Tabla1[[#This Row],[Fecha Inicio grupo]])</f>
        <v/>
      </c>
      <c r="BF1032" s="251" t="str">
        <f>IF(F1032="","",Tabla1[[#This Row],[Curso]])</f>
        <v/>
      </c>
      <c r="BG1032" s="252" t="str">
        <f>+IF(TRIM(F1032)="","",$B$1&amp;"-"&amp;TRIM(Tabla1[[#This Row],[Mes Inscrito]])&amp;"-"&amp;TRIM(Tabla1[[#This Row],[Dia de clases Inscrito]])&amp;"-"&amp;TRIM(Tabla1[[#This Row],[Horario Inscrito]])&amp;"-"&amp;TRIM(Tabla1[[#This Row],[Fecha Inicio grupo]])&amp;"-"&amp;TRIM(Tabla1[[#This Row],[Tipo Incrito]]))</f>
        <v/>
      </c>
      <c r="BH1032" s="253" t="str">
        <f>IF(F1032="","",OR(IFERROR(SEARCH("CG",Tabla1[[#This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2" s="307" t="str">
        <f>IF(F1032&lt;&gt;"",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2" s="307" t="str">
        <f>IF(F1032&lt;&gt;"",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2" s="307" t="str">
        <f>IF(Tabla1[[#This Row],[Fecha Inicio grupo]]="","",IFERROR(VLOOKUP(Tabla1[[#This Row],[Mes de Alta como miembro]],Parámetros!$AM$2:$AN$16,2,0),"01/01/1900"))</f>
        <v/>
      </c>
    </row>
    <row r="1033" spans="1:63" ht="15" hidden="1" customHeight="1">
      <c r="A1033" s="69">
        <v>1030</v>
      </c>
      <c r="B1033" s="145"/>
      <c r="C1033" s="146"/>
      <c r="D1033" s="43"/>
      <c r="E1033" s="147"/>
      <c r="F1033" s="206"/>
      <c r="G1033" s="46"/>
      <c r="H1033" s="164"/>
      <c r="I1033" s="148"/>
      <c r="J1033" s="146"/>
      <c r="K1033" s="167"/>
      <c r="L1033" s="150"/>
      <c r="M1033" s="149"/>
      <c r="N1033" s="239" t="str">
        <f ca="1">IF(Tabla1[[#This Row],[Fecha de nac]]="","",IF(Tabla1[[#This Row],[Fecha Finalización]] &gt;=TODAY(), DATEDIF(Tabla1[[#This Row],[Fecha de nac]],TODAY(),"y"), ROUNDDOWN((Tabla1[[#This Row],[Fecha Finalización]] -Tabla1[[#This Row],[Fecha de nac]])/365,0)))</f>
        <v/>
      </c>
      <c r="O1033" s="170"/>
      <c r="P1033" s="151"/>
      <c r="Q1033" s="152"/>
      <c r="R1033" s="153"/>
      <c r="S1033" s="153"/>
      <c r="T1033" s="153"/>
      <c r="U1033" s="243" t="str">
        <f>IF(F1033="","",Tabla1[[#This Row],[Fecha Inicio grupo]]+3*7-7)</f>
        <v/>
      </c>
      <c r="V1033" s="244" t="str">
        <f>IF(F1033="","",EDATE(Tabla1[[#This Row],[Fecha Inicio grupo]],3))</f>
        <v/>
      </c>
      <c r="W1033" s="30"/>
      <c r="X1033" s="30"/>
      <c r="Y1033" s="154"/>
      <c r="Z1033" s="154"/>
      <c r="AA1033" s="154"/>
      <c r="AB1033" s="154"/>
      <c r="AC1033" s="154"/>
      <c r="AD1033" s="154"/>
      <c r="AE1033" s="154"/>
      <c r="AF1033" s="154"/>
      <c r="AG1033" s="154"/>
      <c r="AH1033" s="231"/>
      <c r="AI1033" s="231"/>
      <c r="AJ1033" s="232"/>
      <c r="AK1033" s="231"/>
      <c r="AL1033" s="231"/>
      <c r="AM1033" s="231"/>
      <c r="AN1033" s="231"/>
      <c r="AO1033" s="144"/>
      <c r="AP1033" s="246" t="str">
        <f>IF(F1033="","",IFERROR(VLOOKUP(SUBSTITUTE(SUBSTITUTE(Tabla1[[#This Row],[Uso Sistemas]],"T","P"),"N","F"),Parámetros!$M$2:$N$17,2,0),"Completar hasta 3ra sem. para evaluar a Probacionista"))</f>
        <v/>
      </c>
      <c r="AQ1033" s="155"/>
      <c r="AR1033" s="155"/>
      <c r="AS1033" s="155"/>
      <c r="AT1033" s="30"/>
      <c r="AU1033" s="56" t="str">
        <f>CONCATENATE(Tabla1[[#This Row],[sem 01]],Tabla1[[#This Row],[sem 02]],Tabla1[[#This Row],[sem 03]])</f>
        <v/>
      </c>
      <c r="AV1033" s="56"/>
      <c r="AW1033" s="56"/>
      <c r="AX1033" s="248" t="str">
        <f>IF(V1033="","",EOMONTH(EDATE(Tabla1[[#This Row],[Fecha Finalización]],2),0))</f>
        <v/>
      </c>
      <c r="AY1033" s="155"/>
      <c r="AZ1033" s="249" t="str">
        <f>IF(V1033="","",EOMONTH(EDATE(Tabla1[[#This Row],[Fecha Finalización]],3),0))</f>
        <v/>
      </c>
      <c r="BA1033" s="40"/>
      <c r="BB1033" s="40"/>
      <c r="BC1033" s="237"/>
      <c r="BD1033" s="233" t="str">
        <f>IF(F1033="","",Tabla1[[#This Row],[sem 01]]&amp;Tabla1[[#This Row],[sem 02]]&amp;Tabla1[[#This Row],[sem 03]])</f>
        <v/>
      </c>
      <c r="BE1033" s="234" t="str">
        <f>+IF(TRIM(F1033)="","",$B$1&amp;"-"&amp;Tabla1[[#This Row],[Mes Inscrito]]&amp;"-"&amp;Tabla1[[#This Row],[Dia de clases Inscrito]]&amp;"-"&amp;Tabla1[[#This Row],[Horario Inscrito]]&amp;"-"&amp;Tabla1[[#This Row],[Fecha Inicio grupo]])</f>
        <v/>
      </c>
      <c r="BF1033" s="251" t="str">
        <f>IF(F1033="","",Tabla1[[#This Row],[Curso]])</f>
        <v/>
      </c>
      <c r="BG1033" s="252" t="str">
        <f>+IF(TRIM(F1033)="","",$B$1&amp;"-"&amp;TRIM(Tabla1[[#This Row],[Mes Inscrito]])&amp;"-"&amp;TRIM(Tabla1[[#This Row],[Dia de clases Inscrito]])&amp;"-"&amp;TRIM(Tabla1[[#This Row],[Horario Inscrito]])&amp;"-"&amp;TRIM(Tabla1[[#This Row],[Fecha Inicio grupo]])&amp;"-"&amp;TRIM(Tabla1[[#This Row],[Tipo Incrito]]))</f>
        <v/>
      </c>
      <c r="BH1033" s="253" t="str">
        <f>IF(F1033="","",OR(IFERROR(SEARCH("CG",Tabla1[[#This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3" s="307" t="str">
        <f>IF(F1033&lt;&gt;"",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3" s="307" t="str">
        <f>IF(F1033&lt;&gt;"",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3" s="307" t="str">
        <f>IF(Tabla1[[#This Row],[Fecha Inicio grupo]]="","",IFERROR(VLOOKUP(Tabla1[[#This Row],[Mes de Alta como miembro]],Parámetros!$AM$2:$AN$16,2,0),"01/01/1900"))</f>
        <v/>
      </c>
    </row>
    <row r="1034" spans="1:63" ht="15" hidden="1" customHeight="1">
      <c r="A1034" s="69">
        <v>1031</v>
      </c>
      <c r="B1034" s="145"/>
      <c r="C1034" s="146"/>
      <c r="D1034" s="43"/>
      <c r="E1034" s="147"/>
      <c r="F1034" s="206"/>
      <c r="G1034" s="46"/>
      <c r="H1034" s="164"/>
      <c r="I1034" s="148"/>
      <c r="J1034" s="146"/>
      <c r="K1034" s="167"/>
      <c r="L1034" s="150"/>
      <c r="M1034" s="149"/>
      <c r="N1034" s="239" t="str">
        <f ca="1">IF(Tabla1[[#This Row],[Fecha de nac]]="","",IF(Tabla1[[#This Row],[Fecha Finalización]] &gt;=TODAY(), DATEDIF(Tabla1[[#This Row],[Fecha de nac]],TODAY(),"y"), ROUNDDOWN((Tabla1[[#This Row],[Fecha Finalización]] -Tabla1[[#This Row],[Fecha de nac]])/365,0)))</f>
        <v/>
      </c>
      <c r="O1034" s="170"/>
      <c r="P1034" s="151"/>
      <c r="Q1034" s="152"/>
      <c r="R1034" s="153"/>
      <c r="S1034" s="153"/>
      <c r="T1034" s="153"/>
      <c r="U1034" s="243" t="str">
        <f>IF(F1034="","",Tabla1[[#This Row],[Fecha Inicio grupo]]+3*7-7)</f>
        <v/>
      </c>
      <c r="V1034" s="244" t="str">
        <f>IF(F1034="","",EDATE(Tabla1[[#This Row],[Fecha Inicio grupo]],3))</f>
        <v/>
      </c>
      <c r="W1034" s="30"/>
      <c r="X1034" s="30"/>
      <c r="Y1034" s="154"/>
      <c r="Z1034" s="154"/>
      <c r="AA1034" s="154"/>
      <c r="AB1034" s="154"/>
      <c r="AC1034" s="154"/>
      <c r="AD1034" s="154"/>
      <c r="AE1034" s="154"/>
      <c r="AF1034" s="154"/>
      <c r="AG1034" s="154"/>
      <c r="AH1034" s="231"/>
      <c r="AI1034" s="231"/>
      <c r="AJ1034" s="232"/>
      <c r="AK1034" s="231"/>
      <c r="AL1034" s="231"/>
      <c r="AM1034" s="231"/>
      <c r="AN1034" s="231"/>
      <c r="AO1034" s="144"/>
      <c r="AP1034" s="246" t="str">
        <f>IF(F1034="","",IFERROR(VLOOKUP(SUBSTITUTE(SUBSTITUTE(Tabla1[[#This Row],[Uso Sistemas]],"T","P"),"N","F"),Parámetros!$M$2:$N$17,2,0),"Completar hasta 3ra sem. para evaluar a Probacionista"))</f>
        <v/>
      </c>
      <c r="AQ1034" s="155"/>
      <c r="AR1034" s="155"/>
      <c r="AS1034" s="155"/>
      <c r="AT1034" s="30"/>
      <c r="AU1034" s="56" t="str">
        <f>CONCATENATE(Tabla1[[#This Row],[sem 01]],Tabla1[[#This Row],[sem 02]],Tabla1[[#This Row],[sem 03]])</f>
        <v/>
      </c>
      <c r="AV1034" s="56"/>
      <c r="AW1034" s="56"/>
      <c r="AX1034" s="248" t="str">
        <f>IF(V1034="","",EOMONTH(EDATE(Tabla1[[#This Row],[Fecha Finalización]],2),0))</f>
        <v/>
      </c>
      <c r="AY1034" s="155"/>
      <c r="AZ1034" s="249" t="str">
        <f>IF(V1034="","",EOMONTH(EDATE(Tabla1[[#This Row],[Fecha Finalización]],3),0))</f>
        <v/>
      </c>
      <c r="BA1034" s="40"/>
      <c r="BB1034" s="40"/>
      <c r="BC1034" s="237"/>
      <c r="BD1034" s="233" t="str">
        <f>IF(F1034="","",Tabla1[[#This Row],[sem 01]]&amp;Tabla1[[#This Row],[sem 02]]&amp;Tabla1[[#This Row],[sem 03]])</f>
        <v/>
      </c>
      <c r="BE1034" s="234" t="str">
        <f>+IF(TRIM(F1034)="","",$B$1&amp;"-"&amp;Tabla1[[#This Row],[Mes Inscrito]]&amp;"-"&amp;Tabla1[[#This Row],[Dia de clases Inscrito]]&amp;"-"&amp;Tabla1[[#This Row],[Horario Inscrito]]&amp;"-"&amp;Tabla1[[#This Row],[Fecha Inicio grupo]])</f>
        <v/>
      </c>
      <c r="BF1034" s="251" t="str">
        <f>IF(F1034="","",Tabla1[[#This Row],[Curso]])</f>
        <v/>
      </c>
      <c r="BG1034" s="252" t="str">
        <f>+IF(TRIM(F1034)="","",$B$1&amp;"-"&amp;TRIM(Tabla1[[#This Row],[Mes Inscrito]])&amp;"-"&amp;TRIM(Tabla1[[#This Row],[Dia de clases Inscrito]])&amp;"-"&amp;TRIM(Tabla1[[#This Row],[Horario Inscrito]])&amp;"-"&amp;TRIM(Tabla1[[#This Row],[Fecha Inicio grupo]])&amp;"-"&amp;TRIM(Tabla1[[#This Row],[Tipo Incrito]]))</f>
        <v/>
      </c>
      <c r="BH1034" s="253" t="str">
        <f>IF(F1034="","",OR(IFERROR(SEARCH("CG",Tabla1[[#This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4" s="307" t="str">
        <f>IF(F1034&lt;&gt;"",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4" s="307" t="str">
        <f>IF(F1034&lt;&gt;"",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4" s="307" t="str">
        <f>IF(Tabla1[[#This Row],[Fecha Inicio grupo]]="","",IFERROR(VLOOKUP(Tabla1[[#This Row],[Mes de Alta como miembro]],Parámetros!$AM$2:$AN$16,2,0),"01/01/1900"))</f>
        <v/>
      </c>
    </row>
    <row r="1035" spans="1:63" ht="15" hidden="1" customHeight="1">
      <c r="A1035" s="69">
        <v>1032</v>
      </c>
      <c r="B1035" s="145"/>
      <c r="C1035" s="146"/>
      <c r="D1035" s="43"/>
      <c r="E1035" s="147"/>
      <c r="F1035" s="206"/>
      <c r="G1035" s="46"/>
      <c r="H1035" s="164"/>
      <c r="I1035" s="148"/>
      <c r="J1035" s="146"/>
      <c r="K1035" s="167"/>
      <c r="L1035" s="150"/>
      <c r="M1035" s="149"/>
      <c r="N1035" s="239" t="str">
        <f ca="1">IF(Tabla1[[#This Row],[Fecha de nac]]="","",IF(Tabla1[[#This Row],[Fecha Finalización]] &gt;=TODAY(), DATEDIF(Tabla1[[#This Row],[Fecha de nac]],TODAY(),"y"), ROUNDDOWN((Tabla1[[#This Row],[Fecha Finalización]] -Tabla1[[#This Row],[Fecha de nac]])/365,0)))</f>
        <v/>
      </c>
      <c r="O1035" s="170"/>
      <c r="P1035" s="151"/>
      <c r="Q1035" s="152"/>
      <c r="R1035" s="153"/>
      <c r="S1035" s="153"/>
      <c r="T1035" s="153"/>
      <c r="U1035" s="243" t="str">
        <f>IF(F1035="","",Tabla1[[#This Row],[Fecha Inicio grupo]]+3*7-7)</f>
        <v/>
      </c>
      <c r="V1035" s="244" t="str">
        <f>IF(F1035="","",EDATE(Tabla1[[#This Row],[Fecha Inicio grupo]],3))</f>
        <v/>
      </c>
      <c r="W1035" s="30"/>
      <c r="X1035" s="30"/>
      <c r="Y1035" s="154"/>
      <c r="Z1035" s="154"/>
      <c r="AA1035" s="154"/>
      <c r="AB1035" s="154"/>
      <c r="AC1035" s="154"/>
      <c r="AD1035" s="154"/>
      <c r="AE1035" s="154"/>
      <c r="AF1035" s="154"/>
      <c r="AG1035" s="154"/>
      <c r="AH1035" s="231"/>
      <c r="AI1035" s="231"/>
      <c r="AJ1035" s="232"/>
      <c r="AK1035" s="231"/>
      <c r="AL1035" s="231"/>
      <c r="AM1035" s="231"/>
      <c r="AN1035" s="231"/>
      <c r="AO1035" s="144"/>
      <c r="AP1035" s="246" t="str">
        <f>IF(F1035="","",IFERROR(VLOOKUP(SUBSTITUTE(SUBSTITUTE(Tabla1[[#This Row],[Uso Sistemas]],"T","P"),"N","F"),Parámetros!$M$2:$N$17,2,0),"Completar hasta 3ra sem. para evaluar a Probacionista"))</f>
        <v/>
      </c>
      <c r="AQ1035" s="155"/>
      <c r="AR1035" s="155"/>
      <c r="AS1035" s="155"/>
      <c r="AT1035" s="30"/>
      <c r="AU1035" s="56" t="str">
        <f>CONCATENATE(Tabla1[[#This Row],[sem 01]],Tabla1[[#This Row],[sem 02]],Tabla1[[#This Row],[sem 03]])</f>
        <v/>
      </c>
      <c r="AV1035" s="56"/>
      <c r="AW1035" s="56"/>
      <c r="AX1035" s="248" t="str">
        <f>IF(V1035="","",EOMONTH(EDATE(Tabla1[[#This Row],[Fecha Finalización]],2),0))</f>
        <v/>
      </c>
      <c r="AY1035" s="155"/>
      <c r="AZ1035" s="249" t="str">
        <f>IF(V1035="","",EOMONTH(EDATE(Tabla1[[#This Row],[Fecha Finalización]],3),0))</f>
        <v/>
      </c>
      <c r="BA1035" s="40"/>
      <c r="BB1035" s="40"/>
      <c r="BC1035" s="237"/>
      <c r="BD1035" s="233" t="str">
        <f>IF(F1035="","",Tabla1[[#This Row],[sem 01]]&amp;Tabla1[[#This Row],[sem 02]]&amp;Tabla1[[#This Row],[sem 03]])</f>
        <v/>
      </c>
      <c r="BE1035" s="234" t="str">
        <f>+IF(TRIM(F1035)="","",$B$1&amp;"-"&amp;Tabla1[[#This Row],[Mes Inscrito]]&amp;"-"&amp;Tabla1[[#This Row],[Dia de clases Inscrito]]&amp;"-"&amp;Tabla1[[#This Row],[Horario Inscrito]]&amp;"-"&amp;Tabla1[[#This Row],[Fecha Inicio grupo]])</f>
        <v/>
      </c>
      <c r="BF1035" s="251" t="str">
        <f>IF(F1035="","",Tabla1[[#This Row],[Curso]])</f>
        <v/>
      </c>
      <c r="BG1035" s="252" t="str">
        <f>+IF(TRIM(F1035)="","",$B$1&amp;"-"&amp;TRIM(Tabla1[[#This Row],[Mes Inscrito]])&amp;"-"&amp;TRIM(Tabla1[[#This Row],[Dia de clases Inscrito]])&amp;"-"&amp;TRIM(Tabla1[[#This Row],[Horario Inscrito]])&amp;"-"&amp;TRIM(Tabla1[[#This Row],[Fecha Inicio grupo]])&amp;"-"&amp;TRIM(Tabla1[[#This Row],[Tipo Incrito]]))</f>
        <v/>
      </c>
      <c r="BH1035" s="253" t="str">
        <f>IF(F1035="","",OR(IFERROR(SEARCH("CG",Tabla1[[#This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5" s="307" t="str">
        <f>IF(F1035&lt;&gt;"",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5" s="307" t="str">
        <f>IF(F1035&lt;&gt;"",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5" s="307" t="str">
        <f>IF(Tabla1[[#This Row],[Fecha Inicio grupo]]="","",IFERROR(VLOOKUP(Tabla1[[#This Row],[Mes de Alta como miembro]],Parámetros!$AM$2:$AN$16,2,0),"01/01/1900"))</f>
        <v/>
      </c>
    </row>
    <row r="1036" spans="1:63" ht="15" hidden="1" customHeight="1">
      <c r="A1036" s="69">
        <v>1033</v>
      </c>
      <c r="B1036" s="145"/>
      <c r="C1036" s="146"/>
      <c r="D1036" s="43"/>
      <c r="E1036" s="147"/>
      <c r="F1036" s="206"/>
      <c r="G1036" s="46"/>
      <c r="H1036" s="164"/>
      <c r="I1036" s="148"/>
      <c r="J1036" s="146"/>
      <c r="K1036" s="167"/>
      <c r="L1036" s="150"/>
      <c r="M1036" s="149"/>
      <c r="N1036" s="239" t="str">
        <f ca="1">IF(Tabla1[[#This Row],[Fecha de nac]]="","",IF(Tabla1[[#This Row],[Fecha Finalización]] &gt;=TODAY(), DATEDIF(Tabla1[[#This Row],[Fecha de nac]],TODAY(),"y"), ROUNDDOWN((Tabla1[[#This Row],[Fecha Finalización]] -Tabla1[[#This Row],[Fecha de nac]])/365,0)))</f>
        <v/>
      </c>
      <c r="O1036" s="170"/>
      <c r="P1036" s="151"/>
      <c r="Q1036" s="152"/>
      <c r="R1036" s="153"/>
      <c r="S1036" s="153"/>
      <c r="T1036" s="153"/>
      <c r="U1036" s="243" t="str">
        <f>IF(F1036="","",Tabla1[[#This Row],[Fecha Inicio grupo]]+3*7-7)</f>
        <v/>
      </c>
      <c r="V1036" s="244" t="str">
        <f>IF(F1036="","",EDATE(Tabla1[[#This Row],[Fecha Inicio grupo]],3))</f>
        <v/>
      </c>
      <c r="W1036" s="30"/>
      <c r="X1036" s="30"/>
      <c r="Y1036" s="154"/>
      <c r="Z1036" s="154"/>
      <c r="AA1036" s="154"/>
      <c r="AB1036" s="154"/>
      <c r="AC1036" s="154"/>
      <c r="AD1036" s="154"/>
      <c r="AE1036" s="154"/>
      <c r="AF1036" s="154"/>
      <c r="AG1036" s="154"/>
      <c r="AH1036" s="231"/>
      <c r="AI1036" s="231"/>
      <c r="AJ1036" s="232"/>
      <c r="AK1036" s="231"/>
      <c r="AL1036" s="231"/>
      <c r="AM1036" s="231"/>
      <c r="AN1036" s="231"/>
      <c r="AO1036" s="144"/>
      <c r="AP1036" s="246" t="str">
        <f>IF(F1036="","",IFERROR(VLOOKUP(SUBSTITUTE(SUBSTITUTE(Tabla1[[#This Row],[Uso Sistemas]],"T","P"),"N","F"),Parámetros!$M$2:$N$17,2,0),"Completar hasta 3ra sem. para evaluar a Probacionista"))</f>
        <v/>
      </c>
      <c r="AQ1036" s="155"/>
      <c r="AR1036" s="155"/>
      <c r="AS1036" s="155"/>
      <c r="AT1036" s="30"/>
      <c r="AU1036" s="56" t="str">
        <f>CONCATENATE(Tabla1[[#This Row],[sem 01]],Tabla1[[#This Row],[sem 02]],Tabla1[[#This Row],[sem 03]])</f>
        <v/>
      </c>
      <c r="AV1036" s="56"/>
      <c r="AW1036" s="56"/>
      <c r="AX1036" s="248" t="str">
        <f>IF(V1036="","",EOMONTH(EDATE(Tabla1[[#This Row],[Fecha Finalización]],2),0))</f>
        <v/>
      </c>
      <c r="AY1036" s="155"/>
      <c r="AZ1036" s="249" t="str">
        <f>IF(V1036="","",EOMONTH(EDATE(Tabla1[[#This Row],[Fecha Finalización]],3),0))</f>
        <v/>
      </c>
      <c r="BA1036" s="40"/>
      <c r="BB1036" s="40"/>
      <c r="BC1036" s="237"/>
      <c r="BD1036" s="233" t="str">
        <f>IF(F1036="","",Tabla1[[#This Row],[sem 01]]&amp;Tabla1[[#This Row],[sem 02]]&amp;Tabla1[[#This Row],[sem 03]])</f>
        <v/>
      </c>
      <c r="BE1036" s="234" t="str">
        <f>+IF(TRIM(F1036)="","",$B$1&amp;"-"&amp;Tabla1[[#This Row],[Mes Inscrito]]&amp;"-"&amp;Tabla1[[#This Row],[Dia de clases Inscrito]]&amp;"-"&amp;Tabla1[[#This Row],[Horario Inscrito]]&amp;"-"&amp;Tabla1[[#This Row],[Fecha Inicio grupo]])</f>
        <v/>
      </c>
      <c r="BF1036" s="251" t="str">
        <f>IF(F1036="","",Tabla1[[#This Row],[Curso]])</f>
        <v/>
      </c>
      <c r="BG1036" s="252" t="str">
        <f>+IF(TRIM(F1036)="","",$B$1&amp;"-"&amp;TRIM(Tabla1[[#This Row],[Mes Inscrito]])&amp;"-"&amp;TRIM(Tabla1[[#This Row],[Dia de clases Inscrito]])&amp;"-"&amp;TRIM(Tabla1[[#This Row],[Horario Inscrito]])&amp;"-"&amp;TRIM(Tabla1[[#This Row],[Fecha Inicio grupo]])&amp;"-"&amp;TRIM(Tabla1[[#This Row],[Tipo Incrito]]))</f>
        <v/>
      </c>
      <c r="BH1036" s="253" t="str">
        <f>IF(F1036="","",OR(IFERROR(SEARCH("CG",Tabla1[[#This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6" s="307" t="str">
        <f>IF(F1036&lt;&gt;"",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6" s="307" t="str">
        <f>IF(F1036&lt;&gt;"",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6" s="307" t="str">
        <f>IF(Tabla1[[#This Row],[Fecha Inicio grupo]]="","",IFERROR(VLOOKUP(Tabla1[[#This Row],[Mes de Alta como miembro]],Parámetros!$AM$2:$AN$16,2,0),"01/01/1900"))</f>
        <v/>
      </c>
    </row>
    <row r="1037" spans="1:63" ht="15" hidden="1" customHeight="1">
      <c r="A1037" s="69">
        <v>1034</v>
      </c>
      <c r="B1037" s="145"/>
      <c r="C1037" s="146"/>
      <c r="D1037" s="43"/>
      <c r="E1037" s="147"/>
      <c r="F1037" s="206"/>
      <c r="G1037" s="46"/>
      <c r="H1037" s="164"/>
      <c r="I1037" s="148"/>
      <c r="J1037" s="146"/>
      <c r="K1037" s="167"/>
      <c r="L1037" s="150"/>
      <c r="M1037" s="149"/>
      <c r="N1037" s="239" t="str">
        <f ca="1">IF(Tabla1[[#This Row],[Fecha de nac]]="","",IF(Tabla1[[#This Row],[Fecha Finalización]] &gt;=TODAY(), DATEDIF(Tabla1[[#This Row],[Fecha de nac]],TODAY(),"y"), ROUNDDOWN((Tabla1[[#This Row],[Fecha Finalización]] -Tabla1[[#This Row],[Fecha de nac]])/365,0)))</f>
        <v/>
      </c>
      <c r="O1037" s="170"/>
      <c r="P1037" s="151"/>
      <c r="Q1037" s="152"/>
      <c r="R1037" s="153"/>
      <c r="S1037" s="153"/>
      <c r="T1037" s="153"/>
      <c r="U1037" s="243" t="str">
        <f>IF(F1037="","",Tabla1[[#This Row],[Fecha Inicio grupo]]+3*7-7)</f>
        <v/>
      </c>
      <c r="V1037" s="244" t="str">
        <f>IF(F1037="","",EDATE(Tabla1[[#This Row],[Fecha Inicio grupo]],3))</f>
        <v/>
      </c>
      <c r="W1037" s="30"/>
      <c r="X1037" s="30"/>
      <c r="Y1037" s="154"/>
      <c r="Z1037" s="154"/>
      <c r="AA1037" s="154"/>
      <c r="AB1037" s="154"/>
      <c r="AC1037" s="154"/>
      <c r="AD1037" s="154"/>
      <c r="AE1037" s="154"/>
      <c r="AF1037" s="154"/>
      <c r="AG1037" s="154"/>
      <c r="AH1037" s="231"/>
      <c r="AI1037" s="231"/>
      <c r="AJ1037" s="232"/>
      <c r="AK1037" s="231"/>
      <c r="AL1037" s="231"/>
      <c r="AM1037" s="231"/>
      <c r="AN1037" s="231"/>
      <c r="AO1037" s="144"/>
      <c r="AP1037" s="246" t="str">
        <f>IF(F1037="","",IFERROR(VLOOKUP(SUBSTITUTE(SUBSTITUTE(Tabla1[[#This Row],[Uso Sistemas]],"T","P"),"N","F"),Parámetros!$M$2:$N$17,2,0),"Completar hasta 3ra sem. para evaluar a Probacionista"))</f>
        <v/>
      </c>
      <c r="AQ1037" s="155"/>
      <c r="AR1037" s="155"/>
      <c r="AS1037" s="155"/>
      <c r="AT1037" s="30"/>
      <c r="AU1037" s="56" t="str">
        <f>CONCATENATE(Tabla1[[#This Row],[sem 01]],Tabla1[[#This Row],[sem 02]],Tabla1[[#This Row],[sem 03]])</f>
        <v/>
      </c>
      <c r="AV1037" s="56"/>
      <c r="AW1037" s="56"/>
      <c r="AX1037" s="248" t="str">
        <f>IF(V1037="","",EOMONTH(EDATE(Tabla1[[#This Row],[Fecha Finalización]],2),0))</f>
        <v/>
      </c>
      <c r="AY1037" s="155"/>
      <c r="AZ1037" s="249" t="str">
        <f>IF(V1037="","",EOMONTH(EDATE(Tabla1[[#This Row],[Fecha Finalización]],3),0))</f>
        <v/>
      </c>
      <c r="BA1037" s="40"/>
      <c r="BB1037" s="40"/>
      <c r="BC1037" s="237"/>
      <c r="BD1037" s="233" t="str">
        <f>IF(F1037="","",Tabla1[[#This Row],[sem 01]]&amp;Tabla1[[#This Row],[sem 02]]&amp;Tabla1[[#This Row],[sem 03]])</f>
        <v/>
      </c>
      <c r="BE1037" s="234" t="str">
        <f>+IF(TRIM(F1037)="","",$B$1&amp;"-"&amp;Tabla1[[#This Row],[Mes Inscrito]]&amp;"-"&amp;Tabla1[[#This Row],[Dia de clases Inscrito]]&amp;"-"&amp;Tabla1[[#This Row],[Horario Inscrito]]&amp;"-"&amp;Tabla1[[#This Row],[Fecha Inicio grupo]])</f>
        <v/>
      </c>
      <c r="BF1037" s="251" t="str">
        <f>IF(F1037="","",Tabla1[[#This Row],[Curso]])</f>
        <v/>
      </c>
      <c r="BG1037" s="252" t="str">
        <f>+IF(TRIM(F1037)="","",$B$1&amp;"-"&amp;TRIM(Tabla1[[#This Row],[Mes Inscrito]])&amp;"-"&amp;TRIM(Tabla1[[#This Row],[Dia de clases Inscrito]])&amp;"-"&amp;TRIM(Tabla1[[#This Row],[Horario Inscrito]])&amp;"-"&amp;TRIM(Tabla1[[#This Row],[Fecha Inicio grupo]])&amp;"-"&amp;TRIM(Tabla1[[#This Row],[Tipo Incrito]]))</f>
        <v/>
      </c>
      <c r="BH1037" s="253" t="str">
        <f>IF(F1037="","",OR(IFERROR(SEARCH("CG",Tabla1[[#This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7" s="307" t="str">
        <f>IF(F1037&lt;&gt;"",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7" s="307" t="str">
        <f>IF(F1037&lt;&gt;"",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7" s="307" t="str">
        <f>IF(Tabla1[[#This Row],[Fecha Inicio grupo]]="","",IFERROR(VLOOKUP(Tabla1[[#This Row],[Mes de Alta como miembro]],Parámetros!$AM$2:$AN$16,2,0),"01/01/1900"))</f>
        <v/>
      </c>
    </row>
    <row r="1038" spans="1:63" ht="15" hidden="1" customHeight="1">
      <c r="A1038" s="69">
        <v>1035</v>
      </c>
      <c r="B1038" s="145"/>
      <c r="C1038" s="146"/>
      <c r="D1038" s="43"/>
      <c r="E1038" s="147"/>
      <c r="F1038" s="206"/>
      <c r="G1038" s="46"/>
      <c r="H1038" s="164"/>
      <c r="I1038" s="148"/>
      <c r="J1038" s="146"/>
      <c r="K1038" s="167"/>
      <c r="L1038" s="150"/>
      <c r="M1038" s="149"/>
      <c r="N1038" s="239" t="str">
        <f ca="1">IF(Tabla1[[#This Row],[Fecha de nac]]="","",IF(Tabla1[[#This Row],[Fecha Finalización]] &gt;=TODAY(), DATEDIF(Tabla1[[#This Row],[Fecha de nac]],TODAY(),"y"), ROUNDDOWN((Tabla1[[#This Row],[Fecha Finalización]] -Tabla1[[#This Row],[Fecha de nac]])/365,0)))</f>
        <v/>
      </c>
      <c r="O1038" s="170"/>
      <c r="P1038" s="151"/>
      <c r="Q1038" s="152"/>
      <c r="R1038" s="153"/>
      <c r="S1038" s="153"/>
      <c r="T1038" s="153"/>
      <c r="U1038" s="243" t="str">
        <f>IF(F1038="","",Tabla1[[#This Row],[Fecha Inicio grupo]]+3*7-7)</f>
        <v/>
      </c>
      <c r="V1038" s="244" t="str">
        <f>IF(F1038="","",EDATE(Tabla1[[#This Row],[Fecha Inicio grupo]],3))</f>
        <v/>
      </c>
      <c r="W1038" s="30"/>
      <c r="X1038" s="30"/>
      <c r="Y1038" s="154"/>
      <c r="Z1038" s="154"/>
      <c r="AA1038" s="154"/>
      <c r="AB1038" s="154"/>
      <c r="AC1038" s="154"/>
      <c r="AD1038" s="154"/>
      <c r="AE1038" s="154"/>
      <c r="AF1038" s="154"/>
      <c r="AG1038" s="154"/>
      <c r="AH1038" s="231"/>
      <c r="AI1038" s="231"/>
      <c r="AJ1038" s="232"/>
      <c r="AK1038" s="231"/>
      <c r="AL1038" s="231"/>
      <c r="AM1038" s="231"/>
      <c r="AN1038" s="231"/>
      <c r="AO1038" s="144"/>
      <c r="AP1038" s="246" t="str">
        <f>IF(F1038="","",IFERROR(VLOOKUP(SUBSTITUTE(SUBSTITUTE(Tabla1[[#This Row],[Uso Sistemas]],"T","P"),"N","F"),Parámetros!$M$2:$N$17,2,0),"Completar hasta 3ra sem. para evaluar a Probacionista"))</f>
        <v/>
      </c>
      <c r="AQ1038" s="155"/>
      <c r="AR1038" s="155"/>
      <c r="AS1038" s="155"/>
      <c r="AT1038" s="30"/>
      <c r="AU1038" s="56" t="str">
        <f>CONCATENATE(Tabla1[[#This Row],[sem 01]],Tabla1[[#This Row],[sem 02]],Tabla1[[#This Row],[sem 03]])</f>
        <v/>
      </c>
      <c r="AV1038" s="56"/>
      <c r="AW1038" s="56"/>
      <c r="AX1038" s="248" t="str">
        <f>IF(V1038="","",EOMONTH(EDATE(Tabla1[[#This Row],[Fecha Finalización]],2),0))</f>
        <v/>
      </c>
      <c r="AY1038" s="155"/>
      <c r="AZ1038" s="249" t="str">
        <f>IF(V1038="","",EOMONTH(EDATE(Tabla1[[#This Row],[Fecha Finalización]],3),0))</f>
        <v/>
      </c>
      <c r="BA1038" s="40"/>
      <c r="BB1038" s="40"/>
      <c r="BC1038" s="237"/>
      <c r="BD1038" s="233" t="str">
        <f>IF(F1038="","",Tabla1[[#This Row],[sem 01]]&amp;Tabla1[[#This Row],[sem 02]]&amp;Tabla1[[#This Row],[sem 03]])</f>
        <v/>
      </c>
      <c r="BE1038" s="234" t="str">
        <f>+IF(TRIM(F1038)="","",$B$1&amp;"-"&amp;Tabla1[[#This Row],[Mes Inscrito]]&amp;"-"&amp;Tabla1[[#This Row],[Dia de clases Inscrito]]&amp;"-"&amp;Tabla1[[#This Row],[Horario Inscrito]]&amp;"-"&amp;Tabla1[[#This Row],[Fecha Inicio grupo]])</f>
        <v/>
      </c>
      <c r="BF1038" s="251" t="str">
        <f>IF(F1038="","",Tabla1[[#This Row],[Curso]])</f>
        <v/>
      </c>
      <c r="BG1038" s="252" t="str">
        <f>+IF(TRIM(F1038)="","",$B$1&amp;"-"&amp;TRIM(Tabla1[[#This Row],[Mes Inscrito]])&amp;"-"&amp;TRIM(Tabla1[[#This Row],[Dia de clases Inscrito]])&amp;"-"&amp;TRIM(Tabla1[[#This Row],[Horario Inscrito]])&amp;"-"&amp;TRIM(Tabla1[[#This Row],[Fecha Inicio grupo]])&amp;"-"&amp;TRIM(Tabla1[[#This Row],[Tipo Incrito]]))</f>
        <v/>
      </c>
      <c r="BH1038" s="253" t="str">
        <f>IF(F1038="","",OR(IFERROR(SEARCH("CG",Tabla1[[#This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8" s="307" t="str">
        <f>IF(F1038&lt;&gt;"",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8" s="307" t="str">
        <f>IF(F1038&lt;&gt;"",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8" s="307" t="str">
        <f>IF(Tabla1[[#This Row],[Fecha Inicio grupo]]="","",IFERROR(VLOOKUP(Tabla1[[#This Row],[Mes de Alta como miembro]],Parámetros!$AM$2:$AN$16,2,0),"01/01/1900"))</f>
        <v/>
      </c>
    </row>
    <row r="1039" spans="1:63" ht="15" hidden="1" customHeight="1">
      <c r="A1039" s="69">
        <v>1036</v>
      </c>
      <c r="B1039" s="145"/>
      <c r="C1039" s="146"/>
      <c r="D1039" s="43"/>
      <c r="E1039" s="147"/>
      <c r="F1039" s="206"/>
      <c r="G1039" s="46"/>
      <c r="H1039" s="164"/>
      <c r="I1039" s="148"/>
      <c r="J1039" s="146"/>
      <c r="K1039" s="167"/>
      <c r="L1039" s="150"/>
      <c r="M1039" s="149"/>
      <c r="N1039" s="239" t="str">
        <f ca="1">IF(Tabla1[[#This Row],[Fecha de nac]]="","",IF(Tabla1[[#This Row],[Fecha Finalización]] &gt;=TODAY(), DATEDIF(Tabla1[[#This Row],[Fecha de nac]],TODAY(),"y"), ROUNDDOWN((Tabla1[[#This Row],[Fecha Finalización]] -Tabla1[[#This Row],[Fecha de nac]])/365,0)))</f>
        <v/>
      </c>
      <c r="O1039" s="170"/>
      <c r="P1039" s="151"/>
      <c r="Q1039" s="152"/>
      <c r="R1039" s="153"/>
      <c r="S1039" s="153"/>
      <c r="T1039" s="153"/>
      <c r="U1039" s="243" t="str">
        <f>IF(F1039="","",Tabla1[[#This Row],[Fecha Inicio grupo]]+3*7-7)</f>
        <v/>
      </c>
      <c r="V1039" s="244" t="str">
        <f>IF(F1039="","",EDATE(Tabla1[[#This Row],[Fecha Inicio grupo]],3))</f>
        <v/>
      </c>
      <c r="W1039" s="30"/>
      <c r="X1039" s="30"/>
      <c r="Y1039" s="154"/>
      <c r="Z1039" s="154"/>
      <c r="AA1039" s="154"/>
      <c r="AB1039" s="154"/>
      <c r="AC1039" s="154"/>
      <c r="AD1039" s="154"/>
      <c r="AE1039" s="154"/>
      <c r="AF1039" s="154"/>
      <c r="AG1039" s="154"/>
      <c r="AH1039" s="231"/>
      <c r="AI1039" s="231"/>
      <c r="AJ1039" s="232"/>
      <c r="AK1039" s="231"/>
      <c r="AL1039" s="231"/>
      <c r="AM1039" s="231"/>
      <c r="AN1039" s="231"/>
      <c r="AO1039" s="144"/>
      <c r="AP1039" s="246" t="str">
        <f>IF(F1039="","",IFERROR(VLOOKUP(SUBSTITUTE(SUBSTITUTE(Tabla1[[#This Row],[Uso Sistemas]],"T","P"),"N","F"),Parámetros!$M$2:$N$17,2,0),"Completar hasta 3ra sem. para evaluar a Probacionista"))</f>
        <v/>
      </c>
      <c r="AQ1039" s="155"/>
      <c r="AR1039" s="155"/>
      <c r="AS1039" s="155"/>
      <c r="AT1039" s="30"/>
      <c r="AU1039" s="56" t="str">
        <f>CONCATENATE(Tabla1[[#This Row],[sem 01]],Tabla1[[#This Row],[sem 02]],Tabla1[[#This Row],[sem 03]])</f>
        <v/>
      </c>
      <c r="AV1039" s="56"/>
      <c r="AW1039" s="56"/>
      <c r="AX1039" s="248" t="str">
        <f>IF(V1039="","",EOMONTH(EDATE(Tabla1[[#This Row],[Fecha Finalización]],2),0))</f>
        <v/>
      </c>
      <c r="AY1039" s="155"/>
      <c r="AZ1039" s="249" t="str">
        <f>IF(V1039="","",EOMONTH(EDATE(Tabla1[[#This Row],[Fecha Finalización]],3),0))</f>
        <v/>
      </c>
      <c r="BA1039" s="40"/>
      <c r="BB1039" s="40"/>
      <c r="BC1039" s="237"/>
      <c r="BD1039" s="233" t="str">
        <f>IF(F1039="","",Tabla1[[#This Row],[sem 01]]&amp;Tabla1[[#This Row],[sem 02]]&amp;Tabla1[[#This Row],[sem 03]])</f>
        <v/>
      </c>
      <c r="BE1039" s="234" t="str">
        <f>+IF(TRIM(F1039)="","",$B$1&amp;"-"&amp;Tabla1[[#This Row],[Mes Inscrito]]&amp;"-"&amp;Tabla1[[#This Row],[Dia de clases Inscrito]]&amp;"-"&amp;Tabla1[[#This Row],[Horario Inscrito]]&amp;"-"&amp;Tabla1[[#This Row],[Fecha Inicio grupo]])</f>
        <v/>
      </c>
      <c r="BF1039" s="251" t="str">
        <f>IF(F1039="","",Tabla1[[#This Row],[Curso]])</f>
        <v/>
      </c>
      <c r="BG1039" s="252" t="str">
        <f>+IF(TRIM(F1039)="","",$B$1&amp;"-"&amp;TRIM(Tabla1[[#This Row],[Mes Inscrito]])&amp;"-"&amp;TRIM(Tabla1[[#This Row],[Dia de clases Inscrito]])&amp;"-"&amp;TRIM(Tabla1[[#This Row],[Horario Inscrito]])&amp;"-"&amp;TRIM(Tabla1[[#This Row],[Fecha Inicio grupo]])&amp;"-"&amp;TRIM(Tabla1[[#This Row],[Tipo Incrito]]))</f>
        <v/>
      </c>
      <c r="BH1039" s="253" t="str">
        <f>IF(F1039="","",OR(IFERROR(SEARCH("CG",Tabla1[[#This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9" s="307" t="str">
        <f>IF(F1039&lt;&gt;"",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9" s="307" t="str">
        <f>IF(F1039&lt;&gt;"",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9" s="307" t="str">
        <f>IF(Tabla1[[#This Row],[Fecha Inicio grupo]]="","",IFERROR(VLOOKUP(Tabla1[[#This Row],[Mes de Alta como miembro]],Parámetros!$AM$2:$AN$16,2,0),"01/01/1900"))</f>
        <v/>
      </c>
    </row>
    <row r="1040" spans="1:63" ht="15" hidden="1" customHeight="1">
      <c r="A1040" s="69">
        <v>1037</v>
      </c>
      <c r="B1040" s="145"/>
      <c r="C1040" s="146"/>
      <c r="D1040" s="43"/>
      <c r="E1040" s="147"/>
      <c r="F1040" s="206"/>
      <c r="G1040" s="46"/>
      <c r="H1040" s="164"/>
      <c r="I1040" s="148"/>
      <c r="J1040" s="146"/>
      <c r="K1040" s="167"/>
      <c r="L1040" s="150"/>
      <c r="M1040" s="149"/>
      <c r="N1040" s="239" t="str">
        <f ca="1">IF(Tabla1[[#This Row],[Fecha de nac]]="","",IF(Tabla1[[#This Row],[Fecha Finalización]] &gt;=TODAY(), DATEDIF(Tabla1[[#This Row],[Fecha de nac]],TODAY(),"y"), ROUNDDOWN((Tabla1[[#This Row],[Fecha Finalización]] -Tabla1[[#This Row],[Fecha de nac]])/365,0)))</f>
        <v/>
      </c>
      <c r="O1040" s="170"/>
      <c r="P1040" s="151"/>
      <c r="Q1040" s="152"/>
      <c r="R1040" s="153"/>
      <c r="S1040" s="153"/>
      <c r="T1040" s="153"/>
      <c r="U1040" s="243" t="str">
        <f>IF(F1040="","",Tabla1[[#This Row],[Fecha Inicio grupo]]+3*7-7)</f>
        <v/>
      </c>
      <c r="V1040" s="244" t="str">
        <f>IF(F1040="","",EDATE(Tabla1[[#This Row],[Fecha Inicio grupo]],3))</f>
        <v/>
      </c>
      <c r="W1040" s="30"/>
      <c r="X1040" s="30"/>
      <c r="Y1040" s="154"/>
      <c r="Z1040" s="154"/>
      <c r="AA1040" s="154"/>
      <c r="AB1040" s="154"/>
      <c r="AC1040" s="154"/>
      <c r="AD1040" s="154"/>
      <c r="AE1040" s="154"/>
      <c r="AF1040" s="154"/>
      <c r="AG1040" s="154"/>
      <c r="AH1040" s="231"/>
      <c r="AI1040" s="231"/>
      <c r="AJ1040" s="232"/>
      <c r="AK1040" s="231"/>
      <c r="AL1040" s="231"/>
      <c r="AM1040" s="231"/>
      <c r="AN1040" s="231"/>
      <c r="AO1040" s="144"/>
      <c r="AP1040" s="246" t="str">
        <f>IF(F1040="","",IFERROR(VLOOKUP(SUBSTITUTE(SUBSTITUTE(Tabla1[[#This Row],[Uso Sistemas]],"T","P"),"N","F"),Parámetros!$M$2:$N$17,2,0),"Completar hasta 3ra sem. para evaluar a Probacionista"))</f>
        <v/>
      </c>
      <c r="AQ1040" s="155"/>
      <c r="AR1040" s="155"/>
      <c r="AS1040" s="155"/>
      <c r="AT1040" s="30"/>
      <c r="AU1040" s="56" t="str">
        <f>CONCATENATE(Tabla1[[#This Row],[sem 01]],Tabla1[[#This Row],[sem 02]],Tabla1[[#This Row],[sem 03]])</f>
        <v/>
      </c>
      <c r="AV1040" s="56"/>
      <c r="AW1040" s="56"/>
      <c r="AX1040" s="248" t="str">
        <f>IF(V1040="","",EOMONTH(EDATE(Tabla1[[#This Row],[Fecha Finalización]],2),0))</f>
        <v/>
      </c>
      <c r="AY1040" s="155"/>
      <c r="AZ1040" s="249" t="str">
        <f>IF(V1040="","",EOMONTH(EDATE(Tabla1[[#This Row],[Fecha Finalización]],3),0))</f>
        <v/>
      </c>
      <c r="BA1040" s="40"/>
      <c r="BB1040" s="40"/>
      <c r="BC1040" s="237"/>
      <c r="BD1040" s="233" t="str">
        <f>IF(F1040="","",Tabla1[[#This Row],[sem 01]]&amp;Tabla1[[#This Row],[sem 02]]&amp;Tabla1[[#This Row],[sem 03]])</f>
        <v/>
      </c>
      <c r="BE1040" s="234" t="str">
        <f>+IF(TRIM(F1040)="","",$B$1&amp;"-"&amp;Tabla1[[#This Row],[Mes Inscrito]]&amp;"-"&amp;Tabla1[[#This Row],[Dia de clases Inscrito]]&amp;"-"&amp;Tabla1[[#This Row],[Horario Inscrito]]&amp;"-"&amp;Tabla1[[#This Row],[Fecha Inicio grupo]])</f>
        <v/>
      </c>
      <c r="BF1040" s="251" t="str">
        <f>IF(F1040="","",Tabla1[[#This Row],[Curso]])</f>
        <v/>
      </c>
      <c r="BG1040" s="252" t="str">
        <f>+IF(TRIM(F1040)="","",$B$1&amp;"-"&amp;TRIM(Tabla1[[#This Row],[Mes Inscrito]])&amp;"-"&amp;TRIM(Tabla1[[#This Row],[Dia de clases Inscrito]])&amp;"-"&amp;TRIM(Tabla1[[#This Row],[Horario Inscrito]])&amp;"-"&amp;TRIM(Tabla1[[#This Row],[Fecha Inicio grupo]])&amp;"-"&amp;TRIM(Tabla1[[#This Row],[Tipo Incrito]]))</f>
        <v/>
      </c>
      <c r="BH1040" s="253" t="str">
        <f>IF(F1040="","",OR(IFERROR(SEARCH("CG",Tabla1[[#This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0" s="307" t="str">
        <f>IF(F1040&lt;&gt;"",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0" s="307" t="str">
        <f>IF(F1040&lt;&gt;"",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0" s="307" t="str">
        <f>IF(Tabla1[[#This Row],[Fecha Inicio grupo]]="","",IFERROR(VLOOKUP(Tabla1[[#This Row],[Mes de Alta como miembro]],Parámetros!$AM$2:$AN$16,2,0),"01/01/1900"))</f>
        <v/>
      </c>
    </row>
    <row r="1041" spans="1:63" ht="15" hidden="1" customHeight="1">
      <c r="A1041" s="69">
        <v>1038</v>
      </c>
      <c r="B1041" s="145"/>
      <c r="C1041" s="146"/>
      <c r="D1041" s="43"/>
      <c r="E1041" s="147"/>
      <c r="F1041" s="206"/>
      <c r="G1041" s="46"/>
      <c r="H1041" s="164"/>
      <c r="I1041" s="148"/>
      <c r="J1041" s="146"/>
      <c r="K1041" s="167"/>
      <c r="L1041" s="150"/>
      <c r="M1041" s="149"/>
      <c r="N1041" s="239" t="str">
        <f ca="1">IF(Tabla1[[#This Row],[Fecha de nac]]="","",IF(Tabla1[[#This Row],[Fecha Finalización]] &gt;=TODAY(), DATEDIF(Tabla1[[#This Row],[Fecha de nac]],TODAY(),"y"), ROUNDDOWN((Tabla1[[#This Row],[Fecha Finalización]] -Tabla1[[#This Row],[Fecha de nac]])/365,0)))</f>
        <v/>
      </c>
      <c r="O1041" s="170"/>
      <c r="P1041" s="151"/>
      <c r="Q1041" s="152"/>
      <c r="R1041" s="153"/>
      <c r="S1041" s="153"/>
      <c r="T1041" s="153"/>
      <c r="U1041" s="243" t="str">
        <f>IF(F1041="","",Tabla1[[#This Row],[Fecha Inicio grupo]]+3*7-7)</f>
        <v/>
      </c>
      <c r="V1041" s="244" t="str">
        <f>IF(F1041="","",EDATE(Tabla1[[#This Row],[Fecha Inicio grupo]],3))</f>
        <v/>
      </c>
      <c r="W1041" s="30"/>
      <c r="X1041" s="30"/>
      <c r="Y1041" s="154"/>
      <c r="Z1041" s="154"/>
      <c r="AA1041" s="154"/>
      <c r="AB1041" s="154"/>
      <c r="AC1041" s="154"/>
      <c r="AD1041" s="154"/>
      <c r="AE1041" s="154"/>
      <c r="AF1041" s="154"/>
      <c r="AG1041" s="154"/>
      <c r="AH1041" s="231"/>
      <c r="AI1041" s="231"/>
      <c r="AJ1041" s="232"/>
      <c r="AK1041" s="231"/>
      <c r="AL1041" s="231"/>
      <c r="AM1041" s="231"/>
      <c r="AN1041" s="231"/>
      <c r="AO1041" s="144"/>
      <c r="AP1041" s="246" t="str">
        <f>IF(F1041="","",IFERROR(VLOOKUP(SUBSTITUTE(SUBSTITUTE(Tabla1[[#This Row],[Uso Sistemas]],"T","P"),"N","F"),Parámetros!$M$2:$N$17,2,0),"Completar hasta 3ra sem. para evaluar a Probacionista"))</f>
        <v/>
      </c>
      <c r="AQ1041" s="155"/>
      <c r="AR1041" s="155"/>
      <c r="AS1041" s="155"/>
      <c r="AT1041" s="30"/>
      <c r="AU1041" s="56" t="str">
        <f>CONCATENATE(Tabla1[[#This Row],[sem 01]],Tabla1[[#This Row],[sem 02]],Tabla1[[#This Row],[sem 03]])</f>
        <v/>
      </c>
      <c r="AV1041" s="56"/>
      <c r="AW1041" s="56"/>
      <c r="AX1041" s="248" t="str">
        <f>IF(V1041="","",EOMONTH(EDATE(Tabla1[[#This Row],[Fecha Finalización]],2),0))</f>
        <v/>
      </c>
      <c r="AY1041" s="155"/>
      <c r="AZ1041" s="249" t="str">
        <f>IF(V1041="","",EOMONTH(EDATE(Tabla1[[#This Row],[Fecha Finalización]],3),0))</f>
        <v/>
      </c>
      <c r="BA1041" s="40"/>
      <c r="BB1041" s="40"/>
      <c r="BC1041" s="237"/>
      <c r="BD1041" s="233" t="str">
        <f>IF(F1041="","",Tabla1[[#This Row],[sem 01]]&amp;Tabla1[[#This Row],[sem 02]]&amp;Tabla1[[#This Row],[sem 03]])</f>
        <v/>
      </c>
      <c r="BE1041" s="234" t="str">
        <f>+IF(TRIM(F1041)="","",$B$1&amp;"-"&amp;Tabla1[[#This Row],[Mes Inscrito]]&amp;"-"&amp;Tabla1[[#This Row],[Dia de clases Inscrito]]&amp;"-"&amp;Tabla1[[#This Row],[Horario Inscrito]]&amp;"-"&amp;Tabla1[[#This Row],[Fecha Inicio grupo]])</f>
        <v/>
      </c>
      <c r="BF1041" s="251" t="str">
        <f>IF(F1041="","",Tabla1[[#This Row],[Curso]])</f>
        <v/>
      </c>
      <c r="BG1041" s="252" t="str">
        <f>+IF(TRIM(F1041)="","",$B$1&amp;"-"&amp;TRIM(Tabla1[[#This Row],[Mes Inscrito]])&amp;"-"&amp;TRIM(Tabla1[[#This Row],[Dia de clases Inscrito]])&amp;"-"&amp;TRIM(Tabla1[[#This Row],[Horario Inscrito]])&amp;"-"&amp;TRIM(Tabla1[[#This Row],[Fecha Inicio grupo]])&amp;"-"&amp;TRIM(Tabla1[[#This Row],[Tipo Incrito]]))</f>
        <v/>
      </c>
      <c r="BH1041" s="253" t="str">
        <f>IF(F1041="","",OR(IFERROR(SEARCH("CG",Tabla1[[#This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1" s="307" t="str">
        <f>IF(F1041&lt;&gt;"",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1" s="307" t="str">
        <f>IF(F1041&lt;&gt;"",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1" s="307" t="str">
        <f>IF(Tabla1[[#This Row],[Fecha Inicio grupo]]="","",IFERROR(VLOOKUP(Tabla1[[#This Row],[Mes de Alta como miembro]],Parámetros!$AM$2:$AN$16,2,0),"01/01/1900"))</f>
        <v/>
      </c>
    </row>
    <row r="1042" spans="1:63" ht="15" hidden="1" customHeight="1">
      <c r="A1042" s="69">
        <v>1039</v>
      </c>
      <c r="B1042" s="145"/>
      <c r="C1042" s="146"/>
      <c r="D1042" s="43"/>
      <c r="E1042" s="147"/>
      <c r="F1042" s="206"/>
      <c r="G1042" s="46"/>
      <c r="H1042" s="164"/>
      <c r="I1042" s="148"/>
      <c r="J1042" s="146"/>
      <c r="K1042" s="167"/>
      <c r="L1042" s="150"/>
      <c r="M1042" s="149"/>
      <c r="N1042" s="239" t="str">
        <f ca="1">IF(Tabla1[[#This Row],[Fecha de nac]]="","",IF(Tabla1[[#This Row],[Fecha Finalización]] &gt;=TODAY(), DATEDIF(Tabla1[[#This Row],[Fecha de nac]],TODAY(),"y"), ROUNDDOWN((Tabla1[[#This Row],[Fecha Finalización]] -Tabla1[[#This Row],[Fecha de nac]])/365,0)))</f>
        <v/>
      </c>
      <c r="O1042" s="170"/>
      <c r="P1042" s="151"/>
      <c r="Q1042" s="152"/>
      <c r="R1042" s="153"/>
      <c r="S1042" s="153"/>
      <c r="T1042" s="153"/>
      <c r="U1042" s="243" t="str">
        <f>IF(F1042="","",Tabla1[[#This Row],[Fecha Inicio grupo]]+3*7-7)</f>
        <v/>
      </c>
      <c r="V1042" s="244" t="str">
        <f>IF(F1042="","",EDATE(Tabla1[[#This Row],[Fecha Inicio grupo]],3))</f>
        <v/>
      </c>
      <c r="W1042" s="30"/>
      <c r="X1042" s="30"/>
      <c r="Y1042" s="154"/>
      <c r="Z1042" s="154"/>
      <c r="AA1042" s="154"/>
      <c r="AB1042" s="154"/>
      <c r="AC1042" s="154"/>
      <c r="AD1042" s="154"/>
      <c r="AE1042" s="154"/>
      <c r="AF1042" s="154"/>
      <c r="AG1042" s="154"/>
      <c r="AH1042" s="231"/>
      <c r="AI1042" s="231"/>
      <c r="AJ1042" s="232"/>
      <c r="AK1042" s="231"/>
      <c r="AL1042" s="231"/>
      <c r="AM1042" s="231"/>
      <c r="AN1042" s="231"/>
      <c r="AO1042" s="144"/>
      <c r="AP1042" s="246" t="str">
        <f>IF(F1042="","",IFERROR(VLOOKUP(SUBSTITUTE(SUBSTITUTE(Tabla1[[#This Row],[Uso Sistemas]],"T","P"),"N","F"),Parámetros!$M$2:$N$17,2,0),"Completar hasta 3ra sem. para evaluar a Probacionista"))</f>
        <v/>
      </c>
      <c r="AQ1042" s="155"/>
      <c r="AR1042" s="155"/>
      <c r="AS1042" s="155"/>
      <c r="AT1042" s="30"/>
      <c r="AU1042" s="56" t="str">
        <f>CONCATENATE(Tabla1[[#This Row],[sem 01]],Tabla1[[#This Row],[sem 02]],Tabla1[[#This Row],[sem 03]])</f>
        <v/>
      </c>
      <c r="AV1042" s="56"/>
      <c r="AW1042" s="56"/>
      <c r="AX1042" s="248" t="str">
        <f>IF(V1042="","",EOMONTH(EDATE(Tabla1[[#This Row],[Fecha Finalización]],2),0))</f>
        <v/>
      </c>
      <c r="AY1042" s="155"/>
      <c r="AZ1042" s="249" t="str">
        <f>IF(V1042="","",EOMONTH(EDATE(Tabla1[[#This Row],[Fecha Finalización]],3),0))</f>
        <v/>
      </c>
      <c r="BA1042" s="40"/>
      <c r="BB1042" s="40"/>
      <c r="BC1042" s="237"/>
      <c r="BD1042" s="233" t="str">
        <f>IF(F1042="","",Tabla1[[#This Row],[sem 01]]&amp;Tabla1[[#This Row],[sem 02]]&amp;Tabla1[[#This Row],[sem 03]])</f>
        <v/>
      </c>
      <c r="BE1042" s="234" t="str">
        <f>+IF(TRIM(F1042)="","",$B$1&amp;"-"&amp;Tabla1[[#This Row],[Mes Inscrito]]&amp;"-"&amp;Tabla1[[#This Row],[Dia de clases Inscrito]]&amp;"-"&amp;Tabla1[[#This Row],[Horario Inscrito]]&amp;"-"&amp;Tabla1[[#This Row],[Fecha Inicio grupo]])</f>
        <v/>
      </c>
      <c r="BF1042" s="251" t="str">
        <f>IF(F1042="","",Tabla1[[#This Row],[Curso]])</f>
        <v/>
      </c>
      <c r="BG1042" s="252" t="str">
        <f>+IF(TRIM(F1042)="","",$B$1&amp;"-"&amp;TRIM(Tabla1[[#This Row],[Mes Inscrito]])&amp;"-"&amp;TRIM(Tabla1[[#This Row],[Dia de clases Inscrito]])&amp;"-"&amp;TRIM(Tabla1[[#This Row],[Horario Inscrito]])&amp;"-"&amp;TRIM(Tabla1[[#This Row],[Fecha Inicio grupo]])&amp;"-"&amp;TRIM(Tabla1[[#This Row],[Tipo Incrito]]))</f>
        <v/>
      </c>
      <c r="BH1042" s="253" t="str">
        <f>IF(F1042="","",OR(IFERROR(SEARCH("CG",Tabla1[[#This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2" s="307" t="str">
        <f>IF(F1042&lt;&gt;"",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2" s="307" t="str">
        <f>IF(F1042&lt;&gt;"",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2" s="307" t="str">
        <f>IF(Tabla1[[#This Row],[Fecha Inicio grupo]]="","",IFERROR(VLOOKUP(Tabla1[[#This Row],[Mes de Alta como miembro]],Parámetros!$AM$2:$AN$16,2,0),"01/01/1900"))</f>
        <v/>
      </c>
    </row>
    <row r="1043" spans="1:63" ht="15" hidden="1" customHeight="1">
      <c r="A1043" s="69">
        <v>1040</v>
      </c>
      <c r="B1043" s="145"/>
      <c r="C1043" s="146"/>
      <c r="D1043" s="43"/>
      <c r="E1043" s="147"/>
      <c r="F1043" s="206"/>
      <c r="G1043" s="46"/>
      <c r="H1043" s="164"/>
      <c r="I1043" s="148"/>
      <c r="J1043" s="146"/>
      <c r="K1043" s="167"/>
      <c r="L1043" s="150"/>
      <c r="M1043" s="149"/>
      <c r="N1043" s="239" t="str">
        <f ca="1">IF(Tabla1[[#This Row],[Fecha de nac]]="","",IF(Tabla1[[#This Row],[Fecha Finalización]] &gt;=TODAY(), DATEDIF(Tabla1[[#This Row],[Fecha de nac]],TODAY(),"y"), ROUNDDOWN((Tabla1[[#This Row],[Fecha Finalización]] -Tabla1[[#This Row],[Fecha de nac]])/365,0)))</f>
        <v/>
      </c>
      <c r="O1043" s="170"/>
      <c r="P1043" s="151"/>
      <c r="Q1043" s="152"/>
      <c r="R1043" s="153"/>
      <c r="S1043" s="153"/>
      <c r="T1043" s="153"/>
      <c r="U1043" s="243" t="str">
        <f>IF(F1043="","",Tabla1[[#This Row],[Fecha Inicio grupo]]+3*7-7)</f>
        <v/>
      </c>
      <c r="V1043" s="244" t="str">
        <f>IF(F1043="","",EDATE(Tabla1[[#This Row],[Fecha Inicio grupo]],3))</f>
        <v/>
      </c>
      <c r="W1043" s="30"/>
      <c r="X1043" s="30"/>
      <c r="Y1043" s="154"/>
      <c r="Z1043" s="154"/>
      <c r="AA1043" s="154"/>
      <c r="AB1043" s="154"/>
      <c r="AC1043" s="154"/>
      <c r="AD1043" s="154"/>
      <c r="AE1043" s="154"/>
      <c r="AF1043" s="154"/>
      <c r="AG1043" s="154"/>
      <c r="AH1043" s="231"/>
      <c r="AI1043" s="231"/>
      <c r="AJ1043" s="232"/>
      <c r="AK1043" s="231"/>
      <c r="AL1043" s="231"/>
      <c r="AM1043" s="231"/>
      <c r="AN1043" s="231"/>
      <c r="AO1043" s="144"/>
      <c r="AP1043" s="246" t="str">
        <f>IF(F1043="","",IFERROR(VLOOKUP(SUBSTITUTE(SUBSTITUTE(Tabla1[[#This Row],[Uso Sistemas]],"T","P"),"N","F"),Parámetros!$M$2:$N$17,2,0),"Completar hasta 3ra sem. para evaluar a Probacionista"))</f>
        <v/>
      </c>
      <c r="AQ1043" s="155"/>
      <c r="AR1043" s="155"/>
      <c r="AS1043" s="155"/>
      <c r="AT1043" s="30"/>
      <c r="AU1043" s="56" t="str">
        <f>CONCATENATE(Tabla1[[#This Row],[sem 01]],Tabla1[[#This Row],[sem 02]],Tabla1[[#This Row],[sem 03]])</f>
        <v/>
      </c>
      <c r="AV1043" s="56"/>
      <c r="AW1043" s="56"/>
      <c r="AX1043" s="248" t="str">
        <f>IF(V1043="","",EOMONTH(EDATE(Tabla1[[#This Row],[Fecha Finalización]],2),0))</f>
        <v/>
      </c>
      <c r="AY1043" s="155"/>
      <c r="AZ1043" s="249" t="str">
        <f>IF(V1043="","",EOMONTH(EDATE(Tabla1[[#This Row],[Fecha Finalización]],3),0))</f>
        <v/>
      </c>
      <c r="BA1043" s="40"/>
      <c r="BB1043" s="40"/>
      <c r="BC1043" s="237"/>
      <c r="BD1043" s="233" t="str">
        <f>IF(F1043="","",Tabla1[[#This Row],[sem 01]]&amp;Tabla1[[#This Row],[sem 02]]&amp;Tabla1[[#This Row],[sem 03]])</f>
        <v/>
      </c>
      <c r="BE1043" s="234" t="str">
        <f>+IF(TRIM(F1043)="","",$B$1&amp;"-"&amp;Tabla1[[#This Row],[Mes Inscrito]]&amp;"-"&amp;Tabla1[[#This Row],[Dia de clases Inscrito]]&amp;"-"&amp;Tabla1[[#This Row],[Horario Inscrito]]&amp;"-"&amp;Tabla1[[#This Row],[Fecha Inicio grupo]])</f>
        <v/>
      </c>
      <c r="BF1043" s="251" t="str">
        <f>IF(F1043="","",Tabla1[[#This Row],[Curso]])</f>
        <v/>
      </c>
      <c r="BG1043" s="252" t="str">
        <f>+IF(TRIM(F1043)="","",$B$1&amp;"-"&amp;TRIM(Tabla1[[#This Row],[Mes Inscrito]])&amp;"-"&amp;TRIM(Tabla1[[#This Row],[Dia de clases Inscrito]])&amp;"-"&amp;TRIM(Tabla1[[#This Row],[Horario Inscrito]])&amp;"-"&amp;TRIM(Tabla1[[#This Row],[Fecha Inicio grupo]])&amp;"-"&amp;TRIM(Tabla1[[#This Row],[Tipo Incrito]]))</f>
        <v/>
      </c>
      <c r="BH1043" s="253" t="str">
        <f>IF(F1043="","",OR(IFERROR(SEARCH("CG",Tabla1[[#This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3" s="307" t="str">
        <f>IF(F1043&lt;&gt;"",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3" s="307" t="str">
        <f>IF(F1043&lt;&gt;"",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3" s="307" t="str">
        <f>IF(Tabla1[[#This Row],[Fecha Inicio grupo]]="","",IFERROR(VLOOKUP(Tabla1[[#This Row],[Mes de Alta como miembro]],Parámetros!$AM$2:$AN$16,2,0),"01/01/1900"))</f>
        <v/>
      </c>
    </row>
    <row r="1044" spans="1:63" ht="15" hidden="1" customHeight="1">
      <c r="A1044" s="69">
        <v>1041</v>
      </c>
      <c r="B1044" s="145"/>
      <c r="C1044" s="146"/>
      <c r="D1044" s="43"/>
      <c r="E1044" s="147"/>
      <c r="F1044" s="206"/>
      <c r="G1044" s="46"/>
      <c r="H1044" s="164"/>
      <c r="I1044" s="148"/>
      <c r="J1044" s="146"/>
      <c r="K1044" s="167"/>
      <c r="L1044" s="150"/>
      <c r="M1044" s="149"/>
      <c r="N1044" s="239" t="str">
        <f ca="1">IF(Tabla1[[#This Row],[Fecha de nac]]="","",IF(Tabla1[[#This Row],[Fecha Finalización]] &gt;=TODAY(), DATEDIF(Tabla1[[#This Row],[Fecha de nac]],TODAY(),"y"), ROUNDDOWN((Tabla1[[#This Row],[Fecha Finalización]] -Tabla1[[#This Row],[Fecha de nac]])/365,0)))</f>
        <v/>
      </c>
      <c r="O1044" s="170"/>
      <c r="P1044" s="151"/>
      <c r="Q1044" s="152"/>
      <c r="R1044" s="153"/>
      <c r="S1044" s="153"/>
      <c r="T1044" s="153"/>
      <c r="U1044" s="243" t="str">
        <f>IF(F1044="","",Tabla1[[#This Row],[Fecha Inicio grupo]]+3*7-7)</f>
        <v/>
      </c>
      <c r="V1044" s="244" t="str">
        <f>IF(F1044="","",EDATE(Tabla1[[#This Row],[Fecha Inicio grupo]],3))</f>
        <v/>
      </c>
      <c r="W1044" s="30"/>
      <c r="X1044" s="30"/>
      <c r="Y1044" s="154"/>
      <c r="Z1044" s="154"/>
      <c r="AA1044" s="154"/>
      <c r="AB1044" s="154"/>
      <c r="AC1044" s="154"/>
      <c r="AD1044" s="154"/>
      <c r="AE1044" s="154"/>
      <c r="AF1044" s="154"/>
      <c r="AG1044" s="154"/>
      <c r="AH1044" s="231"/>
      <c r="AI1044" s="231"/>
      <c r="AJ1044" s="232"/>
      <c r="AK1044" s="231"/>
      <c r="AL1044" s="231"/>
      <c r="AM1044" s="231"/>
      <c r="AN1044" s="231"/>
      <c r="AO1044" s="144"/>
      <c r="AP1044" s="246" t="str">
        <f>IF(F1044="","",IFERROR(VLOOKUP(SUBSTITUTE(SUBSTITUTE(Tabla1[[#This Row],[Uso Sistemas]],"T","P"),"N","F"),Parámetros!$M$2:$N$17,2,0),"Completar hasta 3ra sem. para evaluar a Probacionista"))</f>
        <v/>
      </c>
      <c r="AQ1044" s="155"/>
      <c r="AR1044" s="155"/>
      <c r="AS1044" s="155"/>
      <c r="AT1044" s="30"/>
      <c r="AU1044" s="56" t="str">
        <f>CONCATENATE(Tabla1[[#This Row],[sem 01]],Tabla1[[#This Row],[sem 02]],Tabla1[[#This Row],[sem 03]])</f>
        <v/>
      </c>
      <c r="AV1044" s="56"/>
      <c r="AW1044" s="56"/>
      <c r="AX1044" s="248" t="str">
        <f>IF(V1044="","",EOMONTH(EDATE(Tabla1[[#This Row],[Fecha Finalización]],2),0))</f>
        <v/>
      </c>
      <c r="AY1044" s="155"/>
      <c r="AZ1044" s="249" t="str">
        <f>IF(V1044="","",EOMONTH(EDATE(Tabla1[[#This Row],[Fecha Finalización]],3),0))</f>
        <v/>
      </c>
      <c r="BA1044" s="40"/>
      <c r="BB1044" s="40"/>
      <c r="BC1044" s="237"/>
      <c r="BD1044" s="233" t="str">
        <f>IF(F1044="","",Tabla1[[#This Row],[sem 01]]&amp;Tabla1[[#This Row],[sem 02]]&amp;Tabla1[[#This Row],[sem 03]])</f>
        <v/>
      </c>
      <c r="BE1044" s="234" t="str">
        <f>+IF(TRIM(F1044)="","",$B$1&amp;"-"&amp;Tabla1[[#This Row],[Mes Inscrito]]&amp;"-"&amp;Tabla1[[#This Row],[Dia de clases Inscrito]]&amp;"-"&amp;Tabla1[[#This Row],[Horario Inscrito]]&amp;"-"&amp;Tabla1[[#This Row],[Fecha Inicio grupo]])</f>
        <v/>
      </c>
      <c r="BF1044" s="251" t="str">
        <f>IF(F1044="","",Tabla1[[#This Row],[Curso]])</f>
        <v/>
      </c>
      <c r="BG1044" s="252" t="str">
        <f>+IF(TRIM(F1044)="","",$B$1&amp;"-"&amp;TRIM(Tabla1[[#This Row],[Mes Inscrito]])&amp;"-"&amp;TRIM(Tabla1[[#This Row],[Dia de clases Inscrito]])&amp;"-"&amp;TRIM(Tabla1[[#This Row],[Horario Inscrito]])&amp;"-"&amp;TRIM(Tabla1[[#This Row],[Fecha Inicio grupo]])&amp;"-"&amp;TRIM(Tabla1[[#This Row],[Tipo Incrito]]))</f>
        <v/>
      </c>
      <c r="BH1044" s="253" t="str">
        <f>IF(F1044="","",OR(IFERROR(SEARCH("CG",Tabla1[[#This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4" s="307" t="str">
        <f>IF(F1044&lt;&gt;"",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4" s="307" t="str">
        <f>IF(F1044&lt;&gt;"",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4" s="307" t="str">
        <f>IF(Tabla1[[#This Row],[Fecha Inicio grupo]]="","",IFERROR(VLOOKUP(Tabla1[[#This Row],[Mes de Alta como miembro]],Parámetros!$AM$2:$AN$16,2,0),"01/01/1900"))</f>
        <v/>
      </c>
    </row>
    <row r="1045" spans="1:63" ht="15" hidden="1" customHeight="1">
      <c r="A1045" s="69">
        <v>1042</v>
      </c>
      <c r="B1045" s="145"/>
      <c r="C1045" s="146"/>
      <c r="D1045" s="43"/>
      <c r="E1045" s="147"/>
      <c r="F1045" s="206"/>
      <c r="G1045" s="46"/>
      <c r="H1045" s="164"/>
      <c r="I1045" s="148"/>
      <c r="J1045" s="146"/>
      <c r="K1045" s="167"/>
      <c r="L1045" s="150"/>
      <c r="M1045" s="149"/>
      <c r="N1045" s="239" t="str">
        <f ca="1">IF(Tabla1[[#This Row],[Fecha de nac]]="","",IF(Tabla1[[#This Row],[Fecha Finalización]] &gt;=TODAY(), DATEDIF(Tabla1[[#This Row],[Fecha de nac]],TODAY(),"y"), ROUNDDOWN((Tabla1[[#This Row],[Fecha Finalización]] -Tabla1[[#This Row],[Fecha de nac]])/365,0)))</f>
        <v/>
      </c>
      <c r="O1045" s="170"/>
      <c r="P1045" s="151"/>
      <c r="Q1045" s="152"/>
      <c r="R1045" s="153"/>
      <c r="S1045" s="153"/>
      <c r="T1045" s="153"/>
      <c r="U1045" s="243" t="str">
        <f>IF(F1045="","",Tabla1[[#This Row],[Fecha Inicio grupo]]+3*7-7)</f>
        <v/>
      </c>
      <c r="V1045" s="244" t="str">
        <f>IF(F1045="","",EDATE(Tabla1[[#This Row],[Fecha Inicio grupo]],3))</f>
        <v/>
      </c>
      <c r="W1045" s="30"/>
      <c r="X1045" s="30"/>
      <c r="Y1045" s="154"/>
      <c r="Z1045" s="154"/>
      <c r="AA1045" s="154"/>
      <c r="AB1045" s="154"/>
      <c r="AC1045" s="154"/>
      <c r="AD1045" s="154"/>
      <c r="AE1045" s="154"/>
      <c r="AF1045" s="154"/>
      <c r="AG1045" s="154"/>
      <c r="AH1045" s="231"/>
      <c r="AI1045" s="231"/>
      <c r="AJ1045" s="232"/>
      <c r="AK1045" s="231"/>
      <c r="AL1045" s="231"/>
      <c r="AM1045" s="231"/>
      <c r="AN1045" s="231"/>
      <c r="AO1045" s="144"/>
      <c r="AP1045" s="246" t="str">
        <f>IF(F1045="","",IFERROR(VLOOKUP(SUBSTITUTE(SUBSTITUTE(Tabla1[[#This Row],[Uso Sistemas]],"T","P"),"N","F"),Parámetros!$M$2:$N$17,2,0),"Completar hasta 3ra sem. para evaluar a Probacionista"))</f>
        <v/>
      </c>
      <c r="AQ1045" s="155"/>
      <c r="AR1045" s="155"/>
      <c r="AS1045" s="155"/>
      <c r="AT1045" s="30"/>
      <c r="AU1045" s="56" t="str">
        <f>CONCATENATE(Tabla1[[#This Row],[sem 01]],Tabla1[[#This Row],[sem 02]],Tabla1[[#This Row],[sem 03]])</f>
        <v/>
      </c>
      <c r="AV1045" s="56"/>
      <c r="AW1045" s="56"/>
      <c r="AX1045" s="248" t="str">
        <f>IF(V1045="","",EOMONTH(EDATE(Tabla1[[#This Row],[Fecha Finalización]],2),0))</f>
        <v/>
      </c>
      <c r="AY1045" s="155"/>
      <c r="AZ1045" s="249" t="str">
        <f>IF(V1045="","",EOMONTH(EDATE(Tabla1[[#This Row],[Fecha Finalización]],3),0))</f>
        <v/>
      </c>
      <c r="BA1045" s="40"/>
      <c r="BB1045" s="40"/>
      <c r="BC1045" s="237"/>
      <c r="BD1045" s="233" t="str">
        <f>IF(F1045="","",Tabla1[[#This Row],[sem 01]]&amp;Tabla1[[#This Row],[sem 02]]&amp;Tabla1[[#This Row],[sem 03]])</f>
        <v/>
      </c>
      <c r="BE1045" s="234" t="str">
        <f>+IF(TRIM(F1045)="","",$B$1&amp;"-"&amp;Tabla1[[#This Row],[Mes Inscrito]]&amp;"-"&amp;Tabla1[[#This Row],[Dia de clases Inscrito]]&amp;"-"&amp;Tabla1[[#This Row],[Horario Inscrito]]&amp;"-"&amp;Tabla1[[#This Row],[Fecha Inicio grupo]])</f>
        <v/>
      </c>
      <c r="BF1045" s="251" t="str">
        <f>IF(F1045="","",Tabla1[[#This Row],[Curso]])</f>
        <v/>
      </c>
      <c r="BG1045" s="252" t="str">
        <f>+IF(TRIM(F1045)="","",$B$1&amp;"-"&amp;TRIM(Tabla1[[#This Row],[Mes Inscrito]])&amp;"-"&amp;TRIM(Tabla1[[#This Row],[Dia de clases Inscrito]])&amp;"-"&amp;TRIM(Tabla1[[#This Row],[Horario Inscrito]])&amp;"-"&amp;TRIM(Tabla1[[#This Row],[Fecha Inicio grupo]])&amp;"-"&amp;TRIM(Tabla1[[#This Row],[Tipo Incrito]]))</f>
        <v/>
      </c>
      <c r="BH1045" s="253" t="str">
        <f>IF(F1045="","",OR(IFERROR(SEARCH("CG",Tabla1[[#This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5" s="307" t="str">
        <f>IF(F1045&lt;&gt;"",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5" s="307" t="str">
        <f>IF(F1045&lt;&gt;"",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5" s="307" t="str">
        <f>IF(Tabla1[[#This Row],[Fecha Inicio grupo]]="","",IFERROR(VLOOKUP(Tabla1[[#This Row],[Mes de Alta como miembro]],Parámetros!$AM$2:$AN$16,2,0),"01/01/1900"))</f>
        <v/>
      </c>
    </row>
    <row r="1046" spans="1:63" ht="15" hidden="1" customHeight="1">
      <c r="A1046" s="69">
        <v>1043</v>
      </c>
      <c r="B1046" s="145"/>
      <c r="C1046" s="146"/>
      <c r="D1046" s="43"/>
      <c r="E1046" s="147"/>
      <c r="F1046" s="206"/>
      <c r="G1046" s="46"/>
      <c r="H1046" s="164"/>
      <c r="I1046" s="148"/>
      <c r="J1046" s="146"/>
      <c r="K1046" s="167"/>
      <c r="L1046" s="150"/>
      <c r="M1046" s="149"/>
      <c r="N1046" s="239" t="str">
        <f ca="1">IF(Tabla1[[#This Row],[Fecha de nac]]="","",IF(Tabla1[[#This Row],[Fecha Finalización]] &gt;=TODAY(), DATEDIF(Tabla1[[#This Row],[Fecha de nac]],TODAY(),"y"), ROUNDDOWN((Tabla1[[#This Row],[Fecha Finalización]] -Tabla1[[#This Row],[Fecha de nac]])/365,0)))</f>
        <v/>
      </c>
      <c r="O1046" s="170"/>
      <c r="P1046" s="151"/>
      <c r="Q1046" s="152"/>
      <c r="R1046" s="153"/>
      <c r="S1046" s="153"/>
      <c r="T1046" s="153"/>
      <c r="U1046" s="243" t="str">
        <f>IF(F1046="","",Tabla1[[#This Row],[Fecha Inicio grupo]]+3*7-7)</f>
        <v/>
      </c>
      <c r="V1046" s="244" t="str">
        <f>IF(F1046="","",EDATE(Tabla1[[#This Row],[Fecha Inicio grupo]],3))</f>
        <v/>
      </c>
      <c r="W1046" s="30"/>
      <c r="X1046" s="30"/>
      <c r="Y1046" s="154"/>
      <c r="Z1046" s="154"/>
      <c r="AA1046" s="154"/>
      <c r="AB1046" s="154"/>
      <c r="AC1046" s="154"/>
      <c r="AD1046" s="154"/>
      <c r="AE1046" s="154"/>
      <c r="AF1046" s="154"/>
      <c r="AG1046" s="154"/>
      <c r="AH1046" s="231"/>
      <c r="AI1046" s="231"/>
      <c r="AJ1046" s="232"/>
      <c r="AK1046" s="231"/>
      <c r="AL1046" s="231"/>
      <c r="AM1046" s="231"/>
      <c r="AN1046" s="231"/>
      <c r="AO1046" s="144"/>
      <c r="AP1046" s="246" t="str">
        <f>IF(F1046="","",IFERROR(VLOOKUP(SUBSTITUTE(SUBSTITUTE(Tabla1[[#This Row],[Uso Sistemas]],"T","P"),"N","F"),Parámetros!$M$2:$N$17,2,0),"Completar hasta 3ra sem. para evaluar a Probacionista"))</f>
        <v/>
      </c>
      <c r="AQ1046" s="155"/>
      <c r="AR1046" s="155"/>
      <c r="AS1046" s="155"/>
      <c r="AT1046" s="30"/>
      <c r="AU1046" s="56" t="str">
        <f>CONCATENATE(Tabla1[[#This Row],[sem 01]],Tabla1[[#This Row],[sem 02]],Tabla1[[#This Row],[sem 03]])</f>
        <v/>
      </c>
      <c r="AV1046" s="56"/>
      <c r="AW1046" s="56"/>
      <c r="AX1046" s="248" t="str">
        <f>IF(V1046="","",EOMONTH(EDATE(Tabla1[[#This Row],[Fecha Finalización]],2),0))</f>
        <v/>
      </c>
      <c r="AY1046" s="155"/>
      <c r="AZ1046" s="249" t="str">
        <f>IF(V1046="","",EOMONTH(EDATE(Tabla1[[#This Row],[Fecha Finalización]],3),0))</f>
        <v/>
      </c>
      <c r="BA1046" s="40"/>
      <c r="BB1046" s="40"/>
      <c r="BC1046" s="237"/>
      <c r="BD1046" s="233" t="str">
        <f>IF(F1046="","",Tabla1[[#This Row],[sem 01]]&amp;Tabla1[[#This Row],[sem 02]]&amp;Tabla1[[#This Row],[sem 03]])</f>
        <v/>
      </c>
      <c r="BE1046" s="234" t="str">
        <f>+IF(TRIM(F1046)="","",$B$1&amp;"-"&amp;Tabla1[[#This Row],[Mes Inscrito]]&amp;"-"&amp;Tabla1[[#This Row],[Dia de clases Inscrito]]&amp;"-"&amp;Tabla1[[#This Row],[Horario Inscrito]]&amp;"-"&amp;Tabla1[[#This Row],[Fecha Inicio grupo]])</f>
        <v/>
      </c>
      <c r="BF1046" s="251" t="str">
        <f>IF(F1046="","",Tabla1[[#This Row],[Curso]])</f>
        <v/>
      </c>
      <c r="BG1046" s="252" t="str">
        <f>+IF(TRIM(F1046)="","",$B$1&amp;"-"&amp;TRIM(Tabla1[[#This Row],[Mes Inscrito]])&amp;"-"&amp;TRIM(Tabla1[[#This Row],[Dia de clases Inscrito]])&amp;"-"&amp;TRIM(Tabla1[[#This Row],[Horario Inscrito]])&amp;"-"&amp;TRIM(Tabla1[[#This Row],[Fecha Inicio grupo]])&amp;"-"&amp;TRIM(Tabla1[[#This Row],[Tipo Incrito]]))</f>
        <v/>
      </c>
      <c r="BH1046" s="253" t="str">
        <f>IF(F1046="","",OR(IFERROR(SEARCH("CG",Tabla1[[#This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6" s="307" t="str">
        <f>IF(F1046&lt;&gt;"",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6" s="307" t="str">
        <f>IF(F1046&lt;&gt;"",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6" s="307" t="str">
        <f>IF(Tabla1[[#This Row],[Fecha Inicio grupo]]="","",IFERROR(VLOOKUP(Tabla1[[#This Row],[Mes de Alta como miembro]],Parámetros!$AM$2:$AN$16,2,0),"01/01/1900"))</f>
        <v/>
      </c>
    </row>
    <row r="1047" spans="1:63" ht="15" hidden="1" customHeight="1">
      <c r="A1047" s="69">
        <v>1044</v>
      </c>
      <c r="B1047" s="145"/>
      <c r="C1047" s="146"/>
      <c r="D1047" s="43"/>
      <c r="E1047" s="147"/>
      <c r="F1047" s="206"/>
      <c r="G1047" s="46"/>
      <c r="H1047" s="164"/>
      <c r="I1047" s="148"/>
      <c r="J1047" s="146"/>
      <c r="K1047" s="167"/>
      <c r="L1047" s="150"/>
      <c r="M1047" s="149"/>
      <c r="N1047" s="239" t="str">
        <f ca="1">IF(Tabla1[[#This Row],[Fecha de nac]]="","",IF(Tabla1[[#This Row],[Fecha Finalización]] &gt;=TODAY(), DATEDIF(Tabla1[[#This Row],[Fecha de nac]],TODAY(),"y"), ROUNDDOWN((Tabla1[[#This Row],[Fecha Finalización]] -Tabla1[[#This Row],[Fecha de nac]])/365,0)))</f>
        <v/>
      </c>
      <c r="O1047" s="170"/>
      <c r="P1047" s="151"/>
      <c r="Q1047" s="152"/>
      <c r="R1047" s="153"/>
      <c r="S1047" s="153"/>
      <c r="T1047" s="153"/>
      <c r="U1047" s="243" t="str">
        <f>IF(F1047="","",Tabla1[[#This Row],[Fecha Inicio grupo]]+3*7-7)</f>
        <v/>
      </c>
      <c r="V1047" s="244" t="str">
        <f>IF(F1047="","",EDATE(Tabla1[[#This Row],[Fecha Inicio grupo]],3))</f>
        <v/>
      </c>
      <c r="W1047" s="30"/>
      <c r="X1047" s="30"/>
      <c r="Y1047" s="154"/>
      <c r="Z1047" s="154"/>
      <c r="AA1047" s="154"/>
      <c r="AB1047" s="154"/>
      <c r="AC1047" s="154"/>
      <c r="AD1047" s="154"/>
      <c r="AE1047" s="154"/>
      <c r="AF1047" s="154"/>
      <c r="AG1047" s="154"/>
      <c r="AH1047" s="231"/>
      <c r="AI1047" s="231"/>
      <c r="AJ1047" s="232"/>
      <c r="AK1047" s="231"/>
      <c r="AL1047" s="231"/>
      <c r="AM1047" s="231"/>
      <c r="AN1047" s="231"/>
      <c r="AO1047" s="144"/>
      <c r="AP1047" s="246" t="str">
        <f>IF(F1047="","",IFERROR(VLOOKUP(SUBSTITUTE(SUBSTITUTE(Tabla1[[#This Row],[Uso Sistemas]],"T","P"),"N","F"),Parámetros!$M$2:$N$17,2,0),"Completar hasta 3ra sem. para evaluar a Probacionista"))</f>
        <v/>
      </c>
      <c r="AQ1047" s="155"/>
      <c r="AR1047" s="155"/>
      <c r="AS1047" s="155"/>
      <c r="AT1047" s="30"/>
      <c r="AU1047" s="56" t="str">
        <f>CONCATENATE(Tabla1[[#This Row],[sem 01]],Tabla1[[#This Row],[sem 02]],Tabla1[[#This Row],[sem 03]])</f>
        <v/>
      </c>
      <c r="AV1047" s="56"/>
      <c r="AW1047" s="56"/>
      <c r="AX1047" s="248" t="str">
        <f>IF(V1047="","",EOMONTH(EDATE(Tabla1[[#This Row],[Fecha Finalización]],2),0))</f>
        <v/>
      </c>
      <c r="AY1047" s="155"/>
      <c r="AZ1047" s="249" t="str">
        <f>IF(V1047="","",EOMONTH(EDATE(Tabla1[[#This Row],[Fecha Finalización]],3),0))</f>
        <v/>
      </c>
      <c r="BA1047" s="40"/>
      <c r="BB1047" s="40"/>
      <c r="BC1047" s="237"/>
      <c r="BD1047" s="233" t="str">
        <f>IF(F1047="","",Tabla1[[#This Row],[sem 01]]&amp;Tabla1[[#This Row],[sem 02]]&amp;Tabla1[[#This Row],[sem 03]])</f>
        <v/>
      </c>
      <c r="BE1047" s="234" t="str">
        <f>+IF(TRIM(F1047)="","",$B$1&amp;"-"&amp;Tabla1[[#This Row],[Mes Inscrito]]&amp;"-"&amp;Tabla1[[#This Row],[Dia de clases Inscrito]]&amp;"-"&amp;Tabla1[[#This Row],[Horario Inscrito]]&amp;"-"&amp;Tabla1[[#This Row],[Fecha Inicio grupo]])</f>
        <v/>
      </c>
      <c r="BF1047" s="251" t="str">
        <f>IF(F1047="","",Tabla1[[#This Row],[Curso]])</f>
        <v/>
      </c>
      <c r="BG1047" s="252" t="str">
        <f>+IF(TRIM(F1047)="","",$B$1&amp;"-"&amp;TRIM(Tabla1[[#This Row],[Mes Inscrito]])&amp;"-"&amp;TRIM(Tabla1[[#This Row],[Dia de clases Inscrito]])&amp;"-"&amp;TRIM(Tabla1[[#This Row],[Horario Inscrito]])&amp;"-"&amp;TRIM(Tabla1[[#This Row],[Fecha Inicio grupo]])&amp;"-"&amp;TRIM(Tabla1[[#This Row],[Tipo Incrito]]))</f>
        <v/>
      </c>
      <c r="BH1047" s="253" t="str">
        <f>IF(F1047="","",OR(IFERROR(SEARCH("CG",Tabla1[[#This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7" s="307" t="str">
        <f>IF(F1047&lt;&gt;"",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7" s="307" t="str">
        <f>IF(F1047&lt;&gt;"",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7" s="307" t="str">
        <f>IF(Tabla1[[#This Row],[Fecha Inicio grupo]]="","",IFERROR(VLOOKUP(Tabla1[[#This Row],[Mes de Alta como miembro]],Parámetros!$AM$2:$AN$16,2,0),"01/01/1900"))</f>
        <v/>
      </c>
    </row>
    <row r="1048" spans="1:63" ht="15" hidden="1" customHeight="1">
      <c r="A1048" s="69">
        <v>1045</v>
      </c>
      <c r="B1048" s="145"/>
      <c r="C1048" s="146"/>
      <c r="D1048" s="43"/>
      <c r="E1048" s="147"/>
      <c r="F1048" s="206"/>
      <c r="G1048" s="46"/>
      <c r="H1048" s="164"/>
      <c r="I1048" s="148"/>
      <c r="J1048" s="146"/>
      <c r="K1048" s="167"/>
      <c r="L1048" s="150"/>
      <c r="M1048" s="149"/>
      <c r="N1048" s="239" t="str">
        <f ca="1">IF(Tabla1[[#This Row],[Fecha de nac]]="","",IF(Tabla1[[#This Row],[Fecha Finalización]] &gt;=TODAY(), DATEDIF(Tabla1[[#This Row],[Fecha de nac]],TODAY(),"y"), ROUNDDOWN((Tabla1[[#This Row],[Fecha Finalización]] -Tabla1[[#This Row],[Fecha de nac]])/365,0)))</f>
        <v/>
      </c>
      <c r="O1048" s="170"/>
      <c r="P1048" s="151"/>
      <c r="Q1048" s="152"/>
      <c r="R1048" s="153"/>
      <c r="S1048" s="153"/>
      <c r="T1048" s="153"/>
      <c r="U1048" s="243" t="str">
        <f>IF(F1048="","",Tabla1[[#This Row],[Fecha Inicio grupo]]+3*7-7)</f>
        <v/>
      </c>
      <c r="V1048" s="244" t="str">
        <f>IF(F1048="","",EDATE(Tabla1[[#This Row],[Fecha Inicio grupo]],3))</f>
        <v/>
      </c>
      <c r="W1048" s="30"/>
      <c r="X1048" s="30"/>
      <c r="Y1048" s="154"/>
      <c r="Z1048" s="154"/>
      <c r="AA1048" s="154"/>
      <c r="AB1048" s="154"/>
      <c r="AC1048" s="154"/>
      <c r="AD1048" s="154"/>
      <c r="AE1048" s="154"/>
      <c r="AF1048" s="154"/>
      <c r="AG1048" s="154"/>
      <c r="AH1048" s="231"/>
      <c r="AI1048" s="231"/>
      <c r="AJ1048" s="232"/>
      <c r="AK1048" s="231"/>
      <c r="AL1048" s="231"/>
      <c r="AM1048" s="231"/>
      <c r="AN1048" s="231"/>
      <c r="AO1048" s="144"/>
      <c r="AP1048" s="246" t="str">
        <f>IF(F1048="","",IFERROR(VLOOKUP(SUBSTITUTE(SUBSTITUTE(Tabla1[[#This Row],[Uso Sistemas]],"T","P"),"N","F"),Parámetros!$M$2:$N$17,2,0),"Completar hasta 3ra sem. para evaluar a Probacionista"))</f>
        <v/>
      </c>
      <c r="AQ1048" s="155"/>
      <c r="AR1048" s="155"/>
      <c r="AS1048" s="155"/>
      <c r="AT1048" s="30"/>
      <c r="AU1048" s="56" t="str">
        <f>CONCATENATE(Tabla1[[#This Row],[sem 01]],Tabla1[[#This Row],[sem 02]],Tabla1[[#This Row],[sem 03]])</f>
        <v/>
      </c>
      <c r="AV1048" s="56"/>
      <c r="AW1048" s="56"/>
      <c r="AX1048" s="248" t="str">
        <f>IF(V1048="","",EOMONTH(EDATE(Tabla1[[#This Row],[Fecha Finalización]],2),0))</f>
        <v/>
      </c>
      <c r="AY1048" s="155"/>
      <c r="AZ1048" s="249" t="str">
        <f>IF(V1048="","",EOMONTH(EDATE(Tabla1[[#This Row],[Fecha Finalización]],3),0))</f>
        <v/>
      </c>
      <c r="BA1048" s="40"/>
      <c r="BB1048" s="40"/>
      <c r="BC1048" s="237"/>
      <c r="BD1048" s="233" t="str">
        <f>IF(F1048="","",Tabla1[[#This Row],[sem 01]]&amp;Tabla1[[#This Row],[sem 02]]&amp;Tabla1[[#This Row],[sem 03]])</f>
        <v/>
      </c>
      <c r="BE1048" s="234" t="str">
        <f>+IF(TRIM(F1048)="","",$B$1&amp;"-"&amp;Tabla1[[#This Row],[Mes Inscrito]]&amp;"-"&amp;Tabla1[[#This Row],[Dia de clases Inscrito]]&amp;"-"&amp;Tabla1[[#This Row],[Horario Inscrito]]&amp;"-"&amp;Tabla1[[#This Row],[Fecha Inicio grupo]])</f>
        <v/>
      </c>
      <c r="BF1048" s="251" t="str">
        <f>IF(F1048="","",Tabla1[[#This Row],[Curso]])</f>
        <v/>
      </c>
      <c r="BG1048" s="252" t="str">
        <f>+IF(TRIM(F1048)="","",$B$1&amp;"-"&amp;TRIM(Tabla1[[#This Row],[Mes Inscrito]])&amp;"-"&amp;TRIM(Tabla1[[#This Row],[Dia de clases Inscrito]])&amp;"-"&amp;TRIM(Tabla1[[#This Row],[Horario Inscrito]])&amp;"-"&amp;TRIM(Tabla1[[#This Row],[Fecha Inicio grupo]])&amp;"-"&amp;TRIM(Tabla1[[#This Row],[Tipo Incrito]]))</f>
        <v/>
      </c>
      <c r="BH1048" s="253" t="str">
        <f>IF(F1048="","",OR(IFERROR(SEARCH("CG",Tabla1[[#This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8" s="307" t="str">
        <f>IF(F1048&lt;&gt;"",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8" s="307" t="str">
        <f>IF(F1048&lt;&gt;"",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8" s="307" t="str">
        <f>IF(Tabla1[[#This Row],[Fecha Inicio grupo]]="","",IFERROR(VLOOKUP(Tabla1[[#This Row],[Mes de Alta como miembro]],Parámetros!$AM$2:$AN$16,2,0),"01/01/1900"))</f>
        <v/>
      </c>
    </row>
    <row r="1049" spans="1:63" ht="15" hidden="1" customHeight="1">
      <c r="A1049" s="69">
        <v>1046</v>
      </c>
      <c r="B1049" s="145"/>
      <c r="C1049" s="146"/>
      <c r="D1049" s="43"/>
      <c r="E1049" s="147"/>
      <c r="F1049" s="206"/>
      <c r="G1049" s="46"/>
      <c r="H1049" s="164"/>
      <c r="I1049" s="148"/>
      <c r="J1049" s="146"/>
      <c r="K1049" s="167"/>
      <c r="L1049" s="150"/>
      <c r="M1049" s="149"/>
      <c r="N1049" s="239" t="str">
        <f ca="1">IF(Tabla1[[#This Row],[Fecha de nac]]="","",IF(Tabla1[[#This Row],[Fecha Finalización]] &gt;=TODAY(), DATEDIF(Tabla1[[#This Row],[Fecha de nac]],TODAY(),"y"), ROUNDDOWN((Tabla1[[#This Row],[Fecha Finalización]] -Tabla1[[#This Row],[Fecha de nac]])/365,0)))</f>
        <v/>
      </c>
      <c r="O1049" s="170"/>
      <c r="P1049" s="151"/>
      <c r="Q1049" s="152"/>
      <c r="R1049" s="153"/>
      <c r="S1049" s="153"/>
      <c r="T1049" s="153"/>
      <c r="U1049" s="243" t="str">
        <f>IF(F1049="","",Tabla1[[#This Row],[Fecha Inicio grupo]]+3*7-7)</f>
        <v/>
      </c>
      <c r="V1049" s="244" t="str">
        <f>IF(F1049="","",EDATE(Tabla1[[#This Row],[Fecha Inicio grupo]],3))</f>
        <v/>
      </c>
      <c r="W1049" s="30"/>
      <c r="X1049" s="30"/>
      <c r="Y1049" s="154"/>
      <c r="Z1049" s="154"/>
      <c r="AA1049" s="154"/>
      <c r="AB1049" s="154"/>
      <c r="AC1049" s="154"/>
      <c r="AD1049" s="154"/>
      <c r="AE1049" s="154"/>
      <c r="AF1049" s="154"/>
      <c r="AG1049" s="154"/>
      <c r="AH1049" s="231"/>
      <c r="AI1049" s="231"/>
      <c r="AJ1049" s="232"/>
      <c r="AK1049" s="231"/>
      <c r="AL1049" s="231"/>
      <c r="AM1049" s="231"/>
      <c r="AN1049" s="231"/>
      <c r="AO1049" s="144"/>
      <c r="AP1049" s="246" t="str">
        <f>IF(F1049="","",IFERROR(VLOOKUP(SUBSTITUTE(SUBSTITUTE(Tabla1[[#This Row],[Uso Sistemas]],"T","P"),"N","F"),Parámetros!$M$2:$N$17,2,0),"Completar hasta 3ra sem. para evaluar a Probacionista"))</f>
        <v/>
      </c>
      <c r="AQ1049" s="155"/>
      <c r="AR1049" s="155"/>
      <c r="AS1049" s="155"/>
      <c r="AT1049" s="30"/>
      <c r="AU1049" s="56" t="str">
        <f>CONCATENATE(Tabla1[[#This Row],[sem 01]],Tabla1[[#This Row],[sem 02]],Tabla1[[#This Row],[sem 03]])</f>
        <v/>
      </c>
      <c r="AV1049" s="56"/>
      <c r="AW1049" s="56"/>
      <c r="AX1049" s="248" t="str">
        <f>IF(V1049="","",EOMONTH(EDATE(Tabla1[[#This Row],[Fecha Finalización]],2),0))</f>
        <v/>
      </c>
      <c r="AY1049" s="155"/>
      <c r="AZ1049" s="249" t="str">
        <f>IF(V1049="","",EOMONTH(EDATE(Tabla1[[#This Row],[Fecha Finalización]],3),0))</f>
        <v/>
      </c>
      <c r="BA1049" s="40"/>
      <c r="BB1049" s="40"/>
      <c r="BC1049" s="237"/>
      <c r="BD1049" s="233" t="str">
        <f>IF(F1049="","",Tabla1[[#This Row],[sem 01]]&amp;Tabla1[[#This Row],[sem 02]]&amp;Tabla1[[#This Row],[sem 03]])</f>
        <v/>
      </c>
      <c r="BE1049" s="234" t="str">
        <f>+IF(TRIM(F1049)="","",$B$1&amp;"-"&amp;Tabla1[[#This Row],[Mes Inscrito]]&amp;"-"&amp;Tabla1[[#This Row],[Dia de clases Inscrito]]&amp;"-"&amp;Tabla1[[#This Row],[Horario Inscrito]]&amp;"-"&amp;Tabla1[[#This Row],[Fecha Inicio grupo]])</f>
        <v/>
      </c>
      <c r="BF1049" s="251" t="str">
        <f>IF(F1049="","",Tabla1[[#This Row],[Curso]])</f>
        <v/>
      </c>
      <c r="BG1049" s="252" t="str">
        <f>+IF(TRIM(F1049)="","",$B$1&amp;"-"&amp;TRIM(Tabla1[[#This Row],[Mes Inscrito]])&amp;"-"&amp;TRIM(Tabla1[[#This Row],[Dia de clases Inscrito]])&amp;"-"&amp;TRIM(Tabla1[[#This Row],[Horario Inscrito]])&amp;"-"&amp;TRIM(Tabla1[[#This Row],[Fecha Inicio grupo]])&amp;"-"&amp;TRIM(Tabla1[[#This Row],[Tipo Incrito]]))</f>
        <v/>
      </c>
      <c r="BH1049" s="253" t="str">
        <f>IF(F1049="","",OR(IFERROR(SEARCH("CG",Tabla1[[#This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9" s="307" t="str">
        <f>IF(F1049&lt;&gt;"",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9" s="307" t="str">
        <f>IF(F1049&lt;&gt;"",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9" s="307" t="str">
        <f>IF(Tabla1[[#This Row],[Fecha Inicio grupo]]="","",IFERROR(VLOOKUP(Tabla1[[#This Row],[Mes de Alta como miembro]],Parámetros!$AM$2:$AN$16,2,0),"01/01/1900"))</f>
        <v/>
      </c>
    </row>
    <row r="1050" spans="1:63" ht="15" hidden="1" customHeight="1">
      <c r="A1050" s="69">
        <v>1047</v>
      </c>
      <c r="B1050" s="145"/>
      <c r="C1050" s="146"/>
      <c r="D1050" s="43"/>
      <c r="E1050" s="147"/>
      <c r="F1050" s="206"/>
      <c r="G1050" s="46"/>
      <c r="H1050" s="164"/>
      <c r="I1050" s="148"/>
      <c r="J1050" s="146"/>
      <c r="K1050" s="167"/>
      <c r="L1050" s="150"/>
      <c r="M1050" s="149"/>
      <c r="N1050" s="239" t="str">
        <f ca="1">IF(Tabla1[[#This Row],[Fecha de nac]]="","",IF(Tabla1[[#This Row],[Fecha Finalización]] &gt;=TODAY(), DATEDIF(Tabla1[[#This Row],[Fecha de nac]],TODAY(),"y"), ROUNDDOWN((Tabla1[[#This Row],[Fecha Finalización]] -Tabla1[[#This Row],[Fecha de nac]])/365,0)))</f>
        <v/>
      </c>
      <c r="O1050" s="170"/>
      <c r="P1050" s="151"/>
      <c r="Q1050" s="152"/>
      <c r="R1050" s="153"/>
      <c r="S1050" s="153"/>
      <c r="T1050" s="153"/>
      <c r="U1050" s="243" t="str">
        <f>IF(F1050="","",Tabla1[[#This Row],[Fecha Inicio grupo]]+3*7-7)</f>
        <v/>
      </c>
      <c r="V1050" s="244" t="str">
        <f>IF(F1050="","",EDATE(Tabla1[[#This Row],[Fecha Inicio grupo]],3))</f>
        <v/>
      </c>
      <c r="W1050" s="30"/>
      <c r="X1050" s="30"/>
      <c r="Y1050" s="154"/>
      <c r="Z1050" s="154"/>
      <c r="AA1050" s="154"/>
      <c r="AB1050" s="154"/>
      <c r="AC1050" s="154"/>
      <c r="AD1050" s="154"/>
      <c r="AE1050" s="154"/>
      <c r="AF1050" s="154"/>
      <c r="AG1050" s="154"/>
      <c r="AH1050" s="231"/>
      <c r="AI1050" s="231"/>
      <c r="AJ1050" s="232"/>
      <c r="AK1050" s="231"/>
      <c r="AL1050" s="231"/>
      <c r="AM1050" s="231"/>
      <c r="AN1050" s="231"/>
      <c r="AO1050" s="144"/>
      <c r="AP1050" s="246" t="str">
        <f>IF(F1050="","",IFERROR(VLOOKUP(SUBSTITUTE(SUBSTITUTE(Tabla1[[#This Row],[Uso Sistemas]],"T","P"),"N","F"),Parámetros!$M$2:$N$17,2,0),"Completar hasta 3ra sem. para evaluar a Probacionista"))</f>
        <v/>
      </c>
      <c r="AQ1050" s="155"/>
      <c r="AR1050" s="155"/>
      <c r="AS1050" s="155"/>
      <c r="AT1050" s="30"/>
      <c r="AU1050" s="56" t="str">
        <f>CONCATENATE(Tabla1[[#This Row],[sem 01]],Tabla1[[#This Row],[sem 02]],Tabla1[[#This Row],[sem 03]])</f>
        <v/>
      </c>
      <c r="AV1050" s="56"/>
      <c r="AW1050" s="56"/>
      <c r="AX1050" s="248" t="str">
        <f>IF(V1050="","",EOMONTH(EDATE(Tabla1[[#This Row],[Fecha Finalización]],2),0))</f>
        <v/>
      </c>
      <c r="AY1050" s="155"/>
      <c r="AZ1050" s="249" t="str">
        <f>IF(V1050="","",EOMONTH(EDATE(Tabla1[[#This Row],[Fecha Finalización]],3),0))</f>
        <v/>
      </c>
      <c r="BA1050" s="40"/>
      <c r="BB1050" s="40"/>
      <c r="BC1050" s="237"/>
      <c r="BD1050" s="233" t="str">
        <f>IF(F1050="","",Tabla1[[#This Row],[sem 01]]&amp;Tabla1[[#This Row],[sem 02]]&amp;Tabla1[[#This Row],[sem 03]])</f>
        <v/>
      </c>
      <c r="BE1050" s="234" t="str">
        <f>+IF(TRIM(F1050)="","",$B$1&amp;"-"&amp;Tabla1[[#This Row],[Mes Inscrito]]&amp;"-"&amp;Tabla1[[#This Row],[Dia de clases Inscrito]]&amp;"-"&amp;Tabla1[[#This Row],[Horario Inscrito]]&amp;"-"&amp;Tabla1[[#This Row],[Fecha Inicio grupo]])</f>
        <v/>
      </c>
      <c r="BF1050" s="251" t="str">
        <f>IF(F1050="","",Tabla1[[#This Row],[Curso]])</f>
        <v/>
      </c>
      <c r="BG1050" s="252" t="str">
        <f>+IF(TRIM(F1050)="","",$B$1&amp;"-"&amp;TRIM(Tabla1[[#This Row],[Mes Inscrito]])&amp;"-"&amp;TRIM(Tabla1[[#This Row],[Dia de clases Inscrito]])&amp;"-"&amp;TRIM(Tabla1[[#This Row],[Horario Inscrito]])&amp;"-"&amp;TRIM(Tabla1[[#This Row],[Fecha Inicio grupo]])&amp;"-"&amp;TRIM(Tabla1[[#This Row],[Tipo Incrito]]))</f>
        <v/>
      </c>
      <c r="BH1050" s="253" t="str">
        <f>IF(F1050="","",OR(IFERROR(SEARCH("CG",Tabla1[[#This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0" s="307" t="str">
        <f>IF(F1050&lt;&gt;"",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0" s="307" t="str">
        <f>IF(F1050&lt;&gt;"",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0" s="307" t="str">
        <f>IF(Tabla1[[#This Row],[Fecha Inicio grupo]]="","",IFERROR(VLOOKUP(Tabla1[[#This Row],[Mes de Alta como miembro]],Parámetros!$AM$2:$AN$16,2,0),"01/01/1900"))</f>
        <v/>
      </c>
    </row>
    <row r="1051" spans="1:63" ht="15" hidden="1" customHeight="1">
      <c r="A1051" s="69">
        <v>1048</v>
      </c>
      <c r="B1051" s="145"/>
      <c r="C1051" s="146"/>
      <c r="D1051" s="43"/>
      <c r="E1051" s="147"/>
      <c r="F1051" s="206"/>
      <c r="G1051" s="46"/>
      <c r="H1051" s="164"/>
      <c r="I1051" s="148"/>
      <c r="J1051" s="146"/>
      <c r="K1051" s="167"/>
      <c r="L1051" s="150"/>
      <c r="M1051" s="149"/>
      <c r="N1051" s="239" t="str">
        <f ca="1">IF(Tabla1[[#This Row],[Fecha de nac]]="","",IF(Tabla1[[#This Row],[Fecha Finalización]] &gt;=TODAY(), DATEDIF(Tabla1[[#This Row],[Fecha de nac]],TODAY(),"y"), ROUNDDOWN((Tabla1[[#This Row],[Fecha Finalización]] -Tabla1[[#This Row],[Fecha de nac]])/365,0)))</f>
        <v/>
      </c>
      <c r="O1051" s="170"/>
      <c r="P1051" s="151"/>
      <c r="Q1051" s="152"/>
      <c r="R1051" s="153"/>
      <c r="S1051" s="153"/>
      <c r="T1051" s="153"/>
      <c r="U1051" s="243" t="str">
        <f>IF(F1051="","",Tabla1[[#This Row],[Fecha Inicio grupo]]+3*7-7)</f>
        <v/>
      </c>
      <c r="V1051" s="244" t="str">
        <f>IF(F1051="","",EDATE(Tabla1[[#This Row],[Fecha Inicio grupo]],3))</f>
        <v/>
      </c>
      <c r="W1051" s="30"/>
      <c r="X1051" s="30"/>
      <c r="Y1051" s="154"/>
      <c r="Z1051" s="154"/>
      <c r="AA1051" s="154"/>
      <c r="AB1051" s="154"/>
      <c r="AC1051" s="154"/>
      <c r="AD1051" s="154"/>
      <c r="AE1051" s="154"/>
      <c r="AF1051" s="154"/>
      <c r="AG1051" s="154"/>
      <c r="AH1051" s="231"/>
      <c r="AI1051" s="231"/>
      <c r="AJ1051" s="232"/>
      <c r="AK1051" s="231"/>
      <c r="AL1051" s="231"/>
      <c r="AM1051" s="231"/>
      <c r="AN1051" s="231"/>
      <c r="AO1051" s="144"/>
      <c r="AP1051" s="246" t="str">
        <f>IF(F1051="","",IFERROR(VLOOKUP(SUBSTITUTE(SUBSTITUTE(Tabla1[[#This Row],[Uso Sistemas]],"T","P"),"N","F"),Parámetros!$M$2:$N$17,2,0),"Completar hasta 3ra sem. para evaluar a Probacionista"))</f>
        <v/>
      </c>
      <c r="AQ1051" s="155"/>
      <c r="AR1051" s="155"/>
      <c r="AS1051" s="155"/>
      <c r="AT1051" s="30"/>
      <c r="AU1051" s="56" t="str">
        <f>CONCATENATE(Tabla1[[#This Row],[sem 01]],Tabla1[[#This Row],[sem 02]],Tabla1[[#This Row],[sem 03]])</f>
        <v/>
      </c>
      <c r="AV1051" s="56"/>
      <c r="AW1051" s="56"/>
      <c r="AX1051" s="248" t="str">
        <f>IF(V1051="","",EOMONTH(EDATE(Tabla1[[#This Row],[Fecha Finalización]],2),0))</f>
        <v/>
      </c>
      <c r="AY1051" s="155"/>
      <c r="AZ1051" s="249" t="str">
        <f>IF(V1051="","",EOMONTH(EDATE(Tabla1[[#This Row],[Fecha Finalización]],3),0))</f>
        <v/>
      </c>
      <c r="BA1051" s="40"/>
      <c r="BB1051" s="40"/>
      <c r="BC1051" s="237"/>
      <c r="BD1051" s="233" t="str">
        <f>IF(F1051="","",Tabla1[[#This Row],[sem 01]]&amp;Tabla1[[#This Row],[sem 02]]&amp;Tabla1[[#This Row],[sem 03]])</f>
        <v/>
      </c>
      <c r="BE1051" s="234" t="str">
        <f>+IF(TRIM(F1051)="","",$B$1&amp;"-"&amp;Tabla1[[#This Row],[Mes Inscrito]]&amp;"-"&amp;Tabla1[[#This Row],[Dia de clases Inscrito]]&amp;"-"&amp;Tabla1[[#This Row],[Horario Inscrito]]&amp;"-"&amp;Tabla1[[#This Row],[Fecha Inicio grupo]])</f>
        <v/>
      </c>
      <c r="BF1051" s="251" t="str">
        <f>IF(F1051="","",Tabla1[[#This Row],[Curso]])</f>
        <v/>
      </c>
      <c r="BG1051" s="252" t="str">
        <f>+IF(TRIM(F1051)="","",$B$1&amp;"-"&amp;TRIM(Tabla1[[#This Row],[Mes Inscrito]])&amp;"-"&amp;TRIM(Tabla1[[#This Row],[Dia de clases Inscrito]])&amp;"-"&amp;TRIM(Tabla1[[#This Row],[Horario Inscrito]])&amp;"-"&amp;TRIM(Tabla1[[#This Row],[Fecha Inicio grupo]])&amp;"-"&amp;TRIM(Tabla1[[#This Row],[Tipo Incrito]]))</f>
        <v/>
      </c>
      <c r="BH1051" s="253" t="str">
        <f>IF(F1051="","",OR(IFERROR(SEARCH("CG",Tabla1[[#This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1" s="307" t="str">
        <f>IF(F1051&lt;&gt;"",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1" s="307" t="str">
        <f>IF(F1051&lt;&gt;"",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1" s="307" t="str">
        <f>IF(Tabla1[[#This Row],[Fecha Inicio grupo]]="","",IFERROR(VLOOKUP(Tabla1[[#This Row],[Mes de Alta como miembro]],Parámetros!$AM$2:$AN$16,2,0),"01/01/1900"))</f>
        <v/>
      </c>
    </row>
    <row r="1052" spans="1:63" ht="15" hidden="1" customHeight="1">
      <c r="A1052" s="69">
        <v>1049</v>
      </c>
      <c r="B1052" s="145"/>
      <c r="C1052" s="146"/>
      <c r="D1052" s="43"/>
      <c r="E1052" s="147"/>
      <c r="F1052" s="206"/>
      <c r="G1052" s="46"/>
      <c r="H1052" s="164"/>
      <c r="I1052" s="148"/>
      <c r="J1052" s="146"/>
      <c r="K1052" s="167"/>
      <c r="L1052" s="150"/>
      <c r="M1052" s="149"/>
      <c r="N1052" s="239" t="str">
        <f ca="1">IF(Tabla1[[#This Row],[Fecha de nac]]="","",IF(Tabla1[[#This Row],[Fecha Finalización]] &gt;=TODAY(), DATEDIF(Tabla1[[#This Row],[Fecha de nac]],TODAY(),"y"), ROUNDDOWN((Tabla1[[#This Row],[Fecha Finalización]] -Tabla1[[#This Row],[Fecha de nac]])/365,0)))</f>
        <v/>
      </c>
      <c r="O1052" s="170"/>
      <c r="P1052" s="151"/>
      <c r="Q1052" s="152"/>
      <c r="R1052" s="153"/>
      <c r="S1052" s="153"/>
      <c r="T1052" s="153"/>
      <c r="U1052" s="243" t="str">
        <f>IF(F1052="","",Tabla1[[#This Row],[Fecha Inicio grupo]]+3*7-7)</f>
        <v/>
      </c>
      <c r="V1052" s="244" t="str">
        <f>IF(F1052="","",EDATE(Tabla1[[#This Row],[Fecha Inicio grupo]],3))</f>
        <v/>
      </c>
      <c r="W1052" s="30"/>
      <c r="X1052" s="30"/>
      <c r="Y1052" s="154"/>
      <c r="Z1052" s="154"/>
      <c r="AA1052" s="154"/>
      <c r="AB1052" s="154"/>
      <c r="AC1052" s="154"/>
      <c r="AD1052" s="154"/>
      <c r="AE1052" s="154"/>
      <c r="AF1052" s="154"/>
      <c r="AG1052" s="154"/>
      <c r="AH1052" s="231"/>
      <c r="AI1052" s="231"/>
      <c r="AJ1052" s="232"/>
      <c r="AK1052" s="231"/>
      <c r="AL1052" s="231"/>
      <c r="AM1052" s="231"/>
      <c r="AN1052" s="231"/>
      <c r="AO1052" s="144"/>
      <c r="AP1052" s="246" t="str">
        <f>IF(F1052="","",IFERROR(VLOOKUP(SUBSTITUTE(SUBSTITUTE(Tabla1[[#This Row],[Uso Sistemas]],"T","P"),"N","F"),Parámetros!$M$2:$N$17,2,0),"Completar hasta 3ra sem. para evaluar a Probacionista"))</f>
        <v/>
      </c>
      <c r="AQ1052" s="155"/>
      <c r="AR1052" s="155"/>
      <c r="AS1052" s="155"/>
      <c r="AT1052" s="30"/>
      <c r="AU1052" s="56" t="str">
        <f>CONCATENATE(Tabla1[[#This Row],[sem 01]],Tabla1[[#This Row],[sem 02]],Tabla1[[#This Row],[sem 03]])</f>
        <v/>
      </c>
      <c r="AV1052" s="56"/>
      <c r="AW1052" s="56"/>
      <c r="AX1052" s="248" t="str">
        <f>IF(V1052="","",EOMONTH(EDATE(Tabla1[[#This Row],[Fecha Finalización]],2),0))</f>
        <v/>
      </c>
      <c r="AY1052" s="155"/>
      <c r="AZ1052" s="249" t="str">
        <f>IF(V1052="","",EOMONTH(EDATE(Tabla1[[#This Row],[Fecha Finalización]],3),0))</f>
        <v/>
      </c>
      <c r="BA1052" s="40"/>
      <c r="BB1052" s="40"/>
      <c r="BC1052" s="237"/>
      <c r="BD1052" s="233" t="str">
        <f>IF(F1052="","",Tabla1[[#This Row],[sem 01]]&amp;Tabla1[[#This Row],[sem 02]]&amp;Tabla1[[#This Row],[sem 03]])</f>
        <v/>
      </c>
      <c r="BE1052" s="234" t="str">
        <f>+IF(TRIM(F1052)="","",$B$1&amp;"-"&amp;Tabla1[[#This Row],[Mes Inscrito]]&amp;"-"&amp;Tabla1[[#This Row],[Dia de clases Inscrito]]&amp;"-"&amp;Tabla1[[#This Row],[Horario Inscrito]]&amp;"-"&amp;Tabla1[[#This Row],[Fecha Inicio grupo]])</f>
        <v/>
      </c>
      <c r="BF1052" s="251" t="str">
        <f>IF(F1052="","",Tabla1[[#This Row],[Curso]])</f>
        <v/>
      </c>
      <c r="BG1052" s="252" t="str">
        <f>+IF(TRIM(F1052)="","",$B$1&amp;"-"&amp;TRIM(Tabla1[[#This Row],[Mes Inscrito]])&amp;"-"&amp;TRIM(Tabla1[[#This Row],[Dia de clases Inscrito]])&amp;"-"&amp;TRIM(Tabla1[[#This Row],[Horario Inscrito]])&amp;"-"&amp;TRIM(Tabla1[[#This Row],[Fecha Inicio grupo]])&amp;"-"&amp;TRIM(Tabla1[[#This Row],[Tipo Incrito]]))</f>
        <v/>
      </c>
      <c r="BH1052" s="253" t="str">
        <f>IF(F1052="","",OR(IFERROR(SEARCH("CG",Tabla1[[#This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2" s="307" t="str">
        <f>IF(F1052&lt;&gt;"",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2" s="307" t="str">
        <f>IF(F1052&lt;&gt;"",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2" s="307" t="str">
        <f>IF(Tabla1[[#This Row],[Fecha Inicio grupo]]="","",IFERROR(VLOOKUP(Tabla1[[#This Row],[Mes de Alta como miembro]],Parámetros!$AM$2:$AN$16,2,0),"01/01/1900"))</f>
        <v/>
      </c>
    </row>
    <row r="1053" spans="1:63" ht="15" hidden="1" customHeight="1">
      <c r="A1053" s="69">
        <v>1050</v>
      </c>
      <c r="B1053" s="145"/>
      <c r="C1053" s="146"/>
      <c r="D1053" s="43"/>
      <c r="E1053" s="147"/>
      <c r="F1053" s="206"/>
      <c r="G1053" s="46"/>
      <c r="H1053" s="164"/>
      <c r="I1053" s="148"/>
      <c r="J1053" s="146"/>
      <c r="K1053" s="167"/>
      <c r="L1053" s="150"/>
      <c r="M1053" s="149"/>
      <c r="N1053" s="239" t="str">
        <f ca="1">IF(Tabla1[[#This Row],[Fecha de nac]]="","",IF(Tabla1[[#This Row],[Fecha Finalización]] &gt;=TODAY(), DATEDIF(Tabla1[[#This Row],[Fecha de nac]],TODAY(),"y"), ROUNDDOWN((Tabla1[[#This Row],[Fecha Finalización]] -Tabla1[[#This Row],[Fecha de nac]])/365,0)))</f>
        <v/>
      </c>
      <c r="O1053" s="170"/>
      <c r="P1053" s="151"/>
      <c r="Q1053" s="152"/>
      <c r="R1053" s="153"/>
      <c r="S1053" s="153"/>
      <c r="T1053" s="153"/>
      <c r="U1053" s="243" t="str">
        <f>IF(F1053="","",Tabla1[[#This Row],[Fecha Inicio grupo]]+3*7-7)</f>
        <v/>
      </c>
      <c r="V1053" s="244" t="str">
        <f>IF(F1053="","",EDATE(Tabla1[[#This Row],[Fecha Inicio grupo]],3))</f>
        <v/>
      </c>
      <c r="W1053" s="30"/>
      <c r="X1053" s="30"/>
      <c r="Y1053" s="154"/>
      <c r="Z1053" s="154"/>
      <c r="AA1053" s="154"/>
      <c r="AB1053" s="154"/>
      <c r="AC1053" s="154"/>
      <c r="AD1053" s="154"/>
      <c r="AE1053" s="154"/>
      <c r="AF1053" s="154"/>
      <c r="AG1053" s="154"/>
      <c r="AH1053" s="231"/>
      <c r="AI1053" s="231"/>
      <c r="AJ1053" s="232"/>
      <c r="AK1053" s="231"/>
      <c r="AL1053" s="231"/>
      <c r="AM1053" s="231"/>
      <c r="AN1053" s="231"/>
      <c r="AO1053" s="144"/>
      <c r="AP1053" s="246" t="str">
        <f>IF(F1053="","",IFERROR(VLOOKUP(SUBSTITUTE(SUBSTITUTE(Tabla1[[#This Row],[Uso Sistemas]],"T","P"),"N","F"),Parámetros!$M$2:$N$17,2,0),"Completar hasta 3ra sem. para evaluar a Probacionista"))</f>
        <v/>
      </c>
      <c r="AQ1053" s="155"/>
      <c r="AR1053" s="155"/>
      <c r="AS1053" s="155"/>
      <c r="AT1053" s="30"/>
      <c r="AU1053" s="56" t="str">
        <f>CONCATENATE(Tabla1[[#This Row],[sem 01]],Tabla1[[#This Row],[sem 02]],Tabla1[[#This Row],[sem 03]])</f>
        <v/>
      </c>
      <c r="AV1053" s="56"/>
      <c r="AW1053" s="56"/>
      <c r="AX1053" s="248" t="str">
        <f>IF(V1053="","",EOMONTH(EDATE(Tabla1[[#This Row],[Fecha Finalización]],2),0))</f>
        <v/>
      </c>
      <c r="AY1053" s="155"/>
      <c r="AZ1053" s="249" t="str">
        <f>IF(V1053="","",EOMONTH(EDATE(Tabla1[[#This Row],[Fecha Finalización]],3),0))</f>
        <v/>
      </c>
      <c r="BA1053" s="40"/>
      <c r="BB1053" s="40"/>
      <c r="BC1053" s="237"/>
      <c r="BD1053" s="233" t="str">
        <f>IF(F1053="","",Tabla1[[#This Row],[sem 01]]&amp;Tabla1[[#This Row],[sem 02]]&amp;Tabla1[[#This Row],[sem 03]])</f>
        <v/>
      </c>
      <c r="BE1053" s="234" t="str">
        <f>+IF(TRIM(F1053)="","",$B$1&amp;"-"&amp;Tabla1[[#This Row],[Mes Inscrito]]&amp;"-"&amp;Tabla1[[#This Row],[Dia de clases Inscrito]]&amp;"-"&amp;Tabla1[[#This Row],[Horario Inscrito]]&amp;"-"&amp;Tabla1[[#This Row],[Fecha Inicio grupo]])</f>
        <v/>
      </c>
      <c r="BF1053" s="251" t="str">
        <f>IF(F1053="","",Tabla1[[#This Row],[Curso]])</f>
        <v/>
      </c>
      <c r="BG1053" s="252" t="str">
        <f>+IF(TRIM(F1053)="","",$B$1&amp;"-"&amp;TRIM(Tabla1[[#This Row],[Mes Inscrito]])&amp;"-"&amp;TRIM(Tabla1[[#This Row],[Dia de clases Inscrito]])&amp;"-"&amp;TRIM(Tabla1[[#This Row],[Horario Inscrito]])&amp;"-"&amp;TRIM(Tabla1[[#This Row],[Fecha Inicio grupo]])&amp;"-"&amp;TRIM(Tabla1[[#This Row],[Tipo Incrito]]))</f>
        <v/>
      </c>
      <c r="BH1053" s="253" t="str">
        <f>IF(F1053="","",OR(IFERROR(SEARCH("CG",Tabla1[[#This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3" s="307" t="str">
        <f>IF(F1053&lt;&gt;"",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3" s="307" t="str">
        <f>IF(F1053&lt;&gt;"",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3" s="307" t="str">
        <f>IF(Tabla1[[#This Row],[Fecha Inicio grupo]]="","",IFERROR(VLOOKUP(Tabla1[[#This Row],[Mes de Alta como miembro]],Parámetros!$AM$2:$AN$16,2,0),"01/01/1900"))</f>
        <v/>
      </c>
    </row>
    <row r="1054" spans="1:63" ht="15" hidden="1" customHeight="1">
      <c r="A1054" s="69">
        <v>1051</v>
      </c>
      <c r="B1054" s="145"/>
      <c r="C1054" s="146"/>
      <c r="D1054" s="43"/>
      <c r="E1054" s="147"/>
      <c r="F1054" s="206"/>
      <c r="G1054" s="46"/>
      <c r="H1054" s="164"/>
      <c r="I1054" s="148"/>
      <c r="J1054" s="146"/>
      <c r="K1054" s="167"/>
      <c r="L1054" s="150"/>
      <c r="M1054" s="149"/>
      <c r="N1054" s="239" t="str">
        <f ca="1">IF(Tabla1[[#This Row],[Fecha de nac]]="","",IF(Tabla1[[#This Row],[Fecha Finalización]] &gt;=TODAY(), DATEDIF(Tabla1[[#This Row],[Fecha de nac]],TODAY(),"y"), ROUNDDOWN((Tabla1[[#This Row],[Fecha Finalización]] -Tabla1[[#This Row],[Fecha de nac]])/365,0)))</f>
        <v/>
      </c>
      <c r="O1054" s="170"/>
      <c r="P1054" s="151"/>
      <c r="Q1054" s="152"/>
      <c r="R1054" s="153"/>
      <c r="S1054" s="153"/>
      <c r="T1054" s="153"/>
      <c r="U1054" s="243" t="str">
        <f>IF(F1054="","",Tabla1[[#This Row],[Fecha Inicio grupo]]+3*7-7)</f>
        <v/>
      </c>
      <c r="V1054" s="244" t="str">
        <f>IF(F1054="","",EDATE(Tabla1[[#This Row],[Fecha Inicio grupo]],3))</f>
        <v/>
      </c>
      <c r="W1054" s="30"/>
      <c r="X1054" s="30"/>
      <c r="Y1054" s="154"/>
      <c r="Z1054" s="154"/>
      <c r="AA1054" s="154"/>
      <c r="AB1054" s="154"/>
      <c r="AC1054" s="154"/>
      <c r="AD1054" s="154"/>
      <c r="AE1054" s="154"/>
      <c r="AF1054" s="154"/>
      <c r="AG1054" s="154"/>
      <c r="AH1054" s="231"/>
      <c r="AI1054" s="231"/>
      <c r="AJ1054" s="232"/>
      <c r="AK1054" s="231"/>
      <c r="AL1054" s="231"/>
      <c r="AM1054" s="231"/>
      <c r="AN1054" s="231"/>
      <c r="AO1054" s="144"/>
      <c r="AP1054" s="246" t="str">
        <f>IF(F1054="","",IFERROR(VLOOKUP(SUBSTITUTE(SUBSTITUTE(Tabla1[[#This Row],[Uso Sistemas]],"T","P"),"N","F"),Parámetros!$M$2:$N$17,2,0),"Completar hasta 3ra sem. para evaluar a Probacionista"))</f>
        <v/>
      </c>
      <c r="AQ1054" s="155"/>
      <c r="AR1054" s="155"/>
      <c r="AS1054" s="155"/>
      <c r="AT1054" s="30"/>
      <c r="AU1054" s="56" t="str">
        <f>CONCATENATE(Tabla1[[#This Row],[sem 01]],Tabla1[[#This Row],[sem 02]],Tabla1[[#This Row],[sem 03]])</f>
        <v/>
      </c>
      <c r="AV1054" s="56"/>
      <c r="AW1054" s="56"/>
      <c r="AX1054" s="248" t="str">
        <f>IF(V1054="","",EOMONTH(EDATE(Tabla1[[#This Row],[Fecha Finalización]],2),0))</f>
        <v/>
      </c>
      <c r="AY1054" s="155"/>
      <c r="AZ1054" s="249" t="str">
        <f>IF(V1054="","",EOMONTH(EDATE(Tabla1[[#This Row],[Fecha Finalización]],3),0))</f>
        <v/>
      </c>
      <c r="BA1054" s="40"/>
      <c r="BB1054" s="40"/>
      <c r="BC1054" s="237"/>
      <c r="BD1054" s="233" t="str">
        <f>IF(F1054="","",Tabla1[[#This Row],[sem 01]]&amp;Tabla1[[#This Row],[sem 02]]&amp;Tabla1[[#This Row],[sem 03]])</f>
        <v/>
      </c>
      <c r="BE1054" s="234" t="str">
        <f>+IF(TRIM(F1054)="","",$B$1&amp;"-"&amp;Tabla1[[#This Row],[Mes Inscrito]]&amp;"-"&amp;Tabla1[[#This Row],[Dia de clases Inscrito]]&amp;"-"&amp;Tabla1[[#This Row],[Horario Inscrito]]&amp;"-"&amp;Tabla1[[#This Row],[Fecha Inicio grupo]])</f>
        <v/>
      </c>
      <c r="BF1054" s="251" t="str">
        <f>IF(F1054="","",Tabla1[[#This Row],[Curso]])</f>
        <v/>
      </c>
      <c r="BG1054" s="252" t="str">
        <f>+IF(TRIM(F1054)="","",$B$1&amp;"-"&amp;TRIM(Tabla1[[#This Row],[Mes Inscrito]])&amp;"-"&amp;TRIM(Tabla1[[#This Row],[Dia de clases Inscrito]])&amp;"-"&amp;TRIM(Tabla1[[#This Row],[Horario Inscrito]])&amp;"-"&amp;TRIM(Tabla1[[#This Row],[Fecha Inicio grupo]])&amp;"-"&amp;TRIM(Tabla1[[#This Row],[Tipo Incrito]]))</f>
        <v/>
      </c>
      <c r="BH1054" s="253" t="str">
        <f>IF(F1054="","",OR(IFERROR(SEARCH("CG",Tabla1[[#This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4" s="307" t="str">
        <f>IF(F1054&lt;&gt;"",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4" s="307" t="str">
        <f>IF(F1054&lt;&gt;"",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4" s="307" t="str">
        <f>IF(Tabla1[[#This Row],[Fecha Inicio grupo]]="","",IFERROR(VLOOKUP(Tabla1[[#This Row],[Mes de Alta como miembro]],Parámetros!$AM$2:$AN$16,2,0),"01/01/1900"))</f>
        <v/>
      </c>
    </row>
    <row r="1055" spans="1:63" ht="15" hidden="1" customHeight="1">
      <c r="A1055" s="69">
        <v>1052</v>
      </c>
      <c r="B1055" s="145"/>
      <c r="C1055" s="146"/>
      <c r="D1055" s="43"/>
      <c r="E1055" s="147"/>
      <c r="F1055" s="206"/>
      <c r="G1055" s="46"/>
      <c r="H1055" s="164"/>
      <c r="I1055" s="148"/>
      <c r="J1055" s="146"/>
      <c r="K1055" s="167"/>
      <c r="L1055" s="150"/>
      <c r="M1055" s="149"/>
      <c r="N1055" s="239" t="str">
        <f ca="1">IF(Tabla1[[#This Row],[Fecha de nac]]="","",IF(Tabla1[[#This Row],[Fecha Finalización]] &gt;=TODAY(), DATEDIF(Tabla1[[#This Row],[Fecha de nac]],TODAY(),"y"), ROUNDDOWN((Tabla1[[#This Row],[Fecha Finalización]] -Tabla1[[#This Row],[Fecha de nac]])/365,0)))</f>
        <v/>
      </c>
      <c r="O1055" s="170"/>
      <c r="P1055" s="151"/>
      <c r="Q1055" s="152"/>
      <c r="R1055" s="153"/>
      <c r="S1055" s="153"/>
      <c r="T1055" s="153"/>
      <c r="U1055" s="243" t="str">
        <f>IF(F1055="","",Tabla1[[#This Row],[Fecha Inicio grupo]]+3*7-7)</f>
        <v/>
      </c>
      <c r="V1055" s="244" t="str">
        <f>IF(F1055="","",EDATE(Tabla1[[#This Row],[Fecha Inicio grupo]],3))</f>
        <v/>
      </c>
      <c r="W1055" s="30"/>
      <c r="X1055" s="30"/>
      <c r="Y1055" s="154"/>
      <c r="Z1055" s="154"/>
      <c r="AA1055" s="154"/>
      <c r="AB1055" s="154"/>
      <c r="AC1055" s="154"/>
      <c r="AD1055" s="154"/>
      <c r="AE1055" s="154"/>
      <c r="AF1055" s="154"/>
      <c r="AG1055" s="154"/>
      <c r="AH1055" s="231"/>
      <c r="AI1055" s="231"/>
      <c r="AJ1055" s="232"/>
      <c r="AK1055" s="231"/>
      <c r="AL1055" s="231"/>
      <c r="AM1055" s="231"/>
      <c r="AN1055" s="231"/>
      <c r="AO1055" s="144"/>
      <c r="AP1055" s="246" t="str">
        <f>IF(F1055="","",IFERROR(VLOOKUP(SUBSTITUTE(SUBSTITUTE(Tabla1[[#This Row],[Uso Sistemas]],"T","P"),"N","F"),Parámetros!$M$2:$N$17,2,0),"Completar hasta 3ra sem. para evaluar a Probacionista"))</f>
        <v/>
      </c>
      <c r="AQ1055" s="155"/>
      <c r="AR1055" s="155"/>
      <c r="AS1055" s="155"/>
      <c r="AT1055" s="30"/>
      <c r="AU1055" s="56" t="str">
        <f>CONCATENATE(Tabla1[[#This Row],[sem 01]],Tabla1[[#This Row],[sem 02]],Tabla1[[#This Row],[sem 03]])</f>
        <v/>
      </c>
      <c r="AV1055" s="56"/>
      <c r="AW1055" s="56"/>
      <c r="AX1055" s="248" t="str">
        <f>IF(V1055="","",EOMONTH(EDATE(Tabla1[[#This Row],[Fecha Finalización]],2),0))</f>
        <v/>
      </c>
      <c r="AY1055" s="155"/>
      <c r="AZ1055" s="249" t="str">
        <f>IF(V1055="","",EOMONTH(EDATE(Tabla1[[#This Row],[Fecha Finalización]],3),0))</f>
        <v/>
      </c>
      <c r="BA1055" s="40"/>
      <c r="BB1055" s="40"/>
      <c r="BC1055" s="237"/>
      <c r="BD1055" s="233" t="str">
        <f>IF(F1055="","",Tabla1[[#This Row],[sem 01]]&amp;Tabla1[[#This Row],[sem 02]]&amp;Tabla1[[#This Row],[sem 03]])</f>
        <v/>
      </c>
      <c r="BE1055" s="234" t="str">
        <f>+IF(TRIM(F1055)="","",$B$1&amp;"-"&amp;Tabla1[[#This Row],[Mes Inscrito]]&amp;"-"&amp;Tabla1[[#This Row],[Dia de clases Inscrito]]&amp;"-"&amp;Tabla1[[#This Row],[Horario Inscrito]]&amp;"-"&amp;Tabla1[[#This Row],[Fecha Inicio grupo]])</f>
        <v/>
      </c>
      <c r="BF1055" s="251" t="str">
        <f>IF(F1055="","",Tabla1[[#This Row],[Curso]])</f>
        <v/>
      </c>
      <c r="BG1055" s="252" t="str">
        <f>+IF(TRIM(F1055)="","",$B$1&amp;"-"&amp;TRIM(Tabla1[[#This Row],[Mes Inscrito]])&amp;"-"&amp;TRIM(Tabla1[[#This Row],[Dia de clases Inscrito]])&amp;"-"&amp;TRIM(Tabla1[[#This Row],[Horario Inscrito]])&amp;"-"&amp;TRIM(Tabla1[[#This Row],[Fecha Inicio grupo]])&amp;"-"&amp;TRIM(Tabla1[[#This Row],[Tipo Incrito]]))</f>
        <v/>
      </c>
      <c r="BH1055" s="253" t="str">
        <f>IF(F1055="","",OR(IFERROR(SEARCH("CG",Tabla1[[#This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5" s="307" t="str">
        <f>IF(F1055&lt;&gt;"",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5" s="307" t="str">
        <f>IF(F1055&lt;&gt;"",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5" s="307" t="str">
        <f>IF(Tabla1[[#This Row],[Fecha Inicio grupo]]="","",IFERROR(VLOOKUP(Tabla1[[#This Row],[Mes de Alta como miembro]],Parámetros!$AM$2:$AN$16,2,0),"01/01/1900"))</f>
        <v/>
      </c>
    </row>
    <row r="1056" spans="1:63" ht="15" hidden="1" customHeight="1">
      <c r="A1056" s="69">
        <v>1053</v>
      </c>
      <c r="B1056" s="145"/>
      <c r="C1056" s="146"/>
      <c r="D1056" s="43"/>
      <c r="E1056" s="147"/>
      <c r="F1056" s="206"/>
      <c r="G1056" s="46"/>
      <c r="H1056" s="164"/>
      <c r="I1056" s="148"/>
      <c r="J1056" s="146"/>
      <c r="K1056" s="167"/>
      <c r="L1056" s="150"/>
      <c r="M1056" s="149"/>
      <c r="N1056" s="239" t="str">
        <f ca="1">IF(Tabla1[[#This Row],[Fecha de nac]]="","",IF(Tabla1[[#This Row],[Fecha Finalización]] &gt;=TODAY(), DATEDIF(Tabla1[[#This Row],[Fecha de nac]],TODAY(),"y"), ROUNDDOWN((Tabla1[[#This Row],[Fecha Finalización]] -Tabla1[[#This Row],[Fecha de nac]])/365,0)))</f>
        <v/>
      </c>
      <c r="O1056" s="170"/>
      <c r="P1056" s="151"/>
      <c r="Q1056" s="152"/>
      <c r="R1056" s="153"/>
      <c r="S1056" s="153"/>
      <c r="T1056" s="153"/>
      <c r="U1056" s="243" t="str">
        <f>IF(F1056="","",Tabla1[[#This Row],[Fecha Inicio grupo]]+3*7-7)</f>
        <v/>
      </c>
      <c r="V1056" s="244" t="str">
        <f>IF(F1056="","",EDATE(Tabla1[[#This Row],[Fecha Inicio grupo]],3))</f>
        <v/>
      </c>
      <c r="W1056" s="30"/>
      <c r="X1056" s="30"/>
      <c r="Y1056" s="154"/>
      <c r="Z1056" s="154"/>
      <c r="AA1056" s="154"/>
      <c r="AB1056" s="154"/>
      <c r="AC1056" s="154"/>
      <c r="AD1056" s="154"/>
      <c r="AE1056" s="154"/>
      <c r="AF1056" s="154"/>
      <c r="AG1056" s="154"/>
      <c r="AH1056" s="231"/>
      <c r="AI1056" s="231"/>
      <c r="AJ1056" s="232"/>
      <c r="AK1056" s="231"/>
      <c r="AL1056" s="231"/>
      <c r="AM1056" s="231"/>
      <c r="AN1056" s="231"/>
      <c r="AO1056" s="144"/>
      <c r="AP1056" s="246" t="str">
        <f>IF(F1056="","",IFERROR(VLOOKUP(SUBSTITUTE(SUBSTITUTE(Tabla1[[#This Row],[Uso Sistemas]],"T","P"),"N","F"),Parámetros!$M$2:$N$17,2,0),"Completar hasta 3ra sem. para evaluar a Probacionista"))</f>
        <v/>
      </c>
      <c r="AQ1056" s="155"/>
      <c r="AR1056" s="155"/>
      <c r="AS1056" s="155"/>
      <c r="AT1056" s="30"/>
      <c r="AU1056" s="56" t="str">
        <f>CONCATENATE(Tabla1[[#This Row],[sem 01]],Tabla1[[#This Row],[sem 02]],Tabla1[[#This Row],[sem 03]])</f>
        <v/>
      </c>
      <c r="AV1056" s="56"/>
      <c r="AW1056" s="56"/>
      <c r="AX1056" s="248" t="str">
        <f>IF(V1056="","",EOMONTH(EDATE(Tabla1[[#This Row],[Fecha Finalización]],2),0))</f>
        <v/>
      </c>
      <c r="AY1056" s="155"/>
      <c r="AZ1056" s="249" t="str">
        <f>IF(V1056="","",EOMONTH(EDATE(Tabla1[[#This Row],[Fecha Finalización]],3),0))</f>
        <v/>
      </c>
      <c r="BA1056" s="40"/>
      <c r="BB1056" s="40"/>
      <c r="BC1056" s="237"/>
      <c r="BD1056" s="233" t="str">
        <f>IF(F1056="","",Tabla1[[#This Row],[sem 01]]&amp;Tabla1[[#This Row],[sem 02]]&amp;Tabla1[[#This Row],[sem 03]])</f>
        <v/>
      </c>
      <c r="BE1056" s="234" t="str">
        <f>+IF(TRIM(F1056)="","",$B$1&amp;"-"&amp;Tabla1[[#This Row],[Mes Inscrito]]&amp;"-"&amp;Tabla1[[#This Row],[Dia de clases Inscrito]]&amp;"-"&amp;Tabla1[[#This Row],[Horario Inscrito]]&amp;"-"&amp;Tabla1[[#This Row],[Fecha Inicio grupo]])</f>
        <v/>
      </c>
      <c r="BF1056" s="251" t="str">
        <f>IF(F1056="","",Tabla1[[#This Row],[Curso]])</f>
        <v/>
      </c>
      <c r="BG1056" s="252" t="str">
        <f>+IF(TRIM(F1056)="","",$B$1&amp;"-"&amp;TRIM(Tabla1[[#This Row],[Mes Inscrito]])&amp;"-"&amp;TRIM(Tabla1[[#This Row],[Dia de clases Inscrito]])&amp;"-"&amp;TRIM(Tabla1[[#This Row],[Horario Inscrito]])&amp;"-"&amp;TRIM(Tabla1[[#This Row],[Fecha Inicio grupo]])&amp;"-"&amp;TRIM(Tabla1[[#This Row],[Tipo Incrito]]))</f>
        <v/>
      </c>
      <c r="BH1056" s="253" t="str">
        <f>IF(F1056="","",OR(IFERROR(SEARCH("CG",Tabla1[[#This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6" s="307" t="str">
        <f>IF(F1056&lt;&gt;"",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6" s="307" t="str">
        <f>IF(F1056&lt;&gt;"",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6" s="307" t="str">
        <f>IF(Tabla1[[#This Row],[Fecha Inicio grupo]]="","",IFERROR(VLOOKUP(Tabla1[[#This Row],[Mes de Alta como miembro]],Parámetros!$AM$2:$AN$16,2,0),"01/01/1900"))</f>
        <v/>
      </c>
    </row>
    <row r="1057" spans="1:63" ht="15" hidden="1" customHeight="1">
      <c r="A1057" s="69">
        <v>1054</v>
      </c>
      <c r="B1057" s="145"/>
      <c r="C1057" s="146"/>
      <c r="D1057" s="43"/>
      <c r="E1057" s="147"/>
      <c r="F1057" s="206"/>
      <c r="G1057" s="46"/>
      <c r="H1057" s="164"/>
      <c r="I1057" s="148"/>
      <c r="J1057" s="146"/>
      <c r="K1057" s="167"/>
      <c r="L1057" s="150"/>
      <c r="M1057" s="149"/>
      <c r="N1057" s="239" t="str">
        <f ca="1">IF(Tabla1[[#This Row],[Fecha de nac]]="","",IF(Tabla1[[#This Row],[Fecha Finalización]] &gt;=TODAY(), DATEDIF(Tabla1[[#This Row],[Fecha de nac]],TODAY(),"y"), ROUNDDOWN((Tabla1[[#This Row],[Fecha Finalización]] -Tabla1[[#This Row],[Fecha de nac]])/365,0)))</f>
        <v/>
      </c>
      <c r="O1057" s="170"/>
      <c r="P1057" s="151"/>
      <c r="Q1057" s="152"/>
      <c r="R1057" s="153"/>
      <c r="S1057" s="153"/>
      <c r="T1057" s="153"/>
      <c r="U1057" s="243" t="str">
        <f>IF(F1057="","",Tabla1[[#This Row],[Fecha Inicio grupo]]+3*7-7)</f>
        <v/>
      </c>
      <c r="V1057" s="244" t="str">
        <f>IF(F1057="","",EDATE(Tabla1[[#This Row],[Fecha Inicio grupo]],3))</f>
        <v/>
      </c>
      <c r="W1057" s="30"/>
      <c r="X1057" s="30"/>
      <c r="Y1057" s="154"/>
      <c r="Z1057" s="154"/>
      <c r="AA1057" s="154"/>
      <c r="AB1057" s="154"/>
      <c r="AC1057" s="154"/>
      <c r="AD1057" s="154"/>
      <c r="AE1057" s="154"/>
      <c r="AF1057" s="154"/>
      <c r="AG1057" s="154"/>
      <c r="AH1057" s="231"/>
      <c r="AI1057" s="231"/>
      <c r="AJ1057" s="232"/>
      <c r="AK1057" s="231"/>
      <c r="AL1057" s="231"/>
      <c r="AM1057" s="231"/>
      <c r="AN1057" s="231"/>
      <c r="AO1057" s="144"/>
      <c r="AP1057" s="246" t="str">
        <f>IF(F1057="","",IFERROR(VLOOKUP(SUBSTITUTE(SUBSTITUTE(Tabla1[[#This Row],[Uso Sistemas]],"T","P"),"N","F"),Parámetros!$M$2:$N$17,2,0),"Completar hasta 3ra sem. para evaluar a Probacionista"))</f>
        <v/>
      </c>
      <c r="AQ1057" s="155"/>
      <c r="AR1057" s="155"/>
      <c r="AS1057" s="155"/>
      <c r="AT1057" s="30"/>
      <c r="AU1057" s="56" t="str">
        <f>CONCATENATE(Tabla1[[#This Row],[sem 01]],Tabla1[[#This Row],[sem 02]],Tabla1[[#This Row],[sem 03]])</f>
        <v/>
      </c>
      <c r="AV1057" s="56"/>
      <c r="AW1057" s="56"/>
      <c r="AX1057" s="248" t="str">
        <f>IF(V1057="","",EOMONTH(EDATE(Tabla1[[#This Row],[Fecha Finalización]],2),0))</f>
        <v/>
      </c>
      <c r="AY1057" s="155"/>
      <c r="AZ1057" s="249" t="str">
        <f>IF(V1057="","",EOMONTH(EDATE(Tabla1[[#This Row],[Fecha Finalización]],3),0))</f>
        <v/>
      </c>
      <c r="BA1057" s="40"/>
      <c r="BB1057" s="40"/>
      <c r="BC1057" s="237"/>
      <c r="BD1057" s="233" t="str">
        <f>IF(F1057="","",Tabla1[[#This Row],[sem 01]]&amp;Tabla1[[#This Row],[sem 02]]&amp;Tabla1[[#This Row],[sem 03]])</f>
        <v/>
      </c>
      <c r="BE1057" s="234" t="str">
        <f>+IF(TRIM(F1057)="","",$B$1&amp;"-"&amp;Tabla1[[#This Row],[Mes Inscrito]]&amp;"-"&amp;Tabla1[[#This Row],[Dia de clases Inscrito]]&amp;"-"&amp;Tabla1[[#This Row],[Horario Inscrito]]&amp;"-"&amp;Tabla1[[#This Row],[Fecha Inicio grupo]])</f>
        <v/>
      </c>
      <c r="BF1057" s="251" t="str">
        <f>IF(F1057="","",Tabla1[[#This Row],[Curso]])</f>
        <v/>
      </c>
      <c r="BG1057" s="252" t="str">
        <f>+IF(TRIM(F1057)="","",$B$1&amp;"-"&amp;TRIM(Tabla1[[#This Row],[Mes Inscrito]])&amp;"-"&amp;TRIM(Tabla1[[#This Row],[Dia de clases Inscrito]])&amp;"-"&amp;TRIM(Tabla1[[#This Row],[Horario Inscrito]])&amp;"-"&amp;TRIM(Tabla1[[#This Row],[Fecha Inicio grupo]])&amp;"-"&amp;TRIM(Tabla1[[#This Row],[Tipo Incrito]]))</f>
        <v/>
      </c>
      <c r="BH1057" s="253" t="str">
        <f>IF(F1057="","",OR(IFERROR(SEARCH("CG",Tabla1[[#This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7" s="307" t="str">
        <f>IF(F1057&lt;&gt;"",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7" s="307" t="str">
        <f>IF(F1057&lt;&gt;"",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7" s="307" t="str">
        <f>IF(Tabla1[[#This Row],[Fecha Inicio grupo]]="","",IFERROR(VLOOKUP(Tabla1[[#This Row],[Mes de Alta como miembro]],Parámetros!$AM$2:$AN$16,2,0),"01/01/1900"))</f>
        <v/>
      </c>
    </row>
    <row r="1058" spans="1:63" ht="15" hidden="1" customHeight="1">
      <c r="A1058" s="69">
        <v>1055</v>
      </c>
      <c r="B1058" s="145"/>
      <c r="C1058" s="146"/>
      <c r="D1058" s="43"/>
      <c r="E1058" s="147"/>
      <c r="F1058" s="206"/>
      <c r="G1058" s="46"/>
      <c r="H1058" s="164"/>
      <c r="I1058" s="148"/>
      <c r="J1058" s="146"/>
      <c r="K1058" s="167"/>
      <c r="L1058" s="150"/>
      <c r="M1058" s="149"/>
      <c r="N1058" s="239" t="str">
        <f ca="1">IF(Tabla1[[#This Row],[Fecha de nac]]="","",IF(Tabla1[[#This Row],[Fecha Finalización]] &gt;=TODAY(), DATEDIF(Tabla1[[#This Row],[Fecha de nac]],TODAY(),"y"), ROUNDDOWN((Tabla1[[#This Row],[Fecha Finalización]] -Tabla1[[#This Row],[Fecha de nac]])/365,0)))</f>
        <v/>
      </c>
      <c r="O1058" s="170"/>
      <c r="P1058" s="151"/>
      <c r="Q1058" s="152"/>
      <c r="R1058" s="153"/>
      <c r="S1058" s="153"/>
      <c r="T1058" s="153"/>
      <c r="U1058" s="243" t="str">
        <f>IF(F1058="","",Tabla1[[#This Row],[Fecha Inicio grupo]]+3*7-7)</f>
        <v/>
      </c>
      <c r="V1058" s="244" t="str">
        <f>IF(F1058="","",EDATE(Tabla1[[#This Row],[Fecha Inicio grupo]],3))</f>
        <v/>
      </c>
      <c r="W1058" s="30"/>
      <c r="X1058" s="30"/>
      <c r="Y1058" s="154"/>
      <c r="Z1058" s="154"/>
      <c r="AA1058" s="154"/>
      <c r="AB1058" s="154"/>
      <c r="AC1058" s="154"/>
      <c r="AD1058" s="154"/>
      <c r="AE1058" s="154"/>
      <c r="AF1058" s="154"/>
      <c r="AG1058" s="154"/>
      <c r="AH1058" s="231"/>
      <c r="AI1058" s="231"/>
      <c r="AJ1058" s="232"/>
      <c r="AK1058" s="231"/>
      <c r="AL1058" s="231"/>
      <c r="AM1058" s="231"/>
      <c r="AN1058" s="231"/>
      <c r="AO1058" s="144"/>
      <c r="AP1058" s="246" t="str">
        <f>IF(F1058="","",IFERROR(VLOOKUP(SUBSTITUTE(SUBSTITUTE(Tabla1[[#This Row],[Uso Sistemas]],"T","P"),"N","F"),Parámetros!$M$2:$N$17,2,0),"Completar hasta 3ra sem. para evaluar a Probacionista"))</f>
        <v/>
      </c>
      <c r="AQ1058" s="155"/>
      <c r="AR1058" s="155"/>
      <c r="AS1058" s="155"/>
      <c r="AT1058" s="30"/>
      <c r="AU1058" s="56" t="str">
        <f>CONCATENATE(Tabla1[[#This Row],[sem 01]],Tabla1[[#This Row],[sem 02]],Tabla1[[#This Row],[sem 03]])</f>
        <v/>
      </c>
      <c r="AV1058" s="56"/>
      <c r="AW1058" s="56"/>
      <c r="AX1058" s="248" t="str">
        <f>IF(V1058="","",EOMONTH(EDATE(Tabla1[[#This Row],[Fecha Finalización]],2),0))</f>
        <v/>
      </c>
      <c r="AY1058" s="155"/>
      <c r="AZ1058" s="249" t="str">
        <f>IF(V1058="","",EOMONTH(EDATE(Tabla1[[#This Row],[Fecha Finalización]],3),0))</f>
        <v/>
      </c>
      <c r="BA1058" s="40"/>
      <c r="BB1058" s="40"/>
      <c r="BC1058" s="237"/>
      <c r="BD1058" s="233" t="str">
        <f>IF(F1058="","",Tabla1[[#This Row],[sem 01]]&amp;Tabla1[[#This Row],[sem 02]]&amp;Tabla1[[#This Row],[sem 03]])</f>
        <v/>
      </c>
      <c r="BE1058" s="234" t="str">
        <f>+IF(TRIM(F1058)="","",$B$1&amp;"-"&amp;Tabla1[[#This Row],[Mes Inscrito]]&amp;"-"&amp;Tabla1[[#This Row],[Dia de clases Inscrito]]&amp;"-"&amp;Tabla1[[#This Row],[Horario Inscrito]]&amp;"-"&amp;Tabla1[[#This Row],[Fecha Inicio grupo]])</f>
        <v/>
      </c>
      <c r="BF1058" s="251" t="str">
        <f>IF(F1058="","",Tabla1[[#This Row],[Curso]])</f>
        <v/>
      </c>
      <c r="BG1058" s="252" t="str">
        <f>+IF(TRIM(F1058)="","",$B$1&amp;"-"&amp;TRIM(Tabla1[[#This Row],[Mes Inscrito]])&amp;"-"&amp;TRIM(Tabla1[[#This Row],[Dia de clases Inscrito]])&amp;"-"&amp;TRIM(Tabla1[[#This Row],[Horario Inscrito]])&amp;"-"&amp;TRIM(Tabla1[[#This Row],[Fecha Inicio grupo]])&amp;"-"&amp;TRIM(Tabla1[[#This Row],[Tipo Incrito]]))</f>
        <v/>
      </c>
      <c r="BH1058" s="253" t="str">
        <f>IF(F1058="","",OR(IFERROR(SEARCH("CG",Tabla1[[#This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8" s="307" t="str">
        <f>IF(F1058&lt;&gt;"",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8" s="307" t="str">
        <f>IF(F1058&lt;&gt;"",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8" s="307" t="str">
        <f>IF(Tabla1[[#This Row],[Fecha Inicio grupo]]="","",IFERROR(VLOOKUP(Tabla1[[#This Row],[Mes de Alta como miembro]],Parámetros!$AM$2:$AN$16,2,0),"01/01/1900"))</f>
        <v/>
      </c>
    </row>
    <row r="1059" spans="1:63" ht="15" hidden="1" customHeight="1">
      <c r="A1059" s="69">
        <v>1056</v>
      </c>
      <c r="B1059" s="145"/>
      <c r="C1059" s="146"/>
      <c r="D1059" s="43"/>
      <c r="E1059" s="147"/>
      <c r="F1059" s="206"/>
      <c r="G1059" s="46"/>
      <c r="H1059" s="164"/>
      <c r="I1059" s="148"/>
      <c r="J1059" s="146"/>
      <c r="K1059" s="167"/>
      <c r="L1059" s="150"/>
      <c r="M1059" s="149"/>
      <c r="N1059" s="239" t="str">
        <f ca="1">IF(Tabla1[[#This Row],[Fecha de nac]]="","",IF(Tabla1[[#This Row],[Fecha Finalización]] &gt;=TODAY(), DATEDIF(Tabla1[[#This Row],[Fecha de nac]],TODAY(),"y"), ROUNDDOWN((Tabla1[[#This Row],[Fecha Finalización]] -Tabla1[[#This Row],[Fecha de nac]])/365,0)))</f>
        <v/>
      </c>
      <c r="O1059" s="170"/>
      <c r="P1059" s="151"/>
      <c r="Q1059" s="152"/>
      <c r="R1059" s="153"/>
      <c r="S1059" s="153"/>
      <c r="T1059" s="153"/>
      <c r="U1059" s="243" t="str">
        <f>IF(F1059="","",Tabla1[[#This Row],[Fecha Inicio grupo]]+3*7-7)</f>
        <v/>
      </c>
      <c r="V1059" s="244" t="str">
        <f>IF(F1059="","",EDATE(Tabla1[[#This Row],[Fecha Inicio grupo]],3))</f>
        <v/>
      </c>
      <c r="W1059" s="30"/>
      <c r="X1059" s="30"/>
      <c r="Y1059" s="154"/>
      <c r="Z1059" s="154"/>
      <c r="AA1059" s="154"/>
      <c r="AB1059" s="154"/>
      <c r="AC1059" s="154"/>
      <c r="AD1059" s="154"/>
      <c r="AE1059" s="154"/>
      <c r="AF1059" s="154"/>
      <c r="AG1059" s="154"/>
      <c r="AH1059" s="231"/>
      <c r="AI1059" s="231"/>
      <c r="AJ1059" s="232"/>
      <c r="AK1059" s="231"/>
      <c r="AL1059" s="231"/>
      <c r="AM1059" s="231"/>
      <c r="AN1059" s="231"/>
      <c r="AO1059" s="144"/>
      <c r="AP1059" s="246" t="str">
        <f>IF(F1059="","",IFERROR(VLOOKUP(SUBSTITUTE(SUBSTITUTE(Tabla1[[#This Row],[Uso Sistemas]],"T","P"),"N","F"),Parámetros!$M$2:$N$17,2,0),"Completar hasta 3ra sem. para evaluar a Probacionista"))</f>
        <v/>
      </c>
      <c r="AQ1059" s="155"/>
      <c r="AR1059" s="155"/>
      <c r="AS1059" s="155"/>
      <c r="AT1059" s="30"/>
      <c r="AU1059" s="56" t="str">
        <f>CONCATENATE(Tabla1[[#This Row],[sem 01]],Tabla1[[#This Row],[sem 02]],Tabla1[[#This Row],[sem 03]])</f>
        <v/>
      </c>
      <c r="AV1059" s="56"/>
      <c r="AW1059" s="56"/>
      <c r="AX1059" s="248" t="str">
        <f>IF(V1059="","",EOMONTH(EDATE(Tabla1[[#This Row],[Fecha Finalización]],2),0))</f>
        <v/>
      </c>
      <c r="AY1059" s="155"/>
      <c r="AZ1059" s="249" t="str">
        <f>IF(V1059="","",EOMONTH(EDATE(Tabla1[[#This Row],[Fecha Finalización]],3),0))</f>
        <v/>
      </c>
      <c r="BA1059" s="40"/>
      <c r="BB1059" s="40"/>
      <c r="BC1059" s="237"/>
      <c r="BD1059" s="233" t="str">
        <f>IF(F1059="","",Tabla1[[#This Row],[sem 01]]&amp;Tabla1[[#This Row],[sem 02]]&amp;Tabla1[[#This Row],[sem 03]])</f>
        <v/>
      </c>
      <c r="BE1059" s="234" t="str">
        <f>+IF(TRIM(F1059)="","",$B$1&amp;"-"&amp;Tabla1[[#This Row],[Mes Inscrito]]&amp;"-"&amp;Tabla1[[#This Row],[Dia de clases Inscrito]]&amp;"-"&amp;Tabla1[[#This Row],[Horario Inscrito]]&amp;"-"&amp;Tabla1[[#This Row],[Fecha Inicio grupo]])</f>
        <v/>
      </c>
      <c r="BF1059" s="251" t="str">
        <f>IF(F1059="","",Tabla1[[#This Row],[Curso]])</f>
        <v/>
      </c>
      <c r="BG1059" s="252" t="str">
        <f>+IF(TRIM(F1059)="","",$B$1&amp;"-"&amp;TRIM(Tabla1[[#This Row],[Mes Inscrito]])&amp;"-"&amp;TRIM(Tabla1[[#This Row],[Dia de clases Inscrito]])&amp;"-"&amp;TRIM(Tabla1[[#This Row],[Horario Inscrito]])&amp;"-"&amp;TRIM(Tabla1[[#This Row],[Fecha Inicio grupo]])&amp;"-"&amp;TRIM(Tabla1[[#This Row],[Tipo Incrito]]))</f>
        <v/>
      </c>
      <c r="BH1059" s="253" t="str">
        <f>IF(F1059="","",OR(IFERROR(SEARCH("CG",Tabla1[[#This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9" s="307" t="str">
        <f>IF(F1059&lt;&gt;"",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9" s="307" t="str">
        <f>IF(F1059&lt;&gt;"",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9" s="307" t="str">
        <f>IF(Tabla1[[#This Row],[Fecha Inicio grupo]]="","",IFERROR(VLOOKUP(Tabla1[[#This Row],[Mes de Alta como miembro]],Parámetros!$AM$2:$AN$16,2,0),"01/01/1900"))</f>
        <v/>
      </c>
    </row>
    <row r="1060" spans="1:63" ht="15" hidden="1" customHeight="1">
      <c r="A1060" s="69">
        <v>1057</v>
      </c>
      <c r="B1060" s="145"/>
      <c r="C1060" s="146"/>
      <c r="D1060" s="43"/>
      <c r="E1060" s="147"/>
      <c r="F1060" s="206"/>
      <c r="G1060" s="46"/>
      <c r="H1060" s="164"/>
      <c r="I1060" s="148"/>
      <c r="J1060" s="146"/>
      <c r="K1060" s="167"/>
      <c r="L1060" s="150"/>
      <c r="M1060" s="149"/>
      <c r="N1060" s="239" t="str">
        <f ca="1">IF(Tabla1[[#This Row],[Fecha de nac]]="","",IF(Tabla1[[#This Row],[Fecha Finalización]] &gt;=TODAY(), DATEDIF(Tabla1[[#This Row],[Fecha de nac]],TODAY(),"y"), ROUNDDOWN((Tabla1[[#This Row],[Fecha Finalización]] -Tabla1[[#This Row],[Fecha de nac]])/365,0)))</f>
        <v/>
      </c>
      <c r="O1060" s="170"/>
      <c r="P1060" s="151"/>
      <c r="Q1060" s="152"/>
      <c r="R1060" s="153"/>
      <c r="S1060" s="153"/>
      <c r="T1060" s="153"/>
      <c r="U1060" s="243" t="str">
        <f>IF(F1060="","",Tabla1[[#This Row],[Fecha Inicio grupo]]+3*7-7)</f>
        <v/>
      </c>
      <c r="V1060" s="244" t="str">
        <f>IF(F1060="","",EDATE(Tabla1[[#This Row],[Fecha Inicio grupo]],3))</f>
        <v/>
      </c>
      <c r="W1060" s="30"/>
      <c r="X1060" s="30"/>
      <c r="Y1060" s="154"/>
      <c r="Z1060" s="154"/>
      <c r="AA1060" s="154"/>
      <c r="AB1060" s="154"/>
      <c r="AC1060" s="154"/>
      <c r="AD1060" s="154"/>
      <c r="AE1060" s="154"/>
      <c r="AF1060" s="154"/>
      <c r="AG1060" s="154"/>
      <c r="AH1060" s="231"/>
      <c r="AI1060" s="231"/>
      <c r="AJ1060" s="232"/>
      <c r="AK1060" s="231"/>
      <c r="AL1060" s="231"/>
      <c r="AM1060" s="231"/>
      <c r="AN1060" s="231"/>
      <c r="AO1060" s="144"/>
      <c r="AP1060" s="246" t="str">
        <f>IF(F1060="","",IFERROR(VLOOKUP(SUBSTITUTE(SUBSTITUTE(Tabla1[[#This Row],[Uso Sistemas]],"T","P"),"N","F"),Parámetros!$M$2:$N$17,2,0),"Completar hasta 3ra sem. para evaluar a Probacionista"))</f>
        <v/>
      </c>
      <c r="AQ1060" s="155"/>
      <c r="AR1060" s="155"/>
      <c r="AS1060" s="155"/>
      <c r="AT1060" s="30"/>
      <c r="AU1060" s="56" t="str">
        <f>CONCATENATE(Tabla1[[#This Row],[sem 01]],Tabla1[[#This Row],[sem 02]],Tabla1[[#This Row],[sem 03]])</f>
        <v/>
      </c>
      <c r="AV1060" s="56"/>
      <c r="AW1060" s="56"/>
      <c r="AX1060" s="248" t="str">
        <f>IF(V1060="","",EOMONTH(EDATE(Tabla1[[#This Row],[Fecha Finalización]],2),0))</f>
        <v/>
      </c>
      <c r="AY1060" s="155"/>
      <c r="AZ1060" s="249" t="str">
        <f>IF(V1060="","",EOMONTH(EDATE(Tabla1[[#This Row],[Fecha Finalización]],3),0))</f>
        <v/>
      </c>
      <c r="BA1060" s="40"/>
      <c r="BB1060" s="40"/>
      <c r="BC1060" s="237"/>
      <c r="BD1060" s="233" t="str">
        <f>IF(F1060="","",Tabla1[[#This Row],[sem 01]]&amp;Tabla1[[#This Row],[sem 02]]&amp;Tabla1[[#This Row],[sem 03]])</f>
        <v/>
      </c>
      <c r="BE1060" s="234" t="str">
        <f>+IF(TRIM(F1060)="","",$B$1&amp;"-"&amp;Tabla1[[#This Row],[Mes Inscrito]]&amp;"-"&amp;Tabla1[[#This Row],[Dia de clases Inscrito]]&amp;"-"&amp;Tabla1[[#This Row],[Horario Inscrito]]&amp;"-"&amp;Tabla1[[#This Row],[Fecha Inicio grupo]])</f>
        <v/>
      </c>
      <c r="BF1060" s="251" t="str">
        <f>IF(F1060="","",Tabla1[[#This Row],[Curso]])</f>
        <v/>
      </c>
      <c r="BG1060" s="252" t="str">
        <f>+IF(TRIM(F1060)="","",$B$1&amp;"-"&amp;TRIM(Tabla1[[#This Row],[Mes Inscrito]])&amp;"-"&amp;TRIM(Tabla1[[#This Row],[Dia de clases Inscrito]])&amp;"-"&amp;TRIM(Tabla1[[#This Row],[Horario Inscrito]])&amp;"-"&amp;TRIM(Tabla1[[#This Row],[Fecha Inicio grupo]])&amp;"-"&amp;TRIM(Tabla1[[#This Row],[Tipo Incrito]]))</f>
        <v/>
      </c>
      <c r="BH1060" s="253" t="str">
        <f>IF(F1060="","",OR(IFERROR(SEARCH("CG",Tabla1[[#This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0" s="307" t="str">
        <f>IF(F1060&lt;&gt;"",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0" s="307" t="str">
        <f>IF(F1060&lt;&gt;"",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0" s="307" t="str">
        <f>IF(Tabla1[[#This Row],[Fecha Inicio grupo]]="","",IFERROR(VLOOKUP(Tabla1[[#This Row],[Mes de Alta como miembro]],Parámetros!$AM$2:$AN$16,2,0),"01/01/1900"))</f>
        <v/>
      </c>
    </row>
    <row r="1061" spans="1:63" ht="15" hidden="1" customHeight="1">
      <c r="A1061" s="69">
        <v>1058</v>
      </c>
      <c r="B1061" s="145"/>
      <c r="C1061" s="146"/>
      <c r="D1061" s="43"/>
      <c r="E1061" s="147"/>
      <c r="F1061" s="206"/>
      <c r="G1061" s="46"/>
      <c r="H1061" s="164"/>
      <c r="I1061" s="148"/>
      <c r="J1061" s="146"/>
      <c r="K1061" s="167"/>
      <c r="L1061" s="150"/>
      <c r="M1061" s="149"/>
      <c r="N1061" s="239" t="str">
        <f ca="1">IF(Tabla1[[#This Row],[Fecha de nac]]="","",IF(Tabla1[[#This Row],[Fecha Finalización]] &gt;=TODAY(), DATEDIF(Tabla1[[#This Row],[Fecha de nac]],TODAY(),"y"), ROUNDDOWN((Tabla1[[#This Row],[Fecha Finalización]] -Tabla1[[#This Row],[Fecha de nac]])/365,0)))</f>
        <v/>
      </c>
      <c r="O1061" s="170"/>
      <c r="P1061" s="151"/>
      <c r="Q1061" s="152"/>
      <c r="R1061" s="153"/>
      <c r="S1061" s="153"/>
      <c r="T1061" s="153"/>
      <c r="U1061" s="243" t="str">
        <f>IF(F1061="","",Tabla1[[#This Row],[Fecha Inicio grupo]]+3*7-7)</f>
        <v/>
      </c>
      <c r="V1061" s="244" t="str">
        <f>IF(F1061="","",EDATE(Tabla1[[#This Row],[Fecha Inicio grupo]],3))</f>
        <v/>
      </c>
      <c r="W1061" s="30"/>
      <c r="X1061" s="30"/>
      <c r="Y1061" s="154"/>
      <c r="Z1061" s="154"/>
      <c r="AA1061" s="154"/>
      <c r="AB1061" s="154"/>
      <c r="AC1061" s="154"/>
      <c r="AD1061" s="154"/>
      <c r="AE1061" s="154"/>
      <c r="AF1061" s="154"/>
      <c r="AG1061" s="154"/>
      <c r="AH1061" s="231"/>
      <c r="AI1061" s="231"/>
      <c r="AJ1061" s="232"/>
      <c r="AK1061" s="231"/>
      <c r="AL1061" s="231"/>
      <c r="AM1061" s="231"/>
      <c r="AN1061" s="231"/>
      <c r="AO1061" s="144"/>
      <c r="AP1061" s="246" t="str">
        <f>IF(F1061="","",IFERROR(VLOOKUP(SUBSTITUTE(SUBSTITUTE(Tabla1[[#This Row],[Uso Sistemas]],"T","P"),"N","F"),Parámetros!$M$2:$N$17,2,0),"Completar hasta 3ra sem. para evaluar a Probacionista"))</f>
        <v/>
      </c>
      <c r="AQ1061" s="155"/>
      <c r="AR1061" s="155"/>
      <c r="AS1061" s="155"/>
      <c r="AT1061" s="30"/>
      <c r="AU1061" s="56" t="str">
        <f>CONCATENATE(Tabla1[[#This Row],[sem 01]],Tabla1[[#This Row],[sem 02]],Tabla1[[#This Row],[sem 03]])</f>
        <v/>
      </c>
      <c r="AV1061" s="56"/>
      <c r="AW1061" s="56"/>
      <c r="AX1061" s="248" t="str">
        <f>IF(V1061="","",EOMONTH(EDATE(Tabla1[[#This Row],[Fecha Finalización]],2),0))</f>
        <v/>
      </c>
      <c r="AY1061" s="155"/>
      <c r="AZ1061" s="249" t="str">
        <f>IF(V1061="","",EOMONTH(EDATE(Tabla1[[#This Row],[Fecha Finalización]],3),0))</f>
        <v/>
      </c>
      <c r="BA1061" s="40"/>
      <c r="BB1061" s="40"/>
      <c r="BC1061" s="237"/>
      <c r="BD1061" s="233" t="str">
        <f>IF(F1061="","",Tabla1[[#This Row],[sem 01]]&amp;Tabla1[[#This Row],[sem 02]]&amp;Tabla1[[#This Row],[sem 03]])</f>
        <v/>
      </c>
      <c r="BE1061" s="234" t="str">
        <f>+IF(TRIM(F1061)="","",$B$1&amp;"-"&amp;Tabla1[[#This Row],[Mes Inscrito]]&amp;"-"&amp;Tabla1[[#This Row],[Dia de clases Inscrito]]&amp;"-"&amp;Tabla1[[#This Row],[Horario Inscrito]]&amp;"-"&amp;Tabla1[[#This Row],[Fecha Inicio grupo]])</f>
        <v/>
      </c>
      <c r="BF1061" s="251" t="str">
        <f>IF(F1061="","",Tabla1[[#This Row],[Curso]])</f>
        <v/>
      </c>
      <c r="BG1061" s="252" t="str">
        <f>+IF(TRIM(F1061)="","",$B$1&amp;"-"&amp;TRIM(Tabla1[[#This Row],[Mes Inscrito]])&amp;"-"&amp;TRIM(Tabla1[[#This Row],[Dia de clases Inscrito]])&amp;"-"&amp;TRIM(Tabla1[[#This Row],[Horario Inscrito]])&amp;"-"&amp;TRIM(Tabla1[[#This Row],[Fecha Inicio grupo]])&amp;"-"&amp;TRIM(Tabla1[[#This Row],[Tipo Incrito]]))</f>
        <v/>
      </c>
      <c r="BH1061" s="253" t="str">
        <f>IF(F1061="","",OR(IFERROR(SEARCH("CG",Tabla1[[#This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1" s="307" t="str">
        <f>IF(F1061&lt;&gt;"",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1" s="307" t="str">
        <f>IF(F1061&lt;&gt;"",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1" s="307" t="str">
        <f>IF(Tabla1[[#This Row],[Fecha Inicio grupo]]="","",IFERROR(VLOOKUP(Tabla1[[#This Row],[Mes de Alta como miembro]],Parámetros!$AM$2:$AN$16,2,0),"01/01/1900"))</f>
        <v/>
      </c>
    </row>
    <row r="1062" spans="1:63" ht="15" hidden="1" customHeight="1">
      <c r="A1062" s="69">
        <v>1059</v>
      </c>
      <c r="B1062" s="145"/>
      <c r="C1062" s="146"/>
      <c r="D1062" s="43"/>
      <c r="E1062" s="147"/>
      <c r="F1062" s="206"/>
      <c r="G1062" s="46"/>
      <c r="H1062" s="164"/>
      <c r="I1062" s="148"/>
      <c r="J1062" s="146"/>
      <c r="K1062" s="167"/>
      <c r="L1062" s="150"/>
      <c r="M1062" s="149"/>
      <c r="N1062" s="239" t="str">
        <f ca="1">IF(Tabla1[[#This Row],[Fecha de nac]]="","",IF(Tabla1[[#This Row],[Fecha Finalización]] &gt;=TODAY(), DATEDIF(Tabla1[[#This Row],[Fecha de nac]],TODAY(),"y"), ROUNDDOWN((Tabla1[[#This Row],[Fecha Finalización]] -Tabla1[[#This Row],[Fecha de nac]])/365,0)))</f>
        <v/>
      </c>
      <c r="O1062" s="170"/>
      <c r="P1062" s="151"/>
      <c r="Q1062" s="152"/>
      <c r="R1062" s="153"/>
      <c r="S1062" s="153"/>
      <c r="T1062" s="153"/>
      <c r="U1062" s="243" t="str">
        <f>IF(F1062="","",Tabla1[[#This Row],[Fecha Inicio grupo]]+3*7-7)</f>
        <v/>
      </c>
      <c r="V1062" s="244" t="str">
        <f>IF(F1062="","",EDATE(Tabla1[[#This Row],[Fecha Inicio grupo]],3))</f>
        <v/>
      </c>
      <c r="W1062" s="30"/>
      <c r="X1062" s="30"/>
      <c r="Y1062" s="154"/>
      <c r="Z1062" s="154"/>
      <c r="AA1062" s="154"/>
      <c r="AB1062" s="154"/>
      <c r="AC1062" s="154"/>
      <c r="AD1062" s="154"/>
      <c r="AE1062" s="154"/>
      <c r="AF1062" s="154"/>
      <c r="AG1062" s="154"/>
      <c r="AH1062" s="231"/>
      <c r="AI1062" s="231"/>
      <c r="AJ1062" s="232"/>
      <c r="AK1062" s="231"/>
      <c r="AL1062" s="231"/>
      <c r="AM1062" s="231"/>
      <c r="AN1062" s="231"/>
      <c r="AO1062" s="144"/>
      <c r="AP1062" s="246" t="str">
        <f>IF(F1062="","",IFERROR(VLOOKUP(SUBSTITUTE(SUBSTITUTE(Tabla1[[#This Row],[Uso Sistemas]],"T","P"),"N","F"),Parámetros!$M$2:$N$17,2,0),"Completar hasta 3ra sem. para evaluar a Probacionista"))</f>
        <v/>
      </c>
      <c r="AQ1062" s="155"/>
      <c r="AR1062" s="155"/>
      <c r="AS1062" s="155"/>
      <c r="AT1062" s="30"/>
      <c r="AU1062" s="56" t="str">
        <f>CONCATENATE(Tabla1[[#This Row],[sem 01]],Tabla1[[#This Row],[sem 02]],Tabla1[[#This Row],[sem 03]])</f>
        <v/>
      </c>
      <c r="AV1062" s="56"/>
      <c r="AW1062" s="56"/>
      <c r="AX1062" s="248" t="str">
        <f>IF(V1062="","",EOMONTH(EDATE(Tabla1[[#This Row],[Fecha Finalización]],2),0))</f>
        <v/>
      </c>
      <c r="AY1062" s="155"/>
      <c r="AZ1062" s="249" t="str">
        <f>IF(V1062="","",EOMONTH(EDATE(Tabla1[[#This Row],[Fecha Finalización]],3),0))</f>
        <v/>
      </c>
      <c r="BA1062" s="40"/>
      <c r="BB1062" s="40"/>
      <c r="BC1062" s="237"/>
      <c r="BD1062" s="233" t="str">
        <f>IF(F1062="","",Tabla1[[#This Row],[sem 01]]&amp;Tabla1[[#This Row],[sem 02]]&amp;Tabla1[[#This Row],[sem 03]])</f>
        <v/>
      </c>
      <c r="BE1062" s="234" t="str">
        <f>+IF(TRIM(F1062)="","",$B$1&amp;"-"&amp;Tabla1[[#This Row],[Mes Inscrito]]&amp;"-"&amp;Tabla1[[#This Row],[Dia de clases Inscrito]]&amp;"-"&amp;Tabla1[[#This Row],[Horario Inscrito]]&amp;"-"&amp;Tabla1[[#This Row],[Fecha Inicio grupo]])</f>
        <v/>
      </c>
      <c r="BF1062" s="251" t="str">
        <f>IF(F1062="","",Tabla1[[#This Row],[Curso]])</f>
        <v/>
      </c>
      <c r="BG1062" s="252" t="str">
        <f>+IF(TRIM(F1062)="","",$B$1&amp;"-"&amp;TRIM(Tabla1[[#This Row],[Mes Inscrito]])&amp;"-"&amp;TRIM(Tabla1[[#This Row],[Dia de clases Inscrito]])&amp;"-"&amp;TRIM(Tabla1[[#This Row],[Horario Inscrito]])&amp;"-"&amp;TRIM(Tabla1[[#This Row],[Fecha Inicio grupo]])&amp;"-"&amp;TRIM(Tabla1[[#This Row],[Tipo Incrito]]))</f>
        <v/>
      </c>
      <c r="BH1062" s="253" t="str">
        <f>IF(F1062="","",OR(IFERROR(SEARCH("CG",Tabla1[[#This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2" s="307" t="str">
        <f>IF(F1062&lt;&gt;"",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2" s="307" t="str">
        <f>IF(F1062&lt;&gt;"",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2" s="307" t="str">
        <f>IF(Tabla1[[#This Row],[Fecha Inicio grupo]]="","",IFERROR(VLOOKUP(Tabla1[[#This Row],[Mes de Alta como miembro]],Parámetros!$AM$2:$AN$16,2,0),"01/01/1900"))</f>
        <v/>
      </c>
    </row>
    <row r="1063" spans="1:63" ht="15" hidden="1" customHeight="1">
      <c r="A1063" s="69">
        <v>1060</v>
      </c>
      <c r="B1063" s="145"/>
      <c r="C1063" s="146"/>
      <c r="D1063" s="43"/>
      <c r="E1063" s="147"/>
      <c r="F1063" s="206"/>
      <c r="G1063" s="46"/>
      <c r="H1063" s="164"/>
      <c r="I1063" s="148"/>
      <c r="J1063" s="146"/>
      <c r="K1063" s="167"/>
      <c r="L1063" s="150"/>
      <c r="M1063" s="149"/>
      <c r="N1063" s="239" t="str">
        <f ca="1">IF(Tabla1[[#This Row],[Fecha de nac]]="","",IF(Tabla1[[#This Row],[Fecha Finalización]] &gt;=TODAY(), DATEDIF(Tabla1[[#This Row],[Fecha de nac]],TODAY(),"y"), ROUNDDOWN((Tabla1[[#This Row],[Fecha Finalización]] -Tabla1[[#This Row],[Fecha de nac]])/365,0)))</f>
        <v/>
      </c>
      <c r="O1063" s="170"/>
      <c r="P1063" s="151"/>
      <c r="Q1063" s="152"/>
      <c r="R1063" s="153"/>
      <c r="S1063" s="153"/>
      <c r="T1063" s="153"/>
      <c r="U1063" s="243" t="str">
        <f>IF(F1063="","",Tabla1[[#This Row],[Fecha Inicio grupo]]+3*7-7)</f>
        <v/>
      </c>
      <c r="V1063" s="244" t="str">
        <f>IF(F1063="","",EDATE(Tabla1[[#This Row],[Fecha Inicio grupo]],3))</f>
        <v/>
      </c>
      <c r="W1063" s="30"/>
      <c r="X1063" s="30"/>
      <c r="Y1063" s="154"/>
      <c r="Z1063" s="154"/>
      <c r="AA1063" s="154"/>
      <c r="AB1063" s="154"/>
      <c r="AC1063" s="154"/>
      <c r="AD1063" s="154"/>
      <c r="AE1063" s="154"/>
      <c r="AF1063" s="154"/>
      <c r="AG1063" s="154"/>
      <c r="AH1063" s="231"/>
      <c r="AI1063" s="231"/>
      <c r="AJ1063" s="232"/>
      <c r="AK1063" s="231"/>
      <c r="AL1063" s="231"/>
      <c r="AM1063" s="231"/>
      <c r="AN1063" s="231"/>
      <c r="AO1063" s="144"/>
      <c r="AP1063" s="246" t="str">
        <f>IF(F1063="","",IFERROR(VLOOKUP(SUBSTITUTE(SUBSTITUTE(Tabla1[[#This Row],[Uso Sistemas]],"T","P"),"N","F"),Parámetros!$M$2:$N$17,2,0),"Completar hasta 3ra sem. para evaluar a Probacionista"))</f>
        <v/>
      </c>
      <c r="AQ1063" s="155"/>
      <c r="AR1063" s="155"/>
      <c r="AS1063" s="155"/>
      <c r="AT1063" s="30"/>
      <c r="AU1063" s="56" t="str">
        <f>CONCATENATE(Tabla1[[#This Row],[sem 01]],Tabla1[[#This Row],[sem 02]],Tabla1[[#This Row],[sem 03]])</f>
        <v/>
      </c>
      <c r="AV1063" s="56"/>
      <c r="AW1063" s="56"/>
      <c r="AX1063" s="248" t="str">
        <f>IF(V1063="","",EOMONTH(EDATE(Tabla1[[#This Row],[Fecha Finalización]],2),0))</f>
        <v/>
      </c>
      <c r="AY1063" s="155"/>
      <c r="AZ1063" s="249" t="str">
        <f>IF(V1063="","",EOMONTH(EDATE(Tabla1[[#This Row],[Fecha Finalización]],3),0))</f>
        <v/>
      </c>
      <c r="BA1063" s="40"/>
      <c r="BB1063" s="40"/>
      <c r="BC1063" s="237"/>
      <c r="BD1063" s="233" t="str">
        <f>IF(F1063="","",Tabla1[[#This Row],[sem 01]]&amp;Tabla1[[#This Row],[sem 02]]&amp;Tabla1[[#This Row],[sem 03]])</f>
        <v/>
      </c>
      <c r="BE1063" s="234" t="str">
        <f>+IF(TRIM(F1063)="","",$B$1&amp;"-"&amp;Tabla1[[#This Row],[Mes Inscrito]]&amp;"-"&amp;Tabla1[[#This Row],[Dia de clases Inscrito]]&amp;"-"&amp;Tabla1[[#This Row],[Horario Inscrito]]&amp;"-"&amp;Tabla1[[#This Row],[Fecha Inicio grupo]])</f>
        <v/>
      </c>
      <c r="BF1063" s="251" t="str">
        <f>IF(F1063="","",Tabla1[[#This Row],[Curso]])</f>
        <v/>
      </c>
      <c r="BG1063" s="252" t="str">
        <f>+IF(TRIM(F1063)="","",$B$1&amp;"-"&amp;TRIM(Tabla1[[#This Row],[Mes Inscrito]])&amp;"-"&amp;TRIM(Tabla1[[#This Row],[Dia de clases Inscrito]])&amp;"-"&amp;TRIM(Tabla1[[#This Row],[Horario Inscrito]])&amp;"-"&amp;TRIM(Tabla1[[#This Row],[Fecha Inicio grupo]])&amp;"-"&amp;TRIM(Tabla1[[#This Row],[Tipo Incrito]]))</f>
        <v/>
      </c>
      <c r="BH1063" s="253" t="str">
        <f>IF(F1063="","",OR(IFERROR(SEARCH("CG",Tabla1[[#This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3" s="307" t="str">
        <f>IF(F1063&lt;&gt;"",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3" s="307" t="str">
        <f>IF(F1063&lt;&gt;"",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3" s="307" t="str">
        <f>IF(Tabla1[[#This Row],[Fecha Inicio grupo]]="","",IFERROR(VLOOKUP(Tabla1[[#This Row],[Mes de Alta como miembro]],Parámetros!$AM$2:$AN$16,2,0),"01/01/1900"))</f>
        <v/>
      </c>
    </row>
    <row r="1064" spans="1:63" ht="15" hidden="1" customHeight="1">
      <c r="A1064" s="69">
        <v>1061</v>
      </c>
      <c r="B1064" s="145"/>
      <c r="C1064" s="146"/>
      <c r="D1064" s="43"/>
      <c r="E1064" s="147"/>
      <c r="F1064" s="206"/>
      <c r="G1064" s="46"/>
      <c r="H1064" s="164"/>
      <c r="I1064" s="148"/>
      <c r="J1064" s="146"/>
      <c r="K1064" s="167"/>
      <c r="L1064" s="150"/>
      <c r="M1064" s="149"/>
      <c r="N1064" s="239" t="str">
        <f ca="1">IF(Tabla1[[#This Row],[Fecha de nac]]="","",IF(Tabla1[[#This Row],[Fecha Finalización]] &gt;=TODAY(), DATEDIF(Tabla1[[#This Row],[Fecha de nac]],TODAY(),"y"), ROUNDDOWN((Tabla1[[#This Row],[Fecha Finalización]] -Tabla1[[#This Row],[Fecha de nac]])/365,0)))</f>
        <v/>
      </c>
      <c r="O1064" s="170"/>
      <c r="P1064" s="151"/>
      <c r="Q1064" s="152"/>
      <c r="R1064" s="153"/>
      <c r="S1064" s="153"/>
      <c r="T1064" s="153"/>
      <c r="U1064" s="243" t="str">
        <f>IF(F1064="","",Tabla1[[#This Row],[Fecha Inicio grupo]]+3*7-7)</f>
        <v/>
      </c>
      <c r="V1064" s="244" t="str">
        <f>IF(F1064="","",EDATE(Tabla1[[#This Row],[Fecha Inicio grupo]],3))</f>
        <v/>
      </c>
      <c r="W1064" s="30"/>
      <c r="X1064" s="30"/>
      <c r="Y1064" s="154"/>
      <c r="Z1064" s="154"/>
      <c r="AA1064" s="154"/>
      <c r="AB1064" s="154"/>
      <c r="AC1064" s="154"/>
      <c r="AD1064" s="154"/>
      <c r="AE1064" s="154"/>
      <c r="AF1064" s="154"/>
      <c r="AG1064" s="154"/>
      <c r="AH1064" s="231"/>
      <c r="AI1064" s="231"/>
      <c r="AJ1064" s="232"/>
      <c r="AK1064" s="231"/>
      <c r="AL1064" s="231"/>
      <c r="AM1064" s="231"/>
      <c r="AN1064" s="231"/>
      <c r="AO1064" s="144"/>
      <c r="AP1064" s="246" t="str">
        <f>IF(F1064="","",IFERROR(VLOOKUP(SUBSTITUTE(SUBSTITUTE(Tabla1[[#This Row],[Uso Sistemas]],"T","P"),"N","F"),Parámetros!$M$2:$N$17,2,0),"Completar hasta 3ra sem. para evaluar a Probacionista"))</f>
        <v/>
      </c>
      <c r="AQ1064" s="155"/>
      <c r="AR1064" s="155"/>
      <c r="AS1064" s="155"/>
      <c r="AT1064" s="30"/>
      <c r="AU1064" s="56" t="str">
        <f>CONCATENATE(Tabla1[[#This Row],[sem 01]],Tabla1[[#This Row],[sem 02]],Tabla1[[#This Row],[sem 03]])</f>
        <v/>
      </c>
      <c r="AV1064" s="56"/>
      <c r="AW1064" s="56"/>
      <c r="AX1064" s="248" t="str">
        <f>IF(V1064="","",EOMONTH(EDATE(Tabla1[[#This Row],[Fecha Finalización]],2),0))</f>
        <v/>
      </c>
      <c r="AY1064" s="155"/>
      <c r="AZ1064" s="249" t="str">
        <f>IF(V1064="","",EOMONTH(EDATE(Tabla1[[#This Row],[Fecha Finalización]],3),0))</f>
        <v/>
      </c>
      <c r="BA1064" s="40"/>
      <c r="BB1064" s="40"/>
      <c r="BC1064" s="237"/>
      <c r="BD1064" s="233" t="str">
        <f>IF(F1064="","",Tabla1[[#This Row],[sem 01]]&amp;Tabla1[[#This Row],[sem 02]]&amp;Tabla1[[#This Row],[sem 03]])</f>
        <v/>
      </c>
      <c r="BE1064" s="234" t="str">
        <f>+IF(TRIM(F1064)="","",$B$1&amp;"-"&amp;Tabla1[[#This Row],[Mes Inscrito]]&amp;"-"&amp;Tabla1[[#This Row],[Dia de clases Inscrito]]&amp;"-"&amp;Tabla1[[#This Row],[Horario Inscrito]]&amp;"-"&amp;Tabla1[[#This Row],[Fecha Inicio grupo]])</f>
        <v/>
      </c>
      <c r="BF1064" s="251" t="str">
        <f>IF(F1064="","",Tabla1[[#This Row],[Curso]])</f>
        <v/>
      </c>
      <c r="BG1064" s="252" t="str">
        <f>+IF(TRIM(F1064)="","",$B$1&amp;"-"&amp;TRIM(Tabla1[[#This Row],[Mes Inscrito]])&amp;"-"&amp;TRIM(Tabla1[[#This Row],[Dia de clases Inscrito]])&amp;"-"&amp;TRIM(Tabla1[[#This Row],[Horario Inscrito]])&amp;"-"&amp;TRIM(Tabla1[[#This Row],[Fecha Inicio grupo]])&amp;"-"&amp;TRIM(Tabla1[[#This Row],[Tipo Incrito]]))</f>
        <v/>
      </c>
      <c r="BH1064" s="253" t="str">
        <f>IF(F1064="","",OR(IFERROR(SEARCH("CG",Tabla1[[#This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4" s="307" t="str">
        <f>IF(F1064&lt;&gt;"",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4" s="307" t="str">
        <f>IF(F1064&lt;&gt;"",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4" s="307" t="str">
        <f>IF(Tabla1[[#This Row],[Fecha Inicio grupo]]="","",IFERROR(VLOOKUP(Tabla1[[#This Row],[Mes de Alta como miembro]],Parámetros!$AM$2:$AN$16,2,0),"01/01/1900"))</f>
        <v/>
      </c>
    </row>
    <row r="1065" spans="1:63" ht="15" hidden="1" customHeight="1">
      <c r="A1065" s="69">
        <v>1062</v>
      </c>
      <c r="B1065" s="145"/>
      <c r="C1065" s="146"/>
      <c r="D1065" s="43"/>
      <c r="E1065" s="147"/>
      <c r="F1065" s="206"/>
      <c r="G1065" s="46"/>
      <c r="H1065" s="164"/>
      <c r="I1065" s="148"/>
      <c r="J1065" s="146"/>
      <c r="K1065" s="167"/>
      <c r="L1065" s="150"/>
      <c r="M1065" s="149"/>
      <c r="N1065" s="239" t="str">
        <f ca="1">IF(Tabla1[[#This Row],[Fecha de nac]]="","",IF(Tabla1[[#This Row],[Fecha Finalización]] &gt;=TODAY(), DATEDIF(Tabla1[[#This Row],[Fecha de nac]],TODAY(),"y"), ROUNDDOWN((Tabla1[[#This Row],[Fecha Finalización]] -Tabla1[[#This Row],[Fecha de nac]])/365,0)))</f>
        <v/>
      </c>
      <c r="O1065" s="170"/>
      <c r="P1065" s="151"/>
      <c r="Q1065" s="152"/>
      <c r="R1065" s="153"/>
      <c r="S1065" s="153"/>
      <c r="T1065" s="153"/>
      <c r="U1065" s="243" t="str">
        <f>IF(F1065="","",Tabla1[[#This Row],[Fecha Inicio grupo]]+3*7-7)</f>
        <v/>
      </c>
      <c r="V1065" s="244" t="str">
        <f>IF(F1065="","",EDATE(Tabla1[[#This Row],[Fecha Inicio grupo]],3))</f>
        <v/>
      </c>
      <c r="W1065" s="30"/>
      <c r="X1065" s="30"/>
      <c r="Y1065" s="154"/>
      <c r="Z1065" s="154"/>
      <c r="AA1065" s="154"/>
      <c r="AB1065" s="154"/>
      <c r="AC1065" s="154"/>
      <c r="AD1065" s="154"/>
      <c r="AE1065" s="154"/>
      <c r="AF1065" s="154"/>
      <c r="AG1065" s="154"/>
      <c r="AH1065" s="231"/>
      <c r="AI1065" s="231"/>
      <c r="AJ1065" s="232"/>
      <c r="AK1065" s="231"/>
      <c r="AL1065" s="231"/>
      <c r="AM1065" s="231"/>
      <c r="AN1065" s="231"/>
      <c r="AO1065" s="144"/>
      <c r="AP1065" s="246" t="str">
        <f>IF(F1065="","",IFERROR(VLOOKUP(SUBSTITUTE(SUBSTITUTE(Tabla1[[#This Row],[Uso Sistemas]],"T","P"),"N","F"),Parámetros!$M$2:$N$17,2,0),"Completar hasta 3ra sem. para evaluar a Probacionista"))</f>
        <v/>
      </c>
      <c r="AQ1065" s="155"/>
      <c r="AR1065" s="155"/>
      <c r="AS1065" s="155"/>
      <c r="AT1065" s="30"/>
      <c r="AU1065" s="56" t="str">
        <f>CONCATENATE(Tabla1[[#This Row],[sem 01]],Tabla1[[#This Row],[sem 02]],Tabla1[[#This Row],[sem 03]])</f>
        <v/>
      </c>
      <c r="AV1065" s="56"/>
      <c r="AW1065" s="56"/>
      <c r="AX1065" s="248" t="str">
        <f>IF(V1065="","",EOMONTH(EDATE(Tabla1[[#This Row],[Fecha Finalización]],2),0))</f>
        <v/>
      </c>
      <c r="AY1065" s="155"/>
      <c r="AZ1065" s="249" t="str">
        <f>IF(V1065="","",EOMONTH(EDATE(Tabla1[[#This Row],[Fecha Finalización]],3),0))</f>
        <v/>
      </c>
      <c r="BA1065" s="40"/>
      <c r="BB1065" s="40"/>
      <c r="BC1065" s="237"/>
      <c r="BD1065" s="233" t="str">
        <f>IF(F1065="","",Tabla1[[#This Row],[sem 01]]&amp;Tabla1[[#This Row],[sem 02]]&amp;Tabla1[[#This Row],[sem 03]])</f>
        <v/>
      </c>
      <c r="BE1065" s="234" t="str">
        <f>+IF(TRIM(F1065)="","",$B$1&amp;"-"&amp;Tabla1[[#This Row],[Mes Inscrito]]&amp;"-"&amp;Tabla1[[#This Row],[Dia de clases Inscrito]]&amp;"-"&amp;Tabla1[[#This Row],[Horario Inscrito]]&amp;"-"&amp;Tabla1[[#This Row],[Fecha Inicio grupo]])</f>
        <v/>
      </c>
      <c r="BF1065" s="251" t="str">
        <f>IF(F1065="","",Tabla1[[#This Row],[Curso]])</f>
        <v/>
      </c>
      <c r="BG1065" s="252" t="str">
        <f>+IF(TRIM(F1065)="","",$B$1&amp;"-"&amp;TRIM(Tabla1[[#This Row],[Mes Inscrito]])&amp;"-"&amp;TRIM(Tabla1[[#This Row],[Dia de clases Inscrito]])&amp;"-"&amp;TRIM(Tabla1[[#This Row],[Horario Inscrito]])&amp;"-"&amp;TRIM(Tabla1[[#This Row],[Fecha Inicio grupo]])&amp;"-"&amp;TRIM(Tabla1[[#This Row],[Tipo Incrito]]))</f>
        <v/>
      </c>
      <c r="BH1065" s="253" t="str">
        <f>IF(F1065="","",OR(IFERROR(SEARCH("CG",Tabla1[[#This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5" s="307" t="str">
        <f>IF(F1065&lt;&gt;"",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5" s="307" t="str">
        <f>IF(F1065&lt;&gt;"",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5" s="307" t="str">
        <f>IF(Tabla1[[#This Row],[Fecha Inicio grupo]]="","",IFERROR(VLOOKUP(Tabla1[[#This Row],[Mes de Alta como miembro]],Parámetros!$AM$2:$AN$16,2,0),"01/01/1900"))</f>
        <v/>
      </c>
    </row>
    <row r="1066" spans="1:63" ht="15" hidden="1" customHeight="1">
      <c r="A1066" s="69">
        <v>1063</v>
      </c>
      <c r="B1066" s="145"/>
      <c r="C1066" s="146"/>
      <c r="D1066" s="43"/>
      <c r="E1066" s="147"/>
      <c r="F1066" s="206"/>
      <c r="G1066" s="46"/>
      <c r="H1066" s="164"/>
      <c r="I1066" s="148"/>
      <c r="J1066" s="146"/>
      <c r="K1066" s="167"/>
      <c r="L1066" s="150"/>
      <c r="M1066" s="149"/>
      <c r="N1066" s="239" t="str">
        <f ca="1">IF(Tabla1[[#This Row],[Fecha de nac]]="","",IF(Tabla1[[#This Row],[Fecha Finalización]] &gt;=TODAY(), DATEDIF(Tabla1[[#This Row],[Fecha de nac]],TODAY(),"y"), ROUNDDOWN((Tabla1[[#This Row],[Fecha Finalización]] -Tabla1[[#This Row],[Fecha de nac]])/365,0)))</f>
        <v/>
      </c>
      <c r="O1066" s="170"/>
      <c r="P1066" s="151"/>
      <c r="Q1066" s="152"/>
      <c r="R1066" s="153"/>
      <c r="S1066" s="153"/>
      <c r="T1066" s="153"/>
      <c r="U1066" s="243" t="str">
        <f>IF(F1066="","",Tabla1[[#This Row],[Fecha Inicio grupo]]+3*7-7)</f>
        <v/>
      </c>
      <c r="V1066" s="244" t="str">
        <f>IF(F1066="","",EDATE(Tabla1[[#This Row],[Fecha Inicio grupo]],3))</f>
        <v/>
      </c>
      <c r="W1066" s="30"/>
      <c r="X1066" s="30"/>
      <c r="Y1066" s="154"/>
      <c r="Z1066" s="154"/>
      <c r="AA1066" s="154"/>
      <c r="AB1066" s="154"/>
      <c r="AC1066" s="154"/>
      <c r="AD1066" s="154"/>
      <c r="AE1066" s="154"/>
      <c r="AF1066" s="154"/>
      <c r="AG1066" s="154"/>
      <c r="AH1066" s="231"/>
      <c r="AI1066" s="231"/>
      <c r="AJ1066" s="232"/>
      <c r="AK1066" s="231"/>
      <c r="AL1066" s="231"/>
      <c r="AM1066" s="231"/>
      <c r="AN1066" s="231"/>
      <c r="AO1066" s="144"/>
      <c r="AP1066" s="246" t="str">
        <f>IF(F1066="","",IFERROR(VLOOKUP(SUBSTITUTE(SUBSTITUTE(Tabla1[[#This Row],[Uso Sistemas]],"T","P"),"N","F"),Parámetros!$M$2:$N$17,2,0),"Completar hasta 3ra sem. para evaluar a Probacionista"))</f>
        <v/>
      </c>
      <c r="AQ1066" s="155"/>
      <c r="AR1066" s="155"/>
      <c r="AS1066" s="155"/>
      <c r="AT1066" s="30"/>
      <c r="AU1066" s="56" t="str">
        <f>CONCATENATE(Tabla1[[#This Row],[sem 01]],Tabla1[[#This Row],[sem 02]],Tabla1[[#This Row],[sem 03]])</f>
        <v/>
      </c>
      <c r="AV1066" s="56"/>
      <c r="AW1066" s="56"/>
      <c r="AX1066" s="248" t="str">
        <f>IF(V1066="","",EOMONTH(EDATE(Tabla1[[#This Row],[Fecha Finalización]],2),0))</f>
        <v/>
      </c>
      <c r="AY1066" s="155"/>
      <c r="AZ1066" s="249" t="str">
        <f>IF(V1066="","",EOMONTH(EDATE(Tabla1[[#This Row],[Fecha Finalización]],3),0))</f>
        <v/>
      </c>
      <c r="BA1066" s="40"/>
      <c r="BB1066" s="40"/>
      <c r="BC1066" s="237"/>
      <c r="BD1066" s="233" t="str">
        <f>IF(F1066="","",Tabla1[[#This Row],[sem 01]]&amp;Tabla1[[#This Row],[sem 02]]&amp;Tabla1[[#This Row],[sem 03]])</f>
        <v/>
      </c>
      <c r="BE1066" s="234" t="str">
        <f>+IF(TRIM(F1066)="","",$B$1&amp;"-"&amp;Tabla1[[#This Row],[Mes Inscrito]]&amp;"-"&amp;Tabla1[[#This Row],[Dia de clases Inscrito]]&amp;"-"&amp;Tabla1[[#This Row],[Horario Inscrito]]&amp;"-"&amp;Tabla1[[#This Row],[Fecha Inicio grupo]])</f>
        <v/>
      </c>
      <c r="BF1066" s="251" t="str">
        <f>IF(F1066="","",Tabla1[[#This Row],[Curso]])</f>
        <v/>
      </c>
      <c r="BG1066" s="252" t="str">
        <f>+IF(TRIM(F1066)="","",$B$1&amp;"-"&amp;TRIM(Tabla1[[#This Row],[Mes Inscrito]])&amp;"-"&amp;TRIM(Tabla1[[#This Row],[Dia de clases Inscrito]])&amp;"-"&amp;TRIM(Tabla1[[#This Row],[Horario Inscrito]])&amp;"-"&amp;TRIM(Tabla1[[#This Row],[Fecha Inicio grupo]])&amp;"-"&amp;TRIM(Tabla1[[#This Row],[Tipo Incrito]]))</f>
        <v/>
      </c>
      <c r="BH1066" s="253" t="str">
        <f>IF(F1066="","",OR(IFERROR(SEARCH("CG",Tabla1[[#This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6" s="307" t="str">
        <f>IF(F1066&lt;&gt;"",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6" s="307" t="str">
        <f>IF(F1066&lt;&gt;"",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6" s="307" t="str">
        <f>IF(Tabla1[[#This Row],[Fecha Inicio grupo]]="","",IFERROR(VLOOKUP(Tabla1[[#This Row],[Mes de Alta como miembro]],Parámetros!$AM$2:$AN$16,2,0),"01/01/1900"))</f>
        <v/>
      </c>
    </row>
    <row r="1067" spans="1:63" ht="15" hidden="1" customHeight="1">
      <c r="A1067" s="69">
        <v>1064</v>
      </c>
      <c r="B1067" s="145"/>
      <c r="C1067" s="146"/>
      <c r="D1067" s="43"/>
      <c r="E1067" s="147"/>
      <c r="F1067" s="206"/>
      <c r="G1067" s="46"/>
      <c r="H1067" s="164"/>
      <c r="I1067" s="148"/>
      <c r="J1067" s="146"/>
      <c r="K1067" s="167"/>
      <c r="L1067" s="150"/>
      <c r="M1067" s="149"/>
      <c r="N1067" s="239" t="str">
        <f ca="1">IF(Tabla1[[#This Row],[Fecha de nac]]="","",IF(Tabla1[[#This Row],[Fecha Finalización]] &gt;=TODAY(), DATEDIF(Tabla1[[#This Row],[Fecha de nac]],TODAY(),"y"), ROUNDDOWN((Tabla1[[#This Row],[Fecha Finalización]] -Tabla1[[#This Row],[Fecha de nac]])/365,0)))</f>
        <v/>
      </c>
      <c r="O1067" s="170"/>
      <c r="P1067" s="151"/>
      <c r="Q1067" s="152"/>
      <c r="R1067" s="153"/>
      <c r="S1067" s="153"/>
      <c r="T1067" s="153"/>
      <c r="U1067" s="243" t="str">
        <f>IF(F1067="","",Tabla1[[#This Row],[Fecha Inicio grupo]]+3*7-7)</f>
        <v/>
      </c>
      <c r="V1067" s="244" t="str">
        <f>IF(F1067="","",EDATE(Tabla1[[#This Row],[Fecha Inicio grupo]],3))</f>
        <v/>
      </c>
      <c r="W1067" s="30"/>
      <c r="X1067" s="30"/>
      <c r="Y1067" s="154"/>
      <c r="Z1067" s="154"/>
      <c r="AA1067" s="154"/>
      <c r="AB1067" s="154"/>
      <c r="AC1067" s="154"/>
      <c r="AD1067" s="154"/>
      <c r="AE1067" s="154"/>
      <c r="AF1067" s="154"/>
      <c r="AG1067" s="154"/>
      <c r="AH1067" s="231"/>
      <c r="AI1067" s="231"/>
      <c r="AJ1067" s="232"/>
      <c r="AK1067" s="231"/>
      <c r="AL1067" s="231"/>
      <c r="AM1067" s="231"/>
      <c r="AN1067" s="231"/>
      <c r="AO1067" s="144"/>
      <c r="AP1067" s="246" t="str">
        <f>IF(F1067="","",IFERROR(VLOOKUP(SUBSTITUTE(SUBSTITUTE(Tabla1[[#This Row],[Uso Sistemas]],"T","P"),"N","F"),Parámetros!$M$2:$N$17,2,0),"Completar hasta 3ra sem. para evaluar a Probacionista"))</f>
        <v/>
      </c>
      <c r="AQ1067" s="155"/>
      <c r="AR1067" s="155"/>
      <c r="AS1067" s="155"/>
      <c r="AT1067" s="30"/>
      <c r="AU1067" s="56" t="str">
        <f>CONCATENATE(Tabla1[[#This Row],[sem 01]],Tabla1[[#This Row],[sem 02]],Tabla1[[#This Row],[sem 03]])</f>
        <v/>
      </c>
      <c r="AV1067" s="56"/>
      <c r="AW1067" s="56"/>
      <c r="AX1067" s="248" t="str">
        <f>IF(V1067="","",EOMONTH(EDATE(Tabla1[[#This Row],[Fecha Finalización]],2),0))</f>
        <v/>
      </c>
      <c r="AY1067" s="155"/>
      <c r="AZ1067" s="249" t="str">
        <f>IF(V1067="","",EOMONTH(EDATE(Tabla1[[#This Row],[Fecha Finalización]],3),0))</f>
        <v/>
      </c>
      <c r="BA1067" s="40"/>
      <c r="BB1067" s="40"/>
      <c r="BC1067" s="237"/>
      <c r="BD1067" s="233" t="str">
        <f>IF(F1067="","",Tabla1[[#This Row],[sem 01]]&amp;Tabla1[[#This Row],[sem 02]]&amp;Tabla1[[#This Row],[sem 03]])</f>
        <v/>
      </c>
      <c r="BE1067" s="234" t="str">
        <f>+IF(TRIM(F1067)="","",$B$1&amp;"-"&amp;Tabla1[[#This Row],[Mes Inscrito]]&amp;"-"&amp;Tabla1[[#This Row],[Dia de clases Inscrito]]&amp;"-"&amp;Tabla1[[#This Row],[Horario Inscrito]]&amp;"-"&amp;Tabla1[[#This Row],[Fecha Inicio grupo]])</f>
        <v/>
      </c>
      <c r="BF1067" s="251" t="str">
        <f>IF(F1067="","",Tabla1[[#This Row],[Curso]])</f>
        <v/>
      </c>
      <c r="BG1067" s="252" t="str">
        <f>+IF(TRIM(F1067)="","",$B$1&amp;"-"&amp;TRIM(Tabla1[[#This Row],[Mes Inscrito]])&amp;"-"&amp;TRIM(Tabla1[[#This Row],[Dia de clases Inscrito]])&amp;"-"&amp;TRIM(Tabla1[[#This Row],[Horario Inscrito]])&amp;"-"&amp;TRIM(Tabla1[[#This Row],[Fecha Inicio grupo]])&amp;"-"&amp;TRIM(Tabla1[[#This Row],[Tipo Incrito]]))</f>
        <v/>
      </c>
      <c r="BH1067" s="253" t="str">
        <f>IF(F1067="","",OR(IFERROR(SEARCH("CG",Tabla1[[#This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7" s="307" t="str">
        <f>IF(F1067&lt;&gt;"",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7" s="307" t="str">
        <f>IF(F1067&lt;&gt;"",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7" s="307" t="str">
        <f>IF(Tabla1[[#This Row],[Fecha Inicio grupo]]="","",IFERROR(VLOOKUP(Tabla1[[#This Row],[Mes de Alta como miembro]],Parámetros!$AM$2:$AN$16,2,0),"01/01/1900"))</f>
        <v/>
      </c>
    </row>
    <row r="1068" spans="1:63" ht="15" hidden="1" customHeight="1">
      <c r="A1068" s="69">
        <v>1065</v>
      </c>
      <c r="B1068" s="145"/>
      <c r="C1068" s="146"/>
      <c r="D1068" s="43"/>
      <c r="E1068" s="147"/>
      <c r="F1068" s="206"/>
      <c r="G1068" s="46"/>
      <c r="H1068" s="164"/>
      <c r="I1068" s="148"/>
      <c r="J1068" s="146"/>
      <c r="K1068" s="167"/>
      <c r="L1068" s="150"/>
      <c r="M1068" s="149"/>
      <c r="N1068" s="239" t="str">
        <f ca="1">IF(Tabla1[[#This Row],[Fecha de nac]]="","",IF(Tabla1[[#This Row],[Fecha Finalización]] &gt;=TODAY(), DATEDIF(Tabla1[[#This Row],[Fecha de nac]],TODAY(),"y"), ROUNDDOWN((Tabla1[[#This Row],[Fecha Finalización]] -Tabla1[[#This Row],[Fecha de nac]])/365,0)))</f>
        <v/>
      </c>
      <c r="O1068" s="170"/>
      <c r="P1068" s="151"/>
      <c r="Q1068" s="152"/>
      <c r="R1068" s="153"/>
      <c r="S1068" s="153"/>
      <c r="T1068" s="153"/>
      <c r="U1068" s="243" t="str">
        <f>IF(F1068="","",Tabla1[[#This Row],[Fecha Inicio grupo]]+3*7-7)</f>
        <v/>
      </c>
      <c r="V1068" s="244" t="str">
        <f>IF(F1068="","",EDATE(Tabla1[[#This Row],[Fecha Inicio grupo]],3))</f>
        <v/>
      </c>
      <c r="W1068" s="30"/>
      <c r="X1068" s="30"/>
      <c r="Y1068" s="154"/>
      <c r="Z1068" s="154"/>
      <c r="AA1068" s="154"/>
      <c r="AB1068" s="154"/>
      <c r="AC1068" s="154"/>
      <c r="AD1068" s="154"/>
      <c r="AE1068" s="154"/>
      <c r="AF1068" s="154"/>
      <c r="AG1068" s="154"/>
      <c r="AH1068" s="231"/>
      <c r="AI1068" s="231"/>
      <c r="AJ1068" s="232"/>
      <c r="AK1068" s="231"/>
      <c r="AL1068" s="231"/>
      <c r="AM1068" s="231"/>
      <c r="AN1068" s="231"/>
      <c r="AO1068" s="144"/>
      <c r="AP1068" s="246" t="str">
        <f>IF(F1068="","",IFERROR(VLOOKUP(SUBSTITUTE(SUBSTITUTE(Tabla1[[#This Row],[Uso Sistemas]],"T","P"),"N","F"),Parámetros!$M$2:$N$17,2,0),"Completar hasta 3ra sem. para evaluar a Probacionista"))</f>
        <v/>
      </c>
      <c r="AQ1068" s="155"/>
      <c r="AR1068" s="155"/>
      <c r="AS1068" s="155"/>
      <c r="AT1068" s="30"/>
      <c r="AU1068" s="56" t="str">
        <f>CONCATENATE(Tabla1[[#This Row],[sem 01]],Tabla1[[#This Row],[sem 02]],Tabla1[[#This Row],[sem 03]])</f>
        <v/>
      </c>
      <c r="AV1068" s="56"/>
      <c r="AW1068" s="56"/>
      <c r="AX1068" s="248" t="str">
        <f>IF(V1068="","",EOMONTH(EDATE(Tabla1[[#This Row],[Fecha Finalización]],2),0))</f>
        <v/>
      </c>
      <c r="AY1068" s="155"/>
      <c r="AZ1068" s="249" t="str">
        <f>IF(V1068="","",EOMONTH(EDATE(Tabla1[[#This Row],[Fecha Finalización]],3),0))</f>
        <v/>
      </c>
      <c r="BA1068" s="40"/>
      <c r="BB1068" s="40"/>
      <c r="BC1068" s="237"/>
      <c r="BD1068" s="233" t="str">
        <f>IF(F1068="","",Tabla1[[#This Row],[sem 01]]&amp;Tabla1[[#This Row],[sem 02]]&amp;Tabla1[[#This Row],[sem 03]])</f>
        <v/>
      </c>
      <c r="BE1068" s="234" t="str">
        <f>+IF(TRIM(F1068)="","",$B$1&amp;"-"&amp;Tabla1[[#This Row],[Mes Inscrito]]&amp;"-"&amp;Tabla1[[#This Row],[Dia de clases Inscrito]]&amp;"-"&amp;Tabla1[[#This Row],[Horario Inscrito]]&amp;"-"&amp;Tabla1[[#This Row],[Fecha Inicio grupo]])</f>
        <v/>
      </c>
      <c r="BF1068" s="251" t="str">
        <f>IF(F1068="","",Tabla1[[#This Row],[Curso]])</f>
        <v/>
      </c>
      <c r="BG1068" s="252" t="str">
        <f>+IF(TRIM(F1068)="","",$B$1&amp;"-"&amp;TRIM(Tabla1[[#This Row],[Mes Inscrito]])&amp;"-"&amp;TRIM(Tabla1[[#This Row],[Dia de clases Inscrito]])&amp;"-"&amp;TRIM(Tabla1[[#This Row],[Horario Inscrito]])&amp;"-"&amp;TRIM(Tabla1[[#This Row],[Fecha Inicio grupo]])&amp;"-"&amp;TRIM(Tabla1[[#This Row],[Tipo Incrito]]))</f>
        <v/>
      </c>
      <c r="BH1068" s="253" t="str">
        <f>IF(F1068="","",OR(IFERROR(SEARCH("CG",Tabla1[[#This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8" s="307" t="str">
        <f>IF(F1068&lt;&gt;"",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8" s="307" t="str">
        <f>IF(F1068&lt;&gt;"",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8" s="307" t="str">
        <f>IF(Tabla1[[#This Row],[Fecha Inicio grupo]]="","",IFERROR(VLOOKUP(Tabla1[[#This Row],[Mes de Alta como miembro]],Parámetros!$AM$2:$AN$16,2,0),"01/01/1900"))</f>
        <v/>
      </c>
    </row>
    <row r="1069" spans="1:63" ht="15" hidden="1" customHeight="1">
      <c r="A1069" s="69">
        <v>1066</v>
      </c>
      <c r="B1069" s="145"/>
      <c r="C1069" s="146"/>
      <c r="D1069" s="43"/>
      <c r="E1069" s="147"/>
      <c r="F1069" s="206"/>
      <c r="G1069" s="46"/>
      <c r="H1069" s="164"/>
      <c r="I1069" s="148"/>
      <c r="J1069" s="146"/>
      <c r="K1069" s="167"/>
      <c r="L1069" s="150"/>
      <c r="M1069" s="149"/>
      <c r="N1069" s="239" t="str">
        <f ca="1">IF(Tabla1[[#This Row],[Fecha de nac]]="","",IF(Tabla1[[#This Row],[Fecha Finalización]] &gt;=TODAY(), DATEDIF(Tabla1[[#This Row],[Fecha de nac]],TODAY(),"y"), ROUNDDOWN((Tabla1[[#This Row],[Fecha Finalización]] -Tabla1[[#This Row],[Fecha de nac]])/365,0)))</f>
        <v/>
      </c>
      <c r="O1069" s="170"/>
      <c r="P1069" s="151"/>
      <c r="Q1069" s="152"/>
      <c r="R1069" s="153"/>
      <c r="S1069" s="153"/>
      <c r="T1069" s="153"/>
      <c r="U1069" s="243" t="str">
        <f>IF(F1069="","",Tabla1[[#This Row],[Fecha Inicio grupo]]+3*7-7)</f>
        <v/>
      </c>
      <c r="V1069" s="244" t="str">
        <f>IF(F1069="","",EDATE(Tabla1[[#This Row],[Fecha Inicio grupo]],3))</f>
        <v/>
      </c>
      <c r="W1069" s="30"/>
      <c r="X1069" s="30"/>
      <c r="Y1069" s="154"/>
      <c r="Z1069" s="154"/>
      <c r="AA1069" s="154"/>
      <c r="AB1069" s="154"/>
      <c r="AC1069" s="154"/>
      <c r="AD1069" s="154"/>
      <c r="AE1069" s="154"/>
      <c r="AF1069" s="154"/>
      <c r="AG1069" s="154"/>
      <c r="AH1069" s="231"/>
      <c r="AI1069" s="231"/>
      <c r="AJ1069" s="232"/>
      <c r="AK1069" s="231"/>
      <c r="AL1069" s="231"/>
      <c r="AM1069" s="231"/>
      <c r="AN1069" s="231"/>
      <c r="AO1069" s="144"/>
      <c r="AP1069" s="246" t="str">
        <f>IF(F1069="","",IFERROR(VLOOKUP(SUBSTITUTE(SUBSTITUTE(Tabla1[[#This Row],[Uso Sistemas]],"T","P"),"N","F"),Parámetros!$M$2:$N$17,2,0),"Completar hasta 3ra sem. para evaluar a Probacionista"))</f>
        <v/>
      </c>
      <c r="AQ1069" s="155"/>
      <c r="AR1069" s="155"/>
      <c r="AS1069" s="155"/>
      <c r="AT1069" s="30"/>
      <c r="AU1069" s="56" t="str">
        <f>CONCATENATE(Tabla1[[#This Row],[sem 01]],Tabla1[[#This Row],[sem 02]],Tabla1[[#This Row],[sem 03]])</f>
        <v/>
      </c>
      <c r="AV1069" s="56"/>
      <c r="AW1069" s="56"/>
      <c r="AX1069" s="248" t="str">
        <f>IF(V1069="","",EOMONTH(EDATE(Tabla1[[#This Row],[Fecha Finalización]],2),0))</f>
        <v/>
      </c>
      <c r="AY1069" s="155"/>
      <c r="AZ1069" s="249" t="str">
        <f>IF(V1069="","",EOMONTH(EDATE(Tabla1[[#This Row],[Fecha Finalización]],3),0))</f>
        <v/>
      </c>
      <c r="BA1069" s="40"/>
      <c r="BB1069" s="40"/>
      <c r="BC1069" s="237"/>
      <c r="BD1069" s="233" t="str">
        <f>IF(F1069="","",Tabla1[[#This Row],[sem 01]]&amp;Tabla1[[#This Row],[sem 02]]&amp;Tabla1[[#This Row],[sem 03]])</f>
        <v/>
      </c>
      <c r="BE1069" s="234" t="str">
        <f>+IF(TRIM(F1069)="","",$B$1&amp;"-"&amp;Tabla1[[#This Row],[Mes Inscrito]]&amp;"-"&amp;Tabla1[[#This Row],[Dia de clases Inscrito]]&amp;"-"&amp;Tabla1[[#This Row],[Horario Inscrito]]&amp;"-"&amp;Tabla1[[#This Row],[Fecha Inicio grupo]])</f>
        <v/>
      </c>
      <c r="BF1069" s="251" t="str">
        <f>IF(F1069="","",Tabla1[[#This Row],[Curso]])</f>
        <v/>
      </c>
      <c r="BG1069" s="252" t="str">
        <f>+IF(TRIM(F1069)="","",$B$1&amp;"-"&amp;TRIM(Tabla1[[#This Row],[Mes Inscrito]])&amp;"-"&amp;TRIM(Tabla1[[#This Row],[Dia de clases Inscrito]])&amp;"-"&amp;TRIM(Tabla1[[#This Row],[Horario Inscrito]])&amp;"-"&amp;TRIM(Tabla1[[#This Row],[Fecha Inicio grupo]])&amp;"-"&amp;TRIM(Tabla1[[#This Row],[Tipo Incrito]]))</f>
        <v/>
      </c>
      <c r="BH1069" s="253" t="str">
        <f>IF(F1069="","",OR(IFERROR(SEARCH("CG",Tabla1[[#This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9" s="307" t="str">
        <f>IF(F1069&lt;&gt;"",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9" s="307" t="str">
        <f>IF(F1069&lt;&gt;"",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9" s="307" t="str">
        <f>IF(Tabla1[[#This Row],[Fecha Inicio grupo]]="","",IFERROR(VLOOKUP(Tabla1[[#This Row],[Mes de Alta como miembro]],Parámetros!$AM$2:$AN$16,2,0),"01/01/1900"))</f>
        <v/>
      </c>
    </row>
    <row r="1070" spans="1:63" ht="15" hidden="1" customHeight="1">
      <c r="A1070" s="69">
        <v>1067</v>
      </c>
      <c r="B1070" s="145"/>
      <c r="C1070" s="146"/>
      <c r="D1070" s="43"/>
      <c r="E1070" s="147"/>
      <c r="F1070" s="206"/>
      <c r="G1070" s="46"/>
      <c r="H1070" s="164"/>
      <c r="I1070" s="148"/>
      <c r="J1070" s="146"/>
      <c r="K1070" s="167"/>
      <c r="L1070" s="150"/>
      <c r="M1070" s="149"/>
      <c r="N1070" s="239" t="str">
        <f ca="1">IF(Tabla1[[#This Row],[Fecha de nac]]="","",IF(Tabla1[[#This Row],[Fecha Finalización]] &gt;=TODAY(), DATEDIF(Tabla1[[#This Row],[Fecha de nac]],TODAY(),"y"), ROUNDDOWN((Tabla1[[#This Row],[Fecha Finalización]] -Tabla1[[#This Row],[Fecha de nac]])/365,0)))</f>
        <v/>
      </c>
      <c r="O1070" s="170"/>
      <c r="P1070" s="151"/>
      <c r="Q1070" s="152"/>
      <c r="R1070" s="153"/>
      <c r="S1070" s="153"/>
      <c r="T1070" s="153"/>
      <c r="U1070" s="243" t="str">
        <f>IF(F1070="","",Tabla1[[#This Row],[Fecha Inicio grupo]]+3*7-7)</f>
        <v/>
      </c>
      <c r="V1070" s="244" t="str">
        <f>IF(F1070="","",EDATE(Tabla1[[#This Row],[Fecha Inicio grupo]],3))</f>
        <v/>
      </c>
      <c r="W1070" s="30"/>
      <c r="X1070" s="30"/>
      <c r="Y1070" s="154"/>
      <c r="Z1070" s="154"/>
      <c r="AA1070" s="154"/>
      <c r="AB1070" s="154"/>
      <c r="AC1070" s="154"/>
      <c r="AD1070" s="154"/>
      <c r="AE1070" s="154"/>
      <c r="AF1070" s="154"/>
      <c r="AG1070" s="154"/>
      <c r="AH1070" s="231"/>
      <c r="AI1070" s="231"/>
      <c r="AJ1070" s="232"/>
      <c r="AK1070" s="231"/>
      <c r="AL1070" s="231"/>
      <c r="AM1070" s="231"/>
      <c r="AN1070" s="231"/>
      <c r="AO1070" s="144"/>
      <c r="AP1070" s="246" t="str">
        <f>IF(F1070="","",IFERROR(VLOOKUP(SUBSTITUTE(SUBSTITUTE(Tabla1[[#This Row],[Uso Sistemas]],"T","P"),"N","F"),Parámetros!$M$2:$N$17,2,0),"Completar hasta 3ra sem. para evaluar a Probacionista"))</f>
        <v/>
      </c>
      <c r="AQ1070" s="155"/>
      <c r="AR1070" s="155"/>
      <c r="AS1070" s="155"/>
      <c r="AT1070" s="30"/>
      <c r="AU1070" s="56" t="str">
        <f>CONCATENATE(Tabla1[[#This Row],[sem 01]],Tabla1[[#This Row],[sem 02]],Tabla1[[#This Row],[sem 03]])</f>
        <v/>
      </c>
      <c r="AV1070" s="56"/>
      <c r="AW1070" s="56"/>
      <c r="AX1070" s="248" t="str">
        <f>IF(V1070="","",EOMONTH(EDATE(Tabla1[[#This Row],[Fecha Finalización]],2),0))</f>
        <v/>
      </c>
      <c r="AY1070" s="155"/>
      <c r="AZ1070" s="249" t="str">
        <f>IF(V1070="","",EOMONTH(EDATE(Tabla1[[#This Row],[Fecha Finalización]],3),0))</f>
        <v/>
      </c>
      <c r="BA1070" s="40"/>
      <c r="BB1070" s="40"/>
      <c r="BC1070" s="237"/>
      <c r="BD1070" s="233" t="str">
        <f>IF(F1070="","",Tabla1[[#This Row],[sem 01]]&amp;Tabla1[[#This Row],[sem 02]]&amp;Tabla1[[#This Row],[sem 03]])</f>
        <v/>
      </c>
      <c r="BE1070" s="234" t="str">
        <f>+IF(TRIM(F1070)="","",$B$1&amp;"-"&amp;Tabla1[[#This Row],[Mes Inscrito]]&amp;"-"&amp;Tabla1[[#This Row],[Dia de clases Inscrito]]&amp;"-"&amp;Tabla1[[#This Row],[Horario Inscrito]]&amp;"-"&amp;Tabla1[[#This Row],[Fecha Inicio grupo]])</f>
        <v/>
      </c>
      <c r="BF1070" s="251" t="str">
        <f>IF(F1070="","",Tabla1[[#This Row],[Curso]])</f>
        <v/>
      </c>
      <c r="BG1070" s="252" t="str">
        <f>+IF(TRIM(F1070)="","",$B$1&amp;"-"&amp;TRIM(Tabla1[[#This Row],[Mes Inscrito]])&amp;"-"&amp;TRIM(Tabla1[[#This Row],[Dia de clases Inscrito]])&amp;"-"&amp;TRIM(Tabla1[[#This Row],[Horario Inscrito]])&amp;"-"&amp;TRIM(Tabla1[[#This Row],[Fecha Inicio grupo]])&amp;"-"&amp;TRIM(Tabla1[[#This Row],[Tipo Incrito]]))</f>
        <v/>
      </c>
      <c r="BH1070" s="253" t="str">
        <f>IF(F1070="","",OR(IFERROR(SEARCH("CG",Tabla1[[#This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0" s="307" t="str">
        <f>IF(F1070&lt;&gt;"",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0" s="307" t="str">
        <f>IF(F1070&lt;&gt;"",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0" s="307" t="str">
        <f>IF(Tabla1[[#This Row],[Fecha Inicio grupo]]="","",IFERROR(VLOOKUP(Tabla1[[#This Row],[Mes de Alta como miembro]],Parámetros!$AM$2:$AN$16,2,0),"01/01/1900"))</f>
        <v/>
      </c>
    </row>
    <row r="1071" spans="1:63" ht="15" hidden="1" customHeight="1">
      <c r="A1071" s="69">
        <v>1068</v>
      </c>
      <c r="B1071" s="145"/>
      <c r="C1071" s="146"/>
      <c r="D1071" s="43"/>
      <c r="E1071" s="147"/>
      <c r="F1071" s="206"/>
      <c r="G1071" s="46"/>
      <c r="H1071" s="164"/>
      <c r="I1071" s="148"/>
      <c r="J1071" s="146"/>
      <c r="K1071" s="167"/>
      <c r="L1071" s="150"/>
      <c r="M1071" s="149"/>
      <c r="N1071" s="239" t="str">
        <f ca="1">IF(Tabla1[[#This Row],[Fecha de nac]]="","",IF(Tabla1[[#This Row],[Fecha Finalización]] &gt;=TODAY(), DATEDIF(Tabla1[[#This Row],[Fecha de nac]],TODAY(),"y"), ROUNDDOWN((Tabla1[[#This Row],[Fecha Finalización]] -Tabla1[[#This Row],[Fecha de nac]])/365,0)))</f>
        <v/>
      </c>
      <c r="O1071" s="170"/>
      <c r="P1071" s="151"/>
      <c r="Q1071" s="152"/>
      <c r="R1071" s="153"/>
      <c r="S1071" s="153"/>
      <c r="T1071" s="153"/>
      <c r="U1071" s="243" t="str">
        <f>IF(F1071="","",Tabla1[[#This Row],[Fecha Inicio grupo]]+3*7-7)</f>
        <v/>
      </c>
      <c r="V1071" s="244" t="str">
        <f>IF(F1071="","",EDATE(Tabla1[[#This Row],[Fecha Inicio grupo]],3))</f>
        <v/>
      </c>
      <c r="W1071" s="30"/>
      <c r="X1071" s="30"/>
      <c r="Y1071" s="154"/>
      <c r="Z1071" s="154"/>
      <c r="AA1071" s="154"/>
      <c r="AB1071" s="154"/>
      <c r="AC1071" s="154"/>
      <c r="AD1071" s="154"/>
      <c r="AE1071" s="154"/>
      <c r="AF1071" s="154"/>
      <c r="AG1071" s="154"/>
      <c r="AH1071" s="231"/>
      <c r="AI1071" s="231"/>
      <c r="AJ1071" s="232"/>
      <c r="AK1071" s="231"/>
      <c r="AL1071" s="231"/>
      <c r="AM1071" s="231"/>
      <c r="AN1071" s="231"/>
      <c r="AO1071" s="144"/>
      <c r="AP1071" s="246" t="str">
        <f>IF(F1071="","",IFERROR(VLOOKUP(SUBSTITUTE(SUBSTITUTE(Tabla1[[#This Row],[Uso Sistemas]],"T","P"),"N","F"),Parámetros!$M$2:$N$17,2,0),"Completar hasta 3ra sem. para evaluar a Probacionista"))</f>
        <v/>
      </c>
      <c r="AQ1071" s="155"/>
      <c r="AR1071" s="155"/>
      <c r="AS1071" s="155"/>
      <c r="AT1071" s="30"/>
      <c r="AU1071" s="56" t="str">
        <f>CONCATENATE(Tabla1[[#This Row],[sem 01]],Tabla1[[#This Row],[sem 02]],Tabla1[[#This Row],[sem 03]])</f>
        <v/>
      </c>
      <c r="AV1071" s="56"/>
      <c r="AW1071" s="56"/>
      <c r="AX1071" s="248" t="str">
        <f>IF(V1071="","",EOMONTH(EDATE(Tabla1[[#This Row],[Fecha Finalización]],2),0))</f>
        <v/>
      </c>
      <c r="AY1071" s="155"/>
      <c r="AZ1071" s="249" t="str">
        <f>IF(V1071="","",EOMONTH(EDATE(Tabla1[[#This Row],[Fecha Finalización]],3),0))</f>
        <v/>
      </c>
      <c r="BA1071" s="40"/>
      <c r="BB1071" s="40"/>
      <c r="BC1071" s="237"/>
      <c r="BD1071" s="233" t="str">
        <f>IF(F1071="","",Tabla1[[#This Row],[sem 01]]&amp;Tabla1[[#This Row],[sem 02]]&amp;Tabla1[[#This Row],[sem 03]])</f>
        <v/>
      </c>
      <c r="BE1071" s="234" t="str">
        <f>+IF(TRIM(F1071)="","",$B$1&amp;"-"&amp;Tabla1[[#This Row],[Mes Inscrito]]&amp;"-"&amp;Tabla1[[#This Row],[Dia de clases Inscrito]]&amp;"-"&amp;Tabla1[[#This Row],[Horario Inscrito]]&amp;"-"&amp;Tabla1[[#This Row],[Fecha Inicio grupo]])</f>
        <v/>
      </c>
      <c r="BF1071" s="251" t="str">
        <f>IF(F1071="","",Tabla1[[#This Row],[Curso]])</f>
        <v/>
      </c>
      <c r="BG1071" s="252" t="str">
        <f>+IF(TRIM(F1071)="","",$B$1&amp;"-"&amp;TRIM(Tabla1[[#This Row],[Mes Inscrito]])&amp;"-"&amp;TRIM(Tabla1[[#This Row],[Dia de clases Inscrito]])&amp;"-"&amp;TRIM(Tabla1[[#This Row],[Horario Inscrito]])&amp;"-"&amp;TRIM(Tabla1[[#This Row],[Fecha Inicio grupo]])&amp;"-"&amp;TRIM(Tabla1[[#This Row],[Tipo Incrito]]))</f>
        <v/>
      </c>
      <c r="BH1071" s="253" t="str">
        <f>IF(F1071="","",OR(IFERROR(SEARCH("CG",Tabla1[[#This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1" s="307" t="str">
        <f>IF(F1071&lt;&gt;"",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1" s="307" t="str">
        <f>IF(F1071&lt;&gt;"",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1" s="307" t="str">
        <f>IF(Tabla1[[#This Row],[Fecha Inicio grupo]]="","",IFERROR(VLOOKUP(Tabla1[[#This Row],[Mes de Alta como miembro]],Parámetros!$AM$2:$AN$16,2,0),"01/01/1900"))</f>
        <v/>
      </c>
    </row>
    <row r="1072" spans="1:63" ht="15" hidden="1" customHeight="1">
      <c r="A1072" s="69">
        <v>1069</v>
      </c>
      <c r="B1072" s="145"/>
      <c r="C1072" s="146"/>
      <c r="D1072" s="43"/>
      <c r="E1072" s="147"/>
      <c r="F1072" s="206"/>
      <c r="G1072" s="46"/>
      <c r="H1072" s="164"/>
      <c r="I1072" s="148"/>
      <c r="J1072" s="146"/>
      <c r="K1072" s="167"/>
      <c r="L1072" s="150"/>
      <c r="M1072" s="149"/>
      <c r="N1072" s="239" t="str">
        <f ca="1">IF(Tabla1[[#This Row],[Fecha de nac]]="","",IF(Tabla1[[#This Row],[Fecha Finalización]] &gt;=TODAY(), DATEDIF(Tabla1[[#This Row],[Fecha de nac]],TODAY(),"y"), ROUNDDOWN((Tabla1[[#This Row],[Fecha Finalización]] -Tabla1[[#This Row],[Fecha de nac]])/365,0)))</f>
        <v/>
      </c>
      <c r="O1072" s="170"/>
      <c r="P1072" s="151"/>
      <c r="Q1072" s="152"/>
      <c r="R1072" s="153"/>
      <c r="S1072" s="153"/>
      <c r="T1072" s="153"/>
      <c r="U1072" s="243" t="str">
        <f>IF(F1072="","",Tabla1[[#This Row],[Fecha Inicio grupo]]+3*7-7)</f>
        <v/>
      </c>
      <c r="V1072" s="244" t="str">
        <f>IF(F1072="","",EDATE(Tabla1[[#This Row],[Fecha Inicio grupo]],3))</f>
        <v/>
      </c>
      <c r="W1072" s="30"/>
      <c r="X1072" s="30"/>
      <c r="Y1072" s="154"/>
      <c r="Z1072" s="154"/>
      <c r="AA1072" s="154"/>
      <c r="AB1072" s="154"/>
      <c r="AC1072" s="154"/>
      <c r="AD1072" s="154"/>
      <c r="AE1072" s="154"/>
      <c r="AF1072" s="154"/>
      <c r="AG1072" s="154"/>
      <c r="AH1072" s="231"/>
      <c r="AI1072" s="231"/>
      <c r="AJ1072" s="232"/>
      <c r="AK1072" s="231"/>
      <c r="AL1072" s="231"/>
      <c r="AM1072" s="231"/>
      <c r="AN1072" s="231"/>
      <c r="AO1072" s="144"/>
      <c r="AP1072" s="246" t="str">
        <f>IF(F1072="","",IFERROR(VLOOKUP(SUBSTITUTE(SUBSTITUTE(Tabla1[[#This Row],[Uso Sistemas]],"T","P"),"N","F"),Parámetros!$M$2:$N$17,2,0),"Completar hasta 3ra sem. para evaluar a Probacionista"))</f>
        <v/>
      </c>
      <c r="AQ1072" s="155"/>
      <c r="AR1072" s="155"/>
      <c r="AS1072" s="155"/>
      <c r="AT1072" s="30"/>
      <c r="AU1072" s="56" t="str">
        <f>CONCATENATE(Tabla1[[#This Row],[sem 01]],Tabla1[[#This Row],[sem 02]],Tabla1[[#This Row],[sem 03]])</f>
        <v/>
      </c>
      <c r="AV1072" s="56"/>
      <c r="AW1072" s="56"/>
      <c r="AX1072" s="248" t="str">
        <f>IF(V1072="","",EOMONTH(EDATE(Tabla1[[#This Row],[Fecha Finalización]],2),0))</f>
        <v/>
      </c>
      <c r="AY1072" s="155"/>
      <c r="AZ1072" s="249" t="str">
        <f>IF(V1072="","",EOMONTH(EDATE(Tabla1[[#This Row],[Fecha Finalización]],3),0))</f>
        <v/>
      </c>
      <c r="BA1072" s="40"/>
      <c r="BB1072" s="40"/>
      <c r="BC1072" s="237"/>
      <c r="BD1072" s="233" t="str">
        <f>IF(F1072="","",Tabla1[[#This Row],[sem 01]]&amp;Tabla1[[#This Row],[sem 02]]&amp;Tabla1[[#This Row],[sem 03]])</f>
        <v/>
      </c>
      <c r="BE1072" s="234" t="str">
        <f>+IF(TRIM(F1072)="","",$B$1&amp;"-"&amp;Tabla1[[#This Row],[Mes Inscrito]]&amp;"-"&amp;Tabla1[[#This Row],[Dia de clases Inscrito]]&amp;"-"&amp;Tabla1[[#This Row],[Horario Inscrito]]&amp;"-"&amp;Tabla1[[#This Row],[Fecha Inicio grupo]])</f>
        <v/>
      </c>
      <c r="BF1072" s="251" t="str">
        <f>IF(F1072="","",Tabla1[[#This Row],[Curso]])</f>
        <v/>
      </c>
      <c r="BG1072" s="252" t="str">
        <f>+IF(TRIM(F1072)="","",$B$1&amp;"-"&amp;TRIM(Tabla1[[#This Row],[Mes Inscrito]])&amp;"-"&amp;TRIM(Tabla1[[#This Row],[Dia de clases Inscrito]])&amp;"-"&amp;TRIM(Tabla1[[#This Row],[Horario Inscrito]])&amp;"-"&amp;TRIM(Tabla1[[#This Row],[Fecha Inicio grupo]])&amp;"-"&amp;TRIM(Tabla1[[#This Row],[Tipo Incrito]]))</f>
        <v/>
      </c>
      <c r="BH1072" s="253" t="str">
        <f>IF(F1072="","",OR(IFERROR(SEARCH("CG",Tabla1[[#This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2" s="307" t="str">
        <f>IF(F1072&lt;&gt;"",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2" s="307" t="str">
        <f>IF(F1072&lt;&gt;"",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2" s="307" t="str">
        <f>IF(Tabla1[[#This Row],[Fecha Inicio grupo]]="","",IFERROR(VLOOKUP(Tabla1[[#This Row],[Mes de Alta como miembro]],Parámetros!$AM$2:$AN$16,2,0),"01/01/1900"))</f>
        <v/>
      </c>
    </row>
    <row r="1073" spans="1:63" ht="15" hidden="1" customHeight="1">
      <c r="A1073" s="69">
        <v>1070</v>
      </c>
      <c r="B1073" s="145"/>
      <c r="C1073" s="146"/>
      <c r="D1073" s="43"/>
      <c r="E1073" s="147"/>
      <c r="F1073" s="206"/>
      <c r="G1073" s="46"/>
      <c r="H1073" s="164"/>
      <c r="I1073" s="148"/>
      <c r="J1073" s="146"/>
      <c r="K1073" s="167"/>
      <c r="L1073" s="150"/>
      <c r="M1073" s="149"/>
      <c r="N1073" s="239" t="str">
        <f ca="1">IF(Tabla1[[#This Row],[Fecha de nac]]="","",IF(Tabla1[[#This Row],[Fecha Finalización]] &gt;=TODAY(), DATEDIF(Tabla1[[#This Row],[Fecha de nac]],TODAY(),"y"), ROUNDDOWN((Tabla1[[#This Row],[Fecha Finalización]] -Tabla1[[#This Row],[Fecha de nac]])/365,0)))</f>
        <v/>
      </c>
      <c r="O1073" s="170"/>
      <c r="P1073" s="151"/>
      <c r="Q1073" s="152"/>
      <c r="R1073" s="153"/>
      <c r="S1073" s="153"/>
      <c r="T1073" s="153"/>
      <c r="U1073" s="243" t="str">
        <f>IF(F1073="","",Tabla1[[#This Row],[Fecha Inicio grupo]]+3*7-7)</f>
        <v/>
      </c>
      <c r="V1073" s="244" t="str">
        <f>IF(F1073="","",EDATE(Tabla1[[#This Row],[Fecha Inicio grupo]],3))</f>
        <v/>
      </c>
      <c r="W1073" s="30"/>
      <c r="X1073" s="30"/>
      <c r="Y1073" s="154"/>
      <c r="Z1073" s="154"/>
      <c r="AA1073" s="154"/>
      <c r="AB1073" s="154"/>
      <c r="AC1073" s="154"/>
      <c r="AD1073" s="154"/>
      <c r="AE1073" s="154"/>
      <c r="AF1073" s="154"/>
      <c r="AG1073" s="154"/>
      <c r="AH1073" s="231"/>
      <c r="AI1073" s="231"/>
      <c r="AJ1073" s="232"/>
      <c r="AK1073" s="231"/>
      <c r="AL1073" s="231"/>
      <c r="AM1073" s="231"/>
      <c r="AN1073" s="231"/>
      <c r="AO1073" s="144"/>
      <c r="AP1073" s="246" t="str">
        <f>IF(F1073="","",IFERROR(VLOOKUP(SUBSTITUTE(SUBSTITUTE(Tabla1[[#This Row],[Uso Sistemas]],"T","P"),"N","F"),Parámetros!$M$2:$N$17,2,0),"Completar hasta 3ra sem. para evaluar a Probacionista"))</f>
        <v/>
      </c>
      <c r="AQ1073" s="155"/>
      <c r="AR1073" s="155"/>
      <c r="AS1073" s="155"/>
      <c r="AT1073" s="30"/>
      <c r="AU1073" s="56" t="str">
        <f>CONCATENATE(Tabla1[[#This Row],[sem 01]],Tabla1[[#This Row],[sem 02]],Tabla1[[#This Row],[sem 03]])</f>
        <v/>
      </c>
      <c r="AV1073" s="56"/>
      <c r="AW1073" s="56"/>
      <c r="AX1073" s="248" t="str">
        <f>IF(V1073="","",EOMONTH(EDATE(Tabla1[[#This Row],[Fecha Finalización]],2),0))</f>
        <v/>
      </c>
      <c r="AY1073" s="155"/>
      <c r="AZ1073" s="249" t="str">
        <f>IF(V1073="","",EOMONTH(EDATE(Tabla1[[#This Row],[Fecha Finalización]],3),0))</f>
        <v/>
      </c>
      <c r="BA1073" s="40"/>
      <c r="BB1073" s="40"/>
      <c r="BC1073" s="237"/>
      <c r="BD1073" s="233" t="str">
        <f>IF(F1073="","",Tabla1[[#This Row],[sem 01]]&amp;Tabla1[[#This Row],[sem 02]]&amp;Tabla1[[#This Row],[sem 03]])</f>
        <v/>
      </c>
      <c r="BE1073" s="234" t="str">
        <f>+IF(TRIM(F1073)="","",$B$1&amp;"-"&amp;Tabla1[[#This Row],[Mes Inscrito]]&amp;"-"&amp;Tabla1[[#This Row],[Dia de clases Inscrito]]&amp;"-"&amp;Tabla1[[#This Row],[Horario Inscrito]]&amp;"-"&amp;Tabla1[[#This Row],[Fecha Inicio grupo]])</f>
        <v/>
      </c>
      <c r="BF1073" s="251" t="str">
        <f>IF(F1073="","",Tabla1[[#This Row],[Curso]])</f>
        <v/>
      </c>
      <c r="BG1073" s="252" t="str">
        <f>+IF(TRIM(F1073)="","",$B$1&amp;"-"&amp;TRIM(Tabla1[[#This Row],[Mes Inscrito]])&amp;"-"&amp;TRIM(Tabla1[[#This Row],[Dia de clases Inscrito]])&amp;"-"&amp;TRIM(Tabla1[[#This Row],[Horario Inscrito]])&amp;"-"&amp;TRIM(Tabla1[[#This Row],[Fecha Inicio grupo]])&amp;"-"&amp;TRIM(Tabla1[[#This Row],[Tipo Incrito]]))</f>
        <v/>
      </c>
      <c r="BH1073" s="253" t="str">
        <f>IF(F1073="","",OR(IFERROR(SEARCH("CG",Tabla1[[#This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3" s="307" t="str">
        <f>IF(F1073&lt;&gt;"",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3" s="307" t="str">
        <f>IF(F1073&lt;&gt;"",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3" s="307" t="str">
        <f>IF(Tabla1[[#This Row],[Fecha Inicio grupo]]="","",IFERROR(VLOOKUP(Tabla1[[#This Row],[Mes de Alta como miembro]],Parámetros!$AM$2:$AN$16,2,0),"01/01/1900"))</f>
        <v/>
      </c>
    </row>
    <row r="1074" spans="1:63" ht="15" hidden="1" customHeight="1">
      <c r="A1074" s="69">
        <v>1071</v>
      </c>
      <c r="B1074" s="145"/>
      <c r="C1074" s="146"/>
      <c r="D1074" s="43"/>
      <c r="E1074" s="147"/>
      <c r="F1074" s="206"/>
      <c r="G1074" s="46"/>
      <c r="H1074" s="164"/>
      <c r="I1074" s="148"/>
      <c r="J1074" s="146"/>
      <c r="K1074" s="167"/>
      <c r="L1074" s="150"/>
      <c r="M1074" s="149"/>
      <c r="N1074" s="239" t="str">
        <f ca="1">IF(Tabla1[[#This Row],[Fecha de nac]]="","",IF(Tabla1[[#This Row],[Fecha Finalización]] &gt;=TODAY(), DATEDIF(Tabla1[[#This Row],[Fecha de nac]],TODAY(),"y"), ROUNDDOWN((Tabla1[[#This Row],[Fecha Finalización]] -Tabla1[[#This Row],[Fecha de nac]])/365,0)))</f>
        <v/>
      </c>
      <c r="O1074" s="170"/>
      <c r="P1074" s="151"/>
      <c r="Q1074" s="152"/>
      <c r="R1074" s="153"/>
      <c r="S1074" s="153"/>
      <c r="T1074" s="153"/>
      <c r="U1074" s="243" t="str">
        <f>IF(F1074="","",Tabla1[[#This Row],[Fecha Inicio grupo]]+3*7-7)</f>
        <v/>
      </c>
      <c r="V1074" s="244" t="str">
        <f>IF(F1074="","",EDATE(Tabla1[[#This Row],[Fecha Inicio grupo]],3))</f>
        <v/>
      </c>
      <c r="W1074" s="30"/>
      <c r="X1074" s="30"/>
      <c r="Y1074" s="154"/>
      <c r="Z1074" s="154"/>
      <c r="AA1074" s="154"/>
      <c r="AB1074" s="154"/>
      <c r="AC1074" s="154"/>
      <c r="AD1074" s="154"/>
      <c r="AE1074" s="154"/>
      <c r="AF1074" s="154"/>
      <c r="AG1074" s="154"/>
      <c r="AH1074" s="231"/>
      <c r="AI1074" s="231"/>
      <c r="AJ1074" s="232"/>
      <c r="AK1074" s="231"/>
      <c r="AL1074" s="231"/>
      <c r="AM1074" s="231"/>
      <c r="AN1074" s="231"/>
      <c r="AO1074" s="144"/>
      <c r="AP1074" s="246" t="str">
        <f>IF(F1074="","",IFERROR(VLOOKUP(SUBSTITUTE(SUBSTITUTE(Tabla1[[#This Row],[Uso Sistemas]],"T","P"),"N","F"),Parámetros!$M$2:$N$17,2,0),"Completar hasta 3ra sem. para evaluar a Probacionista"))</f>
        <v/>
      </c>
      <c r="AQ1074" s="155"/>
      <c r="AR1074" s="155"/>
      <c r="AS1074" s="155"/>
      <c r="AT1074" s="30"/>
      <c r="AU1074" s="56" t="str">
        <f>CONCATENATE(Tabla1[[#This Row],[sem 01]],Tabla1[[#This Row],[sem 02]],Tabla1[[#This Row],[sem 03]])</f>
        <v/>
      </c>
      <c r="AV1074" s="56"/>
      <c r="AW1074" s="56"/>
      <c r="AX1074" s="248" t="str">
        <f>IF(V1074="","",EOMONTH(EDATE(Tabla1[[#This Row],[Fecha Finalización]],2),0))</f>
        <v/>
      </c>
      <c r="AY1074" s="155"/>
      <c r="AZ1074" s="249" t="str">
        <f>IF(V1074="","",EOMONTH(EDATE(Tabla1[[#This Row],[Fecha Finalización]],3),0))</f>
        <v/>
      </c>
      <c r="BA1074" s="40"/>
      <c r="BB1074" s="40"/>
      <c r="BC1074" s="237"/>
      <c r="BD1074" s="233" t="str">
        <f>IF(F1074="","",Tabla1[[#This Row],[sem 01]]&amp;Tabla1[[#This Row],[sem 02]]&amp;Tabla1[[#This Row],[sem 03]])</f>
        <v/>
      </c>
      <c r="BE1074" s="234" t="str">
        <f>+IF(TRIM(F1074)="","",$B$1&amp;"-"&amp;Tabla1[[#This Row],[Mes Inscrito]]&amp;"-"&amp;Tabla1[[#This Row],[Dia de clases Inscrito]]&amp;"-"&amp;Tabla1[[#This Row],[Horario Inscrito]]&amp;"-"&amp;Tabla1[[#This Row],[Fecha Inicio grupo]])</f>
        <v/>
      </c>
      <c r="BF1074" s="251" t="str">
        <f>IF(F1074="","",Tabla1[[#This Row],[Curso]])</f>
        <v/>
      </c>
      <c r="BG1074" s="252" t="str">
        <f>+IF(TRIM(F1074)="","",$B$1&amp;"-"&amp;TRIM(Tabla1[[#This Row],[Mes Inscrito]])&amp;"-"&amp;TRIM(Tabla1[[#This Row],[Dia de clases Inscrito]])&amp;"-"&amp;TRIM(Tabla1[[#This Row],[Horario Inscrito]])&amp;"-"&amp;TRIM(Tabla1[[#This Row],[Fecha Inicio grupo]])&amp;"-"&amp;TRIM(Tabla1[[#This Row],[Tipo Incrito]]))</f>
        <v/>
      </c>
      <c r="BH1074" s="253" t="str">
        <f>IF(F1074="","",OR(IFERROR(SEARCH("CG",Tabla1[[#This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4" s="307" t="str">
        <f>IF(F1074&lt;&gt;"",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4" s="307" t="str">
        <f>IF(F1074&lt;&gt;"",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4" s="307" t="str">
        <f>IF(Tabla1[[#This Row],[Fecha Inicio grupo]]="","",IFERROR(VLOOKUP(Tabla1[[#This Row],[Mes de Alta como miembro]],Parámetros!$AM$2:$AN$16,2,0),"01/01/1900"))</f>
        <v/>
      </c>
    </row>
    <row r="1075" spans="1:63" ht="15" hidden="1" customHeight="1">
      <c r="A1075" s="69">
        <v>1072</v>
      </c>
      <c r="B1075" s="145"/>
      <c r="C1075" s="146"/>
      <c r="D1075" s="43"/>
      <c r="E1075" s="147"/>
      <c r="F1075" s="206"/>
      <c r="G1075" s="46"/>
      <c r="H1075" s="164"/>
      <c r="I1075" s="148"/>
      <c r="J1075" s="146"/>
      <c r="K1075" s="167"/>
      <c r="L1075" s="150"/>
      <c r="M1075" s="149"/>
      <c r="N1075" s="239" t="str">
        <f ca="1">IF(Tabla1[[#This Row],[Fecha de nac]]="","",IF(Tabla1[[#This Row],[Fecha Finalización]] &gt;=TODAY(), DATEDIF(Tabla1[[#This Row],[Fecha de nac]],TODAY(),"y"), ROUNDDOWN((Tabla1[[#This Row],[Fecha Finalización]] -Tabla1[[#This Row],[Fecha de nac]])/365,0)))</f>
        <v/>
      </c>
      <c r="O1075" s="170"/>
      <c r="P1075" s="151"/>
      <c r="Q1075" s="152"/>
      <c r="R1075" s="153"/>
      <c r="S1075" s="153"/>
      <c r="T1075" s="153"/>
      <c r="U1075" s="243" t="str">
        <f>IF(F1075="","",Tabla1[[#This Row],[Fecha Inicio grupo]]+3*7-7)</f>
        <v/>
      </c>
      <c r="V1075" s="244" t="str">
        <f>IF(F1075="","",EDATE(Tabla1[[#This Row],[Fecha Inicio grupo]],3))</f>
        <v/>
      </c>
      <c r="W1075" s="30"/>
      <c r="X1075" s="30"/>
      <c r="Y1075" s="154"/>
      <c r="Z1075" s="154"/>
      <c r="AA1075" s="154"/>
      <c r="AB1075" s="154"/>
      <c r="AC1075" s="154"/>
      <c r="AD1075" s="154"/>
      <c r="AE1075" s="154"/>
      <c r="AF1075" s="154"/>
      <c r="AG1075" s="154"/>
      <c r="AH1075" s="231"/>
      <c r="AI1075" s="231"/>
      <c r="AJ1075" s="232"/>
      <c r="AK1075" s="231"/>
      <c r="AL1075" s="231"/>
      <c r="AM1075" s="231"/>
      <c r="AN1075" s="231"/>
      <c r="AO1075" s="144"/>
      <c r="AP1075" s="246" t="str">
        <f>IF(F1075="","",IFERROR(VLOOKUP(SUBSTITUTE(SUBSTITUTE(Tabla1[[#This Row],[Uso Sistemas]],"T","P"),"N","F"),Parámetros!$M$2:$N$17,2,0),"Completar hasta 3ra sem. para evaluar a Probacionista"))</f>
        <v/>
      </c>
      <c r="AQ1075" s="155"/>
      <c r="AR1075" s="155"/>
      <c r="AS1075" s="155"/>
      <c r="AT1075" s="30"/>
      <c r="AU1075" s="56" t="str">
        <f>CONCATENATE(Tabla1[[#This Row],[sem 01]],Tabla1[[#This Row],[sem 02]],Tabla1[[#This Row],[sem 03]])</f>
        <v/>
      </c>
      <c r="AV1075" s="56"/>
      <c r="AW1075" s="56"/>
      <c r="AX1075" s="248" t="str">
        <f>IF(V1075="","",EOMONTH(EDATE(Tabla1[[#This Row],[Fecha Finalización]],2),0))</f>
        <v/>
      </c>
      <c r="AY1075" s="155"/>
      <c r="AZ1075" s="249" t="str">
        <f>IF(V1075="","",EOMONTH(EDATE(Tabla1[[#This Row],[Fecha Finalización]],3),0))</f>
        <v/>
      </c>
      <c r="BA1075" s="40"/>
      <c r="BB1075" s="40"/>
      <c r="BC1075" s="237"/>
      <c r="BD1075" s="233" t="str">
        <f>IF(F1075="","",Tabla1[[#This Row],[sem 01]]&amp;Tabla1[[#This Row],[sem 02]]&amp;Tabla1[[#This Row],[sem 03]])</f>
        <v/>
      </c>
      <c r="BE1075" s="234" t="str">
        <f>+IF(TRIM(F1075)="","",$B$1&amp;"-"&amp;Tabla1[[#This Row],[Mes Inscrito]]&amp;"-"&amp;Tabla1[[#This Row],[Dia de clases Inscrito]]&amp;"-"&amp;Tabla1[[#This Row],[Horario Inscrito]]&amp;"-"&amp;Tabla1[[#This Row],[Fecha Inicio grupo]])</f>
        <v/>
      </c>
      <c r="BF1075" s="251" t="str">
        <f>IF(F1075="","",Tabla1[[#This Row],[Curso]])</f>
        <v/>
      </c>
      <c r="BG1075" s="252" t="str">
        <f>+IF(TRIM(F1075)="","",$B$1&amp;"-"&amp;TRIM(Tabla1[[#This Row],[Mes Inscrito]])&amp;"-"&amp;TRIM(Tabla1[[#This Row],[Dia de clases Inscrito]])&amp;"-"&amp;TRIM(Tabla1[[#This Row],[Horario Inscrito]])&amp;"-"&amp;TRIM(Tabla1[[#This Row],[Fecha Inicio grupo]])&amp;"-"&amp;TRIM(Tabla1[[#This Row],[Tipo Incrito]]))</f>
        <v/>
      </c>
      <c r="BH1075" s="253" t="str">
        <f>IF(F1075="","",OR(IFERROR(SEARCH("CG",Tabla1[[#This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5" s="307" t="str">
        <f>IF(F1075&lt;&gt;"",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5" s="307" t="str">
        <f>IF(F1075&lt;&gt;"",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5" s="307" t="str">
        <f>IF(Tabla1[[#This Row],[Fecha Inicio grupo]]="","",IFERROR(VLOOKUP(Tabla1[[#This Row],[Mes de Alta como miembro]],Parámetros!$AM$2:$AN$16,2,0),"01/01/1900"))</f>
        <v/>
      </c>
    </row>
    <row r="1076" spans="1:63" ht="15" hidden="1" customHeight="1">
      <c r="A1076" s="69">
        <v>1073</v>
      </c>
      <c r="B1076" s="145"/>
      <c r="C1076" s="146"/>
      <c r="D1076" s="43"/>
      <c r="E1076" s="147"/>
      <c r="F1076" s="206"/>
      <c r="G1076" s="46"/>
      <c r="H1076" s="164"/>
      <c r="I1076" s="148"/>
      <c r="J1076" s="146"/>
      <c r="K1076" s="167"/>
      <c r="L1076" s="150"/>
      <c r="M1076" s="149"/>
      <c r="N1076" s="239" t="str">
        <f ca="1">IF(Tabla1[[#This Row],[Fecha de nac]]="","",IF(Tabla1[[#This Row],[Fecha Finalización]] &gt;=TODAY(), DATEDIF(Tabla1[[#This Row],[Fecha de nac]],TODAY(),"y"), ROUNDDOWN((Tabla1[[#This Row],[Fecha Finalización]] -Tabla1[[#This Row],[Fecha de nac]])/365,0)))</f>
        <v/>
      </c>
      <c r="O1076" s="170"/>
      <c r="P1076" s="151"/>
      <c r="Q1076" s="152"/>
      <c r="R1076" s="153"/>
      <c r="S1076" s="153"/>
      <c r="T1076" s="153"/>
      <c r="U1076" s="243" t="str">
        <f>IF(F1076="","",Tabla1[[#This Row],[Fecha Inicio grupo]]+3*7-7)</f>
        <v/>
      </c>
      <c r="V1076" s="244" t="str">
        <f>IF(F1076="","",EDATE(Tabla1[[#This Row],[Fecha Inicio grupo]],3))</f>
        <v/>
      </c>
      <c r="W1076" s="30"/>
      <c r="X1076" s="30"/>
      <c r="Y1076" s="154"/>
      <c r="Z1076" s="154"/>
      <c r="AA1076" s="154"/>
      <c r="AB1076" s="154"/>
      <c r="AC1076" s="154"/>
      <c r="AD1076" s="154"/>
      <c r="AE1076" s="154"/>
      <c r="AF1076" s="154"/>
      <c r="AG1076" s="154"/>
      <c r="AH1076" s="231"/>
      <c r="AI1076" s="231"/>
      <c r="AJ1076" s="232"/>
      <c r="AK1076" s="231"/>
      <c r="AL1076" s="231"/>
      <c r="AM1076" s="231"/>
      <c r="AN1076" s="231"/>
      <c r="AO1076" s="144"/>
      <c r="AP1076" s="246" t="str">
        <f>IF(F1076="","",IFERROR(VLOOKUP(SUBSTITUTE(SUBSTITUTE(Tabla1[[#This Row],[Uso Sistemas]],"T","P"),"N","F"),Parámetros!$M$2:$N$17,2,0),"Completar hasta 3ra sem. para evaluar a Probacionista"))</f>
        <v/>
      </c>
      <c r="AQ1076" s="155"/>
      <c r="AR1076" s="155"/>
      <c r="AS1076" s="155"/>
      <c r="AT1076" s="30"/>
      <c r="AU1076" s="56" t="str">
        <f>CONCATENATE(Tabla1[[#This Row],[sem 01]],Tabla1[[#This Row],[sem 02]],Tabla1[[#This Row],[sem 03]])</f>
        <v/>
      </c>
      <c r="AV1076" s="56"/>
      <c r="AW1076" s="56"/>
      <c r="AX1076" s="248" t="str">
        <f>IF(V1076="","",EOMONTH(EDATE(Tabla1[[#This Row],[Fecha Finalización]],2),0))</f>
        <v/>
      </c>
      <c r="AY1076" s="155"/>
      <c r="AZ1076" s="249" t="str">
        <f>IF(V1076="","",EOMONTH(EDATE(Tabla1[[#This Row],[Fecha Finalización]],3),0))</f>
        <v/>
      </c>
      <c r="BA1076" s="40"/>
      <c r="BB1076" s="40"/>
      <c r="BC1076" s="237"/>
      <c r="BD1076" s="233" t="str">
        <f>IF(F1076="","",Tabla1[[#This Row],[sem 01]]&amp;Tabla1[[#This Row],[sem 02]]&amp;Tabla1[[#This Row],[sem 03]])</f>
        <v/>
      </c>
      <c r="BE1076" s="234" t="str">
        <f>+IF(TRIM(F1076)="","",$B$1&amp;"-"&amp;Tabla1[[#This Row],[Mes Inscrito]]&amp;"-"&amp;Tabla1[[#This Row],[Dia de clases Inscrito]]&amp;"-"&amp;Tabla1[[#This Row],[Horario Inscrito]]&amp;"-"&amp;Tabla1[[#This Row],[Fecha Inicio grupo]])</f>
        <v/>
      </c>
      <c r="BF1076" s="251" t="str">
        <f>IF(F1076="","",Tabla1[[#This Row],[Curso]])</f>
        <v/>
      </c>
      <c r="BG1076" s="252" t="str">
        <f>+IF(TRIM(F1076)="","",$B$1&amp;"-"&amp;TRIM(Tabla1[[#This Row],[Mes Inscrito]])&amp;"-"&amp;TRIM(Tabla1[[#This Row],[Dia de clases Inscrito]])&amp;"-"&amp;TRIM(Tabla1[[#This Row],[Horario Inscrito]])&amp;"-"&amp;TRIM(Tabla1[[#This Row],[Fecha Inicio grupo]])&amp;"-"&amp;TRIM(Tabla1[[#This Row],[Tipo Incrito]]))</f>
        <v/>
      </c>
      <c r="BH1076" s="253" t="str">
        <f>IF(F1076="","",OR(IFERROR(SEARCH("CG",Tabla1[[#This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6" s="307" t="str">
        <f>IF(F1076&lt;&gt;"",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6" s="307" t="str">
        <f>IF(F1076&lt;&gt;"",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6" s="307" t="str">
        <f>IF(Tabla1[[#This Row],[Fecha Inicio grupo]]="","",IFERROR(VLOOKUP(Tabla1[[#This Row],[Mes de Alta como miembro]],Parámetros!$AM$2:$AN$16,2,0),"01/01/1900"))</f>
        <v/>
      </c>
    </row>
    <row r="1077" spans="1:63" ht="15" hidden="1" customHeight="1">
      <c r="A1077" s="69">
        <v>1074</v>
      </c>
      <c r="B1077" s="145"/>
      <c r="C1077" s="146"/>
      <c r="D1077" s="43"/>
      <c r="E1077" s="147"/>
      <c r="F1077" s="206"/>
      <c r="G1077" s="46"/>
      <c r="H1077" s="164"/>
      <c r="I1077" s="148"/>
      <c r="J1077" s="146"/>
      <c r="K1077" s="167"/>
      <c r="L1077" s="150"/>
      <c r="M1077" s="149"/>
      <c r="N1077" s="239" t="str">
        <f ca="1">IF(Tabla1[[#This Row],[Fecha de nac]]="","",IF(Tabla1[[#This Row],[Fecha Finalización]] &gt;=TODAY(), DATEDIF(Tabla1[[#This Row],[Fecha de nac]],TODAY(),"y"), ROUNDDOWN((Tabla1[[#This Row],[Fecha Finalización]] -Tabla1[[#This Row],[Fecha de nac]])/365,0)))</f>
        <v/>
      </c>
      <c r="O1077" s="170"/>
      <c r="P1077" s="151"/>
      <c r="Q1077" s="152"/>
      <c r="R1077" s="153"/>
      <c r="S1077" s="153"/>
      <c r="T1077" s="153"/>
      <c r="U1077" s="243" t="str">
        <f>IF(F1077="","",Tabla1[[#This Row],[Fecha Inicio grupo]]+3*7-7)</f>
        <v/>
      </c>
      <c r="V1077" s="244" t="str">
        <f>IF(F1077="","",EDATE(Tabla1[[#This Row],[Fecha Inicio grupo]],3))</f>
        <v/>
      </c>
      <c r="W1077" s="30"/>
      <c r="X1077" s="30"/>
      <c r="Y1077" s="154"/>
      <c r="Z1077" s="154"/>
      <c r="AA1077" s="154"/>
      <c r="AB1077" s="154"/>
      <c r="AC1077" s="154"/>
      <c r="AD1077" s="154"/>
      <c r="AE1077" s="154"/>
      <c r="AF1077" s="154"/>
      <c r="AG1077" s="154"/>
      <c r="AH1077" s="231"/>
      <c r="AI1077" s="231"/>
      <c r="AJ1077" s="232"/>
      <c r="AK1077" s="231"/>
      <c r="AL1077" s="231"/>
      <c r="AM1077" s="231"/>
      <c r="AN1077" s="231"/>
      <c r="AO1077" s="144"/>
      <c r="AP1077" s="246" t="str">
        <f>IF(F1077="","",IFERROR(VLOOKUP(SUBSTITUTE(SUBSTITUTE(Tabla1[[#This Row],[Uso Sistemas]],"T","P"),"N","F"),Parámetros!$M$2:$N$17,2,0),"Completar hasta 3ra sem. para evaluar a Probacionista"))</f>
        <v/>
      </c>
      <c r="AQ1077" s="155"/>
      <c r="AR1077" s="155"/>
      <c r="AS1077" s="155"/>
      <c r="AT1077" s="30"/>
      <c r="AU1077" s="56" t="str">
        <f>CONCATENATE(Tabla1[[#This Row],[sem 01]],Tabla1[[#This Row],[sem 02]],Tabla1[[#This Row],[sem 03]])</f>
        <v/>
      </c>
      <c r="AV1077" s="56"/>
      <c r="AW1077" s="56"/>
      <c r="AX1077" s="248" t="str">
        <f>IF(V1077="","",EOMONTH(EDATE(Tabla1[[#This Row],[Fecha Finalización]],2),0))</f>
        <v/>
      </c>
      <c r="AY1077" s="155"/>
      <c r="AZ1077" s="249" t="str">
        <f>IF(V1077="","",EOMONTH(EDATE(Tabla1[[#This Row],[Fecha Finalización]],3),0))</f>
        <v/>
      </c>
      <c r="BA1077" s="40"/>
      <c r="BB1077" s="40"/>
      <c r="BC1077" s="237"/>
      <c r="BD1077" s="233" t="str">
        <f>IF(F1077="","",Tabla1[[#This Row],[sem 01]]&amp;Tabla1[[#This Row],[sem 02]]&amp;Tabla1[[#This Row],[sem 03]])</f>
        <v/>
      </c>
      <c r="BE1077" s="234" t="str">
        <f>+IF(TRIM(F1077)="","",$B$1&amp;"-"&amp;Tabla1[[#This Row],[Mes Inscrito]]&amp;"-"&amp;Tabla1[[#This Row],[Dia de clases Inscrito]]&amp;"-"&amp;Tabla1[[#This Row],[Horario Inscrito]]&amp;"-"&amp;Tabla1[[#This Row],[Fecha Inicio grupo]])</f>
        <v/>
      </c>
      <c r="BF1077" s="251" t="str">
        <f>IF(F1077="","",Tabla1[[#This Row],[Curso]])</f>
        <v/>
      </c>
      <c r="BG1077" s="252" t="str">
        <f>+IF(TRIM(F1077)="","",$B$1&amp;"-"&amp;TRIM(Tabla1[[#This Row],[Mes Inscrito]])&amp;"-"&amp;TRIM(Tabla1[[#This Row],[Dia de clases Inscrito]])&amp;"-"&amp;TRIM(Tabla1[[#This Row],[Horario Inscrito]])&amp;"-"&amp;TRIM(Tabla1[[#This Row],[Fecha Inicio grupo]])&amp;"-"&amp;TRIM(Tabla1[[#This Row],[Tipo Incrito]]))</f>
        <v/>
      </c>
      <c r="BH1077" s="253" t="str">
        <f>IF(F1077="","",OR(IFERROR(SEARCH("CG",Tabla1[[#This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7" s="307" t="str">
        <f>IF(F1077&lt;&gt;"",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7" s="307" t="str">
        <f>IF(F1077&lt;&gt;"",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7" s="307" t="str">
        <f>IF(Tabla1[[#This Row],[Fecha Inicio grupo]]="","",IFERROR(VLOOKUP(Tabla1[[#This Row],[Mes de Alta como miembro]],Parámetros!$AM$2:$AN$16,2,0),"01/01/1900"))</f>
        <v/>
      </c>
    </row>
    <row r="1078" spans="1:63" ht="15" hidden="1" customHeight="1">
      <c r="A1078" s="69">
        <v>1075</v>
      </c>
      <c r="B1078" s="145"/>
      <c r="C1078" s="146"/>
      <c r="D1078" s="43"/>
      <c r="E1078" s="147"/>
      <c r="F1078" s="206"/>
      <c r="G1078" s="46"/>
      <c r="H1078" s="164"/>
      <c r="I1078" s="148"/>
      <c r="J1078" s="146"/>
      <c r="K1078" s="167"/>
      <c r="L1078" s="150"/>
      <c r="M1078" s="149"/>
      <c r="N1078" s="239" t="str">
        <f ca="1">IF(Tabla1[[#This Row],[Fecha de nac]]="","",IF(Tabla1[[#This Row],[Fecha Finalización]] &gt;=TODAY(), DATEDIF(Tabla1[[#This Row],[Fecha de nac]],TODAY(),"y"), ROUNDDOWN((Tabla1[[#This Row],[Fecha Finalización]] -Tabla1[[#This Row],[Fecha de nac]])/365,0)))</f>
        <v/>
      </c>
      <c r="O1078" s="170"/>
      <c r="P1078" s="151"/>
      <c r="Q1078" s="152"/>
      <c r="R1078" s="153"/>
      <c r="S1078" s="153"/>
      <c r="T1078" s="153"/>
      <c r="U1078" s="243" t="str">
        <f>IF(F1078="","",Tabla1[[#This Row],[Fecha Inicio grupo]]+3*7-7)</f>
        <v/>
      </c>
      <c r="V1078" s="244" t="str">
        <f>IF(F1078="","",EDATE(Tabla1[[#This Row],[Fecha Inicio grupo]],3))</f>
        <v/>
      </c>
      <c r="W1078" s="30"/>
      <c r="X1078" s="30"/>
      <c r="Y1078" s="154"/>
      <c r="Z1078" s="154"/>
      <c r="AA1078" s="154"/>
      <c r="AB1078" s="154"/>
      <c r="AC1078" s="154"/>
      <c r="AD1078" s="154"/>
      <c r="AE1078" s="154"/>
      <c r="AF1078" s="154"/>
      <c r="AG1078" s="154"/>
      <c r="AH1078" s="231"/>
      <c r="AI1078" s="231"/>
      <c r="AJ1078" s="232"/>
      <c r="AK1078" s="231"/>
      <c r="AL1078" s="231"/>
      <c r="AM1078" s="231"/>
      <c r="AN1078" s="231"/>
      <c r="AO1078" s="144"/>
      <c r="AP1078" s="246" t="str">
        <f>IF(F1078="","",IFERROR(VLOOKUP(SUBSTITUTE(SUBSTITUTE(Tabla1[[#This Row],[Uso Sistemas]],"T","P"),"N","F"),Parámetros!$M$2:$N$17,2,0),"Completar hasta 3ra sem. para evaluar a Probacionista"))</f>
        <v/>
      </c>
      <c r="AQ1078" s="155"/>
      <c r="AR1078" s="155"/>
      <c r="AS1078" s="155"/>
      <c r="AT1078" s="30"/>
      <c r="AU1078" s="56" t="str">
        <f>CONCATENATE(Tabla1[[#This Row],[sem 01]],Tabla1[[#This Row],[sem 02]],Tabla1[[#This Row],[sem 03]])</f>
        <v/>
      </c>
      <c r="AV1078" s="56"/>
      <c r="AW1078" s="56"/>
      <c r="AX1078" s="248" t="str">
        <f>IF(V1078="","",EOMONTH(EDATE(Tabla1[[#This Row],[Fecha Finalización]],2),0))</f>
        <v/>
      </c>
      <c r="AY1078" s="155"/>
      <c r="AZ1078" s="249" t="str">
        <f>IF(V1078="","",EOMONTH(EDATE(Tabla1[[#This Row],[Fecha Finalización]],3),0))</f>
        <v/>
      </c>
      <c r="BA1078" s="40"/>
      <c r="BB1078" s="40"/>
      <c r="BC1078" s="237"/>
      <c r="BD1078" s="233" t="str">
        <f>IF(F1078="","",Tabla1[[#This Row],[sem 01]]&amp;Tabla1[[#This Row],[sem 02]]&amp;Tabla1[[#This Row],[sem 03]])</f>
        <v/>
      </c>
      <c r="BE1078" s="234" t="str">
        <f>+IF(TRIM(F1078)="","",$B$1&amp;"-"&amp;Tabla1[[#This Row],[Mes Inscrito]]&amp;"-"&amp;Tabla1[[#This Row],[Dia de clases Inscrito]]&amp;"-"&amp;Tabla1[[#This Row],[Horario Inscrito]]&amp;"-"&amp;Tabla1[[#This Row],[Fecha Inicio grupo]])</f>
        <v/>
      </c>
      <c r="BF1078" s="251" t="str">
        <f>IF(F1078="","",Tabla1[[#This Row],[Curso]])</f>
        <v/>
      </c>
      <c r="BG1078" s="252" t="str">
        <f>+IF(TRIM(F1078)="","",$B$1&amp;"-"&amp;TRIM(Tabla1[[#This Row],[Mes Inscrito]])&amp;"-"&amp;TRIM(Tabla1[[#This Row],[Dia de clases Inscrito]])&amp;"-"&amp;TRIM(Tabla1[[#This Row],[Horario Inscrito]])&amp;"-"&amp;TRIM(Tabla1[[#This Row],[Fecha Inicio grupo]])&amp;"-"&amp;TRIM(Tabla1[[#This Row],[Tipo Incrito]]))</f>
        <v/>
      </c>
      <c r="BH1078" s="253" t="str">
        <f>IF(F1078="","",OR(IFERROR(SEARCH("CG",Tabla1[[#This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8" s="307" t="str">
        <f>IF(F1078&lt;&gt;"",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8" s="307" t="str">
        <f>IF(F1078&lt;&gt;"",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8" s="307" t="str">
        <f>IF(Tabla1[[#This Row],[Fecha Inicio grupo]]="","",IFERROR(VLOOKUP(Tabla1[[#This Row],[Mes de Alta como miembro]],Parámetros!$AM$2:$AN$16,2,0),"01/01/1900"))</f>
        <v/>
      </c>
    </row>
    <row r="1079" spans="1:63" ht="15" hidden="1" customHeight="1">
      <c r="A1079" s="69">
        <v>1076</v>
      </c>
      <c r="B1079" s="145"/>
      <c r="C1079" s="146"/>
      <c r="D1079" s="43"/>
      <c r="E1079" s="147"/>
      <c r="F1079" s="206"/>
      <c r="G1079" s="46"/>
      <c r="H1079" s="164"/>
      <c r="I1079" s="148"/>
      <c r="J1079" s="146"/>
      <c r="K1079" s="167"/>
      <c r="L1079" s="150"/>
      <c r="M1079" s="149"/>
      <c r="N1079" s="239" t="str">
        <f ca="1">IF(Tabla1[[#This Row],[Fecha de nac]]="","",IF(Tabla1[[#This Row],[Fecha Finalización]] &gt;=TODAY(), DATEDIF(Tabla1[[#This Row],[Fecha de nac]],TODAY(),"y"), ROUNDDOWN((Tabla1[[#This Row],[Fecha Finalización]] -Tabla1[[#This Row],[Fecha de nac]])/365,0)))</f>
        <v/>
      </c>
      <c r="O1079" s="170"/>
      <c r="P1079" s="151"/>
      <c r="Q1079" s="152"/>
      <c r="R1079" s="153"/>
      <c r="S1079" s="153"/>
      <c r="T1079" s="153"/>
      <c r="U1079" s="243" t="str">
        <f>IF(F1079="","",Tabla1[[#This Row],[Fecha Inicio grupo]]+3*7-7)</f>
        <v/>
      </c>
      <c r="V1079" s="244" t="str">
        <f>IF(F1079="","",EDATE(Tabla1[[#This Row],[Fecha Inicio grupo]],3))</f>
        <v/>
      </c>
      <c r="W1079" s="30"/>
      <c r="X1079" s="30"/>
      <c r="Y1079" s="154"/>
      <c r="Z1079" s="154"/>
      <c r="AA1079" s="154"/>
      <c r="AB1079" s="154"/>
      <c r="AC1079" s="154"/>
      <c r="AD1079" s="154"/>
      <c r="AE1079" s="154"/>
      <c r="AF1079" s="154"/>
      <c r="AG1079" s="154"/>
      <c r="AH1079" s="231"/>
      <c r="AI1079" s="231"/>
      <c r="AJ1079" s="232"/>
      <c r="AK1079" s="231"/>
      <c r="AL1079" s="231"/>
      <c r="AM1079" s="231"/>
      <c r="AN1079" s="231"/>
      <c r="AO1079" s="144"/>
      <c r="AP1079" s="246" t="str">
        <f>IF(F1079="","",IFERROR(VLOOKUP(SUBSTITUTE(SUBSTITUTE(Tabla1[[#This Row],[Uso Sistemas]],"T","P"),"N","F"),Parámetros!$M$2:$N$17,2,0),"Completar hasta 3ra sem. para evaluar a Probacionista"))</f>
        <v/>
      </c>
      <c r="AQ1079" s="155"/>
      <c r="AR1079" s="155"/>
      <c r="AS1079" s="155"/>
      <c r="AT1079" s="30"/>
      <c r="AU1079" s="56" t="str">
        <f>CONCATENATE(Tabla1[[#This Row],[sem 01]],Tabla1[[#This Row],[sem 02]],Tabla1[[#This Row],[sem 03]])</f>
        <v/>
      </c>
      <c r="AV1079" s="56"/>
      <c r="AW1079" s="56"/>
      <c r="AX1079" s="248" t="str">
        <f>IF(V1079="","",EOMONTH(EDATE(Tabla1[[#This Row],[Fecha Finalización]],2),0))</f>
        <v/>
      </c>
      <c r="AY1079" s="155"/>
      <c r="AZ1079" s="249" t="str">
        <f>IF(V1079="","",EOMONTH(EDATE(Tabla1[[#This Row],[Fecha Finalización]],3),0))</f>
        <v/>
      </c>
      <c r="BA1079" s="40"/>
      <c r="BB1079" s="40"/>
      <c r="BC1079" s="237"/>
      <c r="BD1079" s="233" t="str">
        <f>IF(F1079="","",Tabla1[[#This Row],[sem 01]]&amp;Tabla1[[#This Row],[sem 02]]&amp;Tabla1[[#This Row],[sem 03]])</f>
        <v/>
      </c>
      <c r="BE1079" s="234" t="str">
        <f>+IF(TRIM(F1079)="","",$B$1&amp;"-"&amp;Tabla1[[#This Row],[Mes Inscrito]]&amp;"-"&amp;Tabla1[[#This Row],[Dia de clases Inscrito]]&amp;"-"&amp;Tabla1[[#This Row],[Horario Inscrito]]&amp;"-"&amp;Tabla1[[#This Row],[Fecha Inicio grupo]])</f>
        <v/>
      </c>
      <c r="BF1079" s="251" t="str">
        <f>IF(F1079="","",Tabla1[[#This Row],[Curso]])</f>
        <v/>
      </c>
      <c r="BG1079" s="252" t="str">
        <f>+IF(TRIM(F1079)="","",$B$1&amp;"-"&amp;TRIM(Tabla1[[#This Row],[Mes Inscrito]])&amp;"-"&amp;TRIM(Tabla1[[#This Row],[Dia de clases Inscrito]])&amp;"-"&amp;TRIM(Tabla1[[#This Row],[Horario Inscrito]])&amp;"-"&amp;TRIM(Tabla1[[#This Row],[Fecha Inicio grupo]])&amp;"-"&amp;TRIM(Tabla1[[#This Row],[Tipo Incrito]]))</f>
        <v/>
      </c>
      <c r="BH1079" s="253" t="str">
        <f>IF(F1079="","",OR(IFERROR(SEARCH("CG",Tabla1[[#This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9" s="307" t="str">
        <f>IF(F1079&lt;&gt;"",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9" s="307" t="str">
        <f>IF(F1079&lt;&gt;"",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9" s="307" t="str">
        <f>IF(Tabla1[[#This Row],[Fecha Inicio grupo]]="","",IFERROR(VLOOKUP(Tabla1[[#This Row],[Mes de Alta como miembro]],Parámetros!$AM$2:$AN$16,2,0),"01/01/1900"))</f>
        <v/>
      </c>
    </row>
    <row r="1080" spans="1:63" ht="15" hidden="1" customHeight="1">
      <c r="A1080" s="69">
        <v>1077</v>
      </c>
      <c r="B1080" s="145"/>
      <c r="C1080" s="146"/>
      <c r="D1080" s="43"/>
      <c r="E1080" s="147"/>
      <c r="F1080" s="206"/>
      <c r="G1080" s="46"/>
      <c r="H1080" s="164"/>
      <c r="I1080" s="148"/>
      <c r="J1080" s="146"/>
      <c r="K1080" s="167"/>
      <c r="L1080" s="150"/>
      <c r="M1080" s="149"/>
      <c r="N1080" s="239" t="str">
        <f ca="1">IF(Tabla1[[#This Row],[Fecha de nac]]="","",IF(Tabla1[[#This Row],[Fecha Finalización]] &gt;=TODAY(), DATEDIF(Tabla1[[#This Row],[Fecha de nac]],TODAY(),"y"), ROUNDDOWN((Tabla1[[#This Row],[Fecha Finalización]] -Tabla1[[#This Row],[Fecha de nac]])/365,0)))</f>
        <v/>
      </c>
      <c r="O1080" s="170"/>
      <c r="P1080" s="151"/>
      <c r="Q1080" s="152"/>
      <c r="R1080" s="153"/>
      <c r="S1080" s="153"/>
      <c r="T1080" s="153"/>
      <c r="U1080" s="243" t="str">
        <f>IF(F1080="","",Tabla1[[#This Row],[Fecha Inicio grupo]]+3*7-7)</f>
        <v/>
      </c>
      <c r="V1080" s="244" t="str">
        <f>IF(F1080="","",EDATE(Tabla1[[#This Row],[Fecha Inicio grupo]],3))</f>
        <v/>
      </c>
      <c r="W1080" s="30"/>
      <c r="X1080" s="30"/>
      <c r="Y1080" s="154"/>
      <c r="Z1080" s="154"/>
      <c r="AA1080" s="154"/>
      <c r="AB1080" s="154"/>
      <c r="AC1080" s="154"/>
      <c r="AD1080" s="154"/>
      <c r="AE1080" s="154"/>
      <c r="AF1080" s="154"/>
      <c r="AG1080" s="154"/>
      <c r="AH1080" s="231"/>
      <c r="AI1080" s="231"/>
      <c r="AJ1080" s="232"/>
      <c r="AK1080" s="231"/>
      <c r="AL1080" s="231"/>
      <c r="AM1080" s="231"/>
      <c r="AN1080" s="231"/>
      <c r="AO1080" s="144"/>
      <c r="AP1080" s="246" t="str">
        <f>IF(F1080="","",IFERROR(VLOOKUP(SUBSTITUTE(SUBSTITUTE(Tabla1[[#This Row],[Uso Sistemas]],"T","P"),"N","F"),Parámetros!$M$2:$N$17,2,0),"Completar hasta 3ra sem. para evaluar a Probacionista"))</f>
        <v/>
      </c>
      <c r="AQ1080" s="155"/>
      <c r="AR1080" s="155"/>
      <c r="AS1080" s="155"/>
      <c r="AT1080" s="30"/>
      <c r="AU1080" s="56" t="str">
        <f>CONCATENATE(Tabla1[[#This Row],[sem 01]],Tabla1[[#This Row],[sem 02]],Tabla1[[#This Row],[sem 03]])</f>
        <v/>
      </c>
      <c r="AV1080" s="56"/>
      <c r="AW1080" s="56"/>
      <c r="AX1080" s="248" t="str">
        <f>IF(V1080="","",EOMONTH(EDATE(Tabla1[[#This Row],[Fecha Finalización]],2),0))</f>
        <v/>
      </c>
      <c r="AY1080" s="155"/>
      <c r="AZ1080" s="249" t="str">
        <f>IF(V1080="","",EOMONTH(EDATE(Tabla1[[#This Row],[Fecha Finalización]],3),0))</f>
        <v/>
      </c>
      <c r="BA1080" s="40"/>
      <c r="BB1080" s="40"/>
      <c r="BC1080" s="237"/>
      <c r="BD1080" s="233" t="str">
        <f>IF(F1080="","",Tabla1[[#This Row],[sem 01]]&amp;Tabla1[[#This Row],[sem 02]]&amp;Tabla1[[#This Row],[sem 03]])</f>
        <v/>
      </c>
      <c r="BE1080" s="234" t="str">
        <f>+IF(TRIM(F1080)="","",$B$1&amp;"-"&amp;Tabla1[[#This Row],[Mes Inscrito]]&amp;"-"&amp;Tabla1[[#This Row],[Dia de clases Inscrito]]&amp;"-"&amp;Tabla1[[#This Row],[Horario Inscrito]]&amp;"-"&amp;Tabla1[[#This Row],[Fecha Inicio grupo]])</f>
        <v/>
      </c>
      <c r="BF1080" s="251" t="str">
        <f>IF(F1080="","",Tabla1[[#This Row],[Curso]])</f>
        <v/>
      </c>
      <c r="BG1080" s="252" t="str">
        <f>+IF(TRIM(F1080)="","",$B$1&amp;"-"&amp;TRIM(Tabla1[[#This Row],[Mes Inscrito]])&amp;"-"&amp;TRIM(Tabla1[[#This Row],[Dia de clases Inscrito]])&amp;"-"&amp;TRIM(Tabla1[[#This Row],[Horario Inscrito]])&amp;"-"&amp;TRIM(Tabla1[[#This Row],[Fecha Inicio grupo]])&amp;"-"&amp;TRIM(Tabla1[[#This Row],[Tipo Incrito]]))</f>
        <v/>
      </c>
      <c r="BH1080" s="253" t="str">
        <f>IF(F1080="","",OR(IFERROR(SEARCH("CG",Tabla1[[#This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0" s="307" t="str">
        <f>IF(F1080&lt;&gt;"",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0" s="307" t="str">
        <f>IF(F1080&lt;&gt;"",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0" s="307" t="str">
        <f>IF(Tabla1[[#This Row],[Fecha Inicio grupo]]="","",IFERROR(VLOOKUP(Tabla1[[#This Row],[Mes de Alta como miembro]],Parámetros!$AM$2:$AN$16,2,0),"01/01/1900"))</f>
        <v/>
      </c>
    </row>
    <row r="1081" spans="1:63" ht="15" hidden="1" customHeight="1">
      <c r="A1081" s="69">
        <v>1078</v>
      </c>
      <c r="B1081" s="145"/>
      <c r="C1081" s="146"/>
      <c r="D1081" s="43"/>
      <c r="E1081" s="147"/>
      <c r="F1081" s="206"/>
      <c r="G1081" s="46"/>
      <c r="H1081" s="164"/>
      <c r="I1081" s="148"/>
      <c r="J1081" s="146"/>
      <c r="K1081" s="167"/>
      <c r="L1081" s="150"/>
      <c r="M1081" s="149"/>
      <c r="N1081" s="239" t="str">
        <f ca="1">IF(Tabla1[[#This Row],[Fecha de nac]]="","",IF(Tabla1[[#This Row],[Fecha Finalización]] &gt;=TODAY(), DATEDIF(Tabla1[[#This Row],[Fecha de nac]],TODAY(),"y"), ROUNDDOWN((Tabla1[[#This Row],[Fecha Finalización]] -Tabla1[[#This Row],[Fecha de nac]])/365,0)))</f>
        <v/>
      </c>
      <c r="O1081" s="170"/>
      <c r="P1081" s="151"/>
      <c r="Q1081" s="152"/>
      <c r="R1081" s="153"/>
      <c r="S1081" s="153"/>
      <c r="T1081" s="153"/>
      <c r="U1081" s="243" t="str">
        <f>IF(F1081="","",Tabla1[[#This Row],[Fecha Inicio grupo]]+3*7-7)</f>
        <v/>
      </c>
      <c r="V1081" s="244" t="str">
        <f>IF(F1081="","",EDATE(Tabla1[[#This Row],[Fecha Inicio grupo]],3))</f>
        <v/>
      </c>
      <c r="W1081" s="30"/>
      <c r="X1081" s="30"/>
      <c r="Y1081" s="154"/>
      <c r="Z1081" s="154"/>
      <c r="AA1081" s="154"/>
      <c r="AB1081" s="154"/>
      <c r="AC1081" s="154"/>
      <c r="AD1081" s="154"/>
      <c r="AE1081" s="154"/>
      <c r="AF1081" s="154"/>
      <c r="AG1081" s="154"/>
      <c r="AH1081" s="231"/>
      <c r="AI1081" s="231"/>
      <c r="AJ1081" s="232"/>
      <c r="AK1081" s="231"/>
      <c r="AL1081" s="231"/>
      <c r="AM1081" s="231"/>
      <c r="AN1081" s="231"/>
      <c r="AO1081" s="144"/>
      <c r="AP1081" s="246" t="str">
        <f>IF(F1081="","",IFERROR(VLOOKUP(SUBSTITUTE(SUBSTITUTE(Tabla1[[#This Row],[Uso Sistemas]],"T","P"),"N","F"),Parámetros!$M$2:$N$17,2,0),"Completar hasta 3ra sem. para evaluar a Probacionista"))</f>
        <v/>
      </c>
      <c r="AQ1081" s="155"/>
      <c r="AR1081" s="155"/>
      <c r="AS1081" s="155"/>
      <c r="AT1081" s="30"/>
      <c r="AU1081" s="56" t="str">
        <f>CONCATENATE(Tabla1[[#This Row],[sem 01]],Tabla1[[#This Row],[sem 02]],Tabla1[[#This Row],[sem 03]])</f>
        <v/>
      </c>
      <c r="AV1081" s="56"/>
      <c r="AW1081" s="56"/>
      <c r="AX1081" s="248" t="str">
        <f>IF(V1081="","",EOMONTH(EDATE(Tabla1[[#This Row],[Fecha Finalización]],2),0))</f>
        <v/>
      </c>
      <c r="AY1081" s="155"/>
      <c r="AZ1081" s="249" t="str">
        <f>IF(V1081="","",EOMONTH(EDATE(Tabla1[[#This Row],[Fecha Finalización]],3),0))</f>
        <v/>
      </c>
      <c r="BA1081" s="40"/>
      <c r="BB1081" s="40"/>
      <c r="BC1081" s="237"/>
      <c r="BD1081" s="233" t="str">
        <f>IF(F1081="","",Tabla1[[#This Row],[sem 01]]&amp;Tabla1[[#This Row],[sem 02]]&amp;Tabla1[[#This Row],[sem 03]])</f>
        <v/>
      </c>
      <c r="BE1081" s="234" t="str">
        <f>+IF(TRIM(F1081)="","",$B$1&amp;"-"&amp;Tabla1[[#This Row],[Mes Inscrito]]&amp;"-"&amp;Tabla1[[#This Row],[Dia de clases Inscrito]]&amp;"-"&amp;Tabla1[[#This Row],[Horario Inscrito]]&amp;"-"&amp;Tabla1[[#This Row],[Fecha Inicio grupo]])</f>
        <v/>
      </c>
      <c r="BF1081" s="251" t="str">
        <f>IF(F1081="","",Tabla1[[#This Row],[Curso]])</f>
        <v/>
      </c>
      <c r="BG1081" s="252" t="str">
        <f>+IF(TRIM(F1081)="","",$B$1&amp;"-"&amp;TRIM(Tabla1[[#This Row],[Mes Inscrito]])&amp;"-"&amp;TRIM(Tabla1[[#This Row],[Dia de clases Inscrito]])&amp;"-"&amp;TRIM(Tabla1[[#This Row],[Horario Inscrito]])&amp;"-"&amp;TRIM(Tabla1[[#This Row],[Fecha Inicio grupo]])&amp;"-"&amp;TRIM(Tabla1[[#This Row],[Tipo Incrito]]))</f>
        <v/>
      </c>
      <c r="BH1081" s="253" t="str">
        <f>IF(F1081="","",OR(IFERROR(SEARCH("CG",Tabla1[[#This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1" s="307" t="str">
        <f>IF(F1081&lt;&gt;"",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1" s="307" t="str">
        <f>IF(F1081&lt;&gt;"",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1" s="307" t="str">
        <f>IF(Tabla1[[#This Row],[Fecha Inicio grupo]]="","",IFERROR(VLOOKUP(Tabla1[[#This Row],[Mes de Alta como miembro]],Parámetros!$AM$2:$AN$16,2,0),"01/01/1900"))</f>
        <v/>
      </c>
    </row>
    <row r="1082" spans="1:63" ht="15" hidden="1" customHeight="1">
      <c r="A1082" s="69">
        <v>1079</v>
      </c>
      <c r="B1082" s="145"/>
      <c r="C1082" s="146"/>
      <c r="D1082" s="43"/>
      <c r="E1082" s="147"/>
      <c r="F1082" s="206"/>
      <c r="G1082" s="46"/>
      <c r="H1082" s="164"/>
      <c r="I1082" s="148"/>
      <c r="J1082" s="146"/>
      <c r="K1082" s="167"/>
      <c r="L1082" s="150"/>
      <c r="M1082" s="149"/>
      <c r="N1082" s="239" t="str">
        <f ca="1">IF(Tabla1[[#This Row],[Fecha de nac]]="","",IF(Tabla1[[#This Row],[Fecha Finalización]] &gt;=TODAY(), DATEDIF(Tabla1[[#This Row],[Fecha de nac]],TODAY(),"y"), ROUNDDOWN((Tabla1[[#This Row],[Fecha Finalización]] -Tabla1[[#This Row],[Fecha de nac]])/365,0)))</f>
        <v/>
      </c>
      <c r="O1082" s="170"/>
      <c r="P1082" s="151"/>
      <c r="Q1082" s="152"/>
      <c r="R1082" s="153"/>
      <c r="S1082" s="153"/>
      <c r="T1082" s="153"/>
      <c r="U1082" s="243" t="str">
        <f>IF(F1082="","",Tabla1[[#This Row],[Fecha Inicio grupo]]+3*7-7)</f>
        <v/>
      </c>
      <c r="V1082" s="244" t="str">
        <f>IF(F1082="","",EDATE(Tabla1[[#This Row],[Fecha Inicio grupo]],3))</f>
        <v/>
      </c>
      <c r="W1082" s="30"/>
      <c r="X1082" s="30"/>
      <c r="Y1082" s="154"/>
      <c r="Z1082" s="154"/>
      <c r="AA1082" s="154"/>
      <c r="AB1082" s="154"/>
      <c r="AC1082" s="154"/>
      <c r="AD1082" s="154"/>
      <c r="AE1082" s="154"/>
      <c r="AF1082" s="154"/>
      <c r="AG1082" s="154"/>
      <c r="AH1082" s="231"/>
      <c r="AI1082" s="231"/>
      <c r="AJ1082" s="232"/>
      <c r="AK1082" s="231"/>
      <c r="AL1082" s="231"/>
      <c r="AM1082" s="231"/>
      <c r="AN1082" s="231"/>
      <c r="AO1082" s="144"/>
      <c r="AP1082" s="246" t="str">
        <f>IF(F1082="","",IFERROR(VLOOKUP(SUBSTITUTE(SUBSTITUTE(Tabla1[[#This Row],[Uso Sistemas]],"T","P"),"N","F"),Parámetros!$M$2:$N$17,2,0),"Completar hasta 3ra sem. para evaluar a Probacionista"))</f>
        <v/>
      </c>
      <c r="AQ1082" s="155"/>
      <c r="AR1082" s="155"/>
      <c r="AS1082" s="155"/>
      <c r="AT1082" s="30"/>
      <c r="AU1082" s="56" t="str">
        <f>CONCATENATE(Tabla1[[#This Row],[sem 01]],Tabla1[[#This Row],[sem 02]],Tabla1[[#This Row],[sem 03]])</f>
        <v/>
      </c>
      <c r="AV1082" s="56"/>
      <c r="AW1082" s="56"/>
      <c r="AX1082" s="248" t="str">
        <f>IF(V1082="","",EOMONTH(EDATE(Tabla1[[#This Row],[Fecha Finalización]],2),0))</f>
        <v/>
      </c>
      <c r="AY1082" s="155"/>
      <c r="AZ1082" s="249" t="str">
        <f>IF(V1082="","",EOMONTH(EDATE(Tabla1[[#This Row],[Fecha Finalización]],3),0))</f>
        <v/>
      </c>
      <c r="BA1082" s="40"/>
      <c r="BB1082" s="40"/>
      <c r="BC1082" s="237"/>
      <c r="BD1082" s="233" t="str">
        <f>IF(F1082="","",Tabla1[[#This Row],[sem 01]]&amp;Tabla1[[#This Row],[sem 02]]&amp;Tabla1[[#This Row],[sem 03]])</f>
        <v/>
      </c>
      <c r="BE1082" s="234" t="str">
        <f>+IF(TRIM(F1082)="","",$B$1&amp;"-"&amp;Tabla1[[#This Row],[Mes Inscrito]]&amp;"-"&amp;Tabla1[[#This Row],[Dia de clases Inscrito]]&amp;"-"&amp;Tabla1[[#This Row],[Horario Inscrito]]&amp;"-"&amp;Tabla1[[#This Row],[Fecha Inicio grupo]])</f>
        <v/>
      </c>
      <c r="BF1082" s="251" t="str">
        <f>IF(F1082="","",Tabla1[[#This Row],[Curso]])</f>
        <v/>
      </c>
      <c r="BG1082" s="252" t="str">
        <f>+IF(TRIM(F1082)="","",$B$1&amp;"-"&amp;TRIM(Tabla1[[#This Row],[Mes Inscrito]])&amp;"-"&amp;TRIM(Tabla1[[#This Row],[Dia de clases Inscrito]])&amp;"-"&amp;TRIM(Tabla1[[#This Row],[Horario Inscrito]])&amp;"-"&amp;TRIM(Tabla1[[#This Row],[Fecha Inicio grupo]])&amp;"-"&amp;TRIM(Tabla1[[#This Row],[Tipo Incrito]]))</f>
        <v/>
      </c>
      <c r="BH1082" s="253" t="str">
        <f>IF(F1082="","",OR(IFERROR(SEARCH("CG",Tabla1[[#This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2" s="307" t="str">
        <f>IF(F1082&lt;&gt;"",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2" s="307" t="str">
        <f>IF(F1082&lt;&gt;"",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2" s="307" t="str">
        <f>IF(Tabla1[[#This Row],[Fecha Inicio grupo]]="","",IFERROR(VLOOKUP(Tabla1[[#This Row],[Mes de Alta como miembro]],Parámetros!$AM$2:$AN$16,2,0),"01/01/1900"))</f>
        <v/>
      </c>
    </row>
    <row r="1083" spans="1:63" ht="15" hidden="1" customHeight="1">
      <c r="A1083" s="69">
        <v>1080</v>
      </c>
      <c r="B1083" s="145"/>
      <c r="C1083" s="146"/>
      <c r="D1083" s="43"/>
      <c r="E1083" s="147"/>
      <c r="F1083" s="206"/>
      <c r="G1083" s="46"/>
      <c r="H1083" s="164"/>
      <c r="I1083" s="148"/>
      <c r="J1083" s="146"/>
      <c r="K1083" s="167"/>
      <c r="L1083" s="150"/>
      <c r="M1083" s="149"/>
      <c r="N1083" s="239" t="str">
        <f ca="1">IF(Tabla1[[#This Row],[Fecha de nac]]="","",IF(Tabla1[[#This Row],[Fecha Finalización]] &gt;=TODAY(), DATEDIF(Tabla1[[#This Row],[Fecha de nac]],TODAY(),"y"), ROUNDDOWN((Tabla1[[#This Row],[Fecha Finalización]] -Tabla1[[#This Row],[Fecha de nac]])/365,0)))</f>
        <v/>
      </c>
      <c r="O1083" s="170"/>
      <c r="P1083" s="151"/>
      <c r="Q1083" s="152"/>
      <c r="R1083" s="153"/>
      <c r="S1083" s="153"/>
      <c r="T1083" s="153"/>
      <c r="U1083" s="243" t="str">
        <f>IF(F1083="","",Tabla1[[#This Row],[Fecha Inicio grupo]]+3*7-7)</f>
        <v/>
      </c>
      <c r="V1083" s="244" t="str">
        <f>IF(F1083="","",EDATE(Tabla1[[#This Row],[Fecha Inicio grupo]],3))</f>
        <v/>
      </c>
      <c r="W1083" s="30"/>
      <c r="X1083" s="30"/>
      <c r="Y1083" s="154"/>
      <c r="Z1083" s="154"/>
      <c r="AA1083" s="154"/>
      <c r="AB1083" s="154"/>
      <c r="AC1083" s="154"/>
      <c r="AD1083" s="154"/>
      <c r="AE1083" s="154"/>
      <c r="AF1083" s="154"/>
      <c r="AG1083" s="154"/>
      <c r="AH1083" s="231"/>
      <c r="AI1083" s="231"/>
      <c r="AJ1083" s="232"/>
      <c r="AK1083" s="231"/>
      <c r="AL1083" s="231"/>
      <c r="AM1083" s="231"/>
      <c r="AN1083" s="231"/>
      <c r="AO1083" s="144"/>
      <c r="AP1083" s="246" t="str">
        <f>IF(F1083="","",IFERROR(VLOOKUP(SUBSTITUTE(SUBSTITUTE(Tabla1[[#This Row],[Uso Sistemas]],"T","P"),"N","F"),Parámetros!$M$2:$N$17,2,0),"Completar hasta 3ra sem. para evaluar a Probacionista"))</f>
        <v/>
      </c>
      <c r="AQ1083" s="155"/>
      <c r="AR1083" s="155"/>
      <c r="AS1083" s="155"/>
      <c r="AT1083" s="30"/>
      <c r="AU1083" s="56" t="str">
        <f>CONCATENATE(Tabla1[[#This Row],[sem 01]],Tabla1[[#This Row],[sem 02]],Tabla1[[#This Row],[sem 03]])</f>
        <v/>
      </c>
      <c r="AV1083" s="56"/>
      <c r="AW1083" s="56"/>
      <c r="AX1083" s="248" t="str">
        <f>IF(V1083="","",EOMONTH(EDATE(Tabla1[[#This Row],[Fecha Finalización]],2),0))</f>
        <v/>
      </c>
      <c r="AY1083" s="155"/>
      <c r="AZ1083" s="249" t="str">
        <f>IF(V1083="","",EOMONTH(EDATE(Tabla1[[#This Row],[Fecha Finalización]],3),0))</f>
        <v/>
      </c>
      <c r="BA1083" s="40"/>
      <c r="BB1083" s="40"/>
      <c r="BC1083" s="237"/>
      <c r="BD1083" s="233" t="str">
        <f>IF(F1083="","",Tabla1[[#This Row],[sem 01]]&amp;Tabla1[[#This Row],[sem 02]]&amp;Tabla1[[#This Row],[sem 03]])</f>
        <v/>
      </c>
      <c r="BE1083" s="234" t="str">
        <f>+IF(TRIM(F1083)="","",$B$1&amp;"-"&amp;Tabla1[[#This Row],[Mes Inscrito]]&amp;"-"&amp;Tabla1[[#This Row],[Dia de clases Inscrito]]&amp;"-"&amp;Tabla1[[#This Row],[Horario Inscrito]]&amp;"-"&amp;Tabla1[[#This Row],[Fecha Inicio grupo]])</f>
        <v/>
      </c>
      <c r="BF1083" s="251" t="str">
        <f>IF(F1083="","",Tabla1[[#This Row],[Curso]])</f>
        <v/>
      </c>
      <c r="BG1083" s="252" t="str">
        <f>+IF(TRIM(F1083)="","",$B$1&amp;"-"&amp;TRIM(Tabla1[[#This Row],[Mes Inscrito]])&amp;"-"&amp;TRIM(Tabla1[[#This Row],[Dia de clases Inscrito]])&amp;"-"&amp;TRIM(Tabla1[[#This Row],[Horario Inscrito]])&amp;"-"&amp;TRIM(Tabla1[[#This Row],[Fecha Inicio grupo]])&amp;"-"&amp;TRIM(Tabla1[[#This Row],[Tipo Incrito]]))</f>
        <v/>
      </c>
      <c r="BH1083" s="253" t="str">
        <f>IF(F1083="","",OR(IFERROR(SEARCH("CG",Tabla1[[#This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3" s="307" t="str">
        <f>IF(F1083&lt;&gt;"",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3" s="307" t="str">
        <f>IF(F1083&lt;&gt;"",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3" s="307" t="str">
        <f>IF(Tabla1[[#This Row],[Fecha Inicio grupo]]="","",IFERROR(VLOOKUP(Tabla1[[#This Row],[Mes de Alta como miembro]],Parámetros!$AM$2:$AN$16,2,0),"01/01/1900"))</f>
        <v/>
      </c>
    </row>
    <row r="1084" spans="1:63" ht="15" hidden="1" customHeight="1">
      <c r="A1084" s="69">
        <v>1081</v>
      </c>
      <c r="B1084" s="145"/>
      <c r="C1084" s="146"/>
      <c r="D1084" s="43"/>
      <c r="E1084" s="147"/>
      <c r="F1084" s="206"/>
      <c r="G1084" s="46"/>
      <c r="H1084" s="164"/>
      <c r="I1084" s="148"/>
      <c r="J1084" s="146"/>
      <c r="K1084" s="167"/>
      <c r="L1084" s="150"/>
      <c r="M1084" s="149"/>
      <c r="N1084" s="239" t="str">
        <f ca="1">IF(Tabla1[[#This Row],[Fecha de nac]]="","",IF(Tabla1[[#This Row],[Fecha Finalización]] &gt;=TODAY(), DATEDIF(Tabla1[[#This Row],[Fecha de nac]],TODAY(),"y"), ROUNDDOWN((Tabla1[[#This Row],[Fecha Finalización]] -Tabla1[[#This Row],[Fecha de nac]])/365,0)))</f>
        <v/>
      </c>
      <c r="O1084" s="170"/>
      <c r="P1084" s="151"/>
      <c r="Q1084" s="152"/>
      <c r="R1084" s="153"/>
      <c r="S1084" s="153"/>
      <c r="T1084" s="153"/>
      <c r="U1084" s="243" t="str">
        <f>IF(F1084="","",Tabla1[[#This Row],[Fecha Inicio grupo]]+3*7-7)</f>
        <v/>
      </c>
      <c r="V1084" s="244" t="str">
        <f>IF(F1084="","",EDATE(Tabla1[[#This Row],[Fecha Inicio grupo]],3))</f>
        <v/>
      </c>
      <c r="W1084" s="30"/>
      <c r="X1084" s="30"/>
      <c r="Y1084" s="154"/>
      <c r="Z1084" s="154"/>
      <c r="AA1084" s="154"/>
      <c r="AB1084" s="154"/>
      <c r="AC1084" s="154"/>
      <c r="AD1084" s="154"/>
      <c r="AE1084" s="154"/>
      <c r="AF1084" s="154"/>
      <c r="AG1084" s="154"/>
      <c r="AH1084" s="231"/>
      <c r="AI1084" s="231"/>
      <c r="AJ1084" s="232"/>
      <c r="AK1084" s="231"/>
      <c r="AL1084" s="231"/>
      <c r="AM1084" s="231"/>
      <c r="AN1084" s="231"/>
      <c r="AO1084" s="144"/>
      <c r="AP1084" s="246" t="str">
        <f>IF(F1084="","",IFERROR(VLOOKUP(SUBSTITUTE(SUBSTITUTE(Tabla1[[#This Row],[Uso Sistemas]],"T","P"),"N","F"),Parámetros!$M$2:$N$17,2,0),"Completar hasta 3ra sem. para evaluar a Probacionista"))</f>
        <v/>
      </c>
      <c r="AQ1084" s="155"/>
      <c r="AR1084" s="155"/>
      <c r="AS1084" s="155"/>
      <c r="AT1084" s="30"/>
      <c r="AU1084" s="56" t="str">
        <f>CONCATENATE(Tabla1[[#This Row],[sem 01]],Tabla1[[#This Row],[sem 02]],Tabla1[[#This Row],[sem 03]])</f>
        <v/>
      </c>
      <c r="AV1084" s="56"/>
      <c r="AW1084" s="56"/>
      <c r="AX1084" s="248" t="str">
        <f>IF(V1084="","",EOMONTH(EDATE(Tabla1[[#This Row],[Fecha Finalización]],2),0))</f>
        <v/>
      </c>
      <c r="AY1084" s="155"/>
      <c r="AZ1084" s="249" t="str">
        <f>IF(V1084="","",EOMONTH(EDATE(Tabla1[[#This Row],[Fecha Finalización]],3),0))</f>
        <v/>
      </c>
      <c r="BA1084" s="40"/>
      <c r="BB1084" s="40"/>
      <c r="BC1084" s="237"/>
      <c r="BD1084" s="233" t="str">
        <f>IF(F1084="","",Tabla1[[#This Row],[sem 01]]&amp;Tabla1[[#This Row],[sem 02]]&amp;Tabla1[[#This Row],[sem 03]])</f>
        <v/>
      </c>
      <c r="BE1084" s="234" t="str">
        <f>+IF(TRIM(F1084)="","",$B$1&amp;"-"&amp;Tabla1[[#This Row],[Mes Inscrito]]&amp;"-"&amp;Tabla1[[#This Row],[Dia de clases Inscrito]]&amp;"-"&amp;Tabla1[[#This Row],[Horario Inscrito]]&amp;"-"&amp;Tabla1[[#This Row],[Fecha Inicio grupo]])</f>
        <v/>
      </c>
      <c r="BF1084" s="251" t="str">
        <f>IF(F1084="","",Tabla1[[#This Row],[Curso]])</f>
        <v/>
      </c>
      <c r="BG1084" s="252" t="str">
        <f>+IF(TRIM(F1084)="","",$B$1&amp;"-"&amp;TRIM(Tabla1[[#This Row],[Mes Inscrito]])&amp;"-"&amp;TRIM(Tabla1[[#This Row],[Dia de clases Inscrito]])&amp;"-"&amp;TRIM(Tabla1[[#This Row],[Horario Inscrito]])&amp;"-"&amp;TRIM(Tabla1[[#This Row],[Fecha Inicio grupo]])&amp;"-"&amp;TRIM(Tabla1[[#This Row],[Tipo Incrito]]))</f>
        <v/>
      </c>
      <c r="BH1084" s="253" t="str">
        <f>IF(F1084="","",OR(IFERROR(SEARCH("CG",Tabla1[[#This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4" s="307" t="str">
        <f>IF(F1084&lt;&gt;"",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4" s="307" t="str">
        <f>IF(F1084&lt;&gt;"",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4" s="307" t="str">
        <f>IF(Tabla1[[#This Row],[Fecha Inicio grupo]]="","",IFERROR(VLOOKUP(Tabla1[[#This Row],[Mes de Alta como miembro]],Parámetros!$AM$2:$AN$16,2,0),"01/01/1900"))</f>
        <v/>
      </c>
    </row>
    <row r="1085" spans="1:63" ht="15" hidden="1" customHeight="1">
      <c r="A1085" s="69">
        <v>1082</v>
      </c>
      <c r="B1085" s="145"/>
      <c r="C1085" s="146"/>
      <c r="D1085" s="43"/>
      <c r="E1085" s="147"/>
      <c r="F1085" s="206"/>
      <c r="G1085" s="46"/>
      <c r="H1085" s="164"/>
      <c r="I1085" s="148"/>
      <c r="J1085" s="146"/>
      <c r="K1085" s="167"/>
      <c r="L1085" s="150"/>
      <c r="M1085" s="149"/>
      <c r="N1085" s="239" t="str">
        <f ca="1">IF(Tabla1[[#This Row],[Fecha de nac]]="","",IF(Tabla1[[#This Row],[Fecha Finalización]] &gt;=TODAY(), DATEDIF(Tabla1[[#This Row],[Fecha de nac]],TODAY(),"y"), ROUNDDOWN((Tabla1[[#This Row],[Fecha Finalización]] -Tabla1[[#This Row],[Fecha de nac]])/365,0)))</f>
        <v/>
      </c>
      <c r="O1085" s="170"/>
      <c r="P1085" s="151"/>
      <c r="Q1085" s="152"/>
      <c r="R1085" s="153"/>
      <c r="S1085" s="153"/>
      <c r="T1085" s="153"/>
      <c r="U1085" s="243" t="str">
        <f>IF(F1085="","",Tabla1[[#This Row],[Fecha Inicio grupo]]+3*7-7)</f>
        <v/>
      </c>
      <c r="V1085" s="244" t="str">
        <f>IF(F1085="","",EDATE(Tabla1[[#This Row],[Fecha Inicio grupo]],3))</f>
        <v/>
      </c>
      <c r="W1085" s="30"/>
      <c r="X1085" s="30"/>
      <c r="Y1085" s="154"/>
      <c r="Z1085" s="154"/>
      <c r="AA1085" s="154"/>
      <c r="AB1085" s="154"/>
      <c r="AC1085" s="154"/>
      <c r="AD1085" s="154"/>
      <c r="AE1085" s="154"/>
      <c r="AF1085" s="154"/>
      <c r="AG1085" s="154"/>
      <c r="AH1085" s="231"/>
      <c r="AI1085" s="231"/>
      <c r="AJ1085" s="232"/>
      <c r="AK1085" s="231"/>
      <c r="AL1085" s="231"/>
      <c r="AM1085" s="231"/>
      <c r="AN1085" s="231"/>
      <c r="AO1085" s="144"/>
      <c r="AP1085" s="246" t="str">
        <f>IF(F1085="","",IFERROR(VLOOKUP(SUBSTITUTE(SUBSTITUTE(Tabla1[[#This Row],[Uso Sistemas]],"T","P"),"N","F"),Parámetros!$M$2:$N$17,2,0),"Completar hasta 3ra sem. para evaluar a Probacionista"))</f>
        <v/>
      </c>
      <c r="AQ1085" s="155"/>
      <c r="AR1085" s="155"/>
      <c r="AS1085" s="155"/>
      <c r="AT1085" s="30"/>
      <c r="AU1085" s="56" t="str">
        <f>CONCATENATE(Tabla1[[#This Row],[sem 01]],Tabla1[[#This Row],[sem 02]],Tabla1[[#This Row],[sem 03]])</f>
        <v/>
      </c>
      <c r="AV1085" s="56"/>
      <c r="AW1085" s="56"/>
      <c r="AX1085" s="248" t="str">
        <f>IF(V1085="","",EOMONTH(EDATE(Tabla1[[#This Row],[Fecha Finalización]],2),0))</f>
        <v/>
      </c>
      <c r="AY1085" s="155"/>
      <c r="AZ1085" s="249" t="str">
        <f>IF(V1085="","",EOMONTH(EDATE(Tabla1[[#This Row],[Fecha Finalización]],3),0))</f>
        <v/>
      </c>
      <c r="BA1085" s="40"/>
      <c r="BB1085" s="40"/>
      <c r="BC1085" s="237"/>
      <c r="BD1085" s="233" t="str">
        <f>IF(F1085="","",Tabla1[[#This Row],[sem 01]]&amp;Tabla1[[#This Row],[sem 02]]&amp;Tabla1[[#This Row],[sem 03]])</f>
        <v/>
      </c>
      <c r="BE1085" s="234" t="str">
        <f>+IF(TRIM(F1085)="","",$B$1&amp;"-"&amp;Tabla1[[#This Row],[Mes Inscrito]]&amp;"-"&amp;Tabla1[[#This Row],[Dia de clases Inscrito]]&amp;"-"&amp;Tabla1[[#This Row],[Horario Inscrito]]&amp;"-"&amp;Tabla1[[#This Row],[Fecha Inicio grupo]])</f>
        <v/>
      </c>
      <c r="BF1085" s="251" t="str">
        <f>IF(F1085="","",Tabla1[[#This Row],[Curso]])</f>
        <v/>
      </c>
      <c r="BG1085" s="252" t="str">
        <f>+IF(TRIM(F1085)="","",$B$1&amp;"-"&amp;TRIM(Tabla1[[#This Row],[Mes Inscrito]])&amp;"-"&amp;TRIM(Tabla1[[#This Row],[Dia de clases Inscrito]])&amp;"-"&amp;TRIM(Tabla1[[#This Row],[Horario Inscrito]])&amp;"-"&amp;TRIM(Tabla1[[#This Row],[Fecha Inicio grupo]])&amp;"-"&amp;TRIM(Tabla1[[#This Row],[Tipo Incrito]]))</f>
        <v/>
      </c>
      <c r="BH1085" s="253" t="str">
        <f>IF(F1085="","",OR(IFERROR(SEARCH("CG",Tabla1[[#This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5" s="307" t="str">
        <f>IF(F1085&lt;&gt;"",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5" s="307" t="str">
        <f>IF(F1085&lt;&gt;"",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5" s="307" t="str">
        <f>IF(Tabla1[[#This Row],[Fecha Inicio grupo]]="","",IFERROR(VLOOKUP(Tabla1[[#This Row],[Mes de Alta como miembro]],Parámetros!$AM$2:$AN$16,2,0),"01/01/1900"))</f>
        <v/>
      </c>
    </row>
    <row r="1086" spans="1:63" ht="15" hidden="1" customHeight="1">
      <c r="A1086" s="69">
        <v>1083</v>
      </c>
      <c r="B1086" s="145"/>
      <c r="C1086" s="146"/>
      <c r="D1086" s="43"/>
      <c r="E1086" s="147"/>
      <c r="F1086" s="206"/>
      <c r="G1086" s="46"/>
      <c r="H1086" s="164"/>
      <c r="I1086" s="148"/>
      <c r="J1086" s="146"/>
      <c r="K1086" s="167"/>
      <c r="L1086" s="150"/>
      <c r="M1086" s="149"/>
      <c r="N1086" s="239" t="str">
        <f ca="1">IF(Tabla1[[#This Row],[Fecha de nac]]="","",IF(Tabla1[[#This Row],[Fecha Finalización]] &gt;=TODAY(), DATEDIF(Tabla1[[#This Row],[Fecha de nac]],TODAY(),"y"), ROUNDDOWN((Tabla1[[#This Row],[Fecha Finalización]] -Tabla1[[#This Row],[Fecha de nac]])/365,0)))</f>
        <v/>
      </c>
      <c r="O1086" s="170"/>
      <c r="P1086" s="151"/>
      <c r="Q1086" s="152"/>
      <c r="R1086" s="153"/>
      <c r="S1086" s="153"/>
      <c r="T1086" s="153"/>
      <c r="U1086" s="243" t="str">
        <f>IF(F1086="","",Tabla1[[#This Row],[Fecha Inicio grupo]]+3*7-7)</f>
        <v/>
      </c>
      <c r="V1086" s="244" t="str">
        <f>IF(F1086="","",EDATE(Tabla1[[#This Row],[Fecha Inicio grupo]],3))</f>
        <v/>
      </c>
      <c r="W1086" s="30"/>
      <c r="X1086" s="30"/>
      <c r="Y1086" s="154"/>
      <c r="Z1086" s="154"/>
      <c r="AA1086" s="154"/>
      <c r="AB1086" s="154"/>
      <c r="AC1086" s="154"/>
      <c r="AD1086" s="154"/>
      <c r="AE1086" s="154"/>
      <c r="AF1086" s="154"/>
      <c r="AG1086" s="154"/>
      <c r="AH1086" s="231"/>
      <c r="AI1086" s="231"/>
      <c r="AJ1086" s="232"/>
      <c r="AK1086" s="231"/>
      <c r="AL1086" s="231"/>
      <c r="AM1086" s="231"/>
      <c r="AN1086" s="231"/>
      <c r="AO1086" s="144"/>
      <c r="AP1086" s="246" t="str">
        <f>IF(F1086="","",IFERROR(VLOOKUP(SUBSTITUTE(SUBSTITUTE(Tabla1[[#This Row],[Uso Sistemas]],"T","P"),"N","F"),Parámetros!$M$2:$N$17,2,0),"Completar hasta 3ra sem. para evaluar a Probacionista"))</f>
        <v/>
      </c>
      <c r="AQ1086" s="155"/>
      <c r="AR1086" s="155"/>
      <c r="AS1086" s="155"/>
      <c r="AT1086" s="30"/>
      <c r="AU1086" s="56" t="str">
        <f>CONCATENATE(Tabla1[[#This Row],[sem 01]],Tabla1[[#This Row],[sem 02]],Tabla1[[#This Row],[sem 03]])</f>
        <v/>
      </c>
      <c r="AV1086" s="56"/>
      <c r="AW1086" s="56"/>
      <c r="AX1086" s="248" t="str">
        <f>IF(V1086="","",EOMONTH(EDATE(Tabla1[[#This Row],[Fecha Finalización]],2),0))</f>
        <v/>
      </c>
      <c r="AY1086" s="155"/>
      <c r="AZ1086" s="249" t="str">
        <f>IF(V1086="","",EOMONTH(EDATE(Tabla1[[#This Row],[Fecha Finalización]],3),0))</f>
        <v/>
      </c>
      <c r="BA1086" s="40"/>
      <c r="BB1086" s="40"/>
      <c r="BC1086" s="237"/>
      <c r="BD1086" s="233" t="str">
        <f>IF(F1086="","",Tabla1[[#This Row],[sem 01]]&amp;Tabla1[[#This Row],[sem 02]]&amp;Tabla1[[#This Row],[sem 03]])</f>
        <v/>
      </c>
      <c r="BE1086" s="234" t="str">
        <f>+IF(TRIM(F1086)="","",$B$1&amp;"-"&amp;Tabla1[[#This Row],[Mes Inscrito]]&amp;"-"&amp;Tabla1[[#This Row],[Dia de clases Inscrito]]&amp;"-"&amp;Tabla1[[#This Row],[Horario Inscrito]]&amp;"-"&amp;Tabla1[[#This Row],[Fecha Inicio grupo]])</f>
        <v/>
      </c>
      <c r="BF1086" s="251" t="str">
        <f>IF(F1086="","",Tabla1[[#This Row],[Curso]])</f>
        <v/>
      </c>
      <c r="BG1086" s="252" t="str">
        <f>+IF(TRIM(F1086)="","",$B$1&amp;"-"&amp;TRIM(Tabla1[[#This Row],[Mes Inscrito]])&amp;"-"&amp;TRIM(Tabla1[[#This Row],[Dia de clases Inscrito]])&amp;"-"&amp;TRIM(Tabla1[[#This Row],[Horario Inscrito]])&amp;"-"&amp;TRIM(Tabla1[[#This Row],[Fecha Inicio grupo]])&amp;"-"&amp;TRIM(Tabla1[[#This Row],[Tipo Incrito]]))</f>
        <v/>
      </c>
      <c r="BH1086" s="253" t="str">
        <f>IF(F1086="","",OR(IFERROR(SEARCH("CG",Tabla1[[#This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6" s="307" t="str">
        <f>IF(F1086&lt;&gt;"",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6" s="307" t="str">
        <f>IF(F1086&lt;&gt;"",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6" s="307" t="str">
        <f>IF(Tabla1[[#This Row],[Fecha Inicio grupo]]="","",IFERROR(VLOOKUP(Tabla1[[#This Row],[Mes de Alta como miembro]],Parámetros!$AM$2:$AN$16,2,0),"01/01/1900"))</f>
        <v/>
      </c>
    </row>
    <row r="1087" spans="1:63" ht="15" hidden="1" customHeight="1">
      <c r="A1087" s="69">
        <v>1084</v>
      </c>
      <c r="B1087" s="145"/>
      <c r="C1087" s="146"/>
      <c r="D1087" s="43"/>
      <c r="E1087" s="147"/>
      <c r="F1087" s="206"/>
      <c r="G1087" s="46"/>
      <c r="H1087" s="164"/>
      <c r="I1087" s="148"/>
      <c r="J1087" s="146"/>
      <c r="K1087" s="167"/>
      <c r="L1087" s="150"/>
      <c r="M1087" s="149"/>
      <c r="N1087" s="239" t="str">
        <f ca="1">IF(Tabla1[[#This Row],[Fecha de nac]]="","",IF(Tabla1[[#This Row],[Fecha Finalización]] &gt;=TODAY(), DATEDIF(Tabla1[[#This Row],[Fecha de nac]],TODAY(),"y"), ROUNDDOWN((Tabla1[[#This Row],[Fecha Finalización]] -Tabla1[[#This Row],[Fecha de nac]])/365,0)))</f>
        <v/>
      </c>
      <c r="O1087" s="170"/>
      <c r="P1087" s="151"/>
      <c r="Q1087" s="152"/>
      <c r="R1087" s="153"/>
      <c r="S1087" s="153"/>
      <c r="T1087" s="153"/>
      <c r="U1087" s="243" t="str">
        <f>IF(F1087="","",Tabla1[[#This Row],[Fecha Inicio grupo]]+3*7-7)</f>
        <v/>
      </c>
      <c r="V1087" s="244" t="str">
        <f>IF(F1087="","",EDATE(Tabla1[[#This Row],[Fecha Inicio grupo]],3))</f>
        <v/>
      </c>
      <c r="W1087" s="30"/>
      <c r="X1087" s="30"/>
      <c r="Y1087" s="154"/>
      <c r="Z1087" s="154"/>
      <c r="AA1087" s="154"/>
      <c r="AB1087" s="154"/>
      <c r="AC1087" s="154"/>
      <c r="AD1087" s="154"/>
      <c r="AE1087" s="154"/>
      <c r="AF1087" s="154"/>
      <c r="AG1087" s="154"/>
      <c r="AH1087" s="231"/>
      <c r="AI1087" s="231"/>
      <c r="AJ1087" s="232"/>
      <c r="AK1087" s="231"/>
      <c r="AL1087" s="231"/>
      <c r="AM1087" s="231"/>
      <c r="AN1087" s="231"/>
      <c r="AO1087" s="144"/>
      <c r="AP1087" s="246" t="str">
        <f>IF(F1087="","",IFERROR(VLOOKUP(SUBSTITUTE(SUBSTITUTE(Tabla1[[#This Row],[Uso Sistemas]],"T","P"),"N","F"),Parámetros!$M$2:$N$17,2,0),"Completar hasta 3ra sem. para evaluar a Probacionista"))</f>
        <v/>
      </c>
      <c r="AQ1087" s="155"/>
      <c r="AR1087" s="155"/>
      <c r="AS1087" s="155"/>
      <c r="AT1087" s="30"/>
      <c r="AU1087" s="56" t="str">
        <f>CONCATENATE(Tabla1[[#This Row],[sem 01]],Tabla1[[#This Row],[sem 02]],Tabla1[[#This Row],[sem 03]])</f>
        <v/>
      </c>
      <c r="AV1087" s="56"/>
      <c r="AW1087" s="56"/>
      <c r="AX1087" s="248" t="str">
        <f>IF(V1087="","",EOMONTH(EDATE(Tabla1[[#This Row],[Fecha Finalización]],2),0))</f>
        <v/>
      </c>
      <c r="AY1087" s="155"/>
      <c r="AZ1087" s="249" t="str">
        <f>IF(V1087="","",EOMONTH(EDATE(Tabla1[[#This Row],[Fecha Finalización]],3),0))</f>
        <v/>
      </c>
      <c r="BA1087" s="40"/>
      <c r="BB1087" s="40"/>
      <c r="BC1087" s="237"/>
      <c r="BD1087" s="233" t="str">
        <f>IF(F1087="","",Tabla1[[#This Row],[sem 01]]&amp;Tabla1[[#This Row],[sem 02]]&amp;Tabla1[[#This Row],[sem 03]])</f>
        <v/>
      </c>
      <c r="BE1087" s="234" t="str">
        <f>+IF(TRIM(F1087)="","",$B$1&amp;"-"&amp;Tabla1[[#This Row],[Mes Inscrito]]&amp;"-"&amp;Tabla1[[#This Row],[Dia de clases Inscrito]]&amp;"-"&amp;Tabla1[[#This Row],[Horario Inscrito]]&amp;"-"&amp;Tabla1[[#This Row],[Fecha Inicio grupo]])</f>
        <v/>
      </c>
      <c r="BF1087" s="251" t="str">
        <f>IF(F1087="","",Tabla1[[#This Row],[Curso]])</f>
        <v/>
      </c>
      <c r="BG1087" s="252" t="str">
        <f>+IF(TRIM(F1087)="","",$B$1&amp;"-"&amp;TRIM(Tabla1[[#This Row],[Mes Inscrito]])&amp;"-"&amp;TRIM(Tabla1[[#This Row],[Dia de clases Inscrito]])&amp;"-"&amp;TRIM(Tabla1[[#This Row],[Horario Inscrito]])&amp;"-"&amp;TRIM(Tabla1[[#This Row],[Fecha Inicio grupo]])&amp;"-"&amp;TRIM(Tabla1[[#This Row],[Tipo Incrito]]))</f>
        <v/>
      </c>
      <c r="BH1087" s="253" t="str">
        <f>IF(F1087="","",OR(IFERROR(SEARCH("CG",Tabla1[[#This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7" s="307" t="str">
        <f>IF(F1087&lt;&gt;"",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7" s="307" t="str">
        <f>IF(F1087&lt;&gt;"",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7" s="307" t="str">
        <f>IF(Tabla1[[#This Row],[Fecha Inicio grupo]]="","",IFERROR(VLOOKUP(Tabla1[[#This Row],[Mes de Alta como miembro]],Parámetros!$AM$2:$AN$16,2,0),"01/01/1900"))</f>
        <v/>
      </c>
    </row>
    <row r="1088" spans="1:63" ht="15" hidden="1" customHeight="1">
      <c r="A1088" s="69">
        <v>1085</v>
      </c>
      <c r="B1088" s="145"/>
      <c r="C1088" s="146"/>
      <c r="D1088" s="43"/>
      <c r="E1088" s="147"/>
      <c r="F1088" s="206"/>
      <c r="G1088" s="46"/>
      <c r="H1088" s="164"/>
      <c r="I1088" s="148"/>
      <c r="J1088" s="146"/>
      <c r="K1088" s="167"/>
      <c r="L1088" s="150"/>
      <c r="M1088" s="149"/>
      <c r="N1088" s="239" t="str">
        <f ca="1">IF(Tabla1[[#This Row],[Fecha de nac]]="","",IF(Tabla1[[#This Row],[Fecha Finalización]] &gt;=TODAY(), DATEDIF(Tabla1[[#This Row],[Fecha de nac]],TODAY(),"y"), ROUNDDOWN((Tabla1[[#This Row],[Fecha Finalización]] -Tabla1[[#This Row],[Fecha de nac]])/365,0)))</f>
        <v/>
      </c>
      <c r="O1088" s="170"/>
      <c r="P1088" s="151"/>
      <c r="Q1088" s="152"/>
      <c r="R1088" s="153"/>
      <c r="S1088" s="153"/>
      <c r="T1088" s="153"/>
      <c r="U1088" s="243" t="str">
        <f>IF(F1088="","",Tabla1[[#This Row],[Fecha Inicio grupo]]+3*7-7)</f>
        <v/>
      </c>
      <c r="V1088" s="244" t="str">
        <f>IF(F1088="","",EDATE(Tabla1[[#This Row],[Fecha Inicio grupo]],3))</f>
        <v/>
      </c>
      <c r="W1088" s="30"/>
      <c r="X1088" s="30"/>
      <c r="Y1088" s="154"/>
      <c r="Z1088" s="154"/>
      <c r="AA1088" s="154"/>
      <c r="AB1088" s="154"/>
      <c r="AC1088" s="154"/>
      <c r="AD1088" s="154"/>
      <c r="AE1088" s="154"/>
      <c r="AF1088" s="154"/>
      <c r="AG1088" s="154"/>
      <c r="AH1088" s="231"/>
      <c r="AI1088" s="231"/>
      <c r="AJ1088" s="232"/>
      <c r="AK1088" s="231"/>
      <c r="AL1088" s="231"/>
      <c r="AM1088" s="231"/>
      <c r="AN1088" s="231"/>
      <c r="AO1088" s="144"/>
      <c r="AP1088" s="246" t="str">
        <f>IF(F1088="","",IFERROR(VLOOKUP(SUBSTITUTE(SUBSTITUTE(Tabla1[[#This Row],[Uso Sistemas]],"T","P"),"N","F"),Parámetros!$M$2:$N$17,2,0),"Completar hasta 3ra sem. para evaluar a Probacionista"))</f>
        <v/>
      </c>
      <c r="AQ1088" s="155"/>
      <c r="AR1088" s="155"/>
      <c r="AS1088" s="155"/>
      <c r="AT1088" s="30"/>
      <c r="AU1088" s="56" t="str">
        <f>CONCATENATE(Tabla1[[#This Row],[sem 01]],Tabla1[[#This Row],[sem 02]],Tabla1[[#This Row],[sem 03]])</f>
        <v/>
      </c>
      <c r="AV1088" s="56"/>
      <c r="AW1088" s="56"/>
      <c r="AX1088" s="248" t="str">
        <f>IF(V1088="","",EOMONTH(EDATE(Tabla1[[#This Row],[Fecha Finalización]],2),0))</f>
        <v/>
      </c>
      <c r="AY1088" s="155"/>
      <c r="AZ1088" s="249" t="str">
        <f>IF(V1088="","",EOMONTH(EDATE(Tabla1[[#This Row],[Fecha Finalización]],3),0))</f>
        <v/>
      </c>
      <c r="BA1088" s="40"/>
      <c r="BB1088" s="40"/>
      <c r="BC1088" s="237"/>
      <c r="BD1088" s="233" t="str">
        <f>IF(F1088="","",Tabla1[[#This Row],[sem 01]]&amp;Tabla1[[#This Row],[sem 02]]&amp;Tabla1[[#This Row],[sem 03]])</f>
        <v/>
      </c>
      <c r="BE1088" s="234" t="str">
        <f>+IF(TRIM(F1088)="","",$B$1&amp;"-"&amp;Tabla1[[#This Row],[Mes Inscrito]]&amp;"-"&amp;Tabla1[[#This Row],[Dia de clases Inscrito]]&amp;"-"&amp;Tabla1[[#This Row],[Horario Inscrito]]&amp;"-"&amp;Tabla1[[#This Row],[Fecha Inicio grupo]])</f>
        <v/>
      </c>
      <c r="BF1088" s="251" t="str">
        <f>IF(F1088="","",Tabla1[[#This Row],[Curso]])</f>
        <v/>
      </c>
      <c r="BG1088" s="252" t="str">
        <f>+IF(TRIM(F1088)="","",$B$1&amp;"-"&amp;TRIM(Tabla1[[#This Row],[Mes Inscrito]])&amp;"-"&amp;TRIM(Tabla1[[#This Row],[Dia de clases Inscrito]])&amp;"-"&amp;TRIM(Tabla1[[#This Row],[Horario Inscrito]])&amp;"-"&amp;TRIM(Tabla1[[#This Row],[Fecha Inicio grupo]])&amp;"-"&amp;TRIM(Tabla1[[#This Row],[Tipo Incrito]]))</f>
        <v/>
      </c>
      <c r="BH1088" s="253" t="str">
        <f>IF(F1088="","",OR(IFERROR(SEARCH("CG",Tabla1[[#This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8" s="307" t="str">
        <f>IF(F1088&lt;&gt;"",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8" s="307" t="str">
        <f>IF(F1088&lt;&gt;"",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8" s="307" t="str">
        <f>IF(Tabla1[[#This Row],[Fecha Inicio grupo]]="","",IFERROR(VLOOKUP(Tabla1[[#This Row],[Mes de Alta como miembro]],Parámetros!$AM$2:$AN$16,2,0),"01/01/1900"))</f>
        <v/>
      </c>
    </row>
    <row r="1089" spans="1:63" ht="15" hidden="1" customHeight="1">
      <c r="A1089" s="69">
        <v>1086</v>
      </c>
      <c r="B1089" s="145"/>
      <c r="C1089" s="146"/>
      <c r="D1089" s="43"/>
      <c r="E1089" s="147"/>
      <c r="F1089" s="206"/>
      <c r="G1089" s="46"/>
      <c r="H1089" s="164"/>
      <c r="I1089" s="148"/>
      <c r="J1089" s="146"/>
      <c r="K1089" s="167"/>
      <c r="L1089" s="150"/>
      <c r="M1089" s="149"/>
      <c r="N1089" s="239" t="str">
        <f ca="1">IF(Tabla1[[#This Row],[Fecha de nac]]="","",IF(Tabla1[[#This Row],[Fecha Finalización]] &gt;=TODAY(), DATEDIF(Tabla1[[#This Row],[Fecha de nac]],TODAY(),"y"), ROUNDDOWN((Tabla1[[#This Row],[Fecha Finalización]] -Tabla1[[#This Row],[Fecha de nac]])/365,0)))</f>
        <v/>
      </c>
      <c r="O1089" s="170"/>
      <c r="P1089" s="151"/>
      <c r="Q1089" s="152"/>
      <c r="R1089" s="153"/>
      <c r="S1089" s="153"/>
      <c r="T1089" s="153"/>
      <c r="U1089" s="243" t="str">
        <f>IF(F1089="","",Tabla1[[#This Row],[Fecha Inicio grupo]]+3*7-7)</f>
        <v/>
      </c>
      <c r="V1089" s="244" t="str">
        <f>IF(F1089="","",EDATE(Tabla1[[#This Row],[Fecha Inicio grupo]],3))</f>
        <v/>
      </c>
      <c r="W1089" s="30"/>
      <c r="X1089" s="30"/>
      <c r="Y1089" s="154"/>
      <c r="Z1089" s="154"/>
      <c r="AA1089" s="154"/>
      <c r="AB1089" s="154"/>
      <c r="AC1089" s="154"/>
      <c r="AD1089" s="154"/>
      <c r="AE1089" s="154"/>
      <c r="AF1089" s="154"/>
      <c r="AG1089" s="154"/>
      <c r="AH1089" s="231"/>
      <c r="AI1089" s="231"/>
      <c r="AJ1089" s="232"/>
      <c r="AK1089" s="231"/>
      <c r="AL1089" s="231"/>
      <c r="AM1089" s="231"/>
      <c r="AN1089" s="231"/>
      <c r="AO1089" s="144"/>
      <c r="AP1089" s="246" t="str">
        <f>IF(F1089="","",IFERROR(VLOOKUP(SUBSTITUTE(SUBSTITUTE(Tabla1[[#This Row],[Uso Sistemas]],"T","P"),"N","F"),Parámetros!$M$2:$N$17,2,0),"Completar hasta 3ra sem. para evaluar a Probacionista"))</f>
        <v/>
      </c>
      <c r="AQ1089" s="155"/>
      <c r="AR1089" s="155"/>
      <c r="AS1089" s="155"/>
      <c r="AT1089" s="30"/>
      <c r="AU1089" s="56" t="str">
        <f>CONCATENATE(Tabla1[[#This Row],[sem 01]],Tabla1[[#This Row],[sem 02]],Tabla1[[#This Row],[sem 03]])</f>
        <v/>
      </c>
      <c r="AV1089" s="56"/>
      <c r="AW1089" s="56"/>
      <c r="AX1089" s="248" t="str">
        <f>IF(V1089="","",EOMONTH(EDATE(Tabla1[[#This Row],[Fecha Finalización]],2),0))</f>
        <v/>
      </c>
      <c r="AY1089" s="155"/>
      <c r="AZ1089" s="249" t="str">
        <f>IF(V1089="","",EOMONTH(EDATE(Tabla1[[#This Row],[Fecha Finalización]],3),0))</f>
        <v/>
      </c>
      <c r="BA1089" s="40"/>
      <c r="BB1089" s="40"/>
      <c r="BC1089" s="237"/>
      <c r="BD1089" s="233" t="str">
        <f>IF(F1089="","",Tabla1[[#This Row],[sem 01]]&amp;Tabla1[[#This Row],[sem 02]]&amp;Tabla1[[#This Row],[sem 03]])</f>
        <v/>
      </c>
      <c r="BE1089" s="234" t="str">
        <f>+IF(TRIM(F1089)="","",$B$1&amp;"-"&amp;Tabla1[[#This Row],[Mes Inscrito]]&amp;"-"&amp;Tabla1[[#This Row],[Dia de clases Inscrito]]&amp;"-"&amp;Tabla1[[#This Row],[Horario Inscrito]]&amp;"-"&amp;Tabla1[[#This Row],[Fecha Inicio grupo]])</f>
        <v/>
      </c>
      <c r="BF1089" s="251" t="str">
        <f>IF(F1089="","",Tabla1[[#This Row],[Curso]])</f>
        <v/>
      </c>
      <c r="BG1089" s="252" t="str">
        <f>+IF(TRIM(F1089)="","",$B$1&amp;"-"&amp;TRIM(Tabla1[[#This Row],[Mes Inscrito]])&amp;"-"&amp;TRIM(Tabla1[[#This Row],[Dia de clases Inscrito]])&amp;"-"&amp;TRIM(Tabla1[[#This Row],[Horario Inscrito]])&amp;"-"&amp;TRIM(Tabla1[[#This Row],[Fecha Inicio grupo]])&amp;"-"&amp;TRIM(Tabla1[[#This Row],[Tipo Incrito]]))</f>
        <v/>
      </c>
      <c r="BH1089" s="253" t="str">
        <f>IF(F1089="","",OR(IFERROR(SEARCH("CG",Tabla1[[#This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9" s="307" t="str">
        <f>IF(F1089&lt;&gt;"",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9" s="307" t="str">
        <f>IF(F1089&lt;&gt;"",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9" s="307" t="str">
        <f>IF(Tabla1[[#This Row],[Fecha Inicio grupo]]="","",IFERROR(VLOOKUP(Tabla1[[#This Row],[Mes de Alta como miembro]],Parámetros!$AM$2:$AN$16,2,0),"01/01/1900"))</f>
        <v/>
      </c>
    </row>
    <row r="1090" spans="1:63" ht="15" hidden="1" customHeight="1">
      <c r="A1090" s="69">
        <v>1087</v>
      </c>
      <c r="B1090" s="145"/>
      <c r="C1090" s="146"/>
      <c r="D1090" s="43"/>
      <c r="E1090" s="147"/>
      <c r="F1090" s="206"/>
      <c r="G1090" s="46"/>
      <c r="H1090" s="164"/>
      <c r="I1090" s="148"/>
      <c r="J1090" s="146"/>
      <c r="K1090" s="167"/>
      <c r="L1090" s="150"/>
      <c r="M1090" s="149"/>
      <c r="N1090" s="239" t="str">
        <f ca="1">IF(Tabla1[[#This Row],[Fecha de nac]]="","",IF(Tabla1[[#This Row],[Fecha Finalización]] &gt;=TODAY(), DATEDIF(Tabla1[[#This Row],[Fecha de nac]],TODAY(),"y"), ROUNDDOWN((Tabla1[[#This Row],[Fecha Finalización]] -Tabla1[[#This Row],[Fecha de nac]])/365,0)))</f>
        <v/>
      </c>
      <c r="O1090" s="170"/>
      <c r="P1090" s="151"/>
      <c r="Q1090" s="152"/>
      <c r="R1090" s="153"/>
      <c r="S1090" s="153"/>
      <c r="T1090" s="153"/>
      <c r="U1090" s="243" t="str">
        <f>IF(F1090="","",Tabla1[[#This Row],[Fecha Inicio grupo]]+3*7-7)</f>
        <v/>
      </c>
      <c r="V1090" s="244" t="str">
        <f>IF(F1090="","",EDATE(Tabla1[[#This Row],[Fecha Inicio grupo]],3))</f>
        <v/>
      </c>
      <c r="W1090" s="30"/>
      <c r="X1090" s="30"/>
      <c r="Y1090" s="154"/>
      <c r="Z1090" s="154"/>
      <c r="AA1090" s="154"/>
      <c r="AB1090" s="154"/>
      <c r="AC1090" s="154"/>
      <c r="AD1090" s="154"/>
      <c r="AE1090" s="154"/>
      <c r="AF1090" s="154"/>
      <c r="AG1090" s="154"/>
      <c r="AH1090" s="231"/>
      <c r="AI1090" s="231"/>
      <c r="AJ1090" s="232"/>
      <c r="AK1090" s="231"/>
      <c r="AL1090" s="231"/>
      <c r="AM1090" s="231"/>
      <c r="AN1090" s="231"/>
      <c r="AO1090" s="144"/>
      <c r="AP1090" s="246" t="str">
        <f>IF(F1090="","",IFERROR(VLOOKUP(SUBSTITUTE(SUBSTITUTE(Tabla1[[#This Row],[Uso Sistemas]],"T","P"),"N","F"),Parámetros!$M$2:$N$17,2,0),"Completar hasta 3ra sem. para evaluar a Probacionista"))</f>
        <v/>
      </c>
      <c r="AQ1090" s="155"/>
      <c r="AR1090" s="155"/>
      <c r="AS1090" s="155"/>
      <c r="AT1090" s="30"/>
      <c r="AU1090" s="56" t="str">
        <f>CONCATENATE(Tabla1[[#This Row],[sem 01]],Tabla1[[#This Row],[sem 02]],Tabla1[[#This Row],[sem 03]])</f>
        <v/>
      </c>
      <c r="AV1090" s="56"/>
      <c r="AW1090" s="56"/>
      <c r="AX1090" s="248" t="str">
        <f>IF(V1090="","",EOMONTH(EDATE(Tabla1[[#This Row],[Fecha Finalización]],2),0))</f>
        <v/>
      </c>
      <c r="AY1090" s="155"/>
      <c r="AZ1090" s="249" t="str">
        <f>IF(V1090="","",EOMONTH(EDATE(Tabla1[[#This Row],[Fecha Finalización]],3),0))</f>
        <v/>
      </c>
      <c r="BA1090" s="40"/>
      <c r="BB1090" s="40"/>
      <c r="BC1090" s="237"/>
      <c r="BD1090" s="233" t="str">
        <f>IF(F1090="","",Tabla1[[#This Row],[sem 01]]&amp;Tabla1[[#This Row],[sem 02]]&amp;Tabla1[[#This Row],[sem 03]])</f>
        <v/>
      </c>
      <c r="BE1090" s="234" t="str">
        <f>+IF(TRIM(F1090)="","",$B$1&amp;"-"&amp;Tabla1[[#This Row],[Mes Inscrito]]&amp;"-"&amp;Tabla1[[#This Row],[Dia de clases Inscrito]]&amp;"-"&amp;Tabla1[[#This Row],[Horario Inscrito]]&amp;"-"&amp;Tabla1[[#This Row],[Fecha Inicio grupo]])</f>
        <v/>
      </c>
      <c r="BF1090" s="251" t="str">
        <f>IF(F1090="","",Tabla1[[#This Row],[Curso]])</f>
        <v/>
      </c>
      <c r="BG1090" s="252" t="str">
        <f>+IF(TRIM(F1090)="","",$B$1&amp;"-"&amp;TRIM(Tabla1[[#This Row],[Mes Inscrito]])&amp;"-"&amp;TRIM(Tabla1[[#This Row],[Dia de clases Inscrito]])&amp;"-"&amp;TRIM(Tabla1[[#This Row],[Horario Inscrito]])&amp;"-"&amp;TRIM(Tabla1[[#This Row],[Fecha Inicio grupo]])&amp;"-"&amp;TRIM(Tabla1[[#This Row],[Tipo Incrito]]))</f>
        <v/>
      </c>
      <c r="BH1090" s="253" t="str">
        <f>IF(F1090="","",OR(IFERROR(SEARCH("CG",Tabla1[[#This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0" s="307" t="str">
        <f>IF(F1090&lt;&gt;"",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0" s="307" t="str">
        <f>IF(F1090&lt;&gt;"",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0" s="307" t="str">
        <f>IF(Tabla1[[#This Row],[Fecha Inicio grupo]]="","",IFERROR(VLOOKUP(Tabla1[[#This Row],[Mes de Alta como miembro]],Parámetros!$AM$2:$AN$16,2,0),"01/01/1900"))</f>
        <v/>
      </c>
    </row>
    <row r="1091" spans="1:63" ht="15" hidden="1" customHeight="1">
      <c r="A1091" s="69">
        <v>1088</v>
      </c>
      <c r="B1091" s="145"/>
      <c r="C1091" s="146"/>
      <c r="D1091" s="43"/>
      <c r="E1091" s="147"/>
      <c r="F1091" s="206"/>
      <c r="G1091" s="46"/>
      <c r="H1091" s="164"/>
      <c r="I1091" s="148"/>
      <c r="J1091" s="146"/>
      <c r="K1091" s="167"/>
      <c r="L1091" s="150"/>
      <c r="M1091" s="149"/>
      <c r="N1091" s="239" t="str">
        <f ca="1">IF(Tabla1[[#This Row],[Fecha de nac]]="","",IF(Tabla1[[#This Row],[Fecha Finalización]] &gt;=TODAY(), DATEDIF(Tabla1[[#This Row],[Fecha de nac]],TODAY(),"y"), ROUNDDOWN((Tabla1[[#This Row],[Fecha Finalización]] -Tabla1[[#This Row],[Fecha de nac]])/365,0)))</f>
        <v/>
      </c>
      <c r="O1091" s="170"/>
      <c r="P1091" s="151"/>
      <c r="Q1091" s="152"/>
      <c r="R1091" s="153"/>
      <c r="S1091" s="153"/>
      <c r="T1091" s="153"/>
      <c r="U1091" s="243" t="str">
        <f>IF(F1091="","",Tabla1[[#This Row],[Fecha Inicio grupo]]+3*7-7)</f>
        <v/>
      </c>
      <c r="V1091" s="244" t="str">
        <f>IF(F1091="","",EDATE(Tabla1[[#This Row],[Fecha Inicio grupo]],3))</f>
        <v/>
      </c>
      <c r="W1091" s="30"/>
      <c r="X1091" s="30"/>
      <c r="Y1091" s="154"/>
      <c r="Z1091" s="154"/>
      <c r="AA1091" s="154"/>
      <c r="AB1091" s="154"/>
      <c r="AC1091" s="154"/>
      <c r="AD1091" s="154"/>
      <c r="AE1091" s="154"/>
      <c r="AF1091" s="154"/>
      <c r="AG1091" s="154"/>
      <c r="AH1091" s="231"/>
      <c r="AI1091" s="231"/>
      <c r="AJ1091" s="232"/>
      <c r="AK1091" s="231"/>
      <c r="AL1091" s="231"/>
      <c r="AM1091" s="231"/>
      <c r="AN1091" s="231"/>
      <c r="AO1091" s="144"/>
      <c r="AP1091" s="246" t="str">
        <f>IF(F1091="","",IFERROR(VLOOKUP(SUBSTITUTE(SUBSTITUTE(Tabla1[[#This Row],[Uso Sistemas]],"T","P"),"N","F"),Parámetros!$M$2:$N$17,2,0),"Completar hasta 3ra sem. para evaluar a Probacionista"))</f>
        <v/>
      </c>
      <c r="AQ1091" s="155"/>
      <c r="AR1091" s="155"/>
      <c r="AS1091" s="155"/>
      <c r="AT1091" s="30"/>
      <c r="AU1091" s="56" t="str">
        <f>CONCATENATE(Tabla1[[#This Row],[sem 01]],Tabla1[[#This Row],[sem 02]],Tabla1[[#This Row],[sem 03]])</f>
        <v/>
      </c>
      <c r="AV1091" s="56"/>
      <c r="AW1091" s="56"/>
      <c r="AX1091" s="248" t="str">
        <f>IF(V1091="","",EOMONTH(EDATE(Tabla1[[#This Row],[Fecha Finalización]],2),0))</f>
        <v/>
      </c>
      <c r="AY1091" s="155"/>
      <c r="AZ1091" s="249" t="str">
        <f>IF(V1091="","",EOMONTH(EDATE(Tabla1[[#This Row],[Fecha Finalización]],3),0))</f>
        <v/>
      </c>
      <c r="BA1091" s="40"/>
      <c r="BB1091" s="40"/>
      <c r="BC1091" s="237"/>
      <c r="BD1091" s="233" t="str">
        <f>IF(F1091="","",Tabla1[[#This Row],[sem 01]]&amp;Tabla1[[#This Row],[sem 02]]&amp;Tabla1[[#This Row],[sem 03]])</f>
        <v/>
      </c>
      <c r="BE1091" s="234" t="str">
        <f>+IF(TRIM(F1091)="","",$B$1&amp;"-"&amp;Tabla1[[#This Row],[Mes Inscrito]]&amp;"-"&amp;Tabla1[[#This Row],[Dia de clases Inscrito]]&amp;"-"&amp;Tabla1[[#This Row],[Horario Inscrito]]&amp;"-"&amp;Tabla1[[#This Row],[Fecha Inicio grupo]])</f>
        <v/>
      </c>
      <c r="BF1091" s="251" t="str">
        <f>IF(F1091="","",Tabla1[[#This Row],[Curso]])</f>
        <v/>
      </c>
      <c r="BG1091" s="252" t="str">
        <f>+IF(TRIM(F1091)="","",$B$1&amp;"-"&amp;TRIM(Tabla1[[#This Row],[Mes Inscrito]])&amp;"-"&amp;TRIM(Tabla1[[#This Row],[Dia de clases Inscrito]])&amp;"-"&amp;TRIM(Tabla1[[#This Row],[Horario Inscrito]])&amp;"-"&amp;TRIM(Tabla1[[#This Row],[Fecha Inicio grupo]])&amp;"-"&amp;TRIM(Tabla1[[#This Row],[Tipo Incrito]]))</f>
        <v/>
      </c>
      <c r="BH1091" s="253" t="str">
        <f>IF(F1091="","",OR(IFERROR(SEARCH("CG",Tabla1[[#This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1" s="307" t="str">
        <f>IF(F1091&lt;&gt;"",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1" s="307" t="str">
        <f>IF(F1091&lt;&gt;"",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1" s="307" t="str">
        <f>IF(Tabla1[[#This Row],[Fecha Inicio grupo]]="","",IFERROR(VLOOKUP(Tabla1[[#This Row],[Mes de Alta como miembro]],Parámetros!$AM$2:$AN$16,2,0),"01/01/1900"))</f>
        <v/>
      </c>
    </row>
    <row r="1092" spans="1:63" ht="15" hidden="1" customHeight="1">
      <c r="A1092" s="69">
        <v>1089</v>
      </c>
      <c r="B1092" s="145"/>
      <c r="C1092" s="146"/>
      <c r="D1092" s="43"/>
      <c r="E1092" s="147"/>
      <c r="F1092" s="206"/>
      <c r="G1092" s="46"/>
      <c r="H1092" s="164"/>
      <c r="I1092" s="148"/>
      <c r="J1092" s="146"/>
      <c r="K1092" s="167"/>
      <c r="L1092" s="150"/>
      <c r="M1092" s="149"/>
      <c r="N1092" s="239" t="str">
        <f ca="1">IF(Tabla1[[#This Row],[Fecha de nac]]="","",IF(Tabla1[[#This Row],[Fecha Finalización]] &gt;=TODAY(), DATEDIF(Tabla1[[#This Row],[Fecha de nac]],TODAY(),"y"), ROUNDDOWN((Tabla1[[#This Row],[Fecha Finalización]] -Tabla1[[#This Row],[Fecha de nac]])/365,0)))</f>
        <v/>
      </c>
      <c r="O1092" s="170"/>
      <c r="P1092" s="151"/>
      <c r="Q1092" s="152"/>
      <c r="R1092" s="153"/>
      <c r="S1092" s="153"/>
      <c r="T1092" s="153"/>
      <c r="U1092" s="243" t="str">
        <f>IF(F1092="","",Tabla1[[#This Row],[Fecha Inicio grupo]]+3*7-7)</f>
        <v/>
      </c>
      <c r="V1092" s="244" t="str">
        <f>IF(F1092="","",EDATE(Tabla1[[#This Row],[Fecha Inicio grupo]],3))</f>
        <v/>
      </c>
      <c r="W1092" s="30"/>
      <c r="X1092" s="30"/>
      <c r="Y1092" s="154"/>
      <c r="Z1092" s="154"/>
      <c r="AA1092" s="154"/>
      <c r="AB1092" s="154"/>
      <c r="AC1092" s="154"/>
      <c r="AD1092" s="154"/>
      <c r="AE1092" s="154"/>
      <c r="AF1092" s="154"/>
      <c r="AG1092" s="154"/>
      <c r="AH1092" s="231"/>
      <c r="AI1092" s="231"/>
      <c r="AJ1092" s="232"/>
      <c r="AK1092" s="231"/>
      <c r="AL1092" s="231"/>
      <c r="AM1092" s="231"/>
      <c r="AN1092" s="231"/>
      <c r="AO1092" s="144"/>
      <c r="AP1092" s="246" t="str">
        <f>IF(F1092="","",IFERROR(VLOOKUP(SUBSTITUTE(SUBSTITUTE(Tabla1[[#This Row],[Uso Sistemas]],"T","P"),"N","F"),Parámetros!$M$2:$N$17,2,0),"Completar hasta 3ra sem. para evaluar a Probacionista"))</f>
        <v/>
      </c>
      <c r="AQ1092" s="155"/>
      <c r="AR1092" s="155"/>
      <c r="AS1092" s="155"/>
      <c r="AT1092" s="30"/>
      <c r="AU1092" s="56" t="str">
        <f>CONCATENATE(Tabla1[[#This Row],[sem 01]],Tabla1[[#This Row],[sem 02]],Tabla1[[#This Row],[sem 03]])</f>
        <v/>
      </c>
      <c r="AV1092" s="56"/>
      <c r="AW1092" s="56"/>
      <c r="AX1092" s="248" t="str">
        <f>IF(V1092="","",EOMONTH(EDATE(Tabla1[[#This Row],[Fecha Finalización]],2),0))</f>
        <v/>
      </c>
      <c r="AY1092" s="155"/>
      <c r="AZ1092" s="249" t="str">
        <f>IF(V1092="","",EOMONTH(EDATE(Tabla1[[#This Row],[Fecha Finalización]],3),0))</f>
        <v/>
      </c>
      <c r="BA1092" s="40"/>
      <c r="BB1092" s="40"/>
      <c r="BC1092" s="237"/>
      <c r="BD1092" s="233" t="str">
        <f>IF(F1092="","",Tabla1[[#This Row],[sem 01]]&amp;Tabla1[[#This Row],[sem 02]]&amp;Tabla1[[#This Row],[sem 03]])</f>
        <v/>
      </c>
      <c r="BE1092" s="234" t="str">
        <f>+IF(TRIM(F1092)="","",$B$1&amp;"-"&amp;Tabla1[[#This Row],[Mes Inscrito]]&amp;"-"&amp;Tabla1[[#This Row],[Dia de clases Inscrito]]&amp;"-"&amp;Tabla1[[#This Row],[Horario Inscrito]]&amp;"-"&amp;Tabla1[[#This Row],[Fecha Inicio grupo]])</f>
        <v/>
      </c>
      <c r="BF1092" s="251" t="str">
        <f>IF(F1092="","",Tabla1[[#This Row],[Curso]])</f>
        <v/>
      </c>
      <c r="BG1092" s="252" t="str">
        <f>+IF(TRIM(F1092)="","",$B$1&amp;"-"&amp;TRIM(Tabla1[[#This Row],[Mes Inscrito]])&amp;"-"&amp;TRIM(Tabla1[[#This Row],[Dia de clases Inscrito]])&amp;"-"&amp;TRIM(Tabla1[[#This Row],[Horario Inscrito]])&amp;"-"&amp;TRIM(Tabla1[[#This Row],[Fecha Inicio grupo]])&amp;"-"&amp;TRIM(Tabla1[[#This Row],[Tipo Incrito]]))</f>
        <v/>
      </c>
      <c r="BH1092" s="253" t="str">
        <f>IF(F1092="","",OR(IFERROR(SEARCH("CG",Tabla1[[#This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2" s="307" t="str">
        <f>IF(F1092&lt;&gt;"",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2" s="307" t="str">
        <f>IF(F1092&lt;&gt;"",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2" s="307" t="str">
        <f>IF(Tabla1[[#This Row],[Fecha Inicio grupo]]="","",IFERROR(VLOOKUP(Tabla1[[#This Row],[Mes de Alta como miembro]],Parámetros!$AM$2:$AN$16,2,0),"01/01/1900"))</f>
        <v/>
      </c>
    </row>
    <row r="1093" spans="1:63" ht="15" hidden="1" customHeight="1">
      <c r="A1093" s="69">
        <v>1090</v>
      </c>
      <c r="B1093" s="145"/>
      <c r="C1093" s="146"/>
      <c r="D1093" s="43"/>
      <c r="E1093" s="147"/>
      <c r="F1093" s="206"/>
      <c r="G1093" s="46"/>
      <c r="H1093" s="164"/>
      <c r="I1093" s="148"/>
      <c r="J1093" s="146"/>
      <c r="K1093" s="167"/>
      <c r="L1093" s="150"/>
      <c r="M1093" s="149"/>
      <c r="N1093" s="239" t="str">
        <f ca="1">IF(Tabla1[[#This Row],[Fecha de nac]]="","",IF(Tabla1[[#This Row],[Fecha Finalización]] &gt;=TODAY(), DATEDIF(Tabla1[[#This Row],[Fecha de nac]],TODAY(),"y"), ROUNDDOWN((Tabla1[[#This Row],[Fecha Finalización]] -Tabla1[[#This Row],[Fecha de nac]])/365,0)))</f>
        <v/>
      </c>
      <c r="O1093" s="170"/>
      <c r="P1093" s="151"/>
      <c r="Q1093" s="152"/>
      <c r="R1093" s="153"/>
      <c r="S1093" s="153"/>
      <c r="T1093" s="153"/>
      <c r="U1093" s="243" t="str">
        <f>IF(F1093="","",Tabla1[[#This Row],[Fecha Inicio grupo]]+3*7-7)</f>
        <v/>
      </c>
      <c r="V1093" s="244" t="str">
        <f>IF(F1093="","",EDATE(Tabla1[[#This Row],[Fecha Inicio grupo]],3))</f>
        <v/>
      </c>
      <c r="W1093" s="30"/>
      <c r="X1093" s="30"/>
      <c r="Y1093" s="154"/>
      <c r="Z1093" s="154"/>
      <c r="AA1093" s="154"/>
      <c r="AB1093" s="154"/>
      <c r="AC1093" s="154"/>
      <c r="AD1093" s="154"/>
      <c r="AE1093" s="154"/>
      <c r="AF1093" s="154"/>
      <c r="AG1093" s="154"/>
      <c r="AH1093" s="231"/>
      <c r="AI1093" s="231"/>
      <c r="AJ1093" s="232"/>
      <c r="AK1093" s="231"/>
      <c r="AL1093" s="231"/>
      <c r="AM1093" s="231"/>
      <c r="AN1093" s="231"/>
      <c r="AO1093" s="144"/>
      <c r="AP1093" s="246" t="str">
        <f>IF(F1093="","",IFERROR(VLOOKUP(SUBSTITUTE(SUBSTITUTE(Tabla1[[#This Row],[Uso Sistemas]],"T","P"),"N","F"),Parámetros!$M$2:$N$17,2,0),"Completar hasta 3ra sem. para evaluar a Probacionista"))</f>
        <v/>
      </c>
      <c r="AQ1093" s="155"/>
      <c r="AR1093" s="155"/>
      <c r="AS1093" s="155"/>
      <c r="AT1093" s="30"/>
      <c r="AU1093" s="56" t="str">
        <f>CONCATENATE(Tabla1[[#This Row],[sem 01]],Tabla1[[#This Row],[sem 02]],Tabla1[[#This Row],[sem 03]])</f>
        <v/>
      </c>
      <c r="AV1093" s="56"/>
      <c r="AW1093" s="56"/>
      <c r="AX1093" s="248" t="str">
        <f>IF(V1093="","",EOMONTH(EDATE(Tabla1[[#This Row],[Fecha Finalización]],2),0))</f>
        <v/>
      </c>
      <c r="AY1093" s="155"/>
      <c r="AZ1093" s="249" t="str">
        <f>IF(V1093="","",EOMONTH(EDATE(Tabla1[[#This Row],[Fecha Finalización]],3),0))</f>
        <v/>
      </c>
      <c r="BA1093" s="40"/>
      <c r="BB1093" s="40"/>
      <c r="BC1093" s="237"/>
      <c r="BD1093" s="233" t="str">
        <f>IF(F1093="","",Tabla1[[#This Row],[sem 01]]&amp;Tabla1[[#This Row],[sem 02]]&amp;Tabla1[[#This Row],[sem 03]])</f>
        <v/>
      </c>
      <c r="BE1093" s="234" t="str">
        <f>+IF(TRIM(F1093)="","",$B$1&amp;"-"&amp;Tabla1[[#This Row],[Mes Inscrito]]&amp;"-"&amp;Tabla1[[#This Row],[Dia de clases Inscrito]]&amp;"-"&amp;Tabla1[[#This Row],[Horario Inscrito]]&amp;"-"&amp;Tabla1[[#This Row],[Fecha Inicio grupo]])</f>
        <v/>
      </c>
      <c r="BF1093" s="251" t="str">
        <f>IF(F1093="","",Tabla1[[#This Row],[Curso]])</f>
        <v/>
      </c>
      <c r="BG1093" s="252" t="str">
        <f>+IF(TRIM(F1093)="","",$B$1&amp;"-"&amp;TRIM(Tabla1[[#This Row],[Mes Inscrito]])&amp;"-"&amp;TRIM(Tabla1[[#This Row],[Dia de clases Inscrito]])&amp;"-"&amp;TRIM(Tabla1[[#This Row],[Horario Inscrito]])&amp;"-"&amp;TRIM(Tabla1[[#This Row],[Fecha Inicio grupo]])&amp;"-"&amp;TRIM(Tabla1[[#This Row],[Tipo Incrito]]))</f>
        <v/>
      </c>
      <c r="BH1093" s="253" t="str">
        <f>IF(F1093="","",OR(IFERROR(SEARCH("CG",Tabla1[[#This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3" s="307" t="str">
        <f>IF(F1093&lt;&gt;"",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3" s="307" t="str">
        <f>IF(F1093&lt;&gt;"",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3" s="307" t="str">
        <f>IF(Tabla1[[#This Row],[Fecha Inicio grupo]]="","",IFERROR(VLOOKUP(Tabla1[[#This Row],[Mes de Alta como miembro]],Parámetros!$AM$2:$AN$16,2,0),"01/01/1900"))</f>
        <v/>
      </c>
    </row>
    <row r="1094" spans="1:63" ht="15" hidden="1" customHeight="1">
      <c r="A1094" s="69">
        <v>1091</v>
      </c>
      <c r="B1094" s="145"/>
      <c r="C1094" s="146"/>
      <c r="D1094" s="43"/>
      <c r="E1094" s="147"/>
      <c r="F1094" s="206"/>
      <c r="G1094" s="46"/>
      <c r="H1094" s="164"/>
      <c r="I1094" s="148"/>
      <c r="J1094" s="146"/>
      <c r="K1094" s="167"/>
      <c r="L1094" s="150"/>
      <c r="M1094" s="149"/>
      <c r="N1094" s="239" t="str">
        <f ca="1">IF(Tabla1[[#This Row],[Fecha de nac]]="","",IF(Tabla1[[#This Row],[Fecha Finalización]] &gt;=TODAY(), DATEDIF(Tabla1[[#This Row],[Fecha de nac]],TODAY(),"y"), ROUNDDOWN((Tabla1[[#This Row],[Fecha Finalización]] -Tabla1[[#This Row],[Fecha de nac]])/365,0)))</f>
        <v/>
      </c>
      <c r="O1094" s="170"/>
      <c r="P1094" s="151"/>
      <c r="Q1094" s="152"/>
      <c r="R1094" s="153"/>
      <c r="S1094" s="153"/>
      <c r="T1094" s="153"/>
      <c r="U1094" s="243" t="str">
        <f>IF(F1094="","",Tabla1[[#This Row],[Fecha Inicio grupo]]+3*7-7)</f>
        <v/>
      </c>
      <c r="V1094" s="244" t="str">
        <f>IF(F1094="","",EDATE(Tabla1[[#This Row],[Fecha Inicio grupo]],3))</f>
        <v/>
      </c>
      <c r="W1094" s="30"/>
      <c r="X1094" s="30"/>
      <c r="Y1094" s="154"/>
      <c r="Z1094" s="154"/>
      <c r="AA1094" s="154"/>
      <c r="AB1094" s="154"/>
      <c r="AC1094" s="154"/>
      <c r="AD1094" s="154"/>
      <c r="AE1094" s="154"/>
      <c r="AF1094" s="154"/>
      <c r="AG1094" s="154"/>
      <c r="AH1094" s="231"/>
      <c r="AI1094" s="231"/>
      <c r="AJ1094" s="232"/>
      <c r="AK1094" s="231"/>
      <c r="AL1094" s="231"/>
      <c r="AM1094" s="231"/>
      <c r="AN1094" s="231"/>
      <c r="AO1094" s="144"/>
      <c r="AP1094" s="246" t="str">
        <f>IF(F1094="","",IFERROR(VLOOKUP(SUBSTITUTE(SUBSTITUTE(Tabla1[[#This Row],[Uso Sistemas]],"T","P"),"N","F"),Parámetros!$M$2:$N$17,2,0),"Completar hasta 3ra sem. para evaluar a Probacionista"))</f>
        <v/>
      </c>
      <c r="AQ1094" s="155"/>
      <c r="AR1094" s="155"/>
      <c r="AS1094" s="155"/>
      <c r="AT1094" s="30"/>
      <c r="AU1094" s="56" t="str">
        <f>CONCATENATE(Tabla1[[#This Row],[sem 01]],Tabla1[[#This Row],[sem 02]],Tabla1[[#This Row],[sem 03]])</f>
        <v/>
      </c>
      <c r="AV1094" s="56"/>
      <c r="AW1094" s="56"/>
      <c r="AX1094" s="248" t="str">
        <f>IF(V1094="","",EOMONTH(EDATE(Tabla1[[#This Row],[Fecha Finalización]],2),0))</f>
        <v/>
      </c>
      <c r="AY1094" s="155"/>
      <c r="AZ1094" s="249" t="str">
        <f>IF(V1094="","",EOMONTH(EDATE(Tabla1[[#This Row],[Fecha Finalización]],3),0))</f>
        <v/>
      </c>
      <c r="BA1094" s="40"/>
      <c r="BB1094" s="40"/>
      <c r="BC1094" s="237"/>
      <c r="BD1094" s="233" t="str">
        <f>IF(F1094="","",Tabla1[[#This Row],[sem 01]]&amp;Tabla1[[#This Row],[sem 02]]&amp;Tabla1[[#This Row],[sem 03]])</f>
        <v/>
      </c>
      <c r="BE1094" s="234" t="str">
        <f>+IF(TRIM(F1094)="","",$B$1&amp;"-"&amp;Tabla1[[#This Row],[Mes Inscrito]]&amp;"-"&amp;Tabla1[[#This Row],[Dia de clases Inscrito]]&amp;"-"&amp;Tabla1[[#This Row],[Horario Inscrito]]&amp;"-"&amp;Tabla1[[#This Row],[Fecha Inicio grupo]])</f>
        <v/>
      </c>
      <c r="BF1094" s="251" t="str">
        <f>IF(F1094="","",Tabla1[[#This Row],[Curso]])</f>
        <v/>
      </c>
      <c r="BG1094" s="252" t="str">
        <f>+IF(TRIM(F1094)="","",$B$1&amp;"-"&amp;TRIM(Tabla1[[#This Row],[Mes Inscrito]])&amp;"-"&amp;TRIM(Tabla1[[#This Row],[Dia de clases Inscrito]])&amp;"-"&amp;TRIM(Tabla1[[#This Row],[Horario Inscrito]])&amp;"-"&amp;TRIM(Tabla1[[#This Row],[Fecha Inicio grupo]])&amp;"-"&amp;TRIM(Tabla1[[#This Row],[Tipo Incrito]]))</f>
        <v/>
      </c>
      <c r="BH1094" s="253" t="str">
        <f>IF(F1094="","",OR(IFERROR(SEARCH("CG",Tabla1[[#This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4" s="307" t="str">
        <f>IF(F1094&lt;&gt;"",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4" s="307" t="str">
        <f>IF(F1094&lt;&gt;"",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4" s="307" t="str">
        <f>IF(Tabla1[[#This Row],[Fecha Inicio grupo]]="","",IFERROR(VLOOKUP(Tabla1[[#This Row],[Mes de Alta como miembro]],Parámetros!$AM$2:$AN$16,2,0),"01/01/1900"))</f>
        <v/>
      </c>
    </row>
    <row r="1095" spans="1:63" ht="15" hidden="1" customHeight="1">
      <c r="A1095" s="69">
        <v>1092</v>
      </c>
      <c r="B1095" s="145"/>
      <c r="C1095" s="146"/>
      <c r="D1095" s="43"/>
      <c r="E1095" s="147"/>
      <c r="F1095" s="206"/>
      <c r="G1095" s="46"/>
      <c r="H1095" s="164"/>
      <c r="I1095" s="148"/>
      <c r="J1095" s="146"/>
      <c r="K1095" s="167"/>
      <c r="L1095" s="150"/>
      <c r="M1095" s="149"/>
      <c r="N1095" s="239" t="str">
        <f ca="1">IF(Tabla1[[#This Row],[Fecha de nac]]="","",IF(Tabla1[[#This Row],[Fecha Finalización]] &gt;=TODAY(), DATEDIF(Tabla1[[#This Row],[Fecha de nac]],TODAY(),"y"), ROUNDDOWN((Tabla1[[#This Row],[Fecha Finalización]] -Tabla1[[#This Row],[Fecha de nac]])/365,0)))</f>
        <v/>
      </c>
      <c r="O1095" s="170"/>
      <c r="P1095" s="151"/>
      <c r="Q1095" s="152"/>
      <c r="R1095" s="153"/>
      <c r="S1095" s="153"/>
      <c r="T1095" s="153"/>
      <c r="U1095" s="243" t="str">
        <f>IF(F1095="","",Tabla1[[#This Row],[Fecha Inicio grupo]]+3*7-7)</f>
        <v/>
      </c>
      <c r="V1095" s="244" t="str">
        <f>IF(F1095="","",EDATE(Tabla1[[#This Row],[Fecha Inicio grupo]],3))</f>
        <v/>
      </c>
      <c r="W1095" s="30"/>
      <c r="X1095" s="30"/>
      <c r="Y1095" s="154"/>
      <c r="Z1095" s="154"/>
      <c r="AA1095" s="154"/>
      <c r="AB1095" s="154"/>
      <c r="AC1095" s="154"/>
      <c r="AD1095" s="154"/>
      <c r="AE1095" s="154"/>
      <c r="AF1095" s="154"/>
      <c r="AG1095" s="154"/>
      <c r="AH1095" s="231"/>
      <c r="AI1095" s="231"/>
      <c r="AJ1095" s="232"/>
      <c r="AK1095" s="231"/>
      <c r="AL1095" s="231"/>
      <c r="AM1095" s="231"/>
      <c r="AN1095" s="231"/>
      <c r="AO1095" s="144"/>
      <c r="AP1095" s="246" t="str">
        <f>IF(F1095="","",IFERROR(VLOOKUP(SUBSTITUTE(SUBSTITUTE(Tabla1[[#This Row],[Uso Sistemas]],"T","P"),"N","F"),Parámetros!$M$2:$N$17,2,0),"Completar hasta 3ra sem. para evaluar a Probacionista"))</f>
        <v/>
      </c>
      <c r="AQ1095" s="155"/>
      <c r="AR1095" s="155"/>
      <c r="AS1095" s="155"/>
      <c r="AT1095" s="30"/>
      <c r="AU1095" s="56" t="str">
        <f>CONCATENATE(Tabla1[[#This Row],[sem 01]],Tabla1[[#This Row],[sem 02]],Tabla1[[#This Row],[sem 03]])</f>
        <v/>
      </c>
      <c r="AV1095" s="56"/>
      <c r="AW1095" s="56"/>
      <c r="AX1095" s="248" t="str">
        <f>IF(V1095="","",EOMONTH(EDATE(Tabla1[[#This Row],[Fecha Finalización]],2),0))</f>
        <v/>
      </c>
      <c r="AY1095" s="155"/>
      <c r="AZ1095" s="249" t="str">
        <f>IF(V1095="","",EOMONTH(EDATE(Tabla1[[#This Row],[Fecha Finalización]],3),0))</f>
        <v/>
      </c>
      <c r="BA1095" s="40"/>
      <c r="BB1095" s="40"/>
      <c r="BC1095" s="237"/>
      <c r="BD1095" s="233" t="str">
        <f>IF(F1095="","",Tabla1[[#This Row],[sem 01]]&amp;Tabla1[[#This Row],[sem 02]]&amp;Tabla1[[#This Row],[sem 03]])</f>
        <v/>
      </c>
      <c r="BE1095" s="234" t="str">
        <f>+IF(TRIM(F1095)="","",$B$1&amp;"-"&amp;Tabla1[[#This Row],[Mes Inscrito]]&amp;"-"&amp;Tabla1[[#This Row],[Dia de clases Inscrito]]&amp;"-"&amp;Tabla1[[#This Row],[Horario Inscrito]]&amp;"-"&amp;Tabla1[[#This Row],[Fecha Inicio grupo]])</f>
        <v/>
      </c>
      <c r="BF1095" s="251" t="str">
        <f>IF(F1095="","",Tabla1[[#This Row],[Curso]])</f>
        <v/>
      </c>
      <c r="BG1095" s="252" t="str">
        <f>+IF(TRIM(F1095)="","",$B$1&amp;"-"&amp;TRIM(Tabla1[[#This Row],[Mes Inscrito]])&amp;"-"&amp;TRIM(Tabla1[[#This Row],[Dia de clases Inscrito]])&amp;"-"&amp;TRIM(Tabla1[[#This Row],[Horario Inscrito]])&amp;"-"&amp;TRIM(Tabla1[[#This Row],[Fecha Inicio grupo]])&amp;"-"&amp;TRIM(Tabla1[[#This Row],[Tipo Incrito]]))</f>
        <v/>
      </c>
      <c r="BH1095" s="253" t="str">
        <f>IF(F1095="","",OR(IFERROR(SEARCH("CG",Tabla1[[#This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5" s="307" t="str">
        <f>IF(F1095&lt;&gt;"",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5" s="307" t="str">
        <f>IF(F1095&lt;&gt;"",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5" s="307" t="str">
        <f>IF(Tabla1[[#This Row],[Fecha Inicio grupo]]="","",IFERROR(VLOOKUP(Tabla1[[#This Row],[Mes de Alta como miembro]],Parámetros!$AM$2:$AN$16,2,0),"01/01/1900"))</f>
        <v/>
      </c>
    </row>
    <row r="1096" spans="1:63" ht="15" hidden="1" customHeight="1">
      <c r="A1096" s="69">
        <v>1093</v>
      </c>
      <c r="B1096" s="145"/>
      <c r="C1096" s="146"/>
      <c r="D1096" s="43"/>
      <c r="E1096" s="147"/>
      <c r="F1096" s="206"/>
      <c r="G1096" s="46"/>
      <c r="H1096" s="164"/>
      <c r="I1096" s="148"/>
      <c r="J1096" s="146"/>
      <c r="K1096" s="167"/>
      <c r="L1096" s="150"/>
      <c r="M1096" s="149"/>
      <c r="N1096" s="239" t="str">
        <f ca="1">IF(Tabla1[[#This Row],[Fecha de nac]]="","",IF(Tabla1[[#This Row],[Fecha Finalización]] &gt;=TODAY(), DATEDIF(Tabla1[[#This Row],[Fecha de nac]],TODAY(),"y"), ROUNDDOWN((Tabla1[[#This Row],[Fecha Finalización]] -Tabla1[[#This Row],[Fecha de nac]])/365,0)))</f>
        <v/>
      </c>
      <c r="O1096" s="170"/>
      <c r="P1096" s="151"/>
      <c r="Q1096" s="152"/>
      <c r="R1096" s="153"/>
      <c r="S1096" s="153"/>
      <c r="T1096" s="153"/>
      <c r="U1096" s="243" t="str">
        <f>IF(F1096="","",Tabla1[[#This Row],[Fecha Inicio grupo]]+3*7-7)</f>
        <v/>
      </c>
      <c r="V1096" s="244" t="str">
        <f>IF(F1096="","",EDATE(Tabla1[[#This Row],[Fecha Inicio grupo]],3))</f>
        <v/>
      </c>
      <c r="W1096" s="30"/>
      <c r="X1096" s="30"/>
      <c r="Y1096" s="154"/>
      <c r="Z1096" s="154"/>
      <c r="AA1096" s="154"/>
      <c r="AB1096" s="154"/>
      <c r="AC1096" s="154"/>
      <c r="AD1096" s="154"/>
      <c r="AE1096" s="154"/>
      <c r="AF1096" s="154"/>
      <c r="AG1096" s="154"/>
      <c r="AH1096" s="231"/>
      <c r="AI1096" s="231"/>
      <c r="AJ1096" s="232"/>
      <c r="AK1096" s="231"/>
      <c r="AL1096" s="231"/>
      <c r="AM1096" s="231"/>
      <c r="AN1096" s="231"/>
      <c r="AO1096" s="144"/>
      <c r="AP1096" s="246" t="str">
        <f>IF(F1096="","",IFERROR(VLOOKUP(SUBSTITUTE(SUBSTITUTE(Tabla1[[#This Row],[Uso Sistemas]],"T","P"),"N","F"),Parámetros!$M$2:$N$17,2,0),"Completar hasta 3ra sem. para evaluar a Probacionista"))</f>
        <v/>
      </c>
      <c r="AQ1096" s="155"/>
      <c r="AR1096" s="155"/>
      <c r="AS1096" s="155"/>
      <c r="AT1096" s="30"/>
      <c r="AU1096" s="56" t="str">
        <f>CONCATENATE(Tabla1[[#This Row],[sem 01]],Tabla1[[#This Row],[sem 02]],Tabla1[[#This Row],[sem 03]])</f>
        <v/>
      </c>
      <c r="AV1096" s="56"/>
      <c r="AW1096" s="56"/>
      <c r="AX1096" s="248" t="str">
        <f>IF(V1096="","",EOMONTH(EDATE(Tabla1[[#This Row],[Fecha Finalización]],2),0))</f>
        <v/>
      </c>
      <c r="AY1096" s="155"/>
      <c r="AZ1096" s="249" t="str">
        <f>IF(V1096="","",EOMONTH(EDATE(Tabla1[[#This Row],[Fecha Finalización]],3),0))</f>
        <v/>
      </c>
      <c r="BA1096" s="40"/>
      <c r="BB1096" s="40"/>
      <c r="BC1096" s="237"/>
      <c r="BD1096" s="233" t="str">
        <f>IF(F1096="","",Tabla1[[#This Row],[sem 01]]&amp;Tabla1[[#This Row],[sem 02]]&amp;Tabla1[[#This Row],[sem 03]])</f>
        <v/>
      </c>
      <c r="BE1096" s="234" t="str">
        <f>+IF(TRIM(F1096)="","",$B$1&amp;"-"&amp;Tabla1[[#This Row],[Mes Inscrito]]&amp;"-"&amp;Tabla1[[#This Row],[Dia de clases Inscrito]]&amp;"-"&amp;Tabla1[[#This Row],[Horario Inscrito]]&amp;"-"&amp;Tabla1[[#This Row],[Fecha Inicio grupo]])</f>
        <v/>
      </c>
      <c r="BF1096" s="251" t="str">
        <f>IF(F1096="","",Tabla1[[#This Row],[Curso]])</f>
        <v/>
      </c>
      <c r="BG1096" s="252" t="str">
        <f>+IF(TRIM(F1096)="","",$B$1&amp;"-"&amp;TRIM(Tabla1[[#This Row],[Mes Inscrito]])&amp;"-"&amp;TRIM(Tabla1[[#This Row],[Dia de clases Inscrito]])&amp;"-"&amp;TRIM(Tabla1[[#This Row],[Horario Inscrito]])&amp;"-"&amp;TRIM(Tabla1[[#This Row],[Fecha Inicio grupo]])&amp;"-"&amp;TRIM(Tabla1[[#This Row],[Tipo Incrito]]))</f>
        <v/>
      </c>
      <c r="BH1096" s="253" t="str">
        <f>IF(F1096="","",OR(IFERROR(SEARCH("CG",Tabla1[[#This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6" s="307" t="str">
        <f>IF(F1096&lt;&gt;"",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6" s="307" t="str">
        <f>IF(F1096&lt;&gt;"",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6" s="307" t="str">
        <f>IF(Tabla1[[#This Row],[Fecha Inicio grupo]]="","",IFERROR(VLOOKUP(Tabla1[[#This Row],[Mes de Alta como miembro]],Parámetros!$AM$2:$AN$16,2,0),"01/01/1900"))</f>
        <v/>
      </c>
    </row>
    <row r="1097" spans="1:63" ht="15" hidden="1" customHeight="1">
      <c r="A1097" s="69">
        <v>1094</v>
      </c>
      <c r="B1097" s="145"/>
      <c r="C1097" s="146"/>
      <c r="D1097" s="43"/>
      <c r="E1097" s="147"/>
      <c r="F1097" s="206"/>
      <c r="G1097" s="46"/>
      <c r="H1097" s="164"/>
      <c r="I1097" s="148"/>
      <c r="J1097" s="146"/>
      <c r="K1097" s="167"/>
      <c r="L1097" s="150"/>
      <c r="M1097" s="149"/>
      <c r="N1097" s="239" t="str">
        <f ca="1">IF(Tabla1[[#This Row],[Fecha de nac]]="","",IF(Tabla1[[#This Row],[Fecha Finalización]] &gt;=TODAY(), DATEDIF(Tabla1[[#This Row],[Fecha de nac]],TODAY(),"y"), ROUNDDOWN((Tabla1[[#This Row],[Fecha Finalización]] -Tabla1[[#This Row],[Fecha de nac]])/365,0)))</f>
        <v/>
      </c>
      <c r="O1097" s="170"/>
      <c r="P1097" s="151"/>
      <c r="Q1097" s="152"/>
      <c r="R1097" s="153"/>
      <c r="S1097" s="153"/>
      <c r="T1097" s="153"/>
      <c r="U1097" s="243" t="str">
        <f>IF(F1097="","",Tabla1[[#This Row],[Fecha Inicio grupo]]+3*7-7)</f>
        <v/>
      </c>
      <c r="V1097" s="244" t="str">
        <f>IF(F1097="","",EDATE(Tabla1[[#This Row],[Fecha Inicio grupo]],3))</f>
        <v/>
      </c>
      <c r="W1097" s="30"/>
      <c r="X1097" s="30"/>
      <c r="Y1097" s="154"/>
      <c r="Z1097" s="154"/>
      <c r="AA1097" s="154"/>
      <c r="AB1097" s="154"/>
      <c r="AC1097" s="154"/>
      <c r="AD1097" s="154"/>
      <c r="AE1097" s="154"/>
      <c r="AF1097" s="154"/>
      <c r="AG1097" s="154"/>
      <c r="AH1097" s="231"/>
      <c r="AI1097" s="231"/>
      <c r="AJ1097" s="232"/>
      <c r="AK1097" s="231"/>
      <c r="AL1097" s="231"/>
      <c r="AM1097" s="231"/>
      <c r="AN1097" s="231"/>
      <c r="AO1097" s="144"/>
      <c r="AP1097" s="246" t="str">
        <f>IF(F1097="","",IFERROR(VLOOKUP(SUBSTITUTE(SUBSTITUTE(Tabla1[[#This Row],[Uso Sistemas]],"T","P"),"N","F"),Parámetros!$M$2:$N$17,2,0),"Completar hasta 3ra sem. para evaluar a Probacionista"))</f>
        <v/>
      </c>
      <c r="AQ1097" s="155"/>
      <c r="AR1097" s="155"/>
      <c r="AS1097" s="155"/>
      <c r="AT1097" s="30"/>
      <c r="AU1097" s="56" t="str">
        <f>CONCATENATE(Tabla1[[#This Row],[sem 01]],Tabla1[[#This Row],[sem 02]],Tabla1[[#This Row],[sem 03]])</f>
        <v/>
      </c>
      <c r="AV1097" s="56"/>
      <c r="AW1097" s="56"/>
      <c r="AX1097" s="248" t="str">
        <f>IF(V1097="","",EOMONTH(EDATE(Tabla1[[#This Row],[Fecha Finalización]],2),0))</f>
        <v/>
      </c>
      <c r="AY1097" s="155"/>
      <c r="AZ1097" s="249" t="str">
        <f>IF(V1097="","",EOMONTH(EDATE(Tabla1[[#This Row],[Fecha Finalización]],3),0))</f>
        <v/>
      </c>
      <c r="BA1097" s="40"/>
      <c r="BB1097" s="40"/>
      <c r="BC1097" s="237"/>
      <c r="BD1097" s="233" t="str">
        <f>IF(F1097="","",Tabla1[[#This Row],[sem 01]]&amp;Tabla1[[#This Row],[sem 02]]&amp;Tabla1[[#This Row],[sem 03]])</f>
        <v/>
      </c>
      <c r="BE1097" s="234" t="str">
        <f>+IF(TRIM(F1097)="","",$B$1&amp;"-"&amp;Tabla1[[#This Row],[Mes Inscrito]]&amp;"-"&amp;Tabla1[[#This Row],[Dia de clases Inscrito]]&amp;"-"&amp;Tabla1[[#This Row],[Horario Inscrito]]&amp;"-"&amp;Tabla1[[#This Row],[Fecha Inicio grupo]])</f>
        <v/>
      </c>
      <c r="BF1097" s="251" t="str">
        <f>IF(F1097="","",Tabla1[[#This Row],[Curso]])</f>
        <v/>
      </c>
      <c r="BG1097" s="252" t="str">
        <f>+IF(TRIM(F1097)="","",$B$1&amp;"-"&amp;TRIM(Tabla1[[#This Row],[Mes Inscrito]])&amp;"-"&amp;TRIM(Tabla1[[#This Row],[Dia de clases Inscrito]])&amp;"-"&amp;TRIM(Tabla1[[#This Row],[Horario Inscrito]])&amp;"-"&amp;TRIM(Tabla1[[#This Row],[Fecha Inicio grupo]])&amp;"-"&amp;TRIM(Tabla1[[#This Row],[Tipo Incrito]]))</f>
        <v/>
      </c>
      <c r="BH1097" s="253" t="str">
        <f>IF(F1097="","",OR(IFERROR(SEARCH("CG",Tabla1[[#This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7" s="307" t="str">
        <f>IF(F1097&lt;&gt;"",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7" s="307" t="str">
        <f>IF(F1097&lt;&gt;"",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7" s="307" t="str">
        <f>IF(Tabla1[[#This Row],[Fecha Inicio grupo]]="","",IFERROR(VLOOKUP(Tabla1[[#This Row],[Mes de Alta como miembro]],Parámetros!$AM$2:$AN$16,2,0),"01/01/1900"))</f>
        <v/>
      </c>
    </row>
    <row r="1098" spans="1:63" ht="15" hidden="1" customHeight="1">
      <c r="A1098" s="69">
        <v>1095</v>
      </c>
      <c r="B1098" s="145"/>
      <c r="C1098" s="146"/>
      <c r="D1098" s="43"/>
      <c r="E1098" s="147"/>
      <c r="F1098" s="206"/>
      <c r="G1098" s="46"/>
      <c r="H1098" s="164"/>
      <c r="I1098" s="148"/>
      <c r="J1098" s="146"/>
      <c r="K1098" s="167"/>
      <c r="L1098" s="150"/>
      <c r="M1098" s="149"/>
      <c r="N1098" s="239" t="str">
        <f ca="1">IF(Tabla1[[#This Row],[Fecha de nac]]="","",IF(Tabla1[[#This Row],[Fecha Finalización]] &gt;=TODAY(), DATEDIF(Tabla1[[#This Row],[Fecha de nac]],TODAY(),"y"), ROUNDDOWN((Tabla1[[#This Row],[Fecha Finalización]] -Tabla1[[#This Row],[Fecha de nac]])/365,0)))</f>
        <v/>
      </c>
      <c r="O1098" s="170"/>
      <c r="P1098" s="151"/>
      <c r="Q1098" s="152"/>
      <c r="R1098" s="153"/>
      <c r="S1098" s="153"/>
      <c r="T1098" s="153"/>
      <c r="U1098" s="243" t="str">
        <f>IF(F1098="","",Tabla1[[#This Row],[Fecha Inicio grupo]]+3*7-7)</f>
        <v/>
      </c>
      <c r="V1098" s="244" t="str">
        <f>IF(F1098="","",EDATE(Tabla1[[#This Row],[Fecha Inicio grupo]],3))</f>
        <v/>
      </c>
      <c r="W1098" s="30"/>
      <c r="X1098" s="30"/>
      <c r="Y1098" s="154"/>
      <c r="Z1098" s="154"/>
      <c r="AA1098" s="154"/>
      <c r="AB1098" s="154"/>
      <c r="AC1098" s="154"/>
      <c r="AD1098" s="154"/>
      <c r="AE1098" s="154"/>
      <c r="AF1098" s="154"/>
      <c r="AG1098" s="154"/>
      <c r="AH1098" s="231"/>
      <c r="AI1098" s="231"/>
      <c r="AJ1098" s="232"/>
      <c r="AK1098" s="231"/>
      <c r="AL1098" s="231"/>
      <c r="AM1098" s="231"/>
      <c r="AN1098" s="231"/>
      <c r="AO1098" s="144"/>
      <c r="AP1098" s="246" t="str">
        <f>IF(F1098="","",IFERROR(VLOOKUP(SUBSTITUTE(SUBSTITUTE(Tabla1[[#This Row],[Uso Sistemas]],"T","P"),"N","F"),Parámetros!$M$2:$N$17,2,0),"Completar hasta 3ra sem. para evaluar a Probacionista"))</f>
        <v/>
      </c>
      <c r="AQ1098" s="155"/>
      <c r="AR1098" s="155"/>
      <c r="AS1098" s="155"/>
      <c r="AT1098" s="30"/>
      <c r="AU1098" s="56" t="str">
        <f>CONCATENATE(Tabla1[[#This Row],[sem 01]],Tabla1[[#This Row],[sem 02]],Tabla1[[#This Row],[sem 03]])</f>
        <v/>
      </c>
      <c r="AV1098" s="56"/>
      <c r="AW1098" s="56"/>
      <c r="AX1098" s="248" t="str">
        <f>IF(V1098="","",EOMONTH(EDATE(Tabla1[[#This Row],[Fecha Finalización]],2),0))</f>
        <v/>
      </c>
      <c r="AY1098" s="155"/>
      <c r="AZ1098" s="249" t="str">
        <f>IF(V1098="","",EOMONTH(EDATE(Tabla1[[#This Row],[Fecha Finalización]],3),0))</f>
        <v/>
      </c>
      <c r="BA1098" s="40"/>
      <c r="BB1098" s="40"/>
      <c r="BC1098" s="237"/>
      <c r="BD1098" s="233" t="str">
        <f>IF(F1098="","",Tabla1[[#This Row],[sem 01]]&amp;Tabla1[[#This Row],[sem 02]]&amp;Tabla1[[#This Row],[sem 03]])</f>
        <v/>
      </c>
      <c r="BE1098" s="234" t="str">
        <f>+IF(TRIM(F1098)="","",$B$1&amp;"-"&amp;Tabla1[[#This Row],[Mes Inscrito]]&amp;"-"&amp;Tabla1[[#This Row],[Dia de clases Inscrito]]&amp;"-"&amp;Tabla1[[#This Row],[Horario Inscrito]]&amp;"-"&amp;Tabla1[[#This Row],[Fecha Inicio grupo]])</f>
        <v/>
      </c>
      <c r="BF1098" s="251" t="str">
        <f>IF(F1098="","",Tabla1[[#This Row],[Curso]])</f>
        <v/>
      </c>
      <c r="BG1098" s="252" t="str">
        <f>+IF(TRIM(F1098)="","",$B$1&amp;"-"&amp;TRIM(Tabla1[[#This Row],[Mes Inscrito]])&amp;"-"&amp;TRIM(Tabla1[[#This Row],[Dia de clases Inscrito]])&amp;"-"&amp;TRIM(Tabla1[[#This Row],[Horario Inscrito]])&amp;"-"&amp;TRIM(Tabla1[[#This Row],[Fecha Inicio grupo]])&amp;"-"&amp;TRIM(Tabla1[[#This Row],[Tipo Incrito]]))</f>
        <v/>
      </c>
      <c r="BH1098" s="253" t="str">
        <f>IF(F1098="","",OR(IFERROR(SEARCH("CG",Tabla1[[#This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8" s="307" t="str">
        <f>IF(F1098&lt;&gt;"",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8" s="307" t="str">
        <f>IF(F1098&lt;&gt;"",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8" s="307" t="str">
        <f>IF(Tabla1[[#This Row],[Fecha Inicio grupo]]="","",IFERROR(VLOOKUP(Tabla1[[#This Row],[Mes de Alta como miembro]],Parámetros!$AM$2:$AN$16,2,0),"01/01/1900"))</f>
        <v/>
      </c>
    </row>
    <row r="1099" spans="1:63" ht="15" hidden="1" customHeight="1">
      <c r="A1099" s="69">
        <v>1096</v>
      </c>
      <c r="B1099" s="145"/>
      <c r="C1099" s="146"/>
      <c r="D1099" s="43"/>
      <c r="E1099" s="147"/>
      <c r="F1099" s="206"/>
      <c r="G1099" s="46"/>
      <c r="H1099" s="164"/>
      <c r="I1099" s="148"/>
      <c r="J1099" s="146"/>
      <c r="K1099" s="167"/>
      <c r="L1099" s="150"/>
      <c r="M1099" s="149"/>
      <c r="N1099" s="239" t="str">
        <f ca="1">IF(Tabla1[[#This Row],[Fecha de nac]]="","",IF(Tabla1[[#This Row],[Fecha Finalización]] &gt;=TODAY(), DATEDIF(Tabla1[[#This Row],[Fecha de nac]],TODAY(),"y"), ROUNDDOWN((Tabla1[[#This Row],[Fecha Finalización]] -Tabla1[[#This Row],[Fecha de nac]])/365,0)))</f>
        <v/>
      </c>
      <c r="O1099" s="170"/>
      <c r="P1099" s="151"/>
      <c r="Q1099" s="152"/>
      <c r="R1099" s="153"/>
      <c r="S1099" s="153"/>
      <c r="T1099" s="153"/>
      <c r="U1099" s="243" t="str">
        <f>IF(F1099="","",Tabla1[[#This Row],[Fecha Inicio grupo]]+3*7-7)</f>
        <v/>
      </c>
      <c r="V1099" s="244" t="str">
        <f>IF(F1099="","",EDATE(Tabla1[[#This Row],[Fecha Inicio grupo]],3))</f>
        <v/>
      </c>
      <c r="W1099" s="30"/>
      <c r="X1099" s="30"/>
      <c r="Y1099" s="154"/>
      <c r="Z1099" s="154"/>
      <c r="AA1099" s="154"/>
      <c r="AB1099" s="154"/>
      <c r="AC1099" s="154"/>
      <c r="AD1099" s="154"/>
      <c r="AE1099" s="154"/>
      <c r="AF1099" s="154"/>
      <c r="AG1099" s="154"/>
      <c r="AH1099" s="231"/>
      <c r="AI1099" s="231"/>
      <c r="AJ1099" s="232"/>
      <c r="AK1099" s="231"/>
      <c r="AL1099" s="231"/>
      <c r="AM1099" s="231"/>
      <c r="AN1099" s="231"/>
      <c r="AO1099" s="144"/>
      <c r="AP1099" s="246" t="str">
        <f>IF(F1099="","",IFERROR(VLOOKUP(SUBSTITUTE(SUBSTITUTE(Tabla1[[#This Row],[Uso Sistemas]],"T","P"),"N","F"),Parámetros!$M$2:$N$17,2,0),"Completar hasta 3ra sem. para evaluar a Probacionista"))</f>
        <v/>
      </c>
      <c r="AQ1099" s="155"/>
      <c r="AR1099" s="155"/>
      <c r="AS1099" s="155"/>
      <c r="AT1099" s="30"/>
      <c r="AU1099" s="56" t="str">
        <f>CONCATENATE(Tabla1[[#This Row],[sem 01]],Tabla1[[#This Row],[sem 02]],Tabla1[[#This Row],[sem 03]])</f>
        <v/>
      </c>
      <c r="AV1099" s="56"/>
      <c r="AW1099" s="56"/>
      <c r="AX1099" s="248" t="str">
        <f>IF(V1099="","",EOMONTH(EDATE(Tabla1[[#This Row],[Fecha Finalización]],2),0))</f>
        <v/>
      </c>
      <c r="AY1099" s="155"/>
      <c r="AZ1099" s="249" t="str">
        <f>IF(V1099="","",EOMONTH(EDATE(Tabla1[[#This Row],[Fecha Finalización]],3),0))</f>
        <v/>
      </c>
      <c r="BA1099" s="40"/>
      <c r="BB1099" s="40"/>
      <c r="BC1099" s="237"/>
      <c r="BD1099" s="233" t="str">
        <f>IF(F1099="","",Tabla1[[#This Row],[sem 01]]&amp;Tabla1[[#This Row],[sem 02]]&amp;Tabla1[[#This Row],[sem 03]])</f>
        <v/>
      </c>
      <c r="BE1099" s="234" t="str">
        <f>+IF(TRIM(F1099)="","",$B$1&amp;"-"&amp;Tabla1[[#This Row],[Mes Inscrito]]&amp;"-"&amp;Tabla1[[#This Row],[Dia de clases Inscrito]]&amp;"-"&amp;Tabla1[[#This Row],[Horario Inscrito]]&amp;"-"&amp;Tabla1[[#This Row],[Fecha Inicio grupo]])</f>
        <v/>
      </c>
      <c r="BF1099" s="251" t="str">
        <f>IF(F1099="","",Tabla1[[#This Row],[Curso]])</f>
        <v/>
      </c>
      <c r="BG1099" s="252" t="str">
        <f>+IF(TRIM(F1099)="","",$B$1&amp;"-"&amp;TRIM(Tabla1[[#This Row],[Mes Inscrito]])&amp;"-"&amp;TRIM(Tabla1[[#This Row],[Dia de clases Inscrito]])&amp;"-"&amp;TRIM(Tabla1[[#This Row],[Horario Inscrito]])&amp;"-"&amp;TRIM(Tabla1[[#This Row],[Fecha Inicio grupo]])&amp;"-"&amp;TRIM(Tabla1[[#This Row],[Tipo Incrito]]))</f>
        <v/>
      </c>
      <c r="BH1099" s="253" t="str">
        <f>IF(F1099="","",OR(IFERROR(SEARCH("CG",Tabla1[[#This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9" s="307" t="str">
        <f>IF(F1099&lt;&gt;"",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9" s="307" t="str">
        <f>IF(F1099&lt;&gt;"",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9" s="307" t="str">
        <f>IF(Tabla1[[#This Row],[Fecha Inicio grupo]]="","",IFERROR(VLOOKUP(Tabla1[[#This Row],[Mes de Alta como miembro]],Parámetros!$AM$2:$AN$16,2,0),"01/01/1900"))</f>
        <v/>
      </c>
    </row>
    <row r="1100" spans="1:63" ht="15" customHeight="1">
      <c r="Y1100" s="77"/>
    </row>
    <row r="1101" spans="1:63" ht="15" customHeight="1">
      <c r="Y1101" s="77"/>
    </row>
    <row r="1102" spans="1:63" ht="15" customHeight="1">
      <c r="Y1102" s="77"/>
    </row>
    <row r="1103" spans="1:63" ht="15" customHeight="1">
      <c r="Y1103" s="77"/>
    </row>
    <row r="1104" spans="1:63" ht="15" customHeight="1">
      <c r="Y1104" s="77"/>
    </row>
    <row r="1105" spans="25:25" ht="15" customHeight="1">
      <c r="Y1105" s="77"/>
    </row>
  </sheetData>
  <sheetProtection algorithmName="SHA-512" hashValue="fKXBY+yXwEserPKFji4Sxi8fAUxQxHUKYKExB34awRiwyHStln5iGEX8kBHk8C8FCYtMne0zyA43kKoUbrmsZg==" saltValue="oGY1MisAtJQKH10x6/2Isw==" spinCount="100000" sheet="1" objects="1" scenarios="1" formatCells="0" insertRows="0" deleteRows="0" sort="0" autoFilter="0"/>
  <protectedRanges>
    <protectedRange sqref="B4:M1099" name="Rango1"/>
    <protectedRange sqref="O4:AO1099" name="Rango4"/>
    <protectedRange sqref="AQ4:BC1099" name="Rango5"/>
  </protectedRanges>
  <mergeCells count="5">
    <mergeCell ref="W2:X2"/>
    <mergeCell ref="BB2:BC2"/>
    <mergeCell ref="C2:F2"/>
    <mergeCell ref="R2:T2"/>
    <mergeCell ref="H2:M2"/>
  </mergeCells>
  <phoneticPr fontId="15" type="noConversion"/>
  <conditionalFormatting sqref="H4:H1099">
    <cfRule type="duplicateValues" dxfId="91" priority="102"/>
  </conditionalFormatting>
  <conditionalFormatting sqref="K4:K1099">
    <cfRule type="duplicateValues" dxfId="90" priority="107"/>
  </conditionalFormatting>
  <conditionalFormatting sqref="L4:L1099">
    <cfRule type="duplicateValues" dxfId="89" priority="108"/>
  </conditionalFormatting>
  <conditionalFormatting sqref="M1 M5:M7">
    <cfRule type="expression" dxfId="88" priority="143">
      <formula>(MONTH(TODAY())=MONTH(M4))*(DAY(TODAY())=DAY(M4))</formula>
    </cfRule>
  </conditionalFormatting>
  <conditionalFormatting sqref="M4 M15">
    <cfRule type="expression" dxfId="87" priority="171">
      <formula>(MONTH(TODAY())=MONTH(M5))*(DAY(TODAY())=DAY(M5))</formula>
    </cfRule>
  </conditionalFormatting>
  <conditionalFormatting sqref="M8 M13:M14">
    <cfRule type="expression" dxfId="86" priority="267">
      <formula>(MONTH(TODAY())=MONTH(#REF!))*(DAY(TODAY())=DAY(#REF!))</formula>
    </cfRule>
  </conditionalFormatting>
  <conditionalFormatting sqref="M9:M10 M17 M22">
    <cfRule type="expression" dxfId="85" priority="132">
      <formula>(MONTH(TODAY())=MONTH(M11))*(DAY(TODAY())=DAY(M11))</formula>
    </cfRule>
  </conditionalFormatting>
  <conditionalFormatting sqref="M11:M12">
    <cfRule type="expression" dxfId="84" priority="282">
      <formula>(MONTH(TODAY())=MONTH(M14))*(DAY(TODAY())=DAY(M14))</formula>
    </cfRule>
  </conditionalFormatting>
  <conditionalFormatting sqref="M16">
    <cfRule type="expression" dxfId="83" priority="275">
      <formula>(MONTH(TODAY())=MONTH(#REF!))*(DAY(TODAY())=DAY(#REF!))</formula>
    </cfRule>
  </conditionalFormatting>
  <conditionalFormatting sqref="M18">
    <cfRule type="expression" dxfId="82" priority="279">
      <formula>(MONTH(TODAY())=MONTH(M370))*(DAY(TODAY())=DAY(M370))</formula>
    </cfRule>
  </conditionalFormatting>
  <conditionalFormatting sqref="M19 M23:M641">
    <cfRule type="expression" dxfId="81" priority="151">
      <formula>(MONTH(TODAY())=MONTH(M372))*(DAY(TODAY())=DAY(M372))</formula>
    </cfRule>
  </conditionalFormatting>
  <conditionalFormatting sqref="M20">
    <cfRule type="expression" dxfId="80" priority="133">
      <formula>(MONTH(TODAY())=MONTH(#REF!))*(DAY(TODAY())=DAY(#REF!))</formula>
    </cfRule>
  </conditionalFormatting>
  <conditionalFormatting sqref="M21">
    <cfRule type="expression" dxfId="79" priority="112">
      <formula>(MONTH(TODAY())=MONTH(N374))*(DAY(TODAY())=DAY(N374))</formula>
    </cfRule>
  </conditionalFormatting>
  <conditionalFormatting sqref="M74:M75 M77">
    <cfRule type="expression" dxfId="78" priority="104">
      <formula>(MONTH(TODAY())=MONTH(K84))*(DAY(TODAY())=DAY(K84))</formula>
    </cfRule>
  </conditionalFormatting>
  <conditionalFormatting sqref="M76">
    <cfRule type="expression" dxfId="77" priority="105">
      <formula>(MONTH(TODAY())=MONTH(K85))*(DAY(TODAY())=DAY(K85))</formula>
    </cfRule>
  </conditionalFormatting>
  <conditionalFormatting sqref="M78:M80">
    <cfRule type="expression" dxfId="76" priority="103">
      <formula>(MONTH(TODAY())=MONTH(K89))*(DAY(TODAY())=DAY(K89))</formula>
    </cfRule>
  </conditionalFormatting>
  <conditionalFormatting sqref="M81">
    <cfRule type="expression" dxfId="75" priority="101">
      <formula>(MONTH(TODAY())=MONTH(K91))*(DAY(TODAY())=DAY(K91))</formula>
    </cfRule>
  </conditionalFormatting>
  <conditionalFormatting sqref="M82">
    <cfRule type="expression" dxfId="74" priority="100">
      <formula>(MONTH(TODAY())=MONTH(#REF!))*(DAY(TODAY())=DAY(#REF!))</formula>
    </cfRule>
  </conditionalFormatting>
  <conditionalFormatting sqref="M642:M1099">
    <cfRule type="expression" dxfId="73" priority="274">
      <formula>(MONTH(TODAY())=MONTH(P1100))*(DAY(TODAY())=DAY(P1100))</formula>
    </cfRule>
  </conditionalFormatting>
  <conditionalFormatting sqref="Y1:AO2 Y3:AN3 Y4:AO1099 X1100:X1048576 AA1100:AS1048576">
    <cfRule type="beginsWith" dxfId="72" priority="136" operator="beginsWith" text="CG">
      <formula>LEFT(X1,LEN("CG"))="CG"</formula>
    </cfRule>
    <cfRule type="beginsWith" dxfId="71" priority="139" operator="beginsWith" text="T">
      <formula>LEFT(X1,LEN("T"))="T"</formula>
    </cfRule>
    <cfRule type="beginsWith" dxfId="70" priority="140" operator="beginsWith" text="P">
      <formula>LEFT(X1,LEN("P"))="P"</formula>
    </cfRule>
  </conditionalFormatting>
  <conditionalFormatting sqref="AP1:AP2 AP4:AP1099 AW1100:AY1048576">
    <cfRule type="beginsWith" dxfId="69" priority="142" operator="beginsWith" text="Asistió">
      <formula>LEFT(AP1,LEN("Asistió"))="Asistió"</formula>
    </cfRule>
  </conditionalFormatting>
  <dataValidations count="3">
    <dataValidation allowBlank="1" showInputMessage="1" showErrorMessage="1" sqref="D1:E1 C1:C3 BD4:BD19 R4:T20 C1100:E1048576 D3:E25 D83:D1099 BE4:BE1099 D74:E82 D26:D33 D39:D73" xr:uid="{00000000-0002-0000-0000-000000000000}"/>
    <dataValidation operator="greaterThan" allowBlank="1" showInputMessage="1" showErrorMessage="1" sqref="S1:T1 R1:R3 S3:T3 AV1206:AV1048576 Q1:Q20 Q21:T1099" xr:uid="{00000000-0002-0000-0000-000001000000}"/>
    <dataValidation type="date" operator="greaterThan" allowBlank="1" showInputMessage="1" showErrorMessage="1" sqref="F4:F1099" xr:uid="{00000000-0002-0000-0000-000002000000}">
      <formula1>44562</formula1>
    </dataValidation>
  </dataValidations>
  <pageMargins left="0.7" right="0.7" top="0.75" bottom="0.75" header="0.3" footer="0.3"/>
  <pageSetup paperSize="9" orientation="portrait" verticalDpi="300" r:id="rId1"/>
  <tableParts count="1">
    <tablePart r:id="rId2"/>
  </tableParts>
  <extLst>
    <ext xmlns:x14="http://schemas.microsoft.com/office/spreadsheetml/2009/9/main" uri="{CCE6A557-97BC-4b89-ADB6-D9C93CAAB3DF}">
      <x14:dataValidations xmlns:xm="http://schemas.microsoft.com/office/excel/2006/main" count="22">
        <x14:dataValidation type="list" allowBlank="1" showInputMessage="1" showErrorMessage="1" xr:uid="{00000000-0002-0000-0000-000004000000}">
          <x14:formula1>
            <xm:f>Parámetros!$C$3:$C$9</xm:f>
          </x14:formula1>
          <xm:sqref>BD20:BD1099</xm:sqref>
        </x14:dataValidation>
        <x14:dataValidation type="list" allowBlank="1" showInputMessage="1" showErrorMessage="1" xr:uid="{00000000-0002-0000-0000-000006000000}">
          <x14:formula1>
            <xm:f>Parámetros!$G$2:$G$6</xm:f>
          </x14:formula1>
          <xm:sqref>Z73:AJ73 Z74:AN82 Z83:AJ83 AK28:AN73 Y73:Y83 AK83:AN1099 Y84:AJ1099 Y28:AJ72</xm:sqref>
        </x14:dataValidation>
        <x14:dataValidation type="list" allowBlank="1" showInputMessage="1" showErrorMessage="1" xr:uid="{74F777BB-03EE-444B-ACD9-AF2B846472F1}">
          <x14:formula1>
            <xm:f>Parámetros!$AC$2:$AC$13</xm:f>
          </x14:formula1>
          <xm:sqref>C4:C1099</xm:sqref>
        </x14:dataValidation>
        <x14:dataValidation type="list" allowBlank="1" showInputMessage="1" showErrorMessage="1" xr:uid="{00000000-0002-0000-0000-000005000000}">
          <x14:formula1>
            <xm:f>Parámetros!$U$2:$U$3</xm:f>
          </x14:formula1>
          <xm:sqref>BA4:BA1099 AY4:AY1099</xm:sqref>
        </x14:dataValidation>
        <x14:dataValidation type="list" allowBlank="1" showInputMessage="1" showErrorMessage="1" xr:uid="{00000000-0002-0000-0000-000007000000}">
          <x14:formula1>
            <xm:f>Parámetros!$V$2:$V$7</xm:f>
          </x14:formula1>
          <xm:sqref>AQ4:AQ1099</xm:sqref>
        </x14:dataValidation>
        <x14:dataValidation type="list" allowBlank="1" showInputMessage="1" showErrorMessage="1" xr:uid="{00000000-0002-0000-0000-000009000000}">
          <x14:formula1>
            <xm:f>Parámetros!$P$2:$P$9</xm:f>
          </x14:formula1>
          <xm:sqref>BC4:BC1099</xm:sqref>
        </x14:dataValidation>
        <x14:dataValidation type="list" operator="greaterThan" allowBlank="1" showInputMessage="1" showErrorMessage="1" xr:uid="{00000000-0002-0000-0000-00000B000000}">
          <x14:formula1>
            <xm:f>Parámetros!$E$2:$E$17</xm:f>
          </x14:formula1>
          <xm:sqref>O4:O1099</xm:sqref>
        </x14:dataValidation>
        <x14:dataValidation type="list" allowBlank="1" showInputMessage="1" showErrorMessage="1" xr:uid="{7482530E-0D23-40EA-BFDB-001E67688D1C}">
          <x14:formula1>
            <xm:f>Parámetros!$C$3:$C$31</xm:f>
          </x14:formula1>
          <xm:sqref>Y1100:Z1105</xm:sqref>
        </x14:dataValidation>
        <x14:dataValidation type="list" allowBlank="1" showInputMessage="1" showErrorMessage="1" xr:uid="{0F8774A8-4539-413D-AECE-C7176F3D5E82}">
          <x14:formula1>
            <xm:f>Parámetros!$C$2:$C$31</xm:f>
          </x14:formula1>
          <xm:sqref>W4:X1099</xm:sqref>
        </x14:dataValidation>
        <x14:dataValidation type="list" allowBlank="1" showInputMessage="1" showErrorMessage="1" xr:uid="{00000000-0002-0000-0000-000008000000}">
          <x14:formula1>
            <xm:f>Parámetros!$A$2:$A$5</xm:f>
          </x14:formula1>
          <xm:sqref>B5:B1099</xm:sqref>
        </x14:dataValidation>
        <x14:dataValidation type="list" allowBlank="1" showInputMessage="1" showErrorMessage="1" xr:uid="{5169E392-1739-4DF9-B960-5492037D87FC}">
          <x14:formula1>
            <xm:f>Parámetros!$AA$2:$AA$8</xm:f>
          </x14:formula1>
          <xm:sqref>P11:P1099</xm:sqref>
        </x14:dataValidation>
        <x14:dataValidation type="list" allowBlank="1" showInputMessage="1" showErrorMessage="1" xr:uid="{16F92060-F667-432E-91DA-442EBB9BD1F3}">
          <x14:formula1>
            <xm:f>Parámetros!$AE$2:$AE$15</xm:f>
          </x14:formula1>
          <xm:sqref>D34:D38</xm:sqref>
        </x14:dataValidation>
        <x14:dataValidation type="list" allowBlank="1" showInputMessage="1" showErrorMessage="1" xr:uid="{0F9B7937-B46E-495A-924E-C8A145679BAD}">
          <x14:formula1>
            <xm:f>Parámetros!$AH$2:$AH$15</xm:f>
          </x14:formula1>
          <xm:sqref>E26:E73 E83:E1099</xm:sqref>
        </x14:dataValidation>
        <x14:dataValidation type="list" allowBlank="1" showInputMessage="1" showErrorMessage="1" xr:uid="{46341B2D-2D06-4C1E-A22C-4A067391BDD4}">
          <x14:formula1>
            <xm:f>Parámetros!$U$2:$U$6</xm:f>
          </x14:formula1>
          <xm:sqref>AR4:AR1099</xm:sqref>
        </x14:dataValidation>
        <x14:dataValidation type="list" allowBlank="1" showInputMessage="1" showErrorMessage="1" xr:uid="{09A4509A-5F34-462E-9CAA-BEC949BC59EB}">
          <x14:formula1>
            <xm:f>Parámetros!$U$2:$U$5</xm:f>
          </x14:formula1>
          <xm:sqref>AW4:AW1099</xm:sqref>
        </x14:dataValidation>
        <x14:dataValidation type="list" allowBlank="1" showInputMessage="1" showErrorMessage="1" xr:uid="{FE06D69F-5D0D-452A-B266-A949E3FAC4B4}">
          <x14:formula1>
            <xm:f>Parámetros!$R$2:$R$85</xm:f>
          </x14:formula1>
          <xm:sqref>B1</xm:sqref>
        </x14:dataValidation>
        <x14:dataValidation type="list" allowBlank="1" showInputMessage="1" showErrorMessage="1" xr:uid="{E61FA786-A2FB-4E97-80E2-C6BF9981DA0D}">
          <x14:formula1>
            <xm:f>Parámetros!$W$2:$W$8</xm:f>
          </x14:formula1>
          <xm:sqref>AV1100:AV1205 AT4:AT1099</xm:sqref>
        </x14:dataValidation>
        <x14:dataValidation type="list" allowBlank="1" showInputMessage="1" showErrorMessage="1" xr:uid="{2CDD5E9E-4FB4-4D3B-A50D-674F5E663583}">
          <x14:formula1>
            <xm:f>Parámetros!$A$2:$A$6</xm:f>
          </x14:formula1>
          <xm:sqref>B4</xm:sqref>
        </x14:dataValidation>
        <x14:dataValidation type="list" operator="greaterThan" allowBlank="1" showInputMessage="1" showErrorMessage="1" xr:uid="{B2FB7D8E-3C1F-4C4F-9D18-85046127EBA1}">
          <x14:formula1>
            <xm:f>Parámetros!$D$2:$D$30</xm:f>
          </x14:formula1>
          <xm:sqref>G4:G1099</xm:sqref>
        </x14:dataValidation>
        <x14:dataValidation type="list" allowBlank="1" showInputMessage="1" showErrorMessage="1" xr:uid="{6CFFF7FA-F3D8-4BAC-8E85-8FAA2F4F14EF}">
          <x14:formula1>
            <xm:f>Parámetros!$AA$2:$AA$10</xm:f>
          </x14:formula1>
          <xm:sqref>P4:P10</xm:sqref>
        </x14:dataValidation>
        <x14:dataValidation type="list" allowBlank="1" showInputMessage="1" showErrorMessage="1" xr:uid="{D4C50D1F-8340-4EC9-8A1F-E26F975C0F2C}">
          <x14:formula1>
            <xm:f>Parámetros!$G$2:$G$10</xm:f>
          </x14:formula1>
          <xm:sqref>Y4:AN27</xm:sqref>
        </x14:dataValidation>
        <x14:dataValidation type="list" allowBlank="1" showInputMessage="1" showErrorMessage="1" xr:uid="{B9D377FD-EFC8-46C3-8E1C-F79C8B988042}">
          <x14:formula1>
            <xm:f>Parámetros!$AK$2:$AK$16</xm:f>
          </x14:formula1>
          <xm:sqref>AS4:AS1099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E8138-E3AB-4CBC-BF75-232B234AD227}">
  <sheetPr codeName="Hoja2">
    <tabColor theme="9" tint="-0.499984740745262"/>
  </sheetPr>
  <dimension ref="A1:WVX27"/>
  <sheetViews>
    <sheetView topLeftCell="B1" zoomScale="85" zoomScaleNormal="85" workbookViewId="0">
      <selection activeCell="G8" sqref="G8"/>
    </sheetView>
  </sheetViews>
  <sheetFormatPr defaultColWidth="11.42578125" defaultRowHeight="14.45"/>
  <cols>
    <col min="1" max="1" width="6.42578125" customWidth="1"/>
    <col min="2" max="2" width="68.5703125" bestFit="1" customWidth="1"/>
    <col min="3" max="3" width="13.5703125" customWidth="1"/>
    <col min="5" max="5" width="9.85546875" hidden="1" customWidth="1"/>
    <col min="6" max="6" width="6.85546875" customWidth="1"/>
    <col min="7" max="7" width="11" customWidth="1"/>
    <col min="8" max="8" width="6.140625" customWidth="1"/>
    <col min="9" max="9" width="9.85546875" customWidth="1"/>
    <col min="10" max="10" width="5.5703125" bestFit="1" customWidth="1"/>
    <col min="11" max="12" width="6.140625" customWidth="1"/>
    <col min="13" max="13" width="7.7109375" customWidth="1"/>
    <col min="14" max="14" width="9.140625" customWidth="1"/>
    <col min="15" max="17" width="9.42578125" customWidth="1"/>
    <col min="18" max="18" width="12.140625" bestFit="1" customWidth="1"/>
  </cols>
  <sheetData>
    <row r="1" spans="1:16144" ht="16.149999999999999" thickBot="1">
      <c r="A1" s="11"/>
      <c r="B1" s="11" t="str">
        <f>+"FILIAL: "&amp;Probacionistas!$B$1</f>
        <v>FILIAL: Trujillo</v>
      </c>
      <c r="C1" s="11"/>
      <c r="D1" s="12"/>
      <c r="E1" s="59"/>
      <c r="F1" s="59"/>
      <c r="G1" s="59"/>
      <c r="H1" s="59"/>
      <c r="I1" s="59"/>
      <c r="J1" s="59"/>
      <c r="K1" s="59"/>
      <c r="L1" s="59"/>
      <c r="M1" s="59"/>
      <c r="N1" s="59"/>
      <c r="O1" s="59"/>
      <c r="P1" s="59"/>
      <c r="Q1" s="59"/>
      <c r="R1" s="13"/>
      <c r="S1" s="318"/>
      <c r="T1" s="318"/>
      <c r="U1" s="318"/>
      <c r="V1" s="318"/>
      <c r="W1" s="318"/>
      <c r="X1" s="318"/>
      <c r="Y1" s="318"/>
      <c r="Z1" s="318"/>
      <c r="AA1" s="318"/>
      <c r="AB1" s="318"/>
      <c r="AC1" s="318"/>
      <c r="AD1" s="318"/>
      <c r="AE1" s="318"/>
      <c r="AF1" s="318"/>
      <c r="AG1" s="318"/>
      <c r="AH1" s="318"/>
      <c r="AI1" s="318"/>
      <c r="AJ1" s="318"/>
      <c r="AK1" s="318"/>
      <c r="AL1" s="318"/>
      <c r="AM1" s="318"/>
      <c r="AN1" s="318"/>
      <c r="AO1" s="318"/>
      <c r="AP1" s="318"/>
      <c r="AQ1" s="318"/>
      <c r="AR1" s="318"/>
      <c r="AS1" s="318"/>
      <c r="AT1" s="318"/>
      <c r="AU1" s="318"/>
      <c r="AV1" s="318"/>
      <c r="AW1" s="318"/>
      <c r="AX1" s="318"/>
      <c r="AY1" s="318"/>
      <c r="AZ1" s="318"/>
      <c r="BA1" s="318"/>
      <c r="BB1" s="318"/>
      <c r="BC1" s="318"/>
      <c r="BD1" s="318"/>
      <c r="BE1" s="318"/>
      <c r="BF1" s="318"/>
      <c r="BG1" s="318"/>
      <c r="BH1" s="318"/>
      <c r="BI1" s="318"/>
      <c r="BJ1" s="318"/>
      <c r="BK1" s="318"/>
      <c r="BL1" s="318"/>
      <c r="BM1" s="318"/>
      <c r="BN1" s="318"/>
      <c r="BO1" s="318"/>
      <c r="BP1" s="318"/>
      <c r="BQ1" s="318"/>
      <c r="BR1" s="318"/>
      <c r="BS1" s="318"/>
      <c r="BT1" s="318"/>
      <c r="BU1" s="318"/>
      <c r="BV1" s="318"/>
      <c r="BW1" s="318"/>
      <c r="BX1" s="318"/>
      <c r="BY1" s="318"/>
      <c r="BZ1" s="318"/>
      <c r="CA1" s="318"/>
      <c r="CB1" s="318"/>
      <c r="CC1" s="318"/>
      <c r="CD1" s="318"/>
      <c r="CE1" s="318"/>
      <c r="CF1" s="318"/>
      <c r="CG1" s="318"/>
      <c r="CH1" s="318"/>
      <c r="CI1" s="318"/>
      <c r="CJ1" s="318"/>
      <c r="CK1" s="318"/>
      <c r="CL1" s="318"/>
      <c r="CM1" s="318"/>
      <c r="CN1" s="318"/>
      <c r="CO1" s="318"/>
      <c r="CP1" s="318"/>
      <c r="CQ1" s="318"/>
      <c r="CR1" s="318"/>
      <c r="CS1" s="318"/>
      <c r="CT1" s="318"/>
      <c r="CU1" s="318"/>
      <c r="CV1" s="318"/>
      <c r="CW1" s="318"/>
      <c r="CX1" s="318"/>
      <c r="CY1" s="318"/>
      <c r="CZ1" s="318"/>
      <c r="DA1" s="318"/>
      <c r="DB1" s="318"/>
      <c r="DC1" s="318"/>
      <c r="DD1" s="318"/>
      <c r="DE1" s="318"/>
      <c r="DF1" s="318"/>
      <c r="DG1" s="318"/>
      <c r="DH1" s="318"/>
      <c r="DI1" s="318"/>
      <c r="DJ1" s="318"/>
      <c r="DK1" s="318"/>
      <c r="DL1" s="318"/>
      <c r="DM1" s="318"/>
      <c r="DN1" s="318"/>
      <c r="DO1" s="318"/>
      <c r="DP1" s="318"/>
      <c r="DQ1" s="318"/>
      <c r="DR1" s="318"/>
      <c r="DS1" s="318"/>
      <c r="DT1" s="318"/>
      <c r="DU1" s="318"/>
      <c r="DV1" s="318"/>
      <c r="DW1" s="318"/>
      <c r="DX1" s="318"/>
      <c r="DY1" s="318"/>
      <c r="DZ1" s="318"/>
      <c r="EA1" s="318"/>
      <c r="EB1" s="318"/>
      <c r="EC1" s="318"/>
      <c r="ED1" s="318"/>
      <c r="EE1" s="318"/>
      <c r="EF1" s="318"/>
      <c r="EG1" s="318"/>
      <c r="EH1" s="318"/>
      <c r="EI1" s="318"/>
      <c r="EJ1" s="318"/>
      <c r="EK1" s="318"/>
      <c r="EL1" s="318"/>
      <c r="EM1" s="318"/>
      <c r="EN1" s="318"/>
      <c r="EO1" s="318"/>
      <c r="EP1" s="318"/>
      <c r="EQ1" s="318"/>
      <c r="ER1" s="318"/>
      <c r="ES1" s="318"/>
      <c r="ET1" s="318"/>
      <c r="EU1" s="318"/>
      <c r="EV1" s="318"/>
      <c r="EW1" s="318"/>
      <c r="EX1" s="318"/>
      <c r="EY1" s="318"/>
      <c r="EZ1" s="318"/>
      <c r="FA1" s="318"/>
      <c r="FB1" s="318"/>
      <c r="FC1" s="318"/>
      <c r="FD1" s="318"/>
      <c r="FE1" s="318"/>
      <c r="FF1" s="318"/>
      <c r="FG1" s="318"/>
      <c r="FH1" s="318"/>
      <c r="FI1" s="318"/>
      <c r="FJ1" s="318"/>
      <c r="FK1" s="318"/>
      <c r="FL1" s="318"/>
      <c r="FM1" s="318"/>
      <c r="FN1" s="318"/>
      <c r="FO1" s="318"/>
      <c r="FP1" s="318"/>
      <c r="FQ1" s="318"/>
      <c r="FR1" s="318"/>
      <c r="FS1" s="318"/>
      <c r="FT1" s="318"/>
      <c r="FU1" s="318"/>
      <c r="FV1" s="318"/>
      <c r="FW1" s="13"/>
      <c r="FX1" s="13"/>
      <c r="FY1" s="13"/>
      <c r="FZ1" s="13"/>
      <c r="GA1" s="13"/>
      <c r="GB1" s="13"/>
      <c r="GC1" s="13"/>
      <c r="GD1" s="13"/>
      <c r="GE1" s="13"/>
      <c r="GF1" s="13"/>
      <c r="GG1" s="13"/>
      <c r="GH1" s="13"/>
      <c r="GI1" s="13"/>
      <c r="GJ1" s="13"/>
      <c r="GK1" s="13"/>
      <c r="GL1" s="13"/>
      <c r="GM1" s="13"/>
      <c r="GN1" s="13"/>
      <c r="GO1" s="13"/>
      <c r="GP1" s="13"/>
      <c r="GQ1" s="13"/>
      <c r="GR1" s="13"/>
      <c r="GS1" s="13"/>
      <c r="GT1" s="13"/>
      <c r="GU1" s="13"/>
      <c r="GV1" s="13"/>
      <c r="GW1" s="13"/>
      <c r="GX1" s="13"/>
      <c r="GY1" s="13"/>
      <c r="GZ1" s="13"/>
      <c r="HA1" s="13"/>
      <c r="HB1" s="13"/>
      <c r="HC1" s="13"/>
      <c r="HD1" s="13"/>
      <c r="HE1" s="13"/>
      <c r="HF1" s="13"/>
      <c r="HG1" s="13"/>
      <c r="HH1" s="13"/>
      <c r="HI1" s="13"/>
      <c r="HJ1" s="13"/>
      <c r="HK1" s="13"/>
      <c r="HL1" s="13"/>
      <c r="HM1" s="13"/>
      <c r="HN1" s="13"/>
      <c r="HO1" s="13"/>
      <c r="HP1" s="13"/>
      <c r="HQ1" s="13"/>
      <c r="HR1" s="13"/>
      <c r="HS1" s="13"/>
      <c r="HT1" s="13"/>
      <c r="HU1" s="13"/>
      <c r="HV1" s="13"/>
      <c r="HW1" s="13"/>
      <c r="HX1" s="13"/>
      <c r="HY1" s="13"/>
      <c r="HZ1" s="13"/>
      <c r="IA1" s="13"/>
      <c r="IB1" s="13"/>
      <c r="IC1" s="13"/>
      <c r="ID1" s="13"/>
      <c r="IE1" s="13"/>
      <c r="IF1" s="13"/>
      <c r="IG1" s="13"/>
      <c r="IH1" s="13"/>
      <c r="II1" s="13"/>
      <c r="IJ1" s="13"/>
      <c r="IK1" s="13"/>
      <c r="IL1" s="13"/>
      <c r="IM1" s="13"/>
      <c r="IN1" s="13"/>
      <c r="IO1" s="13"/>
      <c r="IP1" s="13"/>
      <c r="IQ1" s="13"/>
      <c r="IR1" s="13"/>
      <c r="IS1" s="13"/>
      <c r="IT1" s="13"/>
      <c r="IU1" s="13"/>
      <c r="IV1" s="13"/>
      <c r="IW1" s="13"/>
      <c r="IX1" s="13"/>
      <c r="IY1" s="13"/>
      <c r="IZ1" s="13"/>
      <c r="JA1" s="13"/>
      <c r="JB1" s="13"/>
      <c r="JC1" s="13"/>
      <c r="JD1" s="13"/>
      <c r="JE1" s="13"/>
      <c r="JF1" s="13"/>
      <c r="JG1" s="13"/>
      <c r="JH1" s="13"/>
      <c r="JI1" s="13"/>
      <c r="JJ1" s="13"/>
      <c r="JK1" s="13"/>
      <c r="JL1" s="318"/>
      <c r="JM1" s="318"/>
      <c r="JN1" s="318"/>
      <c r="JO1" s="318"/>
      <c r="JP1" s="318"/>
      <c r="JQ1" s="318"/>
      <c r="JR1" s="318"/>
      <c r="JS1" s="318"/>
      <c r="JT1" s="318"/>
      <c r="JU1" s="318"/>
      <c r="JV1" s="318"/>
      <c r="JW1" s="318"/>
      <c r="JX1" s="318"/>
      <c r="JY1" s="318"/>
      <c r="JZ1" s="318"/>
      <c r="KA1" s="318"/>
      <c r="KB1" s="318"/>
      <c r="KC1" s="318"/>
      <c r="KD1" s="318"/>
      <c r="KE1" s="318"/>
      <c r="KF1" s="318"/>
      <c r="KG1" s="318"/>
      <c r="KH1" s="318"/>
      <c r="KI1" s="318"/>
      <c r="KJ1" s="318"/>
      <c r="KK1" s="318"/>
      <c r="KL1" s="318"/>
      <c r="KM1" s="318"/>
      <c r="KN1" s="318"/>
      <c r="KO1" s="318"/>
      <c r="KP1" s="318"/>
      <c r="KQ1" s="318"/>
      <c r="KR1" s="318"/>
      <c r="KS1" s="318"/>
      <c r="KT1" s="318"/>
      <c r="KU1" s="318"/>
      <c r="KV1" s="318"/>
      <c r="KW1" s="318"/>
      <c r="KX1" s="318"/>
      <c r="KY1" s="318"/>
      <c r="KZ1" s="318"/>
      <c r="LA1" s="318"/>
      <c r="LB1" s="318"/>
      <c r="LC1" s="318"/>
      <c r="LD1" s="318"/>
      <c r="LE1" s="318"/>
      <c r="LF1" s="318"/>
      <c r="LG1" s="318"/>
      <c r="LH1" s="318"/>
      <c r="LI1" s="318"/>
      <c r="LJ1" s="318"/>
      <c r="LK1" s="318"/>
      <c r="LL1" s="318"/>
      <c r="LM1" s="318"/>
      <c r="LN1" s="318"/>
      <c r="LO1" s="318"/>
      <c r="LP1" s="318"/>
      <c r="LQ1" s="318"/>
      <c r="LR1" s="318"/>
      <c r="LS1" s="318"/>
      <c r="LT1" s="318"/>
      <c r="LU1" s="318"/>
      <c r="LV1" s="318"/>
      <c r="LW1" s="318"/>
      <c r="LX1" s="318"/>
      <c r="LY1" s="318"/>
      <c r="LZ1" s="318"/>
      <c r="MA1" s="318"/>
      <c r="MB1" s="318"/>
      <c r="MC1" s="318"/>
      <c r="MD1" s="318"/>
      <c r="ME1" s="318"/>
      <c r="MF1" s="318"/>
      <c r="MG1" s="318"/>
      <c r="MH1" s="318"/>
      <c r="MI1" s="318"/>
      <c r="MJ1" s="318"/>
      <c r="MK1" s="318"/>
      <c r="ML1" s="318"/>
      <c r="MM1" s="318"/>
      <c r="MN1" s="318"/>
      <c r="MO1" s="318"/>
      <c r="MP1" s="318"/>
      <c r="MQ1" s="318"/>
      <c r="MR1" s="318"/>
      <c r="MS1" s="318"/>
      <c r="MT1" s="318"/>
      <c r="MU1" s="318"/>
      <c r="MV1" s="318"/>
      <c r="MW1" s="318"/>
      <c r="MX1" s="318"/>
      <c r="MY1" s="318"/>
      <c r="MZ1" s="318"/>
      <c r="NA1" s="318"/>
      <c r="NB1" s="318"/>
      <c r="NC1" s="318"/>
      <c r="ND1" s="318"/>
      <c r="NE1" s="318"/>
      <c r="NF1" s="318"/>
      <c r="NG1" s="318"/>
      <c r="NH1" s="318"/>
      <c r="NI1" s="318"/>
      <c r="NJ1" s="318"/>
      <c r="NK1" s="318"/>
      <c r="NL1" s="318"/>
      <c r="NM1" s="318"/>
      <c r="NN1" s="318"/>
      <c r="NO1" s="318"/>
      <c r="NP1" s="318"/>
      <c r="NQ1" s="318"/>
      <c r="NR1" s="318"/>
      <c r="NS1" s="318"/>
      <c r="NT1" s="318"/>
      <c r="NU1" s="318"/>
      <c r="NV1" s="318"/>
      <c r="NW1" s="318"/>
      <c r="NX1" s="318"/>
      <c r="NY1" s="318"/>
      <c r="NZ1" s="318"/>
      <c r="OA1" s="318"/>
      <c r="OB1" s="318"/>
      <c r="OC1" s="318"/>
      <c r="OD1" s="318"/>
      <c r="OE1" s="318"/>
      <c r="OF1" s="318"/>
      <c r="OG1" s="318"/>
      <c r="OH1" s="318"/>
      <c r="OI1" s="318"/>
      <c r="OJ1" s="318"/>
      <c r="OK1" s="318"/>
      <c r="OL1" s="318"/>
      <c r="OM1" s="318"/>
      <c r="ON1" s="318"/>
      <c r="OO1" s="318"/>
      <c r="OP1" s="318"/>
      <c r="OQ1" s="318"/>
      <c r="OR1" s="318"/>
      <c r="OS1" s="318"/>
      <c r="OT1" s="318"/>
      <c r="OU1" s="318"/>
      <c r="OV1" s="318"/>
      <c r="OW1" s="318"/>
      <c r="OX1" s="318"/>
      <c r="OY1" s="318"/>
      <c r="OZ1" s="318"/>
      <c r="PA1" s="318"/>
      <c r="PB1" s="318"/>
      <c r="PC1" s="318"/>
      <c r="PD1" s="318"/>
      <c r="PE1" s="318"/>
      <c r="PF1" s="318"/>
      <c r="PG1" s="318"/>
      <c r="PH1" s="318"/>
      <c r="PI1" s="318"/>
      <c r="PJ1" s="318"/>
      <c r="PK1" s="318"/>
      <c r="PL1" s="318"/>
      <c r="PM1" s="318"/>
      <c r="PN1" s="318"/>
      <c r="PO1" s="318"/>
      <c r="PP1" s="318"/>
      <c r="PQ1" s="318"/>
      <c r="PR1" s="318"/>
      <c r="PS1" s="318"/>
      <c r="PT1" s="13"/>
      <c r="PU1" s="13"/>
      <c r="PV1" s="13"/>
      <c r="PW1" s="13"/>
      <c r="PX1" s="13"/>
      <c r="PY1" s="13"/>
      <c r="PZ1" s="13"/>
      <c r="QA1" s="13"/>
      <c r="QB1" s="13"/>
      <c r="QC1" s="13"/>
      <c r="QD1" s="13"/>
      <c r="QE1" s="13"/>
      <c r="QF1" s="13"/>
      <c r="QG1" s="13"/>
      <c r="QH1" s="13"/>
      <c r="QI1" s="13"/>
      <c r="QJ1" s="13"/>
      <c r="QK1" s="13"/>
      <c r="QL1" s="13"/>
      <c r="QM1" s="13"/>
      <c r="QN1" s="13"/>
      <c r="QO1" s="13"/>
      <c r="QP1" s="13"/>
      <c r="QQ1" s="13"/>
      <c r="QR1" s="13"/>
      <c r="QS1" s="13"/>
      <c r="QT1" s="13"/>
      <c r="QU1" s="13"/>
      <c r="QV1" s="13"/>
      <c r="QW1" s="13"/>
      <c r="QX1" s="13"/>
      <c r="QY1" s="13"/>
      <c r="QZ1" s="13"/>
      <c r="RA1" s="13"/>
      <c r="RB1" s="13"/>
      <c r="RC1" s="13"/>
      <c r="RD1" s="13"/>
      <c r="RE1" s="13"/>
      <c r="RF1" s="13"/>
      <c r="RG1" s="13"/>
      <c r="RH1" s="13"/>
      <c r="RI1" s="13"/>
      <c r="RJ1" s="13"/>
      <c r="RK1" s="13"/>
      <c r="RL1" s="13"/>
      <c r="RM1" s="13"/>
      <c r="RN1" s="13"/>
      <c r="RO1" s="13"/>
      <c r="RP1" s="13"/>
      <c r="RQ1" s="13"/>
      <c r="RR1" s="13"/>
      <c r="RS1" s="13"/>
      <c r="RT1" s="13"/>
      <c r="RU1" s="13"/>
      <c r="RV1" s="13"/>
      <c r="RW1" s="13"/>
      <c r="RX1" s="13"/>
      <c r="RY1" s="13"/>
      <c r="RZ1" s="13"/>
      <c r="SA1" s="13"/>
      <c r="SB1" s="13"/>
      <c r="SC1" s="13"/>
      <c r="SD1" s="13"/>
      <c r="SE1" s="13"/>
      <c r="SF1" s="13"/>
      <c r="SG1" s="13"/>
      <c r="SH1" s="13"/>
      <c r="SI1" s="13"/>
      <c r="SJ1" s="13"/>
      <c r="SK1" s="13"/>
      <c r="SL1" s="13"/>
      <c r="SM1" s="13"/>
      <c r="SN1" s="13"/>
      <c r="SO1" s="13"/>
      <c r="SP1" s="13"/>
      <c r="SQ1" s="13"/>
      <c r="SR1" s="13"/>
      <c r="SS1" s="13"/>
      <c r="ST1" s="13"/>
      <c r="SU1" s="13"/>
      <c r="SV1" s="13"/>
      <c r="SW1" s="13"/>
      <c r="SX1" s="13"/>
      <c r="SY1" s="13"/>
      <c r="SZ1" s="13"/>
      <c r="TA1" s="13"/>
      <c r="TB1" s="13"/>
      <c r="TC1" s="13"/>
      <c r="TD1" s="13"/>
      <c r="TE1" s="13"/>
      <c r="TF1" s="13"/>
      <c r="TG1" s="13"/>
      <c r="TH1" s="318"/>
      <c r="TI1" s="318"/>
      <c r="TJ1" s="318"/>
      <c r="TK1" s="318"/>
      <c r="TL1" s="318"/>
      <c r="TM1" s="318"/>
      <c r="TN1" s="318"/>
      <c r="TO1" s="318"/>
      <c r="TP1" s="318"/>
      <c r="TQ1" s="318"/>
      <c r="TR1" s="318"/>
      <c r="TS1" s="318"/>
      <c r="TT1" s="318"/>
      <c r="TU1" s="318"/>
      <c r="TV1" s="318"/>
      <c r="TW1" s="318"/>
      <c r="TX1" s="318"/>
      <c r="TY1" s="318"/>
      <c r="TZ1" s="318"/>
      <c r="UA1" s="318"/>
      <c r="UB1" s="318"/>
      <c r="UC1" s="318"/>
      <c r="UD1" s="318"/>
      <c r="UE1" s="318"/>
      <c r="UF1" s="318"/>
      <c r="UG1" s="318"/>
      <c r="UH1" s="318"/>
      <c r="UI1" s="318"/>
      <c r="UJ1" s="318"/>
      <c r="UK1" s="318"/>
      <c r="UL1" s="318"/>
      <c r="UM1" s="318"/>
      <c r="UN1" s="318"/>
      <c r="UO1" s="318"/>
      <c r="UP1" s="318"/>
      <c r="UQ1" s="318"/>
      <c r="UR1" s="318"/>
      <c r="US1" s="318"/>
      <c r="UT1" s="318"/>
      <c r="UU1" s="318"/>
      <c r="UV1" s="318"/>
      <c r="UW1" s="318"/>
      <c r="UX1" s="318"/>
      <c r="UY1" s="318"/>
      <c r="UZ1" s="318"/>
      <c r="VA1" s="318"/>
      <c r="VB1" s="318"/>
      <c r="VC1" s="318"/>
      <c r="VD1" s="318"/>
      <c r="VE1" s="318"/>
      <c r="VF1" s="318"/>
      <c r="VG1" s="318"/>
      <c r="VH1" s="318"/>
      <c r="VI1" s="318"/>
      <c r="VJ1" s="318"/>
      <c r="VK1" s="318"/>
      <c r="VL1" s="318"/>
      <c r="VM1" s="318"/>
      <c r="VN1" s="318"/>
      <c r="VO1" s="318"/>
      <c r="VP1" s="318"/>
      <c r="VQ1" s="318"/>
      <c r="VR1" s="318"/>
      <c r="VS1" s="318"/>
      <c r="VT1" s="318"/>
      <c r="VU1" s="318"/>
      <c r="VV1" s="318"/>
      <c r="VW1" s="318"/>
      <c r="VX1" s="318"/>
      <c r="VY1" s="318"/>
      <c r="VZ1" s="318"/>
      <c r="WA1" s="318"/>
      <c r="WB1" s="318"/>
      <c r="WC1" s="318"/>
      <c r="WD1" s="318"/>
      <c r="WE1" s="318"/>
      <c r="WF1" s="318"/>
      <c r="WG1" s="318"/>
      <c r="WH1" s="318"/>
      <c r="WI1" s="318"/>
      <c r="WJ1" s="318"/>
      <c r="WK1" s="318"/>
      <c r="WL1" s="318"/>
      <c r="WM1" s="318"/>
      <c r="WN1" s="318"/>
      <c r="WO1" s="318"/>
      <c r="WP1" s="318"/>
      <c r="WQ1" s="318"/>
      <c r="WR1" s="318"/>
      <c r="WS1" s="318"/>
      <c r="WT1" s="318"/>
      <c r="WU1" s="318"/>
      <c r="WV1" s="318"/>
      <c r="WW1" s="318"/>
      <c r="WX1" s="318"/>
      <c r="WY1" s="318"/>
      <c r="WZ1" s="318"/>
      <c r="XA1" s="318"/>
      <c r="XB1" s="318"/>
      <c r="XC1" s="318"/>
      <c r="XD1" s="318"/>
      <c r="XE1" s="318"/>
      <c r="XF1" s="318"/>
      <c r="XG1" s="318"/>
      <c r="XH1" s="318"/>
      <c r="XI1" s="318"/>
      <c r="XJ1" s="318"/>
      <c r="XK1" s="318"/>
      <c r="XL1" s="318"/>
      <c r="XM1" s="318"/>
      <c r="XN1" s="318"/>
      <c r="XO1" s="318"/>
      <c r="XP1" s="318"/>
      <c r="XQ1" s="318"/>
      <c r="XR1" s="318"/>
      <c r="XS1" s="318"/>
      <c r="XT1" s="318"/>
      <c r="XU1" s="318"/>
      <c r="XV1" s="318"/>
      <c r="XW1" s="318"/>
      <c r="XX1" s="318"/>
      <c r="XY1" s="318"/>
      <c r="XZ1" s="318"/>
      <c r="YA1" s="318"/>
      <c r="YB1" s="318"/>
      <c r="YC1" s="318"/>
      <c r="YD1" s="318"/>
      <c r="YE1" s="318"/>
      <c r="YF1" s="318"/>
      <c r="YG1" s="318"/>
      <c r="YH1" s="318"/>
      <c r="YI1" s="318"/>
      <c r="YJ1" s="318"/>
      <c r="YK1" s="318"/>
      <c r="YL1" s="318"/>
      <c r="YM1" s="318"/>
      <c r="YN1" s="318"/>
      <c r="YO1" s="318"/>
      <c r="YP1" s="318"/>
      <c r="YQ1" s="318"/>
      <c r="YR1" s="318"/>
      <c r="YS1" s="318"/>
      <c r="YT1" s="318"/>
      <c r="YU1" s="318"/>
      <c r="YV1" s="318"/>
      <c r="YW1" s="318"/>
      <c r="YX1" s="318"/>
      <c r="YY1" s="318"/>
      <c r="YZ1" s="318"/>
      <c r="ZA1" s="318"/>
      <c r="ZB1" s="318"/>
      <c r="ZC1" s="318"/>
      <c r="ZD1" s="318"/>
      <c r="ZE1" s="318"/>
      <c r="ZF1" s="318"/>
      <c r="ZG1" s="318"/>
      <c r="ZH1" s="318"/>
      <c r="ZI1" s="318"/>
      <c r="ZJ1" s="318"/>
      <c r="ZK1" s="318"/>
      <c r="ZL1" s="318"/>
      <c r="ZM1" s="318"/>
      <c r="ZN1" s="318"/>
      <c r="ZO1" s="318"/>
      <c r="ZP1" s="13"/>
      <c r="ZQ1" s="13"/>
      <c r="ZR1" s="13"/>
      <c r="ZS1" s="13"/>
      <c r="ZT1" s="13"/>
      <c r="ZU1" s="13"/>
      <c r="ZV1" s="13"/>
      <c r="ZW1" s="13"/>
      <c r="ZX1" s="13"/>
      <c r="ZY1" s="13"/>
      <c r="ZZ1" s="13"/>
      <c r="AAA1" s="13"/>
      <c r="AAB1" s="13"/>
      <c r="AAC1" s="13"/>
      <c r="AAD1" s="13"/>
      <c r="AAE1" s="13"/>
      <c r="AAF1" s="13"/>
      <c r="AAG1" s="13"/>
      <c r="AAH1" s="13"/>
      <c r="AAI1" s="13"/>
      <c r="AAJ1" s="13"/>
      <c r="AAK1" s="13"/>
      <c r="AAL1" s="13"/>
      <c r="AAM1" s="13"/>
      <c r="AAN1" s="13"/>
      <c r="AAO1" s="13"/>
      <c r="AAP1" s="13"/>
      <c r="AAQ1" s="13"/>
      <c r="AAR1" s="13"/>
      <c r="AAS1" s="13"/>
      <c r="AAT1" s="13"/>
      <c r="AAU1" s="13"/>
      <c r="AAV1" s="13"/>
      <c r="AAW1" s="13"/>
      <c r="AAX1" s="13"/>
      <c r="AAY1" s="13"/>
      <c r="AAZ1" s="13"/>
      <c r="ABA1" s="13"/>
      <c r="ABB1" s="13"/>
      <c r="ABC1" s="13"/>
      <c r="ABD1" s="13"/>
      <c r="ABE1" s="13"/>
      <c r="ABF1" s="13"/>
      <c r="ABG1" s="13"/>
      <c r="ABH1" s="13"/>
      <c r="ABI1" s="13"/>
      <c r="ABJ1" s="13"/>
      <c r="ABK1" s="13"/>
      <c r="ABL1" s="13"/>
      <c r="ABM1" s="13"/>
      <c r="ABN1" s="13"/>
      <c r="ABO1" s="13"/>
      <c r="ABP1" s="13"/>
      <c r="ABQ1" s="13"/>
      <c r="ABR1" s="13"/>
      <c r="ABS1" s="13"/>
      <c r="ABT1" s="13"/>
      <c r="ABU1" s="13"/>
      <c r="ABV1" s="13"/>
      <c r="ABW1" s="13"/>
      <c r="ABX1" s="13"/>
      <c r="ABY1" s="13"/>
      <c r="ABZ1" s="13"/>
      <c r="ACA1" s="13"/>
      <c r="ACB1" s="13"/>
      <c r="ACC1" s="13"/>
      <c r="ACD1" s="13"/>
      <c r="ACE1" s="13"/>
      <c r="ACF1" s="13"/>
      <c r="ACG1" s="13"/>
      <c r="ACH1" s="13"/>
      <c r="ACI1" s="13"/>
      <c r="ACJ1" s="13"/>
      <c r="ACK1" s="13"/>
      <c r="ACL1" s="13"/>
      <c r="ACM1" s="13"/>
      <c r="ACN1" s="13"/>
      <c r="ACO1" s="13"/>
      <c r="ACP1" s="13"/>
      <c r="ACQ1" s="13"/>
      <c r="ACR1" s="13"/>
      <c r="ACS1" s="13"/>
      <c r="ACT1" s="13"/>
      <c r="ACU1" s="13"/>
      <c r="ACV1" s="13"/>
      <c r="ACW1" s="13"/>
      <c r="ACX1" s="13"/>
      <c r="ACY1" s="13"/>
      <c r="ACZ1" s="13"/>
      <c r="ADA1" s="13"/>
      <c r="ADB1" s="13"/>
      <c r="ADC1" s="13"/>
      <c r="ADD1" s="318"/>
      <c r="ADE1" s="318"/>
      <c r="ADF1" s="318"/>
      <c r="ADG1" s="318"/>
      <c r="ADH1" s="318"/>
      <c r="ADI1" s="318"/>
      <c r="ADJ1" s="318"/>
      <c r="ADK1" s="318"/>
      <c r="ADL1" s="318"/>
      <c r="ADM1" s="318"/>
      <c r="ADN1" s="318"/>
      <c r="ADO1" s="318"/>
      <c r="ADP1" s="318"/>
      <c r="ADQ1" s="318"/>
      <c r="ADR1" s="318"/>
      <c r="ADS1" s="318"/>
      <c r="ADT1" s="318"/>
      <c r="ADU1" s="318"/>
      <c r="ADV1" s="318"/>
      <c r="ADW1" s="318"/>
      <c r="ADX1" s="318"/>
      <c r="ADY1" s="318"/>
      <c r="ADZ1" s="318"/>
      <c r="AEA1" s="318"/>
      <c r="AEB1" s="318"/>
      <c r="AEC1" s="318"/>
      <c r="AED1" s="318"/>
      <c r="AEE1" s="318"/>
      <c r="AEF1" s="318"/>
      <c r="AEG1" s="318"/>
      <c r="AEH1" s="318"/>
      <c r="AEI1" s="318"/>
      <c r="AEJ1" s="318"/>
      <c r="AEK1" s="318"/>
      <c r="AEL1" s="318"/>
      <c r="AEM1" s="318"/>
      <c r="AEN1" s="318"/>
      <c r="AEO1" s="318"/>
      <c r="AEP1" s="318"/>
      <c r="AEQ1" s="318"/>
      <c r="AER1" s="318"/>
      <c r="AES1" s="318"/>
      <c r="AET1" s="318"/>
      <c r="AEU1" s="318"/>
      <c r="AEV1" s="318"/>
      <c r="AEW1" s="318"/>
      <c r="AEX1" s="318"/>
      <c r="AEY1" s="318"/>
      <c r="AEZ1" s="318"/>
      <c r="AFA1" s="318"/>
      <c r="AFB1" s="318"/>
      <c r="AFC1" s="318"/>
      <c r="AFD1" s="318"/>
      <c r="AFE1" s="318"/>
      <c r="AFF1" s="318"/>
      <c r="AFG1" s="318"/>
      <c r="AFH1" s="318"/>
      <c r="AFI1" s="318"/>
      <c r="AFJ1" s="318"/>
      <c r="AFK1" s="318"/>
      <c r="AFL1" s="318"/>
      <c r="AFM1" s="318"/>
      <c r="AFN1" s="318"/>
      <c r="AFO1" s="318"/>
      <c r="AFP1" s="318"/>
      <c r="AFQ1" s="318"/>
      <c r="AFR1" s="318"/>
      <c r="AFS1" s="318"/>
      <c r="AFT1" s="318"/>
      <c r="AFU1" s="318"/>
      <c r="AFV1" s="318"/>
      <c r="AFW1" s="318"/>
      <c r="AFX1" s="318"/>
      <c r="AFY1" s="318"/>
      <c r="AFZ1" s="318"/>
      <c r="AGA1" s="318"/>
      <c r="AGB1" s="318"/>
      <c r="AGC1" s="318"/>
      <c r="AGD1" s="318"/>
      <c r="AGE1" s="318"/>
      <c r="AGF1" s="318"/>
      <c r="AGG1" s="318"/>
      <c r="AGH1" s="318"/>
      <c r="AGI1" s="318"/>
      <c r="AGJ1" s="318"/>
      <c r="AGK1" s="318"/>
      <c r="AGL1" s="318"/>
      <c r="AGM1" s="318"/>
      <c r="AGN1" s="318"/>
      <c r="AGO1" s="318"/>
      <c r="AGP1" s="318"/>
      <c r="AGQ1" s="318"/>
      <c r="AGR1" s="318"/>
      <c r="AGS1" s="318"/>
      <c r="AGT1" s="318"/>
      <c r="AGU1" s="318"/>
      <c r="AGV1" s="318"/>
      <c r="AGW1" s="318"/>
      <c r="AGX1" s="318"/>
      <c r="AGY1" s="318"/>
      <c r="AGZ1" s="318"/>
      <c r="AHA1" s="318"/>
      <c r="AHB1" s="318"/>
      <c r="AHC1" s="318"/>
      <c r="AHD1" s="318"/>
      <c r="AHE1" s="318"/>
      <c r="AHF1" s="318"/>
      <c r="AHG1" s="318"/>
      <c r="AHH1" s="318"/>
      <c r="AHI1" s="318"/>
      <c r="AHJ1" s="318"/>
      <c r="AHK1" s="318"/>
      <c r="AHL1" s="318"/>
      <c r="AHM1" s="318"/>
      <c r="AHN1" s="318"/>
      <c r="AHO1" s="318"/>
      <c r="AHP1" s="318"/>
      <c r="AHQ1" s="318"/>
      <c r="AHR1" s="318"/>
      <c r="AHS1" s="318"/>
      <c r="AHT1" s="318"/>
      <c r="AHU1" s="318"/>
      <c r="AHV1" s="318"/>
      <c r="AHW1" s="318"/>
      <c r="AHX1" s="318"/>
      <c r="AHY1" s="318"/>
      <c r="AHZ1" s="318"/>
      <c r="AIA1" s="318"/>
      <c r="AIB1" s="318"/>
      <c r="AIC1" s="318"/>
      <c r="AID1" s="318"/>
      <c r="AIE1" s="318"/>
      <c r="AIF1" s="318"/>
      <c r="AIG1" s="318"/>
      <c r="AIH1" s="318"/>
      <c r="AII1" s="318"/>
      <c r="AIJ1" s="318"/>
      <c r="AIK1" s="318"/>
      <c r="AIL1" s="318"/>
      <c r="AIM1" s="318"/>
      <c r="AIN1" s="318"/>
      <c r="AIO1" s="318"/>
      <c r="AIP1" s="318"/>
      <c r="AIQ1" s="318"/>
      <c r="AIR1" s="318"/>
      <c r="AIS1" s="318"/>
      <c r="AIT1" s="318"/>
      <c r="AIU1" s="318"/>
      <c r="AIV1" s="318"/>
      <c r="AIW1" s="318"/>
      <c r="AIX1" s="318"/>
      <c r="AIY1" s="318"/>
      <c r="AIZ1" s="318"/>
      <c r="AJA1" s="318"/>
      <c r="AJB1" s="318"/>
      <c r="AJC1" s="318"/>
      <c r="AJD1" s="318"/>
      <c r="AJE1" s="318"/>
      <c r="AJF1" s="318"/>
      <c r="AJG1" s="318"/>
      <c r="AJH1" s="318"/>
      <c r="AJI1" s="318"/>
      <c r="AJJ1" s="318"/>
      <c r="AJK1" s="318"/>
      <c r="AJL1" s="13"/>
      <c r="AJM1" s="13"/>
      <c r="AJN1" s="13"/>
      <c r="AJO1" s="13"/>
      <c r="AJP1" s="13"/>
      <c r="AJQ1" s="13"/>
      <c r="AJR1" s="13"/>
      <c r="AJS1" s="13"/>
      <c r="AJT1" s="13"/>
      <c r="AJU1" s="13"/>
      <c r="AJV1" s="13"/>
      <c r="AJW1" s="13"/>
      <c r="AJX1" s="13"/>
      <c r="AJY1" s="13"/>
      <c r="AJZ1" s="13"/>
      <c r="AKA1" s="13"/>
      <c r="AKB1" s="13"/>
      <c r="AKC1" s="13"/>
      <c r="AKD1" s="13"/>
      <c r="AKE1" s="13"/>
      <c r="AKF1" s="13"/>
      <c r="AKG1" s="13"/>
      <c r="AKH1" s="13"/>
      <c r="AKI1" s="13"/>
      <c r="AKJ1" s="13"/>
      <c r="AKK1" s="13"/>
      <c r="AKL1" s="13"/>
      <c r="AKM1" s="13"/>
      <c r="AKN1" s="13"/>
      <c r="AKO1" s="13"/>
      <c r="AKP1" s="13"/>
      <c r="AKQ1" s="13"/>
      <c r="AKR1" s="13"/>
      <c r="AKS1" s="13"/>
      <c r="AKT1" s="13"/>
      <c r="AKU1" s="13"/>
      <c r="AKV1" s="13"/>
      <c r="AKW1" s="13"/>
      <c r="AKX1" s="13"/>
      <c r="AKY1" s="13"/>
      <c r="AKZ1" s="13"/>
      <c r="ALA1" s="13"/>
      <c r="ALB1" s="13"/>
      <c r="ALC1" s="13"/>
      <c r="ALD1" s="13"/>
      <c r="ALE1" s="13"/>
      <c r="ALF1" s="13"/>
      <c r="ALG1" s="13"/>
      <c r="ALH1" s="13"/>
      <c r="ALI1" s="13"/>
      <c r="ALJ1" s="13"/>
      <c r="ALK1" s="13"/>
      <c r="ALL1" s="13"/>
      <c r="ALM1" s="13"/>
      <c r="ALN1" s="13"/>
      <c r="ALO1" s="13"/>
      <c r="ALP1" s="13"/>
      <c r="ALQ1" s="13"/>
      <c r="ALR1" s="13"/>
      <c r="ALS1" s="13"/>
      <c r="ALT1" s="13"/>
      <c r="ALU1" s="13"/>
      <c r="ALV1" s="13"/>
      <c r="ALW1" s="13"/>
      <c r="ALX1" s="13"/>
      <c r="ALY1" s="13"/>
      <c r="ALZ1" s="13"/>
      <c r="AMA1" s="13"/>
      <c r="AMB1" s="13"/>
      <c r="AMC1" s="13"/>
      <c r="AMD1" s="13"/>
      <c r="AME1" s="13"/>
      <c r="AMF1" s="13"/>
      <c r="AMG1" s="13"/>
      <c r="AMH1" s="13"/>
      <c r="AMI1" s="13"/>
      <c r="AMJ1" s="13"/>
      <c r="AMK1" s="13"/>
      <c r="AML1" s="13"/>
      <c r="AMM1" s="13"/>
      <c r="AMN1" s="13"/>
      <c r="AMO1" s="13"/>
      <c r="AMP1" s="13"/>
      <c r="AMQ1" s="13"/>
      <c r="AMR1" s="13"/>
      <c r="AMS1" s="13"/>
      <c r="AMT1" s="13"/>
      <c r="AMU1" s="13"/>
      <c r="AMV1" s="13"/>
      <c r="AMW1" s="13"/>
      <c r="AMX1" s="13"/>
      <c r="AMY1" s="13"/>
      <c r="AMZ1" s="318"/>
      <c r="ANA1" s="318"/>
      <c r="ANB1" s="318"/>
      <c r="ANC1" s="318"/>
      <c r="AND1" s="318"/>
      <c r="ANE1" s="318"/>
      <c r="ANF1" s="318"/>
      <c r="ANG1" s="318"/>
      <c r="ANH1" s="318"/>
      <c r="ANI1" s="318"/>
      <c r="ANJ1" s="318"/>
      <c r="ANK1" s="318"/>
      <c r="ANL1" s="318"/>
      <c r="ANM1" s="318"/>
      <c r="ANN1" s="318"/>
      <c r="ANO1" s="318"/>
      <c r="ANP1" s="318"/>
      <c r="ANQ1" s="318"/>
      <c r="ANR1" s="318"/>
      <c r="ANS1" s="318"/>
      <c r="ANT1" s="318"/>
      <c r="ANU1" s="318"/>
      <c r="ANV1" s="318"/>
      <c r="ANW1" s="318"/>
      <c r="ANX1" s="318"/>
      <c r="ANY1" s="318"/>
      <c r="ANZ1" s="318"/>
      <c r="AOA1" s="318"/>
      <c r="AOB1" s="318"/>
      <c r="AOC1" s="318"/>
      <c r="AOD1" s="318"/>
      <c r="AOE1" s="318"/>
      <c r="AOF1" s="318"/>
      <c r="AOG1" s="318"/>
      <c r="AOH1" s="318"/>
      <c r="AOI1" s="318"/>
      <c r="AOJ1" s="318"/>
      <c r="AOK1" s="318"/>
      <c r="AOL1" s="318"/>
      <c r="AOM1" s="318"/>
      <c r="AON1" s="318"/>
      <c r="AOO1" s="318"/>
      <c r="AOP1" s="318"/>
      <c r="AOQ1" s="318"/>
      <c r="AOR1" s="318"/>
      <c r="AOS1" s="318"/>
      <c r="AOT1" s="318"/>
      <c r="AOU1" s="318"/>
      <c r="AOV1" s="318"/>
      <c r="AOW1" s="318"/>
      <c r="AOX1" s="318"/>
      <c r="AOY1" s="318"/>
      <c r="AOZ1" s="318"/>
      <c r="APA1" s="318"/>
      <c r="APB1" s="318"/>
      <c r="APC1" s="318"/>
      <c r="APD1" s="318"/>
      <c r="APE1" s="318"/>
      <c r="APF1" s="318"/>
      <c r="APG1" s="318"/>
      <c r="APH1" s="318"/>
      <c r="API1" s="318"/>
      <c r="APJ1" s="318"/>
      <c r="APK1" s="318"/>
      <c r="APL1" s="318"/>
      <c r="APM1" s="318"/>
      <c r="APN1" s="318"/>
      <c r="APO1" s="318"/>
      <c r="APP1" s="318"/>
      <c r="APQ1" s="318"/>
      <c r="APR1" s="318"/>
      <c r="APS1" s="318"/>
      <c r="APT1" s="318"/>
      <c r="APU1" s="318"/>
      <c r="APV1" s="318"/>
      <c r="APW1" s="318"/>
      <c r="APX1" s="318"/>
      <c r="APY1" s="318"/>
      <c r="APZ1" s="318"/>
      <c r="AQA1" s="318"/>
      <c r="AQB1" s="318"/>
      <c r="AQC1" s="318"/>
      <c r="AQD1" s="318"/>
      <c r="AQE1" s="318"/>
      <c r="AQF1" s="318"/>
      <c r="AQG1" s="318"/>
      <c r="AQH1" s="318"/>
      <c r="AQI1" s="318"/>
      <c r="AQJ1" s="318"/>
      <c r="AQK1" s="318"/>
      <c r="AQL1" s="318"/>
      <c r="AQM1" s="318"/>
      <c r="AQN1" s="318"/>
      <c r="AQO1" s="318"/>
      <c r="AQP1" s="318"/>
      <c r="AQQ1" s="318"/>
      <c r="AQR1" s="318"/>
      <c r="AQS1" s="318"/>
      <c r="AQT1" s="318"/>
      <c r="AQU1" s="318"/>
      <c r="AQV1" s="318"/>
      <c r="AQW1" s="318"/>
      <c r="AQX1" s="318"/>
      <c r="AQY1" s="318"/>
      <c r="AQZ1" s="318"/>
      <c r="ARA1" s="318"/>
      <c r="ARB1" s="318"/>
      <c r="ARC1" s="318"/>
      <c r="ARD1" s="318"/>
      <c r="ARE1" s="318"/>
      <c r="ARF1" s="318"/>
      <c r="ARG1" s="318"/>
      <c r="ARH1" s="318"/>
      <c r="ARI1" s="318"/>
      <c r="ARJ1" s="318"/>
      <c r="ARK1" s="318"/>
      <c r="ARL1" s="318"/>
      <c r="ARM1" s="318"/>
      <c r="ARN1" s="318"/>
      <c r="ARO1" s="318"/>
      <c r="ARP1" s="318"/>
      <c r="ARQ1" s="318"/>
      <c r="ARR1" s="318"/>
      <c r="ARS1" s="318"/>
      <c r="ART1" s="318"/>
      <c r="ARU1" s="318"/>
      <c r="ARV1" s="318"/>
      <c r="ARW1" s="318"/>
      <c r="ARX1" s="318"/>
      <c r="ARY1" s="318"/>
      <c r="ARZ1" s="318"/>
      <c r="ASA1" s="318"/>
      <c r="ASB1" s="318"/>
      <c r="ASC1" s="318"/>
      <c r="ASD1" s="318"/>
      <c r="ASE1" s="318"/>
      <c r="ASF1" s="318"/>
      <c r="ASG1" s="318"/>
      <c r="ASH1" s="318"/>
      <c r="ASI1" s="318"/>
      <c r="ASJ1" s="318"/>
      <c r="ASK1" s="318"/>
      <c r="ASL1" s="318"/>
      <c r="ASM1" s="318"/>
      <c r="ASN1" s="318"/>
      <c r="ASO1" s="318"/>
      <c r="ASP1" s="318"/>
      <c r="ASQ1" s="318"/>
      <c r="ASR1" s="318"/>
      <c r="ASS1" s="318"/>
      <c r="AST1" s="318"/>
      <c r="ASU1" s="318"/>
      <c r="ASV1" s="318"/>
      <c r="ASW1" s="318"/>
      <c r="ASX1" s="318"/>
      <c r="ASY1" s="318"/>
      <c r="ASZ1" s="318"/>
      <c r="ATA1" s="318"/>
      <c r="ATB1" s="318"/>
      <c r="ATC1" s="318"/>
      <c r="ATD1" s="318"/>
      <c r="ATE1" s="318"/>
      <c r="ATF1" s="318"/>
      <c r="ATG1" s="318"/>
      <c r="ATH1" s="13"/>
      <c r="ATI1" s="13"/>
      <c r="ATJ1" s="13"/>
      <c r="ATK1" s="13"/>
      <c r="ATL1" s="13"/>
      <c r="ATM1" s="13"/>
      <c r="ATN1" s="13"/>
      <c r="ATO1" s="13"/>
      <c r="ATP1" s="13"/>
      <c r="ATQ1" s="13"/>
      <c r="ATR1" s="13"/>
      <c r="ATS1" s="13"/>
      <c r="ATT1" s="13"/>
      <c r="ATU1" s="13"/>
      <c r="ATV1" s="13"/>
      <c r="ATW1" s="13"/>
      <c r="ATX1" s="13"/>
      <c r="ATY1" s="13"/>
      <c r="ATZ1" s="13"/>
      <c r="AUA1" s="13"/>
      <c r="AUB1" s="13"/>
      <c r="AUC1" s="13"/>
      <c r="AUD1" s="13"/>
      <c r="AUE1" s="13"/>
      <c r="AUF1" s="13"/>
      <c r="AUG1" s="13"/>
      <c r="AUH1" s="13"/>
      <c r="AUI1" s="13"/>
      <c r="AUJ1" s="13"/>
      <c r="AUK1" s="13"/>
      <c r="AUL1" s="13"/>
      <c r="AUM1" s="13"/>
      <c r="AUN1" s="13"/>
      <c r="AUO1" s="13"/>
      <c r="AUP1" s="13"/>
      <c r="AUQ1" s="13"/>
      <c r="AUR1" s="13"/>
      <c r="AUS1" s="13"/>
      <c r="AUT1" s="13"/>
      <c r="AUU1" s="13"/>
      <c r="AUV1" s="13"/>
      <c r="AUW1" s="13"/>
      <c r="AUX1" s="13"/>
      <c r="AUY1" s="13"/>
      <c r="AUZ1" s="13"/>
      <c r="AVA1" s="13"/>
      <c r="AVB1" s="13"/>
      <c r="AVC1" s="13"/>
      <c r="AVD1" s="13"/>
      <c r="AVE1" s="13"/>
      <c r="AVF1" s="13"/>
      <c r="AVG1" s="13"/>
      <c r="AVH1" s="13"/>
      <c r="AVI1" s="13"/>
      <c r="AVJ1" s="13"/>
      <c r="AVK1" s="13"/>
      <c r="AVL1" s="13"/>
      <c r="AVM1" s="13"/>
      <c r="AVN1" s="13"/>
      <c r="AVO1" s="13"/>
      <c r="AVP1" s="13"/>
      <c r="AVQ1" s="13"/>
      <c r="AVR1" s="13"/>
      <c r="AVS1" s="13"/>
      <c r="AVT1" s="13"/>
      <c r="AVU1" s="13"/>
      <c r="AVV1" s="13"/>
      <c r="AVW1" s="13"/>
      <c r="AVX1" s="13"/>
      <c r="AVY1" s="13"/>
      <c r="AVZ1" s="13"/>
      <c r="AWA1" s="13"/>
      <c r="AWB1" s="13"/>
      <c r="AWC1" s="13"/>
      <c r="AWD1" s="13"/>
      <c r="AWE1" s="13"/>
      <c r="AWF1" s="13"/>
      <c r="AWG1" s="13"/>
      <c r="AWH1" s="13"/>
      <c r="AWI1" s="13"/>
      <c r="AWJ1" s="13"/>
      <c r="AWK1" s="13"/>
      <c r="AWL1" s="13"/>
      <c r="AWM1" s="13"/>
      <c r="AWN1" s="13"/>
      <c r="AWO1" s="13"/>
      <c r="AWP1" s="13"/>
      <c r="AWQ1" s="13"/>
      <c r="AWR1" s="13"/>
      <c r="AWS1" s="13"/>
      <c r="AWT1" s="13"/>
      <c r="AWU1" s="13"/>
      <c r="AWV1" s="318"/>
      <c r="AWW1" s="318"/>
      <c r="AWX1" s="318"/>
      <c r="AWY1" s="318"/>
      <c r="AWZ1" s="318"/>
      <c r="AXA1" s="318"/>
      <c r="AXB1" s="318"/>
      <c r="AXC1" s="318"/>
      <c r="AXD1" s="318"/>
      <c r="AXE1" s="318"/>
      <c r="AXF1" s="318"/>
      <c r="AXG1" s="318"/>
      <c r="AXH1" s="318"/>
      <c r="AXI1" s="318"/>
      <c r="AXJ1" s="318"/>
      <c r="AXK1" s="318"/>
      <c r="AXL1" s="318"/>
      <c r="AXM1" s="318"/>
      <c r="AXN1" s="318"/>
      <c r="AXO1" s="318"/>
      <c r="AXP1" s="318"/>
      <c r="AXQ1" s="318"/>
      <c r="AXR1" s="318"/>
      <c r="AXS1" s="318"/>
      <c r="AXT1" s="318"/>
      <c r="AXU1" s="318"/>
      <c r="AXV1" s="318"/>
      <c r="AXW1" s="318"/>
      <c r="AXX1" s="318"/>
      <c r="AXY1" s="318"/>
      <c r="AXZ1" s="318"/>
      <c r="AYA1" s="318"/>
      <c r="AYB1" s="318"/>
      <c r="AYC1" s="318"/>
      <c r="AYD1" s="318"/>
      <c r="AYE1" s="318"/>
      <c r="AYF1" s="318"/>
      <c r="AYG1" s="318"/>
      <c r="AYH1" s="318"/>
      <c r="AYI1" s="318"/>
      <c r="AYJ1" s="318"/>
      <c r="AYK1" s="318"/>
      <c r="AYL1" s="318"/>
      <c r="AYM1" s="318"/>
      <c r="AYN1" s="318"/>
      <c r="AYO1" s="318"/>
      <c r="AYP1" s="318"/>
      <c r="AYQ1" s="318"/>
      <c r="AYR1" s="318"/>
      <c r="AYS1" s="318"/>
      <c r="AYT1" s="318"/>
      <c r="AYU1" s="318"/>
      <c r="AYV1" s="318"/>
      <c r="AYW1" s="318"/>
      <c r="AYX1" s="318"/>
      <c r="AYY1" s="318"/>
      <c r="AYZ1" s="318"/>
      <c r="AZA1" s="318"/>
      <c r="AZB1" s="318"/>
      <c r="AZC1" s="318"/>
      <c r="AZD1" s="318"/>
      <c r="AZE1" s="318"/>
      <c r="AZF1" s="318"/>
      <c r="AZG1" s="318"/>
      <c r="AZH1" s="318"/>
      <c r="AZI1" s="318"/>
      <c r="AZJ1" s="318"/>
      <c r="AZK1" s="318"/>
      <c r="AZL1" s="318"/>
      <c r="AZM1" s="318"/>
      <c r="AZN1" s="318"/>
      <c r="AZO1" s="318"/>
      <c r="AZP1" s="318"/>
      <c r="AZQ1" s="318"/>
      <c r="AZR1" s="318"/>
      <c r="AZS1" s="318"/>
      <c r="AZT1" s="318"/>
      <c r="AZU1" s="318"/>
      <c r="AZV1" s="318"/>
      <c r="AZW1" s="318"/>
      <c r="AZX1" s="318"/>
      <c r="AZY1" s="318"/>
      <c r="AZZ1" s="318"/>
      <c r="BAA1" s="318"/>
      <c r="BAB1" s="318"/>
      <c r="BAC1" s="318"/>
      <c r="BAD1" s="318"/>
      <c r="BAE1" s="318"/>
      <c r="BAF1" s="318"/>
      <c r="BAG1" s="318"/>
      <c r="BAH1" s="318"/>
      <c r="BAI1" s="318"/>
      <c r="BAJ1" s="318"/>
      <c r="BAK1" s="318"/>
      <c r="BAL1" s="318"/>
      <c r="BAM1" s="318"/>
      <c r="BAN1" s="318"/>
      <c r="BAO1" s="318"/>
      <c r="BAP1" s="318"/>
      <c r="BAQ1" s="318"/>
      <c r="BAR1" s="318"/>
      <c r="BAS1" s="318"/>
      <c r="BAT1" s="318"/>
      <c r="BAU1" s="318"/>
      <c r="BAV1" s="318"/>
      <c r="BAW1" s="318"/>
      <c r="BAX1" s="318"/>
      <c r="BAY1" s="318"/>
      <c r="BAZ1" s="318"/>
      <c r="BBA1" s="318"/>
      <c r="BBB1" s="318"/>
      <c r="BBC1" s="318"/>
      <c r="BBD1" s="318"/>
      <c r="BBE1" s="318"/>
      <c r="BBF1" s="318"/>
      <c r="BBG1" s="318"/>
      <c r="BBH1" s="318"/>
      <c r="BBI1" s="318"/>
      <c r="BBJ1" s="318"/>
      <c r="BBK1" s="318"/>
      <c r="BBL1" s="318"/>
      <c r="BBM1" s="318"/>
      <c r="BBN1" s="318"/>
      <c r="BBO1" s="318"/>
      <c r="BBP1" s="318"/>
      <c r="BBQ1" s="318"/>
      <c r="BBR1" s="318"/>
      <c r="BBS1" s="318"/>
      <c r="BBT1" s="318"/>
      <c r="BBU1" s="318"/>
      <c r="BBV1" s="318"/>
      <c r="BBW1" s="318"/>
      <c r="BBX1" s="318"/>
      <c r="BBY1" s="318"/>
      <c r="BBZ1" s="318"/>
      <c r="BCA1" s="318"/>
      <c r="BCB1" s="318"/>
      <c r="BCC1" s="318"/>
      <c r="BCD1" s="318"/>
      <c r="BCE1" s="318"/>
      <c r="BCF1" s="318"/>
      <c r="BCG1" s="318"/>
      <c r="BCH1" s="318"/>
      <c r="BCI1" s="318"/>
      <c r="BCJ1" s="318"/>
      <c r="BCK1" s="318"/>
      <c r="BCL1" s="318"/>
      <c r="BCM1" s="318"/>
      <c r="BCN1" s="318"/>
      <c r="BCO1" s="318"/>
      <c r="BCP1" s="318"/>
      <c r="BCQ1" s="318"/>
      <c r="BCR1" s="318"/>
      <c r="BCS1" s="318"/>
      <c r="BCT1" s="318"/>
      <c r="BCU1" s="318"/>
      <c r="BCV1" s="318"/>
      <c r="BCW1" s="318"/>
      <c r="BCX1" s="318"/>
      <c r="BCY1" s="318"/>
      <c r="BCZ1" s="318"/>
      <c r="BDA1" s="318"/>
      <c r="BDB1" s="318"/>
      <c r="BDC1" s="318"/>
      <c r="BDD1" s="13"/>
      <c r="BDE1" s="13"/>
      <c r="BDF1" s="13"/>
      <c r="BDG1" s="13"/>
      <c r="BDH1" s="13"/>
      <c r="BDI1" s="13"/>
      <c r="BDJ1" s="13"/>
      <c r="BDK1" s="13"/>
      <c r="BDL1" s="13"/>
      <c r="BDM1" s="13"/>
      <c r="BDN1" s="13"/>
      <c r="BDO1" s="13"/>
      <c r="BDP1" s="13"/>
      <c r="BDQ1" s="13"/>
      <c r="BDR1" s="13"/>
      <c r="BDS1" s="13"/>
      <c r="BDT1" s="13"/>
      <c r="BDU1" s="13"/>
      <c r="BDV1" s="13"/>
      <c r="BDW1" s="13"/>
      <c r="BDX1" s="13"/>
      <c r="BDY1" s="13"/>
      <c r="BDZ1" s="13"/>
      <c r="BEA1" s="13"/>
      <c r="BEB1" s="13"/>
      <c r="BEC1" s="13"/>
      <c r="BED1" s="13"/>
      <c r="BEE1" s="13"/>
      <c r="BEF1" s="13"/>
      <c r="BEG1" s="13"/>
      <c r="BEH1" s="13"/>
      <c r="BEI1" s="13"/>
      <c r="BEJ1" s="13"/>
      <c r="BEK1" s="13"/>
      <c r="BEL1" s="13"/>
      <c r="BEM1" s="13"/>
      <c r="BEN1" s="13"/>
      <c r="BEO1" s="13"/>
      <c r="BEP1" s="13"/>
      <c r="BEQ1" s="13"/>
      <c r="BER1" s="13"/>
      <c r="BES1" s="13"/>
      <c r="BET1" s="13"/>
      <c r="BEU1" s="13"/>
      <c r="BEV1" s="13"/>
      <c r="BEW1" s="13"/>
      <c r="BEX1" s="13"/>
      <c r="BEY1" s="13"/>
      <c r="BEZ1" s="13"/>
      <c r="BFA1" s="13"/>
      <c r="BFB1" s="13"/>
      <c r="BFC1" s="13"/>
      <c r="BFD1" s="13"/>
      <c r="BFE1" s="13"/>
      <c r="BFF1" s="13"/>
      <c r="BFG1" s="13"/>
      <c r="BFH1" s="13"/>
      <c r="BFI1" s="13"/>
      <c r="BFJ1" s="13"/>
      <c r="BFK1" s="13"/>
      <c r="BFL1" s="13"/>
      <c r="BFM1" s="13"/>
      <c r="BFN1" s="13"/>
      <c r="BFO1" s="13"/>
      <c r="BFP1" s="13"/>
      <c r="BFQ1" s="13"/>
      <c r="BFR1" s="13"/>
      <c r="BFS1" s="13"/>
      <c r="BFT1" s="13"/>
      <c r="BFU1" s="13"/>
      <c r="BFV1" s="13"/>
      <c r="BFW1" s="13"/>
      <c r="BFX1" s="13"/>
      <c r="BFY1" s="13"/>
      <c r="BFZ1" s="13"/>
      <c r="BGA1" s="13"/>
      <c r="BGB1" s="13"/>
      <c r="BGC1" s="13"/>
      <c r="BGD1" s="13"/>
      <c r="BGE1" s="13"/>
      <c r="BGF1" s="13"/>
      <c r="BGG1" s="13"/>
      <c r="BGH1" s="13"/>
      <c r="BGI1" s="13"/>
      <c r="BGJ1" s="13"/>
      <c r="BGK1" s="13"/>
      <c r="BGL1" s="13"/>
      <c r="BGM1" s="13"/>
      <c r="BGN1" s="13"/>
      <c r="BGO1" s="13"/>
      <c r="BGP1" s="13"/>
      <c r="BGQ1" s="13"/>
      <c r="BGR1" s="318"/>
      <c r="BGS1" s="318"/>
      <c r="BGT1" s="318"/>
      <c r="BGU1" s="318"/>
      <c r="BGV1" s="318"/>
      <c r="BGW1" s="318"/>
      <c r="BGX1" s="318"/>
      <c r="BGY1" s="318"/>
      <c r="BGZ1" s="318"/>
      <c r="BHA1" s="318"/>
      <c r="BHB1" s="318"/>
      <c r="BHC1" s="318"/>
      <c r="BHD1" s="318"/>
      <c r="BHE1" s="318"/>
      <c r="BHF1" s="318"/>
      <c r="BHG1" s="318"/>
      <c r="BHH1" s="318"/>
      <c r="BHI1" s="318"/>
      <c r="BHJ1" s="318"/>
      <c r="BHK1" s="318"/>
      <c r="BHL1" s="318"/>
      <c r="BHM1" s="318"/>
      <c r="BHN1" s="318"/>
      <c r="BHO1" s="318"/>
      <c r="BHP1" s="318"/>
      <c r="BHQ1" s="318"/>
      <c r="BHR1" s="318"/>
      <c r="BHS1" s="318"/>
      <c r="BHT1" s="318"/>
      <c r="BHU1" s="318"/>
      <c r="BHV1" s="318"/>
      <c r="BHW1" s="318"/>
      <c r="BHX1" s="318"/>
      <c r="BHY1" s="318"/>
      <c r="BHZ1" s="318"/>
      <c r="BIA1" s="318"/>
      <c r="BIB1" s="318"/>
      <c r="BIC1" s="318"/>
      <c r="BID1" s="318"/>
      <c r="BIE1" s="318"/>
      <c r="BIF1" s="318"/>
      <c r="BIG1" s="318"/>
      <c r="BIH1" s="318"/>
      <c r="BII1" s="318"/>
      <c r="BIJ1" s="318"/>
      <c r="BIK1" s="318"/>
      <c r="BIL1" s="318"/>
      <c r="BIM1" s="318"/>
      <c r="BIN1" s="318"/>
      <c r="BIO1" s="318"/>
      <c r="BIP1" s="318"/>
      <c r="BIQ1" s="318"/>
      <c r="BIR1" s="318"/>
      <c r="BIS1" s="318"/>
      <c r="BIT1" s="318"/>
      <c r="BIU1" s="318"/>
      <c r="BIV1" s="318"/>
      <c r="BIW1" s="318"/>
      <c r="BIX1" s="318"/>
      <c r="BIY1" s="318"/>
      <c r="BIZ1" s="318"/>
      <c r="BJA1" s="318"/>
      <c r="BJB1" s="318"/>
      <c r="BJC1" s="318"/>
      <c r="BJD1" s="318"/>
      <c r="BJE1" s="318"/>
      <c r="BJF1" s="318"/>
      <c r="BJG1" s="318"/>
      <c r="BJH1" s="318"/>
      <c r="BJI1" s="318"/>
      <c r="BJJ1" s="318"/>
      <c r="BJK1" s="318"/>
      <c r="BJL1" s="318"/>
      <c r="BJM1" s="318"/>
      <c r="BJN1" s="318"/>
      <c r="BJO1" s="318"/>
      <c r="BJP1" s="318"/>
      <c r="BJQ1" s="318"/>
      <c r="BJR1" s="318"/>
      <c r="BJS1" s="318"/>
      <c r="BJT1" s="318"/>
      <c r="BJU1" s="318"/>
      <c r="BJV1" s="318"/>
      <c r="BJW1" s="318"/>
      <c r="BJX1" s="318"/>
      <c r="BJY1" s="318"/>
      <c r="BJZ1" s="318"/>
      <c r="BKA1" s="318"/>
      <c r="BKB1" s="318"/>
      <c r="BKC1" s="318"/>
      <c r="BKD1" s="318"/>
      <c r="BKE1" s="318"/>
      <c r="BKF1" s="318"/>
      <c r="BKG1" s="318"/>
      <c r="BKH1" s="318"/>
      <c r="BKI1" s="318"/>
      <c r="BKJ1" s="318"/>
      <c r="BKK1" s="318"/>
      <c r="BKL1" s="318"/>
      <c r="BKM1" s="318"/>
      <c r="BKN1" s="318"/>
      <c r="BKO1" s="318"/>
      <c r="BKP1" s="318"/>
      <c r="BKQ1" s="318"/>
      <c r="BKR1" s="318"/>
      <c r="BKS1" s="318"/>
      <c r="BKT1" s="318"/>
      <c r="BKU1" s="318"/>
      <c r="BKV1" s="318"/>
      <c r="BKW1" s="318"/>
      <c r="BKX1" s="318"/>
      <c r="BKY1" s="318"/>
      <c r="BKZ1" s="318"/>
      <c r="BLA1" s="318"/>
      <c r="BLB1" s="318"/>
      <c r="BLC1" s="318"/>
      <c r="BLD1" s="318"/>
      <c r="BLE1" s="318"/>
      <c r="BLF1" s="318"/>
      <c r="BLG1" s="318"/>
      <c r="BLH1" s="318"/>
      <c r="BLI1" s="318"/>
      <c r="BLJ1" s="318"/>
      <c r="BLK1" s="318"/>
      <c r="BLL1" s="318"/>
      <c r="BLM1" s="318"/>
      <c r="BLN1" s="318"/>
      <c r="BLO1" s="318"/>
      <c r="BLP1" s="318"/>
      <c r="BLQ1" s="318"/>
      <c r="BLR1" s="318"/>
      <c r="BLS1" s="318"/>
      <c r="BLT1" s="318"/>
      <c r="BLU1" s="318"/>
      <c r="BLV1" s="318"/>
      <c r="BLW1" s="318"/>
      <c r="BLX1" s="318"/>
      <c r="BLY1" s="318"/>
      <c r="BLZ1" s="318"/>
      <c r="BMA1" s="318"/>
      <c r="BMB1" s="318"/>
      <c r="BMC1" s="318"/>
      <c r="BMD1" s="318"/>
      <c r="BME1" s="318"/>
      <c r="BMF1" s="318"/>
      <c r="BMG1" s="318"/>
      <c r="BMH1" s="318"/>
      <c r="BMI1" s="318"/>
      <c r="BMJ1" s="318"/>
      <c r="BMK1" s="318"/>
      <c r="BML1" s="318"/>
      <c r="BMM1" s="318"/>
      <c r="BMN1" s="318"/>
      <c r="BMO1" s="318"/>
      <c r="BMP1" s="318"/>
      <c r="BMQ1" s="318"/>
      <c r="BMR1" s="318"/>
      <c r="BMS1" s="318"/>
      <c r="BMT1" s="318"/>
      <c r="BMU1" s="318"/>
      <c r="BMV1" s="318"/>
      <c r="BMW1" s="318"/>
      <c r="BMX1" s="318"/>
      <c r="BMY1" s="318"/>
      <c r="BMZ1" s="13"/>
      <c r="BNA1" s="13"/>
      <c r="BNB1" s="13"/>
      <c r="BNC1" s="13"/>
      <c r="BND1" s="13"/>
      <c r="BNE1" s="13"/>
      <c r="BNF1" s="13"/>
      <c r="BNG1" s="13"/>
      <c r="BNH1" s="13"/>
      <c r="BNI1" s="13"/>
      <c r="BNJ1" s="13"/>
      <c r="BNK1" s="13"/>
      <c r="BNL1" s="13"/>
      <c r="BNM1" s="13"/>
      <c r="BNN1" s="13"/>
      <c r="BNO1" s="13"/>
      <c r="BNP1" s="13"/>
      <c r="BNQ1" s="13"/>
      <c r="BNR1" s="13"/>
      <c r="BNS1" s="13"/>
      <c r="BNT1" s="13"/>
      <c r="BNU1" s="13"/>
      <c r="BNV1" s="13"/>
      <c r="BNW1" s="13"/>
      <c r="BNX1" s="13"/>
      <c r="BNY1" s="13"/>
      <c r="BNZ1" s="13"/>
      <c r="BOA1" s="13"/>
      <c r="BOB1" s="13"/>
      <c r="BOC1" s="13"/>
      <c r="BOD1" s="13"/>
      <c r="BOE1" s="13"/>
      <c r="BOF1" s="13"/>
      <c r="BOG1" s="13"/>
      <c r="BOH1" s="13"/>
      <c r="BOI1" s="13"/>
      <c r="BOJ1" s="13"/>
      <c r="BOK1" s="13"/>
      <c r="BOL1" s="13"/>
      <c r="BOM1" s="13"/>
      <c r="BON1" s="13"/>
      <c r="BOO1" s="13"/>
      <c r="BOP1" s="13"/>
      <c r="BOQ1" s="13"/>
      <c r="BOR1" s="13"/>
      <c r="BOS1" s="13"/>
      <c r="BOT1" s="13"/>
      <c r="BOU1" s="13"/>
      <c r="BOV1" s="13"/>
      <c r="BOW1" s="13"/>
      <c r="BOX1" s="13"/>
      <c r="BOY1" s="13"/>
      <c r="BOZ1" s="13"/>
      <c r="BPA1" s="13"/>
      <c r="BPB1" s="13"/>
      <c r="BPC1" s="13"/>
      <c r="BPD1" s="13"/>
      <c r="BPE1" s="13"/>
      <c r="BPF1" s="13"/>
      <c r="BPG1" s="13"/>
      <c r="BPH1" s="13"/>
      <c r="BPI1" s="13"/>
      <c r="BPJ1" s="13"/>
      <c r="BPK1" s="13"/>
      <c r="BPL1" s="13"/>
      <c r="BPM1" s="13"/>
      <c r="BPN1" s="13"/>
      <c r="BPO1" s="13"/>
      <c r="BPP1" s="13"/>
      <c r="BPQ1" s="13"/>
      <c r="BPR1" s="13"/>
      <c r="BPS1" s="13"/>
      <c r="BPT1" s="13"/>
      <c r="BPU1" s="13"/>
      <c r="BPV1" s="13"/>
      <c r="BPW1" s="13"/>
      <c r="BPX1" s="13"/>
      <c r="BPY1" s="13"/>
      <c r="BPZ1" s="13"/>
      <c r="BQA1" s="13"/>
      <c r="BQB1" s="13"/>
      <c r="BQC1" s="13"/>
      <c r="BQD1" s="13"/>
      <c r="BQE1" s="13"/>
      <c r="BQF1" s="13"/>
      <c r="BQG1" s="13"/>
      <c r="BQH1" s="13"/>
      <c r="BQI1" s="13"/>
      <c r="BQJ1" s="13"/>
      <c r="BQK1" s="13"/>
      <c r="BQL1" s="13"/>
      <c r="BQM1" s="13"/>
      <c r="BQN1" s="318"/>
      <c r="BQO1" s="318"/>
      <c r="BQP1" s="318"/>
      <c r="BQQ1" s="318"/>
      <c r="BQR1" s="318"/>
      <c r="BQS1" s="318"/>
      <c r="BQT1" s="318"/>
      <c r="BQU1" s="318"/>
      <c r="BQV1" s="318"/>
      <c r="BQW1" s="318"/>
      <c r="BQX1" s="318"/>
      <c r="BQY1" s="318"/>
      <c r="BQZ1" s="318"/>
      <c r="BRA1" s="318"/>
      <c r="BRB1" s="318"/>
      <c r="BRC1" s="318"/>
      <c r="BRD1" s="318"/>
      <c r="BRE1" s="318"/>
      <c r="BRF1" s="318"/>
      <c r="BRG1" s="318"/>
      <c r="BRH1" s="318"/>
      <c r="BRI1" s="318"/>
      <c r="BRJ1" s="318"/>
      <c r="BRK1" s="318"/>
      <c r="BRL1" s="318"/>
      <c r="BRM1" s="318"/>
      <c r="BRN1" s="318"/>
      <c r="BRO1" s="318"/>
      <c r="BRP1" s="318"/>
      <c r="BRQ1" s="318"/>
      <c r="BRR1" s="318"/>
      <c r="BRS1" s="318"/>
      <c r="BRT1" s="318"/>
      <c r="BRU1" s="318"/>
      <c r="BRV1" s="318"/>
      <c r="BRW1" s="318"/>
      <c r="BRX1" s="318"/>
      <c r="BRY1" s="318"/>
      <c r="BRZ1" s="318"/>
      <c r="BSA1" s="318"/>
      <c r="BSB1" s="318"/>
      <c r="BSC1" s="318"/>
      <c r="BSD1" s="318"/>
      <c r="BSE1" s="318"/>
      <c r="BSF1" s="318"/>
      <c r="BSG1" s="318"/>
      <c r="BSH1" s="318"/>
      <c r="BSI1" s="318"/>
      <c r="BSJ1" s="318"/>
      <c r="BSK1" s="318"/>
      <c r="BSL1" s="318"/>
      <c r="BSM1" s="318"/>
      <c r="BSN1" s="318"/>
      <c r="BSO1" s="318"/>
      <c r="BSP1" s="318"/>
      <c r="BSQ1" s="318"/>
      <c r="BSR1" s="318"/>
      <c r="BSS1" s="318"/>
      <c r="BST1" s="318"/>
      <c r="BSU1" s="318"/>
      <c r="BSV1" s="318"/>
      <c r="BSW1" s="318"/>
      <c r="BSX1" s="318"/>
      <c r="BSY1" s="318"/>
      <c r="BSZ1" s="318"/>
      <c r="BTA1" s="318"/>
      <c r="BTB1" s="318"/>
      <c r="BTC1" s="318"/>
      <c r="BTD1" s="318"/>
      <c r="BTE1" s="318"/>
      <c r="BTF1" s="318"/>
      <c r="BTG1" s="318"/>
      <c r="BTH1" s="318"/>
      <c r="BTI1" s="318"/>
      <c r="BTJ1" s="318"/>
      <c r="BTK1" s="318"/>
      <c r="BTL1" s="318"/>
      <c r="BTM1" s="318"/>
      <c r="BTN1" s="318"/>
      <c r="BTO1" s="318"/>
      <c r="BTP1" s="318"/>
      <c r="BTQ1" s="318"/>
      <c r="BTR1" s="318"/>
      <c r="BTS1" s="318"/>
      <c r="BTT1" s="318"/>
      <c r="BTU1" s="318"/>
      <c r="BTV1" s="318"/>
      <c r="BTW1" s="318"/>
      <c r="BTX1" s="318"/>
      <c r="BTY1" s="318"/>
      <c r="BTZ1" s="318"/>
      <c r="BUA1" s="318"/>
      <c r="BUB1" s="318"/>
      <c r="BUC1" s="318"/>
      <c r="BUD1" s="318"/>
      <c r="BUE1" s="318"/>
      <c r="BUF1" s="318"/>
      <c r="BUG1" s="318"/>
      <c r="BUH1" s="318"/>
      <c r="BUI1" s="318"/>
      <c r="BUJ1" s="318"/>
      <c r="BUK1" s="318"/>
      <c r="BUL1" s="318"/>
      <c r="BUM1" s="318"/>
      <c r="BUN1" s="318"/>
      <c r="BUO1" s="318"/>
      <c r="BUP1" s="318"/>
      <c r="BUQ1" s="318"/>
      <c r="BUR1" s="318"/>
      <c r="BUS1" s="318"/>
      <c r="BUT1" s="318"/>
      <c r="BUU1" s="318"/>
      <c r="BUV1" s="318"/>
      <c r="BUW1" s="318"/>
      <c r="BUX1" s="318"/>
      <c r="BUY1" s="318"/>
      <c r="BUZ1" s="318"/>
      <c r="BVA1" s="318"/>
      <c r="BVB1" s="318"/>
      <c r="BVC1" s="318"/>
      <c r="BVD1" s="318"/>
      <c r="BVE1" s="318"/>
      <c r="BVF1" s="318"/>
      <c r="BVG1" s="318"/>
      <c r="BVH1" s="318"/>
      <c r="BVI1" s="318"/>
      <c r="BVJ1" s="318"/>
      <c r="BVK1" s="318"/>
      <c r="BVL1" s="318"/>
      <c r="BVM1" s="318"/>
      <c r="BVN1" s="318"/>
      <c r="BVO1" s="318"/>
      <c r="BVP1" s="318"/>
      <c r="BVQ1" s="318"/>
      <c r="BVR1" s="318"/>
      <c r="BVS1" s="318"/>
      <c r="BVT1" s="318"/>
      <c r="BVU1" s="318"/>
      <c r="BVV1" s="318"/>
      <c r="BVW1" s="318"/>
      <c r="BVX1" s="318"/>
      <c r="BVY1" s="318"/>
      <c r="BVZ1" s="318"/>
      <c r="BWA1" s="318"/>
      <c r="BWB1" s="318"/>
      <c r="BWC1" s="318"/>
      <c r="BWD1" s="318"/>
      <c r="BWE1" s="318"/>
      <c r="BWF1" s="318"/>
      <c r="BWG1" s="318"/>
      <c r="BWH1" s="318"/>
      <c r="BWI1" s="318"/>
      <c r="BWJ1" s="318"/>
      <c r="BWK1" s="318"/>
      <c r="BWL1" s="318"/>
      <c r="BWM1" s="318"/>
      <c r="BWN1" s="318"/>
      <c r="BWO1" s="318"/>
      <c r="BWP1" s="318"/>
      <c r="BWQ1" s="318"/>
      <c r="BWR1" s="318"/>
      <c r="BWS1" s="318"/>
      <c r="BWT1" s="318"/>
      <c r="BWU1" s="318"/>
      <c r="BWV1" s="13"/>
      <c r="BWW1" s="13"/>
      <c r="BWX1" s="13"/>
      <c r="BWY1" s="13"/>
      <c r="BWZ1" s="13"/>
      <c r="BXA1" s="13"/>
      <c r="BXB1" s="13"/>
      <c r="BXC1" s="13"/>
      <c r="BXD1" s="13"/>
      <c r="BXE1" s="13"/>
      <c r="BXF1" s="13"/>
      <c r="BXG1" s="13"/>
      <c r="BXH1" s="13"/>
      <c r="BXI1" s="13"/>
      <c r="BXJ1" s="13"/>
      <c r="BXK1" s="13"/>
      <c r="BXL1" s="13"/>
      <c r="BXM1" s="13"/>
      <c r="BXN1" s="13"/>
      <c r="BXO1" s="13"/>
      <c r="BXP1" s="13"/>
      <c r="BXQ1" s="13"/>
      <c r="BXR1" s="13"/>
      <c r="BXS1" s="13"/>
      <c r="BXT1" s="13"/>
      <c r="BXU1" s="13"/>
      <c r="BXV1" s="13"/>
      <c r="BXW1" s="13"/>
      <c r="BXX1" s="13"/>
      <c r="BXY1" s="13"/>
      <c r="BXZ1" s="13"/>
      <c r="BYA1" s="13"/>
      <c r="BYB1" s="13"/>
      <c r="BYC1" s="13"/>
      <c r="BYD1" s="13"/>
      <c r="BYE1" s="13"/>
      <c r="BYF1" s="13"/>
      <c r="BYG1" s="13"/>
      <c r="BYH1" s="13"/>
      <c r="BYI1" s="13"/>
      <c r="BYJ1" s="13"/>
      <c r="BYK1" s="13"/>
      <c r="BYL1" s="13"/>
      <c r="BYM1" s="13"/>
      <c r="BYN1" s="13"/>
      <c r="BYO1" s="13"/>
      <c r="BYP1" s="13"/>
      <c r="BYQ1" s="13"/>
      <c r="BYR1" s="13"/>
      <c r="BYS1" s="13"/>
      <c r="BYT1" s="13"/>
      <c r="BYU1" s="13"/>
      <c r="BYV1" s="13"/>
      <c r="BYW1" s="13"/>
      <c r="BYX1" s="13"/>
      <c r="BYY1" s="13"/>
      <c r="BYZ1" s="13"/>
      <c r="BZA1" s="13"/>
      <c r="BZB1" s="13"/>
      <c r="BZC1" s="13"/>
      <c r="BZD1" s="13"/>
      <c r="BZE1" s="13"/>
      <c r="BZF1" s="13"/>
      <c r="BZG1" s="13"/>
      <c r="BZH1" s="13"/>
      <c r="BZI1" s="13"/>
      <c r="BZJ1" s="13"/>
      <c r="BZK1" s="13"/>
      <c r="BZL1" s="13"/>
      <c r="BZM1" s="13"/>
      <c r="BZN1" s="13"/>
      <c r="BZO1" s="13"/>
      <c r="BZP1" s="13"/>
      <c r="BZQ1" s="13"/>
      <c r="BZR1" s="13"/>
      <c r="BZS1" s="13"/>
      <c r="BZT1" s="13"/>
      <c r="BZU1" s="13"/>
      <c r="BZV1" s="13"/>
      <c r="BZW1" s="13"/>
      <c r="BZX1" s="13"/>
      <c r="BZY1" s="13"/>
      <c r="BZZ1" s="13"/>
      <c r="CAA1" s="13"/>
      <c r="CAB1" s="13"/>
      <c r="CAC1" s="13"/>
      <c r="CAD1" s="13"/>
      <c r="CAE1" s="13"/>
      <c r="CAF1" s="13"/>
      <c r="CAG1" s="13"/>
      <c r="CAH1" s="13"/>
      <c r="CAI1" s="13"/>
      <c r="CAJ1" s="318"/>
      <c r="CAK1" s="318"/>
      <c r="CAL1" s="318"/>
      <c r="CAM1" s="318"/>
      <c r="CAN1" s="318"/>
      <c r="CAO1" s="318"/>
      <c r="CAP1" s="318"/>
      <c r="CAQ1" s="318"/>
      <c r="CAR1" s="318"/>
      <c r="CAS1" s="318"/>
      <c r="CAT1" s="318"/>
      <c r="CAU1" s="318"/>
      <c r="CAV1" s="318"/>
      <c r="CAW1" s="318"/>
      <c r="CAX1" s="318"/>
      <c r="CAY1" s="318"/>
      <c r="CAZ1" s="318"/>
      <c r="CBA1" s="318"/>
      <c r="CBB1" s="318"/>
      <c r="CBC1" s="318"/>
      <c r="CBD1" s="318"/>
      <c r="CBE1" s="318"/>
      <c r="CBF1" s="318"/>
      <c r="CBG1" s="318"/>
      <c r="CBH1" s="318"/>
      <c r="CBI1" s="318"/>
      <c r="CBJ1" s="318"/>
      <c r="CBK1" s="318"/>
      <c r="CBL1" s="318"/>
      <c r="CBM1" s="318"/>
      <c r="CBN1" s="318"/>
      <c r="CBO1" s="318"/>
      <c r="CBP1" s="318"/>
      <c r="CBQ1" s="318"/>
      <c r="CBR1" s="318"/>
      <c r="CBS1" s="318"/>
      <c r="CBT1" s="318"/>
      <c r="CBU1" s="318"/>
      <c r="CBV1" s="318"/>
      <c r="CBW1" s="318"/>
      <c r="CBX1" s="318"/>
      <c r="CBY1" s="318"/>
      <c r="CBZ1" s="318"/>
      <c r="CCA1" s="318"/>
      <c r="CCB1" s="318"/>
      <c r="CCC1" s="318"/>
      <c r="CCD1" s="318"/>
      <c r="CCE1" s="318"/>
      <c r="CCF1" s="318"/>
      <c r="CCG1" s="318"/>
      <c r="CCH1" s="318"/>
      <c r="CCI1" s="318"/>
      <c r="CCJ1" s="318"/>
      <c r="CCK1" s="318"/>
      <c r="CCL1" s="318"/>
      <c r="CCM1" s="318"/>
      <c r="CCN1" s="318"/>
      <c r="CCO1" s="318"/>
      <c r="CCP1" s="318"/>
      <c r="CCQ1" s="318"/>
      <c r="CCR1" s="318"/>
      <c r="CCS1" s="318"/>
      <c r="CCT1" s="318"/>
      <c r="CCU1" s="318"/>
      <c r="CCV1" s="318"/>
      <c r="CCW1" s="318"/>
      <c r="CCX1" s="318"/>
      <c r="CCY1" s="318"/>
      <c r="CCZ1" s="318"/>
      <c r="CDA1" s="318"/>
      <c r="CDB1" s="318"/>
      <c r="CDC1" s="318"/>
      <c r="CDD1" s="318"/>
      <c r="CDE1" s="318"/>
      <c r="CDF1" s="318"/>
      <c r="CDG1" s="318"/>
      <c r="CDH1" s="318"/>
      <c r="CDI1" s="318"/>
      <c r="CDJ1" s="318"/>
      <c r="CDK1" s="318"/>
      <c r="CDL1" s="318"/>
      <c r="CDM1" s="318"/>
      <c r="CDN1" s="318"/>
      <c r="CDO1" s="318"/>
      <c r="CDP1" s="318"/>
      <c r="CDQ1" s="318"/>
      <c r="CDR1" s="318"/>
      <c r="CDS1" s="318"/>
      <c r="CDT1" s="318"/>
      <c r="CDU1" s="318"/>
      <c r="CDV1" s="318"/>
      <c r="CDW1" s="318"/>
      <c r="CDX1" s="318"/>
      <c r="CDY1" s="318"/>
      <c r="CDZ1" s="318"/>
      <c r="CEA1" s="318"/>
      <c r="CEB1" s="318"/>
      <c r="CEC1" s="318"/>
      <c r="CED1" s="318"/>
      <c r="CEE1" s="318"/>
      <c r="CEF1" s="318"/>
      <c r="CEG1" s="318"/>
      <c r="CEH1" s="318"/>
      <c r="CEI1" s="318"/>
      <c r="CEJ1" s="318"/>
      <c r="CEK1" s="318"/>
      <c r="CEL1" s="318"/>
      <c r="CEM1" s="318"/>
      <c r="CEN1" s="318"/>
      <c r="CEO1" s="318"/>
      <c r="CEP1" s="318"/>
      <c r="CEQ1" s="318"/>
      <c r="CER1" s="318"/>
      <c r="CES1" s="318"/>
      <c r="CET1" s="318"/>
      <c r="CEU1" s="318"/>
      <c r="CEV1" s="318"/>
      <c r="CEW1" s="318"/>
      <c r="CEX1" s="318"/>
      <c r="CEY1" s="318"/>
      <c r="CEZ1" s="318"/>
      <c r="CFA1" s="318"/>
      <c r="CFB1" s="318"/>
      <c r="CFC1" s="318"/>
      <c r="CFD1" s="318"/>
      <c r="CFE1" s="318"/>
      <c r="CFF1" s="318"/>
      <c r="CFG1" s="318"/>
      <c r="CFH1" s="318"/>
      <c r="CFI1" s="318"/>
      <c r="CFJ1" s="318"/>
      <c r="CFK1" s="318"/>
      <c r="CFL1" s="318"/>
      <c r="CFM1" s="318"/>
      <c r="CFN1" s="318"/>
      <c r="CFO1" s="318"/>
      <c r="CFP1" s="318"/>
      <c r="CFQ1" s="318"/>
      <c r="CFR1" s="318"/>
      <c r="CFS1" s="318"/>
      <c r="CFT1" s="318"/>
      <c r="CFU1" s="318"/>
      <c r="CFV1" s="318"/>
      <c r="CFW1" s="318"/>
      <c r="CFX1" s="318"/>
      <c r="CFY1" s="318"/>
      <c r="CFZ1" s="318"/>
      <c r="CGA1" s="318"/>
      <c r="CGB1" s="318"/>
      <c r="CGC1" s="318"/>
      <c r="CGD1" s="318"/>
      <c r="CGE1" s="318"/>
      <c r="CGF1" s="318"/>
      <c r="CGG1" s="318"/>
      <c r="CGH1" s="318"/>
      <c r="CGI1" s="318"/>
      <c r="CGJ1" s="318"/>
      <c r="CGK1" s="318"/>
      <c r="CGL1" s="318"/>
      <c r="CGM1" s="318"/>
      <c r="CGN1" s="318"/>
      <c r="CGO1" s="318"/>
      <c r="CGP1" s="318"/>
      <c r="CGQ1" s="318"/>
      <c r="CGR1" s="13"/>
      <c r="CGS1" s="13"/>
      <c r="CGT1" s="13"/>
      <c r="CGU1" s="13"/>
      <c r="CGV1" s="13"/>
      <c r="CGW1" s="13"/>
      <c r="CGX1" s="13"/>
      <c r="CGY1" s="13"/>
      <c r="CGZ1" s="13"/>
      <c r="CHA1" s="13"/>
      <c r="CHB1" s="13"/>
      <c r="CHC1" s="13"/>
      <c r="CHD1" s="13"/>
      <c r="CHE1" s="13"/>
      <c r="CHF1" s="13"/>
      <c r="CHG1" s="13"/>
      <c r="CHH1" s="13"/>
      <c r="CHI1" s="13"/>
      <c r="CHJ1" s="13"/>
      <c r="CHK1" s="13"/>
      <c r="CHL1" s="13"/>
      <c r="CHM1" s="13"/>
      <c r="CHN1" s="13"/>
      <c r="CHO1" s="13"/>
      <c r="CHP1" s="13"/>
      <c r="CHQ1" s="13"/>
      <c r="CHR1" s="13"/>
      <c r="CHS1" s="13"/>
      <c r="CHT1" s="13"/>
      <c r="CHU1" s="13"/>
      <c r="CHV1" s="13"/>
      <c r="CHW1" s="13"/>
      <c r="CHX1" s="13"/>
      <c r="CHY1" s="13"/>
      <c r="CHZ1" s="13"/>
      <c r="CIA1" s="13"/>
      <c r="CIB1" s="13"/>
      <c r="CIC1" s="13"/>
      <c r="CID1" s="13"/>
      <c r="CIE1" s="13"/>
      <c r="CIF1" s="13"/>
      <c r="CIG1" s="13"/>
      <c r="CIH1" s="13"/>
      <c r="CII1" s="13"/>
      <c r="CIJ1" s="13"/>
      <c r="CIK1" s="13"/>
      <c r="CIL1" s="13"/>
      <c r="CIM1" s="13"/>
      <c r="CIN1" s="13"/>
      <c r="CIO1" s="13"/>
      <c r="CIP1" s="13"/>
      <c r="CIQ1" s="13"/>
      <c r="CIR1" s="13"/>
      <c r="CIS1" s="13"/>
      <c r="CIT1" s="13"/>
      <c r="CIU1" s="13"/>
      <c r="CIV1" s="13"/>
      <c r="CIW1" s="13"/>
      <c r="CIX1" s="13"/>
      <c r="CIY1" s="13"/>
      <c r="CIZ1" s="13"/>
      <c r="CJA1" s="13"/>
      <c r="CJB1" s="13"/>
      <c r="CJC1" s="13"/>
      <c r="CJD1" s="13"/>
      <c r="CJE1" s="13"/>
      <c r="CJF1" s="13"/>
      <c r="CJG1" s="13"/>
      <c r="CJH1" s="13"/>
      <c r="CJI1" s="13"/>
      <c r="CJJ1" s="13"/>
      <c r="CJK1" s="13"/>
      <c r="CJL1" s="13"/>
      <c r="CJM1" s="13"/>
      <c r="CJN1" s="13"/>
      <c r="CJO1" s="13"/>
      <c r="CJP1" s="13"/>
      <c r="CJQ1" s="13"/>
      <c r="CJR1" s="13"/>
      <c r="CJS1" s="13"/>
      <c r="CJT1" s="13"/>
      <c r="CJU1" s="13"/>
      <c r="CJV1" s="13"/>
      <c r="CJW1" s="13"/>
      <c r="CJX1" s="13"/>
      <c r="CJY1" s="13"/>
      <c r="CJZ1" s="13"/>
      <c r="CKA1" s="13"/>
      <c r="CKB1" s="13"/>
      <c r="CKC1" s="13"/>
      <c r="CKD1" s="13"/>
      <c r="CKE1" s="13"/>
      <c r="CKF1" s="318"/>
      <c r="CKG1" s="318"/>
      <c r="CKH1" s="318"/>
      <c r="CKI1" s="318"/>
      <c r="CKJ1" s="318"/>
      <c r="CKK1" s="318"/>
      <c r="CKL1" s="318"/>
      <c r="CKM1" s="318"/>
      <c r="CKN1" s="318"/>
      <c r="CKO1" s="318"/>
      <c r="CKP1" s="318"/>
      <c r="CKQ1" s="318"/>
      <c r="CKR1" s="318"/>
      <c r="CKS1" s="318"/>
      <c r="CKT1" s="318"/>
      <c r="CKU1" s="318"/>
      <c r="CKV1" s="318"/>
      <c r="CKW1" s="318"/>
      <c r="CKX1" s="318"/>
      <c r="CKY1" s="318"/>
      <c r="CKZ1" s="318"/>
      <c r="CLA1" s="318"/>
      <c r="CLB1" s="318"/>
      <c r="CLC1" s="318"/>
      <c r="CLD1" s="318"/>
      <c r="CLE1" s="318"/>
      <c r="CLF1" s="318"/>
      <c r="CLG1" s="318"/>
      <c r="CLH1" s="318"/>
      <c r="CLI1" s="318"/>
      <c r="CLJ1" s="318"/>
      <c r="CLK1" s="318"/>
      <c r="CLL1" s="318"/>
      <c r="CLM1" s="318"/>
      <c r="CLN1" s="318"/>
      <c r="CLO1" s="318"/>
      <c r="CLP1" s="318"/>
      <c r="CLQ1" s="318"/>
      <c r="CLR1" s="318"/>
      <c r="CLS1" s="318"/>
      <c r="CLT1" s="318"/>
      <c r="CLU1" s="318"/>
      <c r="CLV1" s="318"/>
      <c r="CLW1" s="318"/>
      <c r="CLX1" s="318"/>
      <c r="CLY1" s="318"/>
      <c r="CLZ1" s="318"/>
      <c r="CMA1" s="318"/>
      <c r="CMB1" s="318"/>
      <c r="CMC1" s="318"/>
      <c r="CMD1" s="318"/>
      <c r="CME1" s="318"/>
      <c r="CMF1" s="318"/>
      <c r="CMG1" s="318"/>
      <c r="CMH1" s="318"/>
      <c r="CMI1" s="318"/>
      <c r="CMJ1" s="318"/>
      <c r="CMK1" s="318"/>
      <c r="CML1" s="318"/>
      <c r="CMM1" s="318"/>
      <c r="CMN1" s="318"/>
      <c r="CMO1" s="318"/>
      <c r="CMP1" s="318"/>
      <c r="CMQ1" s="318"/>
      <c r="CMR1" s="318"/>
      <c r="CMS1" s="318"/>
      <c r="CMT1" s="318"/>
      <c r="CMU1" s="318"/>
      <c r="CMV1" s="318"/>
      <c r="CMW1" s="318"/>
      <c r="CMX1" s="318"/>
      <c r="CMY1" s="318"/>
      <c r="CMZ1" s="318"/>
      <c r="CNA1" s="318"/>
      <c r="CNB1" s="318"/>
      <c r="CNC1" s="318"/>
      <c r="CND1" s="318"/>
      <c r="CNE1" s="318"/>
      <c r="CNF1" s="318"/>
      <c r="CNG1" s="318"/>
      <c r="CNH1" s="318"/>
      <c r="CNI1" s="318"/>
      <c r="CNJ1" s="318"/>
      <c r="CNK1" s="318"/>
      <c r="CNL1" s="318"/>
      <c r="CNM1" s="318"/>
      <c r="CNN1" s="318"/>
      <c r="CNO1" s="318"/>
      <c r="CNP1" s="318"/>
      <c r="CNQ1" s="318"/>
      <c r="CNR1" s="318"/>
      <c r="CNS1" s="318"/>
      <c r="CNT1" s="318"/>
      <c r="CNU1" s="318"/>
      <c r="CNV1" s="318"/>
      <c r="CNW1" s="318"/>
      <c r="CNX1" s="318"/>
      <c r="CNY1" s="318"/>
      <c r="CNZ1" s="318"/>
      <c r="COA1" s="318"/>
      <c r="COB1" s="318"/>
      <c r="COC1" s="318"/>
      <c r="COD1" s="318"/>
      <c r="COE1" s="318"/>
      <c r="COF1" s="318"/>
      <c r="COG1" s="318"/>
      <c r="COH1" s="318"/>
      <c r="COI1" s="318"/>
      <c r="COJ1" s="318"/>
      <c r="COK1" s="318"/>
      <c r="COL1" s="318"/>
      <c r="COM1" s="318"/>
      <c r="CON1" s="318"/>
      <c r="COO1" s="318"/>
      <c r="COP1" s="318"/>
      <c r="COQ1" s="318"/>
      <c r="COR1" s="318"/>
      <c r="COS1" s="318"/>
      <c r="COT1" s="318"/>
      <c r="COU1" s="318"/>
      <c r="COV1" s="318"/>
      <c r="COW1" s="318"/>
      <c r="COX1" s="318"/>
      <c r="COY1" s="318"/>
      <c r="COZ1" s="318"/>
      <c r="CPA1" s="318"/>
      <c r="CPB1" s="318"/>
      <c r="CPC1" s="318"/>
      <c r="CPD1" s="318"/>
      <c r="CPE1" s="318"/>
      <c r="CPF1" s="318"/>
      <c r="CPG1" s="318"/>
      <c r="CPH1" s="318"/>
      <c r="CPI1" s="318"/>
      <c r="CPJ1" s="318"/>
      <c r="CPK1" s="318"/>
      <c r="CPL1" s="318"/>
      <c r="CPM1" s="318"/>
      <c r="CPN1" s="318"/>
      <c r="CPO1" s="318"/>
      <c r="CPP1" s="318"/>
      <c r="CPQ1" s="318"/>
      <c r="CPR1" s="318"/>
      <c r="CPS1" s="318"/>
      <c r="CPT1" s="318"/>
      <c r="CPU1" s="318"/>
      <c r="CPV1" s="318"/>
      <c r="CPW1" s="318"/>
      <c r="CPX1" s="318"/>
      <c r="CPY1" s="318"/>
      <c r="CPZ1" s="318"/>
      <c r="CQA1" s="318"/>
      <c r="CQB1" s="318"/>
      <c r="CQC1" s="318"/>
      <c r="CQD1" s="318"/>
      <c r="CQE1" s="318"/>
      <c r="CQF1" s="318"/>
      <c r="CQG1" s="318"/>
      <c r="CQH1" s="318"/>
      <c r="CQI1" s="318"/>
      <c r="CQJ1" s="318"/>
      <c r="CQK1" s="318"/>
      <c r="CQL1" s="318"/>
      <c r="CQM1" s="318"/>
      <c r="CQN1" s="13"/>
      <c r="CQO1" s="13"/>
      <c r="CQP1" s="13"/>
      <c r="CQQ1" s="13"/>
      <c r="CQR1" s="13"/>
      <c r="CQS1" s="13"/>
      <c r="CQT1" s="13"/>
      <c r="CQU1" s="13"/>
      <c r="CQV1" s="13"/>
      <c r="CQW1" s="13"/>
      <c r="CQX1" s="13"/>
      <c r="CQY1" s="13"/>
      <c r="CQZ1" s="13"/>
      <c r="CRA1" s="13"/>
      <c r="CRB1" s="13"/>
      <c r="CRC1" s="13"/>
      <c r="CRD1" s="13"/>
      <c r="CRE1" s="13"/>
      <c r="CRF1" s="13"/>
      <c r="CRG1" s="13"/>
      <c r="CRH1" s="13"/>
      <c r="CRI1" s="13"/>
      <c r="CRJ1" s="13"/>
      <c r="CRK1" s="13"/>
      <c r="CRL1" s="13"/>
      <c r="CRM1" s="13"/>
      <c r="CRN1" s="13"/>
      <c r="CRO1" s="13"/>
      <c r="CRP1" s="13"/>
      <c r="CRQ1" s="13"/>
      <c r="CRR1" s="13"/>
      <c r="CRS1" s="13"/>
      <c r="CRT1" s="13"/>
      <c r="CRU1" s="13"/>
      <c r="CRV1" s="13"/>
      <c r="CRW1" s="13"/>
      <c r="CRX1" s="13"/>
      <c r="CRY1" s="13"/>
      <c r="CRZ1" s="13"/>
      <c r="CSA1" s="13"/>
      <c r="CSB1" s="13"/>
      <c r="CSC1" s="13"/>
      <c r="CSD1" s="13"/>
      <c r="CSE1" s="13"/>
      <c r="CSF1" s="13"/>
      <c r="CSG1" s="13"/>
      <c r="CSH1" s="13"/>
      <c r="CSI1" s="13"/>
      <c r="CSJ1" s="13"/>
      <c r="CSK1" s="13"/>
      <c r="CSL1" s="13"/>
      <c r="CSM1" s="13"/>
      <c r="CSN1" s="13"/>
      <c r="CSO1" s="13"/>
      <c r="CSP1" s="13"/>
      <c r="CSQ1" s="13"/>
      <c r="CSR1" s="13"/>
      <c r="CSS1" s="13"/>
      <c r="CST1" s="13"/>
      <c r="CSU1" s="13"/>
      <c r="CSV1" s="13"/>
      <c r="CSW1" s="13"/>
      <c r="CSX1" s="13"/>
      <c r="CSY1" s="13"/>
      <c r="CSZ1" s="13"/>
      <c r="CTA1" s="13"/>
      <c r="CTB1" s="13"/>
      <c r="CTC1" s="13"/>
      <c r="CTD1" s="13"/>
      <c r="CTE1" s="13"/>
      <c r="CTF1" s="13"/>
      <c r="CTG1" s="13"/>
      <c r="CTH1" s="13"/>
      <c r="CTI1" s="13"/>
      <c r="CTJ1" s="13"/>
      <c r="CTK1" s="13"/>
      <c r="CTL1" s="13"/>
      <c r="CTM1" s="13"/>
      <c r="CTN1" s="13"/>
      <c r="CTO1" s="13"/>
      <c r="CTP1" s="13"/>
      <c r="CTQ1" s="13"/>
      <c r="CTR1" s="13"/>
      <c r="CTS1" s="13"/>
      <c r="CTT1" s="13"/>
      <c r="CTU1" s="13"/>
      <c r="CTV1" s="13"/>
      <c r="CTW1" s="13"/>
      <c r="CTX1" s="13"/>
      <c r="CTY1" s="13"/>
      <c r="CTZ1" s="13"/>
      <c r="CUA1" s="13"/>
      <c r="CUB1" s="318"/>
      <c r="CUC1" s="318"/>
      <c r="CUD1" s="318"/>
      <c r="CUE1" s="318"/>
      <c r="CUF1" s="318"/>
      <c r="CUG1" s="318"/>
      <c r="CUH1" s="318"/>
      <c r="CUI1" s="318"/>
      <c r="CUJ1" s="318"/>
      <c r="CUK1" s="318"/>
      <c r="CUL1" s="318"/>
      <c r="CUM1" s="318"/>
      <c r="CUN1" s="318"/>
      <c r="CUO1" s="318"/>
      <c r="CUP1" s="318"/>
      <c r="CUQ1" s="318"/>
      <c r="CUR1" s="318"/>
      <c r="CUS1" s="318"/>
      <c r="CUT1" s="318"/>
      <c r="CUU1" s="318"/>
      <c r="CUV1" s="318"/>
      <c r="CUW1" s="318"/>
      <c r="CUX1" s="318"/>
      <c r="CUY1" s="318"/>
      <c r="CUZ1" s="318"/>
      <c r="CVA1" s="318"/>
      <c r="CVB1" s="318"/>
      <c r="CVC1" s="318"/>
      <c r="CVD1" s="318"/>
      <c r="CVE1" s="318"/>
      <c r="CVF1" s="318"/>
      <c r="CVG1" s="318"/>
      <c r="CVH1" s="318"/>
      <c r="CVI1" s="318"/>
      <c r="CVJ1" s="318"/>
      <c r="CVK1" s="318"/>
      <c r="CVL1" s="318"/>
      <c r="CVM1" s="318"/>
      <c r="CVN1" s="318"/>
      <c r="CVO1" s="318"/>
      <c r="CVP1" s="318"/>
      <c r="CVQ1" s="318"/>
      <c r="CVR1" s="318"/>
      <c r="CVS1" s="318"/>
      <c r="CVT1" s="318"/>
      <c r="CVU1" s="318"/>
      <c r="CVV1" s="318"/>
      <c r="CVW1" s="318"/>
      <c r="CVX1" s="318"/>
      <c r="CVY1" s="318"/>
      <c r="CVZ1" s="318"/>
      <c r="CWA1" s="318"/>
      <c r="CWB1" s="318"/>
      <c r="CWC1" s="318"/>
      <c r="CWD1" s="318"/>
      <c r="CWE1" s="318"/>
      <c r="CWF1" s="318"/>
      <c r="CWG1" s="318"/>
      <c r="CWH1" s="318"/>
      <c r="CWI1" s="318"/>
      <c r="CWJ1" s="318"/>
      <c r="CWK1" s="318"/>
      <c r="CWL1" s="318"/>
      <c r="CWM1" s="318"/>
      <c r="CWN1" s="318"/>
      <c r="CWO1" s="318"/>
      <c r="CWP1" s="318"/>
      <c r="CWQ1" s="318"/>
      <c r="CWR1" s="318"/>
      <c r="CWS1" s="318"/>
      <c r="CWT1" s="318"/>
      <c r="CWU1" s="318"/>
      <c r="CWV1" s="318"/>
      <c r="CWW1" s="318"/>
      <c r="CWX1" s="318"/>
      <c r="CWY1" s="318"/>
      <c r="CWZ1" s="318"/>
      <c r="CXA1" s="318"/>
      <c r="CXB1" s="318"/>
      <c r="CXC1" s="318"/>
      <c r="CXD1" s="318"/>
      <c r="CXE1" s="318"/>
      <c r="CXF1" s="318"/>
      <c r="CXG1" s="318"/>
      <c r="CXH1" s="318"/>
      <c r="CXI1" s="318"/>
      <c r="CXJ1" s="318"/>
      <c r="CXK1" s="318"/>
      <c r="CXL1" s="318"/>
      <c r="CXM1" s="318"/>
      <c r="CXN1" s="318"/>
      <c r="CXO1" s="318"/>
      <c r="CXP1" s="318"/>
      <c r="CXQ1" s="318"/>
      <c r="CXR1" s="318"/>
      <c r="CXS1" s="318"/>
      <c r="CXT1" s="318"/>
      <c r="CXU1" s="318"/>
      <c r="CXV1" s="318"/>
      <c r="CXW1" s="318"/>
      <c r="CXX1" s="318"/>
      <c r="CXY1" s="318"/>
      <c r="CXZ1" s="318"/>
      <c r="CYA1" s="318"/>
      <c r="CYB1" s="318"/>
      <c r="CYC1" s="318"/>
      <c r="CYD1" s="318"/>
      <c r="CYE1" s="318"/>
      <c r="CYF1" s="318"/>
      <c r="CYG1" s="318"/>
      <c r="CYH1" s="318"/>
      <c r="CYI1" s="318"/>
      <c r="CYJ1" s="318"/>
      <c r="CYK1" s="318"/>
      <c r="CYL1" s="318"/>
      <c r="CYM1" s="318"/>
      <c r="CYN1" s="318"/>
      <c r="CYO1" s="318"/>
      <c r="CYP1" s="318"/>
      <c r="CYQ1" s="318"/>
      <c r="CYR1" s="318"/>
      <c r="CYS1" s="318"/>
      <c r="CYT1" s="318"/>
      <c r="CYU1" s="318"/>
      <c r="CYV1" s="318"/>
      <c r="CYW1" s="318"/>
      <c r="CYX1" s="318"/>
      <c r="CYY1" s="318"/>
      <c r="CYZ1" s="318"/>
      <c r="CZA1" s="318"/>
      <c r="CZB1" s="318"/>
      <c r="CZC1" s="318"/>
      <c r="CZD1" s="318"/>
      <c r="CZE1" s="318"/>
      <c r="CZF1" s="318"/>
      <c r="CZG1" s="318"/>
      <c r="CZH1" s="318"/>
      <c r="CZI1" s="318"/>
      <c r="CZJ1" s="318"/>
      <c r="CZK1" s="318"/>
      <c r="CZL1" s="318"/>
      <c r="CZM1" s="318"/>
      <c r="CZN1" s="318"/>
      <c r="CZO1" s="318"/>
      <c r="CZP1" s="318"/>
      <c r="CZQ1" s="318"/>
      <c r="CZR1" s="318"/>
      <c r="CZS1" s="318"/>
      <c r="CZT1" s="318"/>
      <c r="CZU1" s="318"/>
      <c r="CZV1" s="318"/>
      <c r="CZW1" s="318"/>
      <c r="CZX1" s="318"/>
      <c r="CZY1" s="318"/>
      <c r="CZZ1" s="318"/>
      <c r="DAA1" s="318"/>
      <c r="DAB1" s="318"/>
      <c r="DAC1" s="318"/>
      <c r="DAD1" s="318"/>
      <c r="DAE1" s="318"/>
      <c r="DAF1" s="318"/>
      <c r="DAG1" s="318"/>
      <c r="DAH1" s="318"/>
      <c r="DAI1" s="318"/>
      <c r="DAJ1" s="13"/>
      <c r="DAK1" s="13"/>
      <c r="DAL1" s="13"/>
      <c r="DAM1" s="13"/>
      <c r="DAN1" s="13"/>
      <c r="DAO1" s="13"/>
      <c r="DAP1" s="13"/>
      <c r="DAQ1" s="13"/>
      <c r="DAR1" s="13"/>
      <c r="DAS1" s="13"/>
      <c r="DAT1" s="13"/>
      <c r="DAU1" s="13"/>
      <c r="DAV1" s="13"/>
      <c r="DAW1" s="13"/>
      <c r="DAX1" s="13"/>
      <c r="DAY1" s="13"/>
      <c r="DAZ1" s="13"/>
      <c r="DBA1" s="13"/>
      <c r="DBB1" s="13"/>
      <c r="DBC1" s="13"/>
      <c r="DBD1" s="13"/>
      <c r="DBE1" s="13"/>
      <c r="DBF1" s="13"/>
      <c r="DBG1" s="13"/>
      <c r="DBH1" s="13"/>
      <c r="DBI1" s="13"/>
      <c r="DBJ1" s="13"/>
      <c r="DBK1" s="13"/>
      <c r="DBL1" s="13"/>
      <c r="DBM1" s="13"/>
      <c r="DBN1" s="13"/>
      <c r="DBO1" s="13"/>
      <c r="DBP1" s="13"/>
      <c r="DBQ1" s="13"/>
      <c r="DBR1" s="13"/>
      <c r="DBS1" s="13"/>
      <c r="DBT1" s="13"/>
      <c r="DBU1" s="13"/>
      <c r="DBV1" s="13"/>
      <c r="DBW1" s="13"/>
      <c r="DBX1" s="13"/>
      <c r="DBY1" s="13"/>
      <c r="DBZ1" s="13"/>
      <c r="DCA1" s="13"/>
      <c r="DCB1" s="13"/>
      <c r="DCC1" s="13"/>
      <c r="DCD1" s="13"/>
      <c r="DCE1" s="13"/>
      <c r="DCF1" s="13"/>
      <c r="DCG1" s="13"/>
      <c r="DCH1" s="13"/>
      <c r="DCI1" s="13"/>
      <c r="DCJ1" s="13"/>
      <c r="DCK1" s="13"/>
      <c r="DCL1" s="13"/>
      <c r="DCM1" s="13"/>
      <c r="DCN1" s="13"/>
      <c r="DCO1" s="13"/>
      <c r="DCP1" s="13"/>
      <c r="DCQ1" s="13"/>
      <c r="DCR1" s="13"/>
      <c r="DCS1" s="13"/>
      <c r="DCT1" s="13"/>
      <c r="DCU1" s="13"/>
      <c r="DCV1" s="13"/>
      <c r="DCW1" s="13"/>
      <c r="DCX1" s="13"/>
      <c r="DCY1" s="13"/>
      <c r="DCZ1" s="13"/>
      <c r="DDA1" s="13"/>
      <c r="DDB1" s="13"/>
      <c r="DDC1" s="13"/>
      <c r="DDD1" s="13"/>
      <c r="DDE1" s="13"/>
      <c r="DDF1" s="13"/>
      <c r="DDG1" s="13"/>
      <c r="DDH1" s="13"/>
      <c r="DDI1" s="13"/>
      <c r="DDJ1" s="13"/>
      <c r="DDK1" s="13"/>
      <c r="DDL1" s="13"/>
      <c r="DDM1" s="13"/>
      <c r="DDN1" s="13"/>
      <c r="DDO1" s="13"/>
      <c r="DDP1" s="13"/>
      <c r="DDQ1" s="13"/>
      <c r="DDR1" s="13"/>
      <c r="DDS1" s="13"/>
      <c r="DDT1" s="13"/>
      <c r="DDU1" s="13"/>
      <c r="DDV1" s="13"/>
      <c r="DDW1" s="13"/>
      <c r="DDX1" s="318"/>
      <c r="DDY1" s="318"/>
      <c r="DDZ1" s="318"/>
      <c r="DEA1" s="318"/>
      <c r="DEB1" s="318"/>
      <c r="DEC1" s="318"/>
      <c r="DED1" s="318"/>
      <c r="DEE1" s="318"/>
      <c r="DEF1" s="318"/>
      <c r="DEG1" s="318"/>
      <c r="DEH1" s="318"/>
      <c r="DEI1" s="318"/>
      <c r="DEJ1" s="318"/>
      <c r="DEK1" s="318"/>
      <c r="DEL1" s="318"/>
      <c r="DEM1" s="318"/>
      <c r="DEN1" s="318"/>
      <c r="DEO1" s="318"/>
      <c r="DEP1" s="318"/>
      <c r="DEQ1" s="318"/>
      <c r="DER1" s="318"/>
      <c r="DES1" s="318"/>
      <c r="DET1" s="318"/>
      <c r="DEU1" s="318"/>
      <c r="DEV1" s="318"/>
      <c r="DEW1" s="318"/>
      <c r="DEX1" s="318"/>
      <c r="DEY1" s="318"/>
      <c r="DEZ1" s="318"/>
      <c r="DFA1" s="318"/>
      <c r="DFB1" s="318"/>
      <c r="DFC1" s="318"/>
      <c r="DFD1" s="318"/>
      <c r="DFE1" s="318"/>
      <c r="DFF1" s="318"/>
      <c r="DFG1" s="318"/>
      <c r="DFH1" s="318"/>
      <c r="DFI1" s="318"/>
      <c r="DFJ1" s="318"/>
      <c r="DFK1" s="318"/>
      <c r="DFL1" s="318"/>
      <c r="DFM1" s="318"/>
      <c r="DFN1" s="318"/>
      <c r="DFO1" s="318"/>
      <c r="DFP1" s="318"/>
      <c r="DFQ1" s="318"/>
      <c r="DFR1" s="318"/>
      <c r="DFS1" s="318"/>
      <c r="DFT1" s="318"/>
      <c r="DFU1" s="318"/>
      <c r="DFV1" s="318"/>
      <c r="DFW1" s="318"/>
      <c r="DFX1" s="318"/>
      <c r="DFY1" s="318"/>
      <c r="DFZ1" s="318"/>
      <c r="DGA1" s="318"/>
      <c r="DGB1" s="318"/>
      <c r="DGC1" s="318"/>
      <c r="DGD1" s="318"/>
      <c r="DGE1" s="318"/>
      <c r="DGF1" s="318"/>
      <c r="DGG1" s="318"/>
      <c r="DGH1" s="318"/>
      <c r="DGI1" s="318"/>
      <c r="DGJ1" s="318"/>
      <c r="DGK1" s="318"/>
      <c r="DGL1" s="318"/>
      <c r="DGM1" s="318"/>
      <c r="DGN1" s="318"/>
      <c r="DGO1" s="318"/>
      <c r="DGP1" s="318"/>
      <c r="DGQ1" s="318"/>
      <c r="DGR1" s="318"/>
      <c r="DGS1" s="318"/>
      <c r="DGT1" s="318"/>
      <c r="DGU1" s="318"/>
      <c r="DGV1" s="318"/>
      <c r="DGW1" s="318"/>
      <c r="DGX1" s="318"/>
      <c r="DGY1" s="318"/>
      <c r="DGZ1" s="318"/>
      <c r="DHA1" s="318"/>
      <c r="DHB1" s="318"/>
      <c r="DHC1" s="318"/>
      <c r="DHD1" s="318"/>
      <c r="DHE1" s="318"/>
      <c r="DHF1" s="318"/>
      <c r="DHG1" s="318"/>
      <c r="DHH1" s="318"/>
      <c r="DHI1" s="318"/>
      <c r="DHJ1" s="318"/>
      <c r="DHK1" s="318"/>
      <c r="DHL1" s="318"/>
      <c r="DHM1" s="318"/>
      <c r="DHN1" s="318"/>
      <c r="DHO1" s="318"/>
      <c r="DHP1" s="318"/>
      <c r="DHQ1" s="318"/>
      <c r="DHR1" s="318"/>
      <c r="DHS1" s="318"/>
      <c r="DHT1" s="318"/>
      <c r="DHU1" s="318"/>
      <c r="DHV1" s="318"/>
      <c r="DHW1" s="318"/>
      <c r="DHX1" s="318"/>
      <c r="DHY1" s="318"/>
      <c r="DHZ1" s="318"/>
      <c r="DIA1" s="318"/>
      <c r="DIB1" s="318"/>
      <c r="DIC1" s="318"/>
      <c r="DID1" s="318"/>
      <c r="DIE1" s="318"/>
      <c r="DIF1" s="318"/>
      <c r="DIG1" s="318"/>
      <c r="DIH1" s="318"/>
      <c r="DII1" s="318"/>
      <c r="DIJ1" s="318"/>
      <c r="DIK1" s="318"/>
      <c r="DIL1" s="318"/>
      <c r="DIM1" s="318"/>
      <c r="DIN1" s="318"/>
      <c r="DIO1" s="318"/>
      <c r="DIP1" s="318"/>
      <c r="DIQ1" s="318"/>
      <c r="DIR1" s="318"/>
      <c r="DIS1" s="318"/>
      <c r="DIT1" s="318"/>
      <c r="DIU1" s="318"/>
      <c r="DIV1" s="318"/>
      <c r="DIW1" s="318"/>
      <c r="DIX1" s="318"/>
      <c r="DIY1" s="318"/>
      <c r="DIZ1" s="318"/>
      <c r="DJA1" s="318"/>
      <c r="DJB1" s="318"/>
      <c r="DJC1" s="318"/>
      <c r="DJD1" s="318"/>
      <c r="DJE1" s="318"/>
      <c r="DJF1" s="318"/>
      <c r="DJG1" s="318"/>
      <c r="DJH1" s="318"/>
      <c r="DJI1" s="318"/>
      <c r="DJJ1" s="318"/>
      <c r="DJK1" s="318"/>
      <c r="DJL1" s="318"/>
      <c r="DJM1" s="318"/>
      <c r="DJN1" s="318"/>
      <c r="DJO1" s="318"/>
      <c r="DJP1" s="318"/>
      <c r="DJQ1" s="318"/>
      <c r="DJR1" s="318"/>
      <c r="DJS1" s="318"/>
      <c r="DJT1" s="318"/>
      <c r="DJU1" s="318"/>
      <c r="DJV1" s="318"/>
      <c r="DJW1" s="318"/>
      <c r="DJX1" s="318"/>
      <c r="DJY1" s="318"/>
      <c r="DJZ1" s="318"/>
      <c r="DKA1" s="318"/>
      <c r="DKB1" s="318"/>
      <c r="DKC1" s="318"/>
      <c r="DKD1" s="318"/>
      <c r="DKE1" s="318"/>
      <c r="DKF1" s="13"/>
      <c r="DKG1" s="13"/>
      <c r="DKH1" s="13"/>
      <c r="DKI1" s="13"/>
      <c r="DKJ1" s="13"/>
      <c r="DKK1" s="13"/>
      <c r="DKL1" s="13"/>
      <c r="DKM1" s="13"/>
      <c r="DKN1" s="13"/>
      <c r="DKO1" s="13"/>
      <c r="DKP1" s="13"/>
      <c r="DKQ1" s="13"/>
      <c r="DKR1" s="13"/>
      <c r="DKS1" s="13"/>
      <c r="DKT1" s="13"/>
      <c r="DKU1" s="13"/>
      <c r="DKV1" s="13"/>
      <c r="DKW1" s="13"/>
      <c r="DKX1" s="13"/>
      <c r="DKY1" s="13"/>
      <c r="DKZ1" s="13"/>
      <c r="DLA1" s="13"/>
      <c r="DLB1" s="13"/>
      <c r="DLC1" s="13"/>
      <c r="DLD1" s="13"/>
      <c r="DLE1" s="13"/>
      <c r="DLF1" s="13"/>
      <c r="DLG1" s="13"/>
      <c r="DLH1" s="13"/>
      <c r="DLI1" s="13"/>
      <c r="DLJ1" s="13"/>
      <c r="DLK1" s="13"/>
      <c r="DLL1" s="13"/>
      <c r="DLM1" s="13"/>
      <c r="DLN1" s="13"/>
      <c r="DLO1" s="13"/>
      <c r="DLP1" s="13"/>
      <c r="DLQ1" s="13"/>
      <c r="DLR1" s="13"/>
      <c r="DLS1" s="13"/>
      <c r="DLT1" s="13"/>
      <c r="DLU1" s="13"/>
      <c r="DLV1" s="13"/>
      <c r="DLW1" s="13"/>
      <c r="DLX1" s="13"/>
      <c r="DLY1" s="13"/>
      <c r="DLZ1" s="13"/>
      <c r="DMA1" s="13"/>
      <c r="DMB1" s="13"/>
      <c r="DMC1" s="13"/>
      <c r="DMD1" s="13"/>
      <c r="DME1" s="13"/>
      <c r="DMF1" s="13"/>
      <c r="DMG1" s="13"/>
      <c r="DMH1" s="13"/>
      <c r="DMI1" s="13"/>
      <c r="DMJ1" s="13"/>
      <c r="DMK1" s="13"/>
      <c r="DML1" s="13"/>
      <c r="DMM1" s="13"/>
      <c r="DMN1" s="13"/>
      <c r="DMO1" s="13"/>
      <c r="DMP1" s="13"/>
      <c r="DMQ1" s="13"/>
      <c r="DMR1" s="13"/>
      <c r="DMS1" s="13"/>
      <c r="DMT1" s="13"/>
      <c r="DMU1" s="13"/>
      <c r="DMV1" s="13"/>
      <c r="DMW1" s="13"/>
      <c r="DMX1" s="13"/>
      <c r="DMY1" s="13"/>
      <c r="DMZ1" s="13"/>
      <c r="DNA1" s="13"/>
      <c r="DNB1" s="13"/>
      <c r="DNC1" s="13"/>
      <c r="DND1" s="13"/>
      <c r="DNE1" s="13"/>
      <c r="DNF1" s="13"/>
      <c r="DNG1" s="13"/>
      <c r="DNH1" s="13"/>
      <c r="DNI1" s="13"/>
      <c r="DNJ1" s="13"/>
      <c r="DNK1" s="13"/>
      <c r="DNL1" s="13"/>
      <c r="DNM1" s="13"/>
      <c r="DNN1" s="13"/>
      <c r="DNO1" s="13"/>
      <c r="DNP1" s="13"/>
      <c r="DNQ1" s="13"/>
      <c r="DNR1" s="13"/>
      <c r="DNS1" s="13"/>
      <c r="DNT1" s="318"/>
      <c r="DNU1" s="318"/>
      <c r="DNV1" s="318"/>
      <c r="DNW1" s="318"/>
      <c r="DNX1" s="318"/>
      <c r="DNY1" s="318"/>
      <c r="DNZ1" s="318"/>
      <c r="DOA1" s="318"/>
      <c r="DOB1" s="318"/>
      <c r="DOC1" s="318"/>
      <c r="DOD1" s="318"/>
      <c r="DOE1" s="318"/>
      <c r="DOF1" s="318"/>
      <c r="DOG1" s="318"/>
      <c r="DOH1" s="318"/>
      <c r="DOI1" s="318"/>
      <c r="DOJ1" s="318"/>
      <c r="DOK1" s="318"/>
      <c r="DOL1" s="318"/>
      <c r="DOM1" s="318"/>
      <c r="DON1" s="318"/>
      <c r="DOO1" s="318"/>
      <c r="DOP1" s="318"/>
      <c r="DOQ1" s="318"/>
      <c r="DOR1" s="318"/>
      <c r="DOS1" s="318"/>
      <c r="DOT1" s="318"/>
      <c r="DOU1" s="318"/>
      <c r="DOV1" s="318"/>
      <c r="DOW1" s="318"/>
      <c r="DOX1" s="318"/>
      <c r="DOY1" s="318"/>
      <c r="DOZ1" s="318"/>
      <c r="DPA1" s="318"/>
      <c r="DPB1" s="318"/>
      <c r="DPC1" s="318"/>
      <c r="DPD1" s="318"/>
      <c r="DPE1" s="318"/>
      <c r="DPF1" s="318"/>
      <c r="DPG1" s="318"/>
      <c r="DPH1" s="318"/>
      <c r="DPI1" s="318"/>
      <c r="DPJ1" s="318"/>
      <c r="DPK1" s="318"/>
      <c r="DPL1" s="318"/>
      <c r="DPM1" s="318"/>
      <c r="DPN1" s="318"/>
      <c r="DPO1" s="318"/>
      <c r="DPP1" s="318"/>
      <c r="DPQ1" s="318"/>
      <c r="DPR1" s="318"/>
      <c r="DPS1" s="318"/>
      <c r="DPT1" s="318"/>
      <c r="DPU1" s="318"/>
      <c r="DPV1" s="318"/>
      <c r="DPW1" s="318"/>
      <c r="DPX1" s="318"/>
      <c r="DPY1" s="318"/>
      <c r="DPZ1" s="318"/>
      <c r="DQA1" s="318"/>
      <c r="DQB1" s="318"/>
      <c r="DQC1" s="318"/>
      <c r="DQD1" s="318"/>
      <c r="DQE1" s="318"/>
      <c r="DQF1" s="318"/>
      <c r="DQG1" s="318"/>
      <c r="DQH1" s="318"/>
      <c r="DQI1" s="318"/>
      <c r="DQJ1" s="318"/>
      <c r="DQK1" s="318"/>
      <c r="DQL1" s="318"/>
      <c r="DQM1" s="318"/>
      <c r="DQN1" s="318"/>
      <c r="DQO1" s="318"/>
      <c r="DQP1" s="318"/>
      <c r="DQQ1" s="318"/>
      <c r="DQR1" s="318"/>
      <c r="DQS1" s="318"/>
      <c r="DQT1" s="318"/>
      <c r="DQU1" s="318"/>
      <c r="DQV1" s="318"/>
      <c r="DQW1" s="318"/>
      <c r="DQX1" s="318"/>
      <c r="DQY1" s="318"/>
      <c r="DQZ1" s="318"/>
      <c r="DRA1" s="318"/>
      <c r="DRB1" s="318"/>
      <c r="DRC1" s="318"/>
      <c r="DRD1" s="318"/>
      <c r="DRE1" s="318"/>
      <c r="DRF1" s="318"/>
      <c r="DRG1" s="318"/>
      <c r="DRH1" s="318"/>
      <c r="DRI1" s="318"/>
      <c r="DRJ1" s="318"/>
      <c r="DRK1" s="318"/>
      <c r="DRL1" s="318"/>
      <c r="DRM1" s="318"/>
      <c r="DRN1" s="318"/>
      <c r="DRO1" s="318"/>
      <c r="DRP1" s="318"/>
      <c r="DRQ1" s="318"/>
      <c r="DRR1" s="318"/>
      <c r="DRS1" s="318"/>
      <c r="DRT1" s="318"/>
      <c r="DRU1" s="318"/>
      <c r="DRV1" s="318"/>
      <c r="DRW1" s="318"/>
      <c r="DRX1" s="318"/>
      <c r="DRY1" s="318"/>
      <c r="DRZ1" s="318"/>
      <c r="DSA1" s="318"/>
      <c r="DSB1" s="318"/>
      <c r="DSC1" s="318"/>
      <c r="DSD1" s="318"/>
      <c r="DSE1" s="318"/>
      <c r="DSF1" s="318"/>
      <c r="DSG1" s="318"/>
      <c r="DSH1" s="318"/>
      <c r="DSI1" s="318"/>
      <c r="DSJ1" s="318"/>
      <c r="DSK1" s="318"/>
      <c r="DSL1" s="318"/>
      <c r="DSM1" s="318"/>
      <c r="DSN1" s="318"/>
      <c r="DSO1" s="318"/>
      <c r="DSP1" s="318"/>
      <c r="DSQ1" s="318"/>
      <c r="DSR1" s="318"/>
      <c r="DSS1" s="318"/>
      <c r="DST1" s="318"/>
      <c r="DSU1" s="318"/>
      <c r="DSV1" s="318"/>
      <c r="DSW1" s="318"/>
      <c r="DSX1" s="318"/>
      <c r="DSY1" s="318"/>
      <c r="DSZ1" s="318"/>
      <c r="DTA1" s="318"/>
      <c r="DTB1" s="318"/>
      <c r="DTC1" s="318"/>
      <c r="DTD1" s="318"/>
      <c r="DTE1" s="318"/>
      <c r="DTF1" s="318"/>
      <c r="DTG1" s="318"/>
      <c r="DTH1" s="318"/>
      <c r="DTI1" s="318"/>
      <c r="DTJ1" s="318"/>
      <c r="DTK1" s="318"/>
      <c r="DTL1" s="318"/>
      <c r="DTM1" s="318"/>
      <c r="DTN1" s="318"/>
      <c r="DTO1" s="318"/>
      <c r="DTP1" s="318"/>
      <c r="DTQ1" s="318"/>
      <c r="DTR1" s="318"/>
      <c r="DTS1" s="318"/>
      <c r="DTT1" s="318"/>
      <c r="DTU1" s="318"/>
      <c r="DTV1" s="318"/>
      <c r="DTW1" s="318"/>
      <c r="DTX1" s="318"/>
      <c r="DTY1" s="318"/>
      <c r="DTZ1" s="318"/>
      <c r="DUA1" s="318"/>
      <c r="DUB1" s="13"/>
      <c r="DUC1" s="13"/>
      <c r="DUD1" s="13"/>
      <c r="DUE1" s="13"/>
      <c r="DUF1" s="13"/>
      <c r="DUG1" s="13"/>
      <c r="DUH1" s="13"/>
      <c r="DUI1" s="13"/>
      <c r="DUJ1" s="13"/>
      <c r="DUK1" s="13"/>
      <c r="DUL1" s="13"/>
      <c r="DUM1" s="13"/>
      <c r="DUN1" s="13"/>
      <c r="DUO1" s="13"/>
      <c r="DUP1" s="13"/>
      <c r="DUQ1" s="13"/>
      <c r="DUR1" s="13"/>
      <c r="DUS1" s="13"/>
      <c r="DUT1" s="13"/>
      <c r="DUU1" s="13"/>
      <c r="DUV1" s="13"/>
      <c r="DUW1" s="13"/>
      <c r="DUX1" s="13"/>
      <c r="DUY1" s="13"/>
      <c r="DUZ1" s="13"/>
      <c r="DVA1" s="13"/>
      <c r="DVB1" s="13"/>
      <c r="DVC1" s="13"/>
      <c r="DVD1" s="13"/>
      <c r="DVE1" s="13"/>
      <c r="DVF1" s="13"/>
      <c r="DVG1" s="13"/>
      <c r="DVH1" s="13"/>
      <c r="DVI1" s="13"/>
      <c r="DVJ1" s="13"/>
      <c r="DVK1" s="13"/>
      <c r="DVL1" s="13"/>
      <c r="DVM1" s="13"/>
      <c r="DVN1" s="13"/>
      <c r="DVO1" s="13"/>
      <c r="DVP1" s="13"/>
      <c r="DVQ1" s="13"/>
      <c r="DVR1" s="13"/>
      <c r="DVS1" s="13"/>
      <c r="DVT1" s="13"/>
      <c r="DVU1" s="13"/>
      <c r="DVV1" s="13"/>
      <c r="DVW1" s="13"/>
      <c r="DVX1" s="13"/>
      <c r="DVY1" s="13"/>
      <c r="DVZ1" s="13"/>
      <c r="DWA1" s="13"/>
      <c r="DWB1" s="13"/>
      <c r="DWC1" s="13"/>
      <c r="DWD1" s="13"/>
      <c r="DWE1" s="13"/>
      <c r="DWF1" s="13"/>
      <c r="DWG1" s="13"/>
      <c r="DWH1" s="13"/>
      <c r="DWI1" s="13"/>
      <c r="DWJ1" s="13"/>
      <c r="DWK1" s="13"/>
      <c r="DWL1" s="13"/>
      <c r="DWM1" s="13"/>
      <c r="DWN1" s="13"/>
      <c r="DWO1" s="13"/>
      <c r="DWP1" s="13"/>
      <c r="DWQ1" s="13"/>
      <c r="DWR1" s="13"/>
      <c r="DWS1" s="13"/>
      <c r="DWT1" s="13"/>
      <c r="DWU1" s="13"/>
      <c r="DWV1" s="13"/>
      <c r="DWW1" s="13"/>
      <c r="DWX1" s="13"/>
      <c r="DWY1" s="13"/>
      <c r="DWZ1" s="13"/>
      <c r="DXA1" s="13"/>
      <c r="DXB1" s="13"/>
      <c r="DXC1" s="13"/>
      <c r="DXD1" s="13"/>
      <c r="DXE1" s="13"/>
      <c r="DXF1" s="13"/>
      <c r="DXG1" s="13"/>
      <c r="DXH1" s="13"/>
      <c r="DXI1" s="13"/>
      <c r="DXJ1" s="13"/>
      <c r="DXK1" s="13"/>
      <c r="DXL1" s="13"/>
      <c r="DXM1" s="13"/>
      <c r="DXN1" s="13"/>
      <c r="DXO1" s="13"/>
      <c r="DXP1" s="318"/>
      <c r="DXQ1" s="318"/>
      <c r="DXR1" s="318"/>
      <c r="DXS1" s="318"/>
      <c r="DXT1" s="318"/>
      <c r="DXU1" s="318"/>
      <c r="DXV1" s="318"/>
      <c r="DXW1" s="318"/>
      <c r="DXX1" s="318"/>
      <c r="DXY1" s="318"/>
      <c r="DXZ1" s="318"/>
      <c r="DYA1" s="318"/>
      <c r="DYB1" s="318"/>
      <c r="DYC1" s="318"/>
      <c r="DYD1" s="318"/>
      <c r="DYE1" s="318"/>
      <c r="DYF1" s="318"/>
      <c r="DYG1" s="318"/>
      <c r="DYH1" s="318"/>
      <c r="DYI1" s="318"/>
      <c r="DYJ1" s="318"/>
      <c r="DYK1" s="318"/>
      <c r="DYL1" s="318"/>
      <c r="DYM1" s="318"/>
      <c r="DYN1" s="318"/>
      <c r="DYO1" s="318"/>
      <c r="DYP1" s="318"/>
      <c r="DYQ1" s="318"/>
      <c r="DYR1" s="318"/>
      <c r="DYS1" s="318"/>
      <c r="DYT1" s="318"/>
      <c r="DYU1" s="318"/>
      <c r="DYV1" s="318"/>
      <c r="DYW1" s="318"/>
      <c r="DYX1" s="318"/>
      <c r="DYY1" s="318"/>
      <c r="DYZ1" s="318"/>
      <c r="DZA1" s="318"/>
      <c r="DZB1" s="318"/>
      <c r="DZC1" s="318"/>
      <c r="DZD1" s="318"/>
      <c r="DZE1" s="318"/>
      <c r="DZF1" s="318"/>
      <c r="DZG1" s="318"/>
      <c r="DZH1" s="318"/>
      <c r="DZI1" s="318"/>
      <c r="DZJ1" s="318"/>
      <c r="DZK1" s="318"/>
      <c r="DZL1" s="318"/>
      <c r="DZM1" s="318"/>
      <c r="DZN1" s="318"/>
      <c r="DZO1" s="318"/>
      <c r="DZP1" s="318"/>
      <c r="DZQ1" s="318"/>
      <c r="DZR1" s="318"/>
      <c r="DZS1" s="318"/>
      <c r="DZT1" s="318"/>
      <c r="DZU1" s="318"/>
      <c r="DZV1" s="318"/>
      <c r="DZW1" s="318"/>
      <c r="DZX1" s="318"/>
      <c r="DZY1" s="318"/>
      <c r="DZZ1" s="318"/>
      <c r="EAA1" s="318"/>
      <c r="EAB1" s="318"/>
      <c r="EAC1" s="318"/>
      <c r="EAD1" s="318"/>
      <c r="EAE1" s="318"/>
      <c r="EAF1" s="318"/>
      <c r="EAG1" s="318"/>
      <c r="EAH1" s="318"/>
      <c r="EAI1" s="318"/>
      <c r="EAJ1" s="318"/>
      <c r="EAK1" s="318"/>
      <c r="EAL1" s="318"/>
      <c r="EAM1" s="318"/>
      <c r="EAN1" s="318"/>
      <c r="EAO1" s="318"/>
      <c r="EAP1" s="318"/>
      <c r="EAQ1" s="318"/>
      <c r="EAR1" s="318"/>
      <c r="EAS1" s="318"/>
      <c r="EAT1" s="318"/>
      <c r="EAU1" s="318"/>
      <c r="EAV1" s="318"/>
      <c r="EAW1" s="318"/>
      <c r="EAX1" s="318"/>
      <c r="EAY1" s="318"/>
      <c r="EAZ1" s="318"/>
      <c r="EBA1" s="318"/>
      <c r="EBB1" s="318"/>
      <c r="EBC1" s="318"/>
      <c r="EBD1" s="318"/>
      <c r="EBE1" s="318"/>
      <c r="EBF1" s="318"/>
      <c r="EBG1" s="318"/>
      <c r="EBH1" s="318"/>
      <c r="EBI1" s="318"/>
      <c r="EBJ1" s="318"/>
      <c r="EBK1" s="318"/>
      <c r="EBL1" s="318"/>
      <c r="EBM1" s="318"/>
      <c r="EBN1" s="318"/>
      <c r="EBO1" s="318"/>
      <c r="EBP1" s="318"/>
      <c r="EBQ1" s="318"/>
      <c r="EBR1" s="318"/>
      <c r="EBS1" s="318"/>
      <c r="EBT1" s="318"/>
      <c r="EBU1" s="318"/>
      <c r="EBV1" s="318"/>
      <c r="EBW1" s="318"/>
      <c r="EBX1" s="318"/>
      <c r="EBY1" s="318"/>
      <c r="EBZ1" s="318"/>
      <c r="ECA1" s="318"/>
      <c r="ECB1" s="318"/>
      <c r="ECC1" s="318"/>
      <c r="ECD1" s="318"/>
      <c r="ECE1" s="318"/>
      <c r="ECF1" s="318"/>
      <c r="ECG1" s="318"/>
      <c r="ECH1" s="318"/>
      <c r="ECI1" s="318"/>
      <c r="ECJ1" s="318"/>
      <c r="ECK1" s="318"/>
      <c r="ECL1" s="318"/>
      <c r="ECM1" s="318"/>
      <c r="ECN1" s="318"/>
      <c r="ECO1" s="318"/>
      <c r="ECP1" s="318"/>
      <c r="ECQ1" s="318"/>
      <c r="ECR1" s="318"/>
      <c r="ECS1" s="318"/>
      <c r="ECT1" s="318"/>
      <c r="ECU1" s="318"/>
      <c r="ECV1" s="318"/>
      <c r="ECW1" s="318"/>
      <c r="ECX1" s="318"/>
      <c r="ECY1" s="318"/>
      <c r="ECZ1" s="318"/>
      <c r="EDA1" s="318"/>
      <c r="EDB1" s="318"/>
      <c r="EDC1" s="318"/>
      <c r="EDD1" s="318"/>
      <c r="EDE1" s="318"/>
      <c r="EDF1" s="318"/>
      <c r="EDG1" s="318"/>
      <c r="EDH1" s="318"/>
      <c r="EDI1" s="318"/>
      <c r="EDJ1" s="318"/>
      <c r="EDK1" s="318"/>
      <c r="EDL1" s="318"/>
      <c r="EDM1" s="318"/>
      <c r="EDN1" s="318"/>
      <c r="EDO1" s="318"/>
      <c r="EDP1" s="318"/>
      <c r="EDQ1" s="318"/>
      <c r="EDR1" s="318"/>
      <c r="EDS1" s="318"/>
      <c r="EDT1" s="318"/>
      <c r="EDU1" s="318"/>
      <c r="EDV1" s="318"/>
      <c r="EDW1" s="318"/>
      <c r="EDX1" s="13"/>
      <c r="EDY1" s="13"/>
      <c r="EDZ1" s="13"/>
      <c r="EEA1" s="13"/>
      <c r="EEB1" s="13"/>
      <c r="EEC1" s="13"/>
      <c r="EED1" s="13"/>
      <c r="EEE1" s="13"/>
      <c r="EEF1" s="13"/>
      <c r="EEG1" s="13"/>
      <c r="EEH1" s="13"/>
      <c r="EEI1" s="13"/>
      <c r="EEJ1" s="13"/>
      <c r="EEK1" s="13"/>
      <c r="EEL1" s="13"/>
      <c r="EEM1" s="13"/>
      <c r="EEN1" s="13"/>
      <c r="EEO1" s="13"/>
      <c r="EEP1" s="13"/>
      <c r="EEQ1" s="13"/>
      <c r="EER1" s="13"/>
      <c r="EES1" s="13"/>
      <c r="EET1" s="13"/>
      <c r="EEU1" s="13"/>
      <c r="EEV1" s="13"/>
      <c r="EEW1" s="13"/>
      <c r="EEX1" s="13"/>
      <c r="EEY1" s="13"/>
      <c r="EEZ1" s="13"/>
      <c r="EFA1" s="13"/>
      <c r="EFB1" s="13"/>
      <c r="EFC1" s="13"/>
      <c r="EFD1" s="13"/>
      <c r="EFE1" s="13"/>
      <c r="EFF1" s="13"/>
      <c r="EFG1" s="13"/>
      <c r="EFH1" s="13"/>
      <c r="EFI1" s="13"/>
      <c r="EFJ1" s="13"/>
      <c r="EFK1" s="13"/>
      <c r="EFL1" s="13"/>
      <c r="EFM1" s="13"/>
      <c r="EFN1" s="13"/>
      <c r="EFO1" s="13"/>
      <c r="EFP1" s="13"/>
      <c r="EFQ1" s="13"/>
      <c r="EFR1" s="13"/>
      <c r="EFS1" s="13"/>
      <c r="EFT1" s="13"/>
      <c r="EFU1" s="13"/>
      <c r="EFV1" s="13"/>
      <c r="EFW1" s="13"/>
      <c r="EFX1" s="13"/>
      <c r="EFY1" s="13"/>
      <c r="EFZ1" s="13"/>
      <c r="EGA1" s="13"/>
      <c r="EGB1" s="13"/>
      <c r="EGC1" s="13"/>
      <c r="EGD1" s="13"/>
      <c r="EGE1" s="13"/>
      <c r="EGF1" s="13"/>
      <c r="EGG1" s="13"/>
      <c r="EGH1" s="13"/>
      <c r="EGI1" s="13"/>
      <c r="EGJ1" s="13"/>
      <c r="EGK1" s="13"/>
      <c r="EGL1" s="13"/>
      <c r="EGM1" s="13"/>
      <c r="EGN1" s="13"/>
      <c r="EGO1" s="13"/>
      <c r="EGP1" s="13"/>
      <c r="EGQ1" s="13"/>
      <c r="EGR1" s="13"/>
      <c r="EGS1" s="13"/>
      <c r="EGT1" s="13"/>
      <c r="EGU1" s="13"/>
      <c r="EGV1" s="13"/>
      <c r="EGW1" s="13"/>
      <c r="EGX1" s="13"/>
      <c r="EGY1" s="13"/>
      <c r="EGZ1" s="13"/>
      <c r="EHA1" s="13"/>
      <c r="EHB1" s="13"/>
      <c r="EHC1" s="13"/>
      <c r="EHD1" s="13"/>
      <c r="EHE1" s="13"/>
      <c r="EHF1" s="13"/>
      <c r="EHG1" s="13"/>
      <c r="EHH1" s="13"/>
      <c r="EHI1" s="13"/>
      <c r="EHJ1" s="13"/>
      <c r="EHK1" s="13"/>
      <c r="EHL1" s="318"/>
      <c r="EHM1" s="318"/>
      <c r="EHN1" s="318"/>
      <c r="EHO1" s="318"/>
      <c r="EHP1" s="318"/>
      <c r="EHQ1" s="318"/>
      <c r="EHR1" s="318"/>
      <c r="EHS1" s="318"/>
      <c r="EHT1" s="318"/>
      <c r="EHU1" s="318"/>
      <c r="EHV1" s="318"/>
      <c r="EHW1" s="318"/>
      <c r="EHX1" s="318"/>
      <c r="EHY1" s="318"/>
      <c r="EHZ1" s="318"/>
      <c r="EIA1" s="318"/>
      <c r="EIB1" s="318"/>
      <c r="EIC1" s="318"/>
      <c r="EID1" s="318"/>
      <c r="EIE1" s="318"/>
      <c r="EIF1" s="318"/>
      <c r="EIG1" s="318"/>
      <c r="EIH1" s="318"/>
      <c r="EII1" s="318"/>
      <c r="EIJ1" s="318"/>
      <c r="EIK1" s="318"/>
      <c r="EIL1" s="318"/>
      <c r="EIM1" s="318"/>
      <c r="EIN1" s="318"/>
      <c r="EIO1" s="318"/>
      <c r="EIP1" s="318"/>
      <c r="EIQ1" s="318"/>
      <c r="EIR1" s="318"/>
      <c r="EIS1" s="318"/>
      <c r="EIT1" s="318"/>
      <c r="EIU1" s="318"/>
      <c r="EIV1" s="318"/>
      <c r="EIW1" s="318"/>
      <c r="EIX1" s="318"/>
      <c r="EIY1" s="318"/>
      <c r="EIZ1" s="318"/>
      <c r="EJA1" s="318"/>
      <c r="EJB1" s="318"/>
      <c r="EJC1" s="318"/>
      <c r="EJD1" s="318"/>
      <c r="EJE1" s="318"/>
      <c r="EJF1" s="318"/>
      <c r="EJG1" s="318"/>
      <c r="EJH1" s="318"/>
      <c r="EJI1" s="318"/>
      <c r="EJJ1" s="318"/>
      <c r="EJK1" s="318"/>
      <c r="EJL1" s="318"/>
      <c r="EJM1" s="318"/>
      <c r="EJN1" s="318"/>
      <c r="EJO1" s="318"/>
      <c r="EJP1" s="318"/>
      <c r="EJQ1" s="318"/>
      <c r="EJR1" s="318"/>
      <c r="EJS1" s="318"/>
      <c r="EJT1" s="318"/>
      <c r="EJU1" s="318"/>
      <c r="EJV1" s="318"/>
      <c r="EJW1" s="318"/>
      <c r="EJX1" s="318"/>
      <c r="EJY1" s="318"/>
      <c r="EJZ1" s="318"/>
      <c r="EKA1" s="318"/>
      <c r="EKB1" s="318"/>
      <c r="EKC1" s="318"/>
      <c r="EKD1" s="318"/>
      <c r="EKE1" s="318"/>
      <c r="EKF1" s="318"/>
      <c r="EKG1" s="318"/>
      <c r="EKH1" s="318"/>
      <c r="EKI1" s="318"/>
      <c r="EKJ1" s="318"/>
      <c r="EKK1" s="318"/>
      <c r="EKL1" s="318"/>
      <c r="EKM1" s="318"/>
      <c r="EKN1" s="318"/>
      <c r="EKO1" s="318"/>
      <c r="EKP1" s="318"/>
      <c r="EKQ1" s="318"/>
      <c r="EKR1" s="318"/>
      <c r="EKS1" s="318"/>
      <c r="EKT1" s="318"/>
      <c r="EKU1" s="318"/>
      <c r="EKV1" s="318"/>
      <c r="EKW1" s="318"/>
      <c r="EKX1" s="318"/>
      <c r="EKY1" s="318"/>
      <c r="EKZ1" s="318"/>
      <c r="ELA1" s="318"/>
      <c r="ELB1" s="318"/>
      <c r="ELC1" s="318"/>
      <c r="ELD1" s="318"/>
      <c r="ELE1" s="318"/>
      <c r="ELF1" s="318"/>
      <c r="ELG1" s="318"/>
      <c r="ELH1" s="318"/>
      <c r="ELI1" s="318"/>
      <c r="ELJ1" s="318"/>
      <c r="ELK1" s="318"/>
      <c r="ELL1" s="318"/>
      <c r="ELM1" s="318"/>
      <c r="ELN1" s="318"/>
      <c r="ELO1" s="318"/>
      <c r="ELP1" s="318"/>
      <c r="ELQ1" s="318"/>
      <c r="ELR1" s="318"/>
      <c r="ELS1" s="318"/>
      <c r="ELT1" s="318"/>
      <c r="ELU1" s="318"/>
      <c r="ELV1" s="318"/>
      <c r="ELW1" s="318"/>
      <c r="ELX1" s="318"/>
      <c r="ELY1" s="318"/>
      <c r="ELZ1" s="318"/>
      <c r="EMA1" s="318"/>
      <c r="EMB1" s="318"/>
      <c r="EMC1" s="318"/>
      <c r="EMD1" s="318"/>
      <c r="EME1" s="318"/>
      <c r="EMF1" s="318"/>
      <c r="EMG1" s="318"/>
      <c r="EMH1" s="318"/>
      <c r="EMI1" s="318"/>
      <c r="EMJ1" s="318"/>
      <c r="EMK1" s="318"/>
      <c r="EML1" s="318"/>
      <c r="EMM1" s="318"/>
      <c r="EMN1" s="318"/>
      <c r="EMO1" s="318"/>
      <c r="EMP1" s="318"/>
      <c r="EMQ1" s="318"/>
      <c r="EMR1" s="318"/>
      <c r="EMS1" s="318"/>
      <c r="EMT1" s="318"/>
      <c r="EMU1" s="318"/>
      <c r="EMV1" s="318"/>
      <c r="EMW1" s="318"/>
      <c r="EMX1" s="318"/>
      <c r="EMY1" s="318"/>
      <c r="EMZ1" s="318"/>
      <c r="ENA1" s="318"/>
      <c r="ENB1" s="318"/>
      <c r="ENC1" s="318"/>
      <c r="END1" s="318"/>
      <c r="ENE1" s="318"/>
      <c r="ENF1" s="318"/>
      <c r="ENG1" s="318"/>
      <c r="ENH1" s="318"/>
      <c r="ENI1" s="318"/>
      <c r="ENJ1" s="318"/>
      <c r="ENK1" s="318"/>
      <c r="ENL1" s="318"/>
      <c r="ENM1" s="318"/>
      <c r="ENN1" s="318"/>
      <c r="ENO1" s="318"/>
      <c r="ENP1" s="318"/>
      <c r="ENQ1" s="318"/>
      <c r="ENR1" s="318"/>
      <c r="ENS1" s="318"/>
      <c r="ENT1" s="13"/>
      <c r="ENU1" s="13"/>
      <c r="ENV1" s="13"/>
      <c r="ENW1" s="13"/>
      <c r="ENX1" s="13"/>
      <c r="ENY1" s="13"/>
      <c r="ENZ1" s="13"/>
      <c r="EOA1" s="13"/>
      <c r="EOB1" s="13"/>
      <c r="EOC1" s="13"/>
      <c r="EOD1" s="13"/>
      <c r="EOE1" s="13"/>
      <c r="EOF1" s="13"/>
      <c r="EOG1" s="13"/>
      <c r="EOH1" s="13"/>
      <c r="EOI1" s="13"/>
      <c r="EOJ1" s="13"/>
      <c r="EOK1" s="13"/>
      <c r="EOL1" s="13"/>
      <c r="EOM1" s="13"/>
      <c r="EON1" s="13"/>
      <c r="EOO1" s="13"/>
      <c r="EOP1" s="13"/>
      <c r="EOQ1" s="13"/>
      <c r="EOR1" s="13"/>
      <c r="EOS1" s="13"/>
      <c r="EOT1" s="13"/>
      <c r="EOU1" s="13"/>
      <c r="EOV1" s="13"/>
      <c r="EOW1" s="13"/>
      <c r="EOX1" s="13"/>
      <c r="EOY1" s="13"/>
      <c r="EOZ1" s="13"/>
      <c r="EPA1" s="13"/>
      <c r="EPB1" s="13"/>
      <c r="EPC1" s="13"/>
      <c r="EPD1" s="13"/>
      <c r="EPE1" s="13"/>
      <c r="EPF1" s="13"/>
      <c r="EPG1" s="13"/>
      <c r="EPH1" s="13"/>
      <c r="EPI1" s="13"/>
      <c r="EPJ1" s="13"/>
      <c r="EPK1" s="13"/>
      <c r="EPL1" s="13"/>
      <c r="EPM1" s="13"/>
      <c r="EPN1" s="13"/>
      <c r="EPO1" s="13"/>
      <c r="EPP1" s="13"/>
      <c r="EPQ1" s="13"/>
      <c r="EPR1" s="13"/>
      <c r="EPS1" s="13"/>
      <c r="EPT1" s="13"/>
      <c r="EPU1" s="13"/>
      <c r="EPV1" s="13"/>
      <c r="EPW1" s="13"/>
      <c r="EPX1" s="13"/>
      <c r="EPY1" s="13"/>
      <c r="EPZ1" s="13"/>
      <c r="EQA1" s="13"/>
      <c r="EQB1" s="13"/>
      <c r="EQC1" s="13"/>
      <c r="EQD1" s="13"/>
      <c r="EQE1" s="13"/>
      <c r="EQF1" s="13"/>
      <c r="EQG1" s="13"/>
      <c r="EQH1" s="13"/>
      <c r="EQI1" s="13"/>
      <c r="EQJ1" s="13"/>
      <c r="EQK1" s="13"/>
      <c r="EQL1" s="13"/>
      <c r="EQM1" s="13"/>
      <c r="EQN1" s="13"/>
      <c r="EQO1" s="13"/>
      <c r="EQP1" s="13"/>
      <c r="EQQ1" s="13"/>
      <c r="EQR1" s="13"/>
      <c r="EQS1" s="13"/>
      <c r="EQT1" s="13"/>
      <c r="EQU1" s="13"/>
      <c r="EQV1" s="13"/>
      <c r="EQW1" s="13"/>
      <c r="EQX1" s="13"/>
      <c r="EQY1" s="13"/>
      <c r="EQZ1" s="13"/>
      <c r="ERA1" s="13"/>
      <c r="ERB1" s="13"/>
      <c r="ERC1" s="13"/>
      <c r="ERD1" s="13"/>
      <c r="ERE1" s="13"/>
      <c r="ERF1" s="13"/>
      <c r="ERG1" s="13"/>
      <c r="ERH1" s="318"/>
      <c r="ERI1" s="318"/>
      <c r="ERJ1" s="318"/>
      <c r="ERK1" s="318"/>
      <c r="ERL1" s="318"/>
      <c r="ERM1" s="318"/>
      <c r="ERN1" s="318"/>
      <c r="ERO1" s="318"/>
      <c r="ERP1" s="318"/>
      <c r="ERQ1" s="318"/>
      <c r="ERR1" s="318"/>
      <c r="ERS1" s="318"/>
      <c r="ERT1" s="318"/>
      <c r="ERU1" s="318"/>
      <c r="ERV1" s="318"/>
      <c r="ERW1" s="318"/>
      <c r="ERX1" s="318"/>
      <c r="ERY1" s="318"/>
      <c r="ERZ1" s="318"/>
      <c r="ESA1" s="318"/>
      <c r="ESB1" s="318"/>
      <c r="ESC1" s="318"/>
      <c r="ESD1" s="318"/>
      <c r="ESE1" s="318"/>
      <c r="ESF1" s="318"/>
      <c r="ESG1" s="318"/>
      <c r="ESH1" s="318"/>
      <c r="ESI1" s="318"/>
      <c r="ESJ1" s="318"/>
      <c r="ESK1" s="318"/>
      <c r="ESL1" s="318"/>
      <c r="ESM1" s="318"/>
      <c r="ESN1" s="318"/>
      <c r="ESO1" s="318"/>
      <c r="ESP1" s="318"/>
      <c r="ESQ1" s="318"/>
      <c r="ESR1" s="318"/>
      <c r="ESS1" s="318"/>
      <c r="EST1" s="318"/>
      <c r="ESU1" s="318"/>
      <c r="ESV1" s="318"/>
      <c r="ESW1" s="318"/>
      <c r="ESX1" s="318"/>
      <c r="ESY1" s="318"/>
      <c r="ESZ1" s="318"/>
      <c r="ETA1" s="318"/>
      <c r="ETB1" s="318"/>
      <c r="ETC1" s="318"/>
      <c r="ETD1" s="318"/>
      <c r="ETE1" s="318"/>
      <c r="ETF1" s="318"/>
      <c r="ETG1" s="318"/>
      <c r="ETH1" s="318"/>
      <c r="ETI1" s="318"/>
      <c r="ETJ1" s="318"/>
      <c r="ETK1" s="318"/>
      <c r="ETL1" s="318"/>
      <c r="ETM1" s="318"/>
      <c r="ETN1" s="318"/>
      <c r="ETO1" s="318"/>
      <c r="ETP1" s="318"/>
      <c r="ETQ1" s="318"/>
      <c r="ETR1" s="318"/>
      <c r="ETS1" s="318"/>
      <c r="ETT1" s="318"/>
      <c r="ETU1" s="318"/>
      <c r="ETV1" s="318"/>
      <c r="ETW1" s="318"/>
      <c r="ETX1" s="318"/>
      <c r="ETY1" s="318"/>
      <c r="ETZ1" s="318"/>
      <c r="EUA1" s="318"/>
      <c r="EUB1" s="318"/>
      <c r="EUC1" s="318"/>
      <c r="EUD1" s="318"/>
      <c r="EUE1" s="318"/>
      <c r="EUF1" s="318"/>
      <c r="EUG1" s="318"/>
      <c r="EUH1" s="318"/>
      <c r="EUI1" s="318"/>
      <c r="EUJ1" s="318"/>
      <c r="EUK1" s="318"/>
      <c r="EUL1" s="318"/>
      <c r="EUM1" s="318"/>
      <c r="EUN1" s="318"/>
      <c r="EUO1" s="318"/>
      <c r="EUP1" s="318"/>
      <c r="EUQ1" s="318"/>
      <c r="EUR1" s="318"/>
      <c r="EUS1" s="318"/>
      <c r="EUT1" s="318"/>
      <c r="EUU1" s="318"/>
      <c r="EUV1" s="318"/>
      <c r="EUW1" s="318"/>
      <c r="EUX1" s="318"/>
      <c r="EUY1" s="318"/>
      <c r="EUZ1" s="318"/>
      <c r="EVA1" s="318"/>
      <c r="EVB1" s="318"/>
      <c r="EVC1" s="318"/>
      <c r="EVD1" s="318"/>
      <c r="EVE1" s="318"/>
      <c r="EVF1" s="318"/>
      <c r="EVG1" s="318"/>
      <c r="EVH1" s="318"/>
      <c r="EVI1" s="318"/>
      <c r="EVJ1" s="318"/>
      <c r="EVK1" s="318"/>
      <c r="EVL1" s="318"/>
      <c r="EVM1" s="318"/>
      <c r="EVN1" s="318"/>
      <c r="EVO1" s="318"/>
      <c r="EVP1" s="318"/>
      <c r="EVQ1" s="318"/>
      <c r="EVR1" s="318"/>
      <c r="EVS1" s="318"/>
      <c r="EVT1" s="318"/>
      <c r="EVU1" s="318"/>
      <c r="EVV1" s="318"/>
      <c r="EVW1" s="318"/>
      <c r="EVX1" s="318"/>
      <c r="EVY1" s="318"/>
      <c r="EVZ1" s="318"/>
      <c r="EWA1" s="318"/>
      <c r="EWB1" s="318"/>
      <c r="EWC1" s="318"/>
      <c r="EWD1" s="318"/>
      <c r="EWE1" s="318"/>
      <c r="EWF1" s="318"/>
      <c r="EWG1" s="318"/>
      <c r="EWH1" s="318"/>
      <c r="EWI1" s="318"/>
      <c r="EWJ1" s="318"/>
      <c r="EWK1" s="318"/>
      <c r="EWL1" s="318"/>
      <c r="EWM1" s="318"/>
      <c r="EWN1" s="318"/>
      <c r="EWO1" s="318"/>
      <c r="EWP1" s="318"/>
      <c r="EWQ1" s="318"/>
      <c r="EWR1" s="318"/>
      <c r="EWS1" s="318"/>
      <c r="EWT1" s="318"/>
      <c r="EWU1" s="318"/>
      <c r="EWV1" s="318"/>
      <c r="EWW1" s="318"/>
      <c r="EWX1" s="318"/>
      <c r="EWY1" s="318"/>
      <c r="EWZ1" s="318"/>
      <c r="EXA1" s="318"/>
      <c r="EXB1" s="318"/>
      <c r="EXC1" s="318"/>
      <c r="EXD1" s="318"/>
      <c r="EXE1" s="318"/>
      <c r="EXF1" s="318"/>
      <c r="EXG1" s="318"/>
      <c r="EXH1" s="318"/>
      <c r="EXI1" s="318"/>
      <c r="EXJ1" s="318"/>
      <c r="EXK1" s="318"/>
      <c r="EXL1" s="318"/>
      <c r="EXM1" s="318"/>
      <c r="EXN1" s="318"/>
      <c r="EXO1" s="318"/>
      <c r="EXP1" s="13"/>
      <c r="EXQ1" s="13"/>
      <c r="EXR1" s="13"/>
      <c r="EXS1" s="13"/>
      <c r="EXT1" s="13"/>
      <c r="EXU1" s="13"/>
      <c r="EXV1" s="13"/>
      <c r="EXW1" s="13"/>
      <c r="EXX1" s="13"/>
      <c r="EXY1" s="13"/>
      <c r="EXZ1" s="13"/>
      <c r="EYA1" s="13"/>
      <c r="EYB1" s="13"/>
      <c r="EYC1" s="13"/>
      <c r="EYD1" s="13"/>
      <c r="EYE1" s="13"/>
      <c r="EYF1" s="13"/>
      <c r="EYG1" s="13"/>
      <c r="EYH1" s="13"/>
      <c r="EYI1" s="13"/>
      <c r="EYJ1" s="13"/>
      <c r="EYK1" s="13"/>
      <c r="EYL1" s="13"/>
      <c r="EYM1" s="13"/>
      <c r="EYN1" s="13"/>
      <c r="EYO1" s="13"/>
      <c r="EYP1" s="13"/>
      <c r="EYQ1" s="13"/>
      <c r="EYR1" s="13"/>
      <c r="EYS1" s="13"/>
      <c r="EYT1" s="13"/>
      <c r="EYU1" s="13"/>
      <c r="EYV1" s="13"/>
      <c r="EYW1" s="13"/>
      <c r="EYX1" s="13"/>
      <c r="EYY1" s="13"/>
      <c r="EYZ1" s="13"/>
      <c r="EZA1" s="13"/>
      <c r="EZB1" s="13"/>
      <c r="EZC1" s="13"/>
      <c r="EZD1" s="13"/>
      <c r="EZE1" s="13"/>
      <c r="EZF1" s="13"/>
      <c r="EZG1" s="13"/>
      <c r="EZH1" s="13"/>
      <c r="EZI1" s="13"/>
      <c r="EZJ1" s="13"/>
      <c r="EZK1" s="13"/>
      <c r="EZL1" s="13"/>
      <c r="EZM1" s="13"/>
      <c r="EZN1" s="13"/>
      <c r="EZO1" s="13"/>
      <c r="EZP1" s="13"/>
      <c r="EZQ1" s="13"/>
      <c r="EZR1" s="13"/>
      <c r="EZS1" s="13"/>
      <c r="EZT1" s="13"/>
      <c r="EZU1" s="13"/>
      <c r="EZV1" s="13"/>
      <c r="EZW1" s="13"/>
      <c r="EZX1" s="13"/>
      <c r="EZY1" s="13"/>
      <c r="EZZ1" s="13"/>
      <c r="FAA1" s="13"/>
      <c r="FAB1" s="13"/>
      <c r="FAC1" s="13"/>
      <c r="FAD1" s="13"/>
      <c r="FAE1" s="13"/>
      <c r="FAF1" s="13"/>
      <c r="FAG1" s="13"/>
      <c r="FAH1" s="13"/>
      <c r="FAI1" s="13"/>
      <c r="FAJ1" s="13"/>
      <c r="FAK1" s="13"/>
      <c r="FAL1" s="13"/>
      <c r="FAM1" s="13"/>
      <c r="FAN1" s="13"/>
      <c r="FAO1" s="13"/>
      <c r="FAP1" s="13"/>
      <c r="FAQ1" s="13"/>
      <c r="FAR1" s="13"/>
      <c r="FAS1" s="13"/>
      <c r="FAT1" s="13"/>
      <c r="FAU1" s="13"/>
      <c r="FAV1" s="13"/>
      <c r="FAW1" s="13"/>
      <c r="FAX1" s="13"/>
      <c r="FAY1" s="13"/>
      <c r="FAZ1" s="13"/>
      <c r="FBA1" s="13"/>
      <c r="FBB1" s="13"/>
      <c r="FBC1" s="13"/>
      <c r="FBD1" s="318"/>
      <c r="FBE1" s="318"/>
      <c r="FBF1" s="318"/>
      <c r="FBG1" s="318"/>
      <c r="FBH1" s="318"/>
      <c r="FBI1" s="318"/>
      <c r="FBJ1" s="318"/>
      <c r="FBK1" s="318"/>
      <c r="FBL1" s="318"/>
      <c r="FBM1" s="318"/>
      <c r="FBN1" s="318"/>
      <c r="FBO1" s="318"/>
      <c r="FBP1" s="318"/>
      <c r="FBQ1" s="318"/>
      <c r="FBR1" s="318"/>
      <c r="FBS1" s="318"/>
      <c r="FBT1" s="318"/>
      <c r="FBU1" s="318"/>
      <c r="FBV1" s="318"/>
      <c r="FBW1" s="318"/>
      <c r="FBX1" s="318"/>
      <c r="FBY1" s="318"/>
      <c r="FBZ1" s="318"/>
      <c r="FCA1" s="318"/>
      <c r="FCB1" s="318"/>
      <c r="FCC1" s="318"/>
      <c r="FCD1" s="318"/>
      <c r="FCE1" s="318"/>
      <c r="FCF1" s="318"/>
      <c r="FCG1" s="318"/>
      <c r="FCH1" s="318"/>
      <c r="FCI1" s="318"/>
      <c r="FCJ1" s="318"/>
      <c r="FCK1" s="318"/>
      <c r="FCL1" s="318"/>
      <c r="FCM1" s="318"/>
      <c r="FCN1" s="318"/>
      <c r="FCO1" s="318"/>
      <c r="FCP1" s="318"/>
      <c r="FCQ1" s="318"/>
      <c r="FCR1" s="318"/>
      <c r="FCS1" s="318"/>
      <c r="FCT1" s="318"/>
      <c r="FCU1" s="318"/>
      <c r="FCV1" s="318"/>
      <c r="FCW1" s="318"/>
      <c r="FCX1" s="318"/>
      <c r="FCY1" s="318"/>
      <c r="FCZ1" s="318"/>
      <c r="FDA1" s="318"/>
      <c r="FDB1" s="318"/>
      <c r="FDC1" s="318"/>
      <c r="FDD1" s="318"/>
      <c r="FDE1" s="318"/>
      <c r="FDF1" s="318"/>
      <c r="FDG1" s="318"/>
      <c r="FDH1" s="318"/>
      <c r="FDI1" s="318"/>
      <c r="FDJ1" s="318"/>
      <c r="FDK1" s="318"/>
      <c r="FDL1" s="318"/>
      <c r="FDM1" s="318"/>
      <c r="FDN1" s="318"/>
      <c r="FDO1" s="318"/>
      <c r="FDP1" s="318"/>
      <c r="FDQ1" s="318"/>
      <c r="FDR1" s="318"/>
      <c r="FDS1" s="318"/>
      <c r="FDT1" s="318"/>
      <c r="FDU1" s="318"/>
      <c r="FDV1" s="318"/>
      <c r="FDW1" s="318"/>
      <c r="FDX1" s="318"/>
      <c r="FDY1" s="318"/>
      <c r="FDZ1" s="318"/>
      <c r="FEA1" s="318"/>
      <c r="FEB1" s="318"/>
      <c r="FEC1" s="318"/>
      <c r="FED1" s="318"/>
      <c r="FEE1" s="318"/>
      <c r="FEF1" s="318"/>
      <c r="FEG1" s="318"/>
      <c r="FEH1" s="318"/>
      <c r="FEI1" s="318"/>
      <c r="FEJ1" s="318"/>
      <c r="FEK1" s="318"/>
      <c r="FEL1" s="318"/>
      <c r="FEM1" s="318"/>
      <c r="FEN1" s="318"/>
      <c r="FEO1" s="318"/>
      <c r="FEP1" s="318"/>
      <c r="FEQ1" s="318"/>
      <c r="FER1" s="318"/>
      <c r="FES1" s="318"/>
      <c r="FET1" s="318"/>
      <c r="FEU1" s="318"/>
      <c r="FEV1" s="318"/>
      <c r="FEW1" s="318"/>
      <c r="FEX1" s="318"/>
      <c r="FEY1" s="318"/>
      <c r="FEZ1" s="318"/>
      <c r="FFA1" s="318"/>
      <c r="FFB1" s="318"/>
      <c r="FFC1" s="318"/>
      <c r="FFD1" s="318"/>
      <c r="FFE1" s="318"/>
      <c r="FFF1" s="318"/>
      <c r="FFG1" s="318"/>
      <c r="FFH1" s="318"/>
      <c r="FFI1" s="318"/>
      <c r="FFJ1" s="318"/>
      <c r="FFK1" s="318"/>
      <c r="FFL1" s="318"/>
      <c r="FFM1" s="318"/>
      <c r="FFN1" s="318"/>
      <c r="FFO1" s="318"/>
      <c r="FFP1" s="318"/>
      <c r="FFQ1" s="318"/>
      <c r="FFR1" s="318"/>
      <c r="FFS1" s="318"/>
      <c r="FFT1" s="318"/>
      <c r="FFU1" s="318"/>
      <c r="FFV1" s="318"/>
      <c r="FFW1" s="318"/>
      <c r="FFX1" s="318"/>
      <c r="FFY1" s="318"/>
      <c r="FFZ1" s="318"/>
      <c r="FGA1" s="318"/>
      <c r="FGB1" s="318"/>
      <c r="FGC1" s="318"/>
      <c r="FGD1" s="318"/>
      <c r="FGE1" s="318"/>
      <c r="FGF1" s="318"/>
      <c r="FGG1" s="318"/>
      <c r="FGH1" s="318"/>
      <c r="FGI1" s="318"/>
      <c r="FGJ1" s="318"/>
      <c r="FGK1" s="318"/>
      <c r="FGL1" s="318"/>
      <c r="FGM1" s="318"/>
      <c r="FGN1" s="318"/>
      <c r="FGO1" s="318"/>
      <c r="FGP1" s="318"/>
      <c r="FGQ1" s="318"/>
      <c r="FGR1" s="318"/>
      <c r="FGS1" s="318"/>
      <c r="FGT1" s="318"/>
      <c r="FGU1" s="318"/>
      <c r="FGV1" s="318"/>
      <c r="FGW1" s="318"/>
      <c r="FGX1" s="318"/>
      <c r="FGY1" s="318"/>
      <c r="FGZ1" s="318"/>
      <c r="FHA1" s="318"/>
      <c r="FHB1" s="318"/>
      <c r="FHC1" s="318"/>
      <c r="FHD1" s="318"/>
      <c r="FHE1" s="318"/>
      <c r="FHF1" s="318"/>
      <c r="FHG1" s="318"/>
      <c r="FHH1" s="318"/>
      <c r="FHI1" s="318"/>
      <c r="FHJ1" s="318"/>
      <c r="FHK1" s="318"/>
      <c r="FHL1" s="13"/>
      <c r="FHM1" s="13"/>
      <c r="FHN1" s="13"/>
      <c r="FHO1" s="13"/>
      <c r="FHP1" s="13"/>
      <c r="FHQ1" s="13"/>
      <c r="FHR1" s="13"/>
      <c r="FHS1" s="13"/>
      <c r="FHT1" s="13"/>
      <c r="FHU1" s="13"/>
      <c r="FHV1" s="13"/>
      <c r="FHW1" s="13"/>
      <c r="FHX1" s="13"/>
      <c r="FHY1" s="13"/>
      <c r="FHZ1" s="13"/>
      <c r="FIA1" s="13"/>
      <c r="FIB1" s="13"/>
      <c r="FIC1" s="13"/>
      <c r="FID1" s="13"/>
      <c r="FIE1" s="13"/>
      <c r="FIF1" s="13"/>
      <c r="FIG1" s="13"/>
      <c r="FIH1" s="13"/>
      <c r="FII1" s="13"/>
      <c r="FIJ1" s="13"/>
      <c r="FIK1" s="13"/>
      <c r="FIL1" s="13"/>
      <c r="FIM1" s="13"/>
      <c r="FIN1" s="13"/>
      <c r="FIO1" s="13"/>
      <c r="FIP1" s="13"/>
      <c r="FIQ1" s="13"/>
      <c r="FIR1" s="13"/>
      <c r="FIS1" s="13"/>
      <c r="FIT1" s="13"/>
      <c r="FIU1" s="13"/>
      <c r="FIV1" s="13"/>
      <c r="FIW1" s="13"/>
      <c r="FIX1" s="13"/>
      <c r="FIY1" s="13"/>
      <c r="FIZ1" s="13"/>
      <c r="FJA1" s="13"/>
      <c r="FJB1" s="13"/>
      <c r="FJC1" s="13"/>
      <c r="FJD1" s="13"/>
      <c r="FJE1" s="13"/>
      <c r="FJF1" s="13"/>
      <c r="FJG1" s="13"/>
      <c r="FJH1" s="13"/>
      <c r="FJI1" s="13"/>
      <c r="FJJ1" s="13"/>
      <c r="FJK1" s="13"/>
      <c r="FJL1" s="13"/>
      <c r="FJM1" s="13"/>
      <c r="FJN1" s="13"/>
      <c r="FJO1" s="13"/>
      <c r="FJP1" s="13"/>
      <c r="FJQ1" s="13"/>
      <c r="FJR1" s="13"/>
      <c r="FJS1" s="13"/>
      <c r="FJT1" s="13"/>
      <c r="FJU1" s="13"/>
      <c r="FJV1" s="13"/>
      <c r="FJW1" s="13"/>
      <c r="FJX1" s="13"/>
      <c r="FJY1" s="13"/>
      <c r="FJZ1" s="13"/>
      <c r="FKA1" s="13"/>
      <c r="FKB1" s="13"/>
      <c r="FKC1" s="13"/>
      <c r="FKD1" s="13"/>
      <c r="FKE1" s="13"/>
      <c r="FKF1" s="13"/>
      <c r="FKG1" s="13"/>
      <c r="FKH1" s="13"/>
      <c r="FKI1" s="13"/>
      <c r="FKJ1" s="13"/>
      <c r="FKK1" s="13"/>
      <c r="FKL1" s="13"/>
      <c r="FKM1" s="13"/>
      <c r="FKN1" s="13"/>
      <c r="FKO1" s="13"/>
      <c r="FKP1" s="13"/>
      <c r="FKQ1" s="13"/>
      <c r="FKR1" s="13"/>
      <c r="FKS1" s="13"/>
      <c r="FKT1" s="13"/>
      <c r="FKU1" s="13"/>
      <c r="FKV1" s="13"/>
      <c r="FKW1" s="13"/>
      <c r="FKX1" s="13"/>
      <c r="FKY1" s="13"/>
      <c r="FKZ1" s="318"/>
      <c r="FLA1" s="318"/>
      <c r="FLB1" s="318"/>
      <c r="FLC1" s="318"/>
      <c r="FLD1" s="318"/>
      <c r="FLE1" s="318"/>
      <c r="FLF1" s="318"/>
      <c r="FLG1" s="318"/>
      <c r="FLH1" s="318"/>
      <c r="FLI1" s="318"/>
      <c r="FLJ1" s="318"/>
      <c r="FLK1" s="318"/>
      <c r="FLL1" s="318"/>
      <c r="FLM1" s="318"/>
      <c r="FLN1" s="318"/>
      <c r="FLO1" s="318"/>
      <c r="FLP1" s="318"/>
      <c r="FLQ1" s="318"/>
      <c r="FLR1" s="318"/>
      <c r="FLS1" s="318"/>
      <c r="FLT1" s="318"/>
      <c r="FLU1" s="318"/>
      <c r="FLV1" s="318"/>
      <c r="FLW1" s="318"/>
      <c r="FLX1" s="318"/>
      <c r="FLY1" s="318"/>
      <c r="FLZ1" s="318"/>
      <c r="FMA1" s="318"/>
      <c r="FMB1" s="318"/>
      <c r="FMC1" s="318"/>
      <c r="FMD1" s="318"/>
      <c r="FME1" s="318"/>
      <c r="FMF1" s="318"/>
      <c r="FMG1" s="318"/>
      <c r="FMH1" s="318"/>
      <c r="FMI1" s="318"/>
      <c r="FMJ1" s="318"/>
      <c r="FMK1" s="318"/>
      <c r="FML1" s="318"/>
      <c r="FMM1" s="318"/>
      <c r="FMN1" s="318"/>
      <c r="FMO1" s="318"/>
      <c r="FMP1" s="318"/>
      <c r="FMQ1" s="318"/>
      <c r="FMR1" s="318"/>
      <c r="FMS1" s="318"/>
      <c r="FMT1" s="318"/>
      <c r="FMU1" s="318"/>
      <c r="FMV1" s="318"/>
      <c r="FMW1" s="318"/>
      <c r="FMX1" s="318"/>
      <c r="FMY1" s="318"/>
      <c r="FMZ1" s="318"/>
      <c r="FNA1" s="318"/>
      <c r="FNB1" s="318"/>
      <c r="FNC1" s="318"/>
      <c r="FND1" s="318"/>
      <c r="FNE1" s="318"/>
      <c r="FNF1" s="318"/>
      <c r="FNG1" s="318"/>
      <c r="FNH1" s="318"/>
      <c r="FNI1" s="318"/>
      <c r="FNJ1" s="318"/>
      <c r="FNK1" s="318"/>
      <c r="FNL1" s="318"/>
      <c r="FNM1" s="318"/>
      <c r="FNN1" s="318"/>
      <c r="FNO1" s="318"/>
      <c r="FNP1" s="318"/>
      <c r="FNQ1" s="318"/>
      <c r="FNR1" s="318"/>
      <c r="FNS1" s="318"/>
      <c r="FNT1" s="318"/>
      <c r="FNU1" s="318"/>
      <c r="FNV1" s="318"/>
      <c r="FNW1" s="318"/>
      <c r="FNX1" s="318"/>
      <c r="FNY1" s="318"/>
      <c r="FNZ1" s="318"/>
      <c r="FOA1" s="318"/>
      <c r="FOB1" s="318"/>
      <c r="FOC1" s="318"/>
      <c r="FOD1" s="318"/>
      <c r="FOE1" s="318"/>
      <c r="FOF1" s="318"/>
      <c r="FOG1" s="318"/>
      <c r="FOH1" s="318"/>
      <c r="FOI1" s="318"/>
      <c r="FOJ1" s="318"/>
      <c r="FOK1" s="318"/>
      <c r="FOL1" s="318"/>
      <c r="FOM1" s="318"/>
      <c r="FON1" s="318"/>
      <c r="FOO1" s="318"/>
      <c r="FOP1" s="318"/>
      <c r="FOQ1" s="318"/>
      <c r="FOR1" s="318"/>
      <c r="FOS1" s="318"/>
      <c r="FOT1" s="318"/>
      <c r="FOU1" s="318"/>
      <c r="FOV1" s="318"/>
      <c r="FOW1" s="318"/>
      <c r="FOX1" s="318"/>
      <c r="FOY1" s="318"/>
      <c r="FOZ1" s="318"/>
      <c r="FPA1" s="318"/>
      <c r="FPB1" s="318"/>
      <c r="FPC1" s="318"/>
      <c r="FPD1" s="318"/>
      <c r="FPE1" s="318"/>
      <c r="FPF1" s="318"/>
      <c r="FPG1" s="318"/>
      <c r="FPH1" s="318"/>
      <c r="FPI1" s="318"/>
      <c r="FPJ1" s="318"/>
      <c r="FPK1" s="318"/>
      <c r="FPL1" s="318"/>
      <c r="FPM1" s="318"/>
      <c r="FPN1" s="318"/>
      <c r="FPO1" s="318"/>
      <c r="FPP1" s="318"/>
      <c r="FPQ1" s="318"/>
      <c r="FPR1" s="318"/>
      <c r="FPS1" s="318"/>
      <c r="FPT1" s="318"/>
      <c r="FPU1" s="318"/>
      <c r="FPV1" s="318"/>
      <c r="FPW1" s="318"/>
      <c r="FPX1" s="318"/>
      <c r="FPY1" s="318"/>
      <c r="FPZ1" s="318"/>
      <c r="FQA1" s="318"/>
      <c r="FQB1" s="318"/>
      <c r="FQC1" s="318"/>
      <c r="FQD1" s="318"/>
      <c r="FQE1" s="318"/>
      <c r="FQF1" s="318"/>
      <c r="FQG1" s="318"/>
      <c r="FQH1" s="318"/>
      <c r="FQI1" s="318"/>
      <c r="FQJ1" s="318"/>
      <c r="FQK1" s="318"/>
      <c r="FQL1" s="318"/>
      <c r="FQM1" s="318"/>
      <c r="FQN1" s="318"/>
      <c r="FQO1" s="318"/>
      <c r="FQP1" s="318"/>
      <c r="FQQ1" s="318"/>
      <c r="FQR1" s="318"/>
      <c r="FQS1" s="318"/>
      <c r="FQT1" s="318"/>
      <c r="FQU1" s="318"/>
      <c r="FQV1" s="318"/>
      <c r="FQW1" s="318"/>
      <c r="FQX1" s="318"/>
      <c r="FQY1" s="318"/>
      <c r="FQZ1" s="318"/>
      <c r="FRA1" s="318"/>
      <c r="FRB1" s="318"/>
      <c r="FRC1" s="318"/>
      <c r="FRD1" s="318"/>
      <c r="FRE1" s="318"/>
      <c r="FRF1" s="318"/>
      <c r="FRG1" s="318"/>
      <c r="FRH1" s="13"/>
      <c r="FRI1" s="13"/>
      <c r="FRJ1" s="13"/>
      <c r="FRK1" s="13"/>
      <c r="FRL1" s="13"/>
      <c r="FRM1" s="13"/>
      <c r="FRN1" s="13"/>
      <c r="FRO1" s="13"/>
      <c r="FRP1" s="13"/>
      <c r="FRQ1" s="13"/>
      <c r="FRR1" s="13"/>
      <c r="FRS1" s="13"/>
      <c r="FRT1" s="13"/>
      <c r="FRU1" s="13"/>
      <c r="FRV1" s="13"/>
      <c r="FRW1" s="13"/>
      <c r="FRX1" s="13"/>
      <c r="FRY1" s="13"/>
      <c r="FRZ1" s="13"/>
      <c r="FSA1" s="13"/>
      <c r="FSB1" s="13"/>
      <c r="FSC1" s="13"/>
      <c r="FSD1" s="13"/>
      <c r="FSE1" s="13"/>
      <c r="FSF1" s="13"/>
      <c r="FSG1" s="13"/>
      <c r="FSH1" s="13"/>
      <c r="FSI1" s="13"/>
      <c r="FSJ1" s="13"/>
      <c r="FSK1" s="13"/>
      <c r="FSL1" s="13"/>
      <c r="FSM1" s="13"/>
      <c r="FSN1" s="13"/>
      <c r="FSO1" s="13"/>
      <c r="FSP1" s="13"/>
      <c r="FSQ1" s="13"/>
      <c r="FSR1" s="13"/>
      <c r="FSS1" s="13"/>
      <c r="FST1" s="13"/>
      <c r="FSU1" s="13"/>
      <c r="FSV1" s="13"/>
      <c r="FSW1" s="13"/>
      <c r="FSX1" s="13"/>
      <c r="FSY1" s="13"/>
      <c r="FSZ1" s="13"/>
      <c r="FTA1" s="13"/>
      <c r="FTB1" s="13"/>
      <c r="FTC1" s="13"/>
      <c r="FTD1" s="13"/>
      <c r="FTE1" s="13"/>
      <c r="FTF1" s="13"/>
      <c r="FTG1" s="13"/>
      <c r="FTH1" s="13"/>
      <c r="FTI1" s="13"/>
      <c r="FTJ1" s="13"/>
      <c r="FTK1" s="13"/>
      <c r="FTL1" s="13"/>
      <c r="FTM1" s="13"/>
      <c r="FTN1" s="13"/>
      <c r="FTO1" s="13"/>
      <c r="FTP1" s="13"/>
      <c r="FTQ1" s="13"/>
      <c r="FTR1" s="13"/>
      <c r="FTS1" s="13"/>
      <c r="FTT1" s="13"/>
      <c r="FTU1" s="13"/>
      <c r="FTV1" s="13"/>
      <c r="FTW1" s="13"/>
      <c r="FTX1" s="13"/>
      <c r="FTY1" s="13"/>
      <c r="FTZ1" s="13"/>
      <c r="FUA1" s="13"/>
      <c r="FUB1" s="13"/>
      <c r="FUC1" s="13"/>
      <c r="FUD1" s="13"/>
      <c r="FUE1" s="13"/>
      <c r="FUF1" s="13"/>
      <c r="FUG1" s="13"/>
      <c r="FUH1" s="13"/>
      <c r="FUI1" s="13"/>
      <c r="FUJ1" s="13"/>
      <c r="FUK1" s="13"/>
      <c r="FUL1" s="13"/>
      <c r="FUM1" s="13"/>
      <c r="FUN1" s="13"/>
      <c r="FUO1" s="13"/>
      <c r="FUP1" s="13"/>
      <c r="FUQ1" s="13"/>
      <c r="FUR1" s="13"/>
      <c r="FUS1" s="13"/>
      <c r="FUT1" s="13"/>
      <c r="FUU1" s="13"/>
      <c r="FUV1" s="318"/>
      <c r="FUW1" s="318"/>
      <c r="FUX1" s="318"/>
      <c r="FUY1" s="318"/>
      <c r="FUZ1" s="318"/>
      <c r="FVA1" s="318"/>
      <c r="FVB1" s="318"/>
      <c r="FVC1" s="318"/>
      <c r="FVD1" s="318"/>
      <c r="FVE1" s="318"/>
      <c r="FVF1" s="318"/>
      <c r="FVG1" s="318"/>
      <c r="FVH1" s="318"/>
      <c r="FVI1" s="318"/>
      <c r="FVJ1" s="318"/>
      <c r="FVK1" s="318"/>
      <c r="FVL1" s="318"/>
      <c r="FVM1" s="318"/>
      <c r="FVN1" s="318"/>
      <c r="FVO1" s="318"/>
      <c r="FVP1" s="318"/>
      <c r="FVQ1" s="318"/>
      <c r="FVR1" s="318"/>
      <c r="FVS1" s="318"/>
      <c r="FVT1" s="318"/>
      <c r="FVU1" s="318"/>
      <c r="FVV1" s="318"/>
      <c r="FVW1" s="318"/>
      <c r="FVX1" s="318"/>
      <c r="FVY1" s="318"/>
      <c r="FVZ1" s="318"/>
      <c r="FWA1" s="318"/>
      <c r="FWB1" s="318"/>
      <c r="FWC1" s="318"/>
      <c r="FWD1" s="318"/>
      <c r="FWE1" s="318"/>
      <c r="FWF1" s="318"/>
      <c r="FWG1" s="318"/>
      <c r="FWH1" s="318"/>
      <c r="FWI1" s="318"/>
      <c r="FWJ1" s="318"/>
      <c r="FWK1" s="318"/>
      <c r="FWL1" s="318"/>
      <c r="FWM1" s="318"/>
      <c r="FWN1" s="318"/>
      <c r="FWO1" s="318"/>
      <c r="FWP1" s="318"/>
      <c r="FWQ1" s="318"/>
      <c r="FWR1" s="318"/>
      <c r="FWS1" s="318"/>
      <c r="FWT1" s="318"/>
      <c r="FWU1" s="318"/>
      <c r="FWV1" s="318"/>
      <c r="FWW1" s="318"/>
      <c r="FWX1" s="318"/>
      <c r="FWY1" s="318"/>
      <c r="FWZ1" s="318"/>
      <c r="FXA1" s="318"/>
      <c r="FXB1" s="318"/>
      <c r="FXC1" s="318"/>
      <c r="FXD1" s="318"/>
      <c r="FXE1" s="318"/>
      <c r="FXF1" s="318"/>
      <c r="FXG1" s="318"/>
      <c r="FXH1" s="318"/>
      <c r="FXI1" s="318"/>
      <c r="FXJ1" s="318"/>
      <c r="FXK1" s="318"/>
      <c r="FXL1" s="318"/>
      <c r="FXM1" s="318"/>
      <c r="FXN1" s="318"/>
      <c r="FXO1" s="318"/>
      <c r="FXP1" s="318"/>
      <c r="FXQ1" s="318"/>
      <c r="FXR1" s="318"/>
      <c r="FXS1" s="318"/>
      <c r="FXT1" s="318"/>
      <c r="FXU1" s="318"/>
      <c r="FXV1" s="318"/>
      <c r="FXW1" s="318"/>
      <c r="FXX1" s="318"/>
      <c r="FXY1" s="318"/>
      <c r="FXZ1" s="318"/>
      <c r="FYA1" s="318"/>
      <c r="FYB1" s="318"/>
      <c r="FYC1" s="318"/>
      <c r="FYD1" s="318"/>
      <c r="FYE1" s="318"/>
      <c r="FYF1" s="318"/>
      <c r="FYG1" s="318"/>
      <c r="FYH1" s="318"/>
      <c r="FYI1" s="318"/>
      <c r="FYJ1" s="318"/>
      <c r="FYK1" s="318"/>
      <c r="FYL1" s="318"/>
      <c r="FYM1" s="318"/>
      <c r="FYN1" s="318"/>
      <c r="FYO1" s="318"/>
      <c r="FYP1" s="318"/>
      <c r="FYQ1" s="318"/>
      <c r="FYR1" s="318"/>
      <c r="FYS1" s="318"/>
      <c r="FYT1" s="318"/>
      <c r="FYU1" s="318"/>
      <c r="FYV1" s="318"/>
      <c r="FYW1" s="318"/>
      <c r="FYX1" s="318"/>
      <c r="FYY1" s="318"/>
      <c r="FYZ1" s="318"/>
      <c r="FZA1" s="318"/>
      <c r="FZB1" s="318"/>
      <c r="FZC1" s="318"/>
      <c r="FZD1" s="318"/>
      <c r="FZE1" s="318"/>
      <c r="FZF1" s="318"/>
      <c r="FZG1" s="318"/>
      <c r="FZH1" s="318"/>
      <c r="FZI1" s="318"/>
      <c r="FZJ1" s="318"/>
      <c r="FZK1" s="318"/>
      <c r="FZL1" s="318"/>
      <c r="FZM1" s="318"/>
      <c r="FZN1" s="318"/>
      <c r="FZO1" s="318"/>
      <c r="FZP1" s="318"/>
      <c r="FZQ1" s="318"/>
      <c r="FZR1" s="318"/>
      <c r="FZS1" s="318"/>
      <c r="FZT1" s="318"/>
      <c r="FZU1" s="318"/>
      <c r="FZV1" s="318"/>
      <c r="FZW1" s="318"/>
      <c r="FZX1" s="318"/>
      <c r="FZY1" s="318"/>
      <c r="FZZ1" s="318"/>
      <c r="GAA1" s="318"/>
      <c r="GAB1" s="318"/>
      <c r="GAC1" s="318"/>
      <c r="GAD1" s="318"/>
      <c r="GAE1" s="318"/>
      <c r="GAF1" s="318"/>
      <c r="GAG1" s="318"/>
      <c r="GAH1" s="318"/>
      <c r="GAI1" s="318"/>
      <c r="GAJ1" s="318"/>
      <c r="GAK1" s="318"/>
      <c r="GAL1" s="318"/>
      <c r="GAM1" s="318"/>
      <c r="GAN1" s="318"/>
      <c r="GAO1" s="318"/>
      <c r="GAP1" s="318"/>
      <c r="GAQ1" s="318"/>
      <c r="GAR1" s="318"/>
      <c r="GAS1" s="318"/>
      <c r="GAT1" s="318"/>
      <c r="GAU1" s="318"/>
      <c r="GAV1" s="318"/>
      <c r="GAW1" s="318"/>
      <c r="GAX1" s="318"/>
      <c r="GAY1" s="318"/>
      <c r="GAZ1" s="318"/>
      <c r="GBA1" s="318"/>
      <c r="GBB1" s="318"/>
      <c r="GBC1" s="318"/>
      <c r="GBD1" s="13"/>
      <c r="GBE1" s="13"/>
      <c r="GBF1" s="13"/>
      <c r="GBG1" s="13"/>
      <c r="GBH1" s="13"/>
      <c r="GBI1" s="13"/>
      <c r="GBJ1" s="13"/>
      <c r="GBK1" s="13"/>
      <c r="GBL1" s="13"/>
      <c r="GBM1" s="13"/>
      <c r="GBN1" s="13"/>
      <c r="GBO1" s="13"/>
      <c r="GBP1" s="13"/>
      <c r="GBQ1" s="13"/>
      <c r="GBR1" s="13"/>
      <c r="GBS1" s="13"/>
      <c r="GBT1" s="13"/>
      <c r="GBU1" s="13"/>
      <c r="GBV1" s="13"/>
      <c r="GBW1" s="13"/>
      <c r="GBX1" s="13"/>
      <c r="GBY1" s="13"/>
      <c r="GBZ1" s="13"/>
      <c r="GCA1" s="13"/>
      <c r="GCB1" s="13"/>
      <c r="GCC1" s="13"/>
      <c r="GCD1" s="13"/>
      <c r="GCE1" s="13"/>
      <c r="GCF1" s="13"/>
      <c r="GCG1" s="13"/>
      <c r="GCH1" s="13"/>
      <c r="GCI1" s="13"/>
      <c r="GCJ1" s="13"/>
      <c r="GCK1" s="13"/>
      <c r="GCL1" s="13"/>
      <c r="GCM1" s="13"/>
      <c r="GCN1" s="13"/>
      <c r="GCO1" s="13"/>
      <c r="GCP1" s="13"/>
      <c r="GCQ1" s="13"/>
      <c r="GCR1" s="13"/>
      <c r="GCS1" s="13"/>
      <c r="GCT1" s="13"/>
      <c r="GCU1" s="13"/>
      <c r="GCV1" s="13"/>
      <c r="GCW1" s="13"/>
      <c r="GCX1" s="13"/>
      <c r="GCY1" s="13"/>
      <c r="GCZ1" s="13"/>
      <c r="GDA1" s="13"/>
      <c r="GDB1" s="13"/>
      <c r="GDC1" s="13"/>
      <c r="GDD1" s="13"/>
      <c r="GDE1" s="13"/>
      <c r="GDF1" s="13"/>
      <c r="GDG1" s="13"/>
      <c r="GDH1" s="13"/>
      <c r="GDI1" s="13"/>
      <c r="GDJ1" s="13"/>
      <c r="GDK1" s="13"/>
      <c r="GDL1" s="13"/>
      <c r="GDM1" s="13"/>
      <c r="GDN1" s="13"/>
      <c r="GDO1" s="13"/>
      <c r="GDP1" s="13"/>
      <c r="GDQ1" s="13"/>
      <c r="GDR1" s="13"/>
      <c r="GDS1" s="13"/>
      <c r="GDT1" s="13"/>
      <c r="GDU1" s="13"/>
      <c r="GDV1" s="13"/>
      <c r="GDW1" s="13"/>
      <c r="GDX1" s="13"/>
      <c r="GDY1" s="13"/>
      <c r="GDZ1" s="13"/>
      <c r="GEA1" s="13"/>
      <c r="GEB1" s="13"/>
      <c r="GEC1" s="13"/>
      <c r="GED1" s="13"/>
      <c r="GEE1" s="13"/>
      <c r="GEF1" s="13"/>
      <c r="GEG1" s="13"/>
      <c r="GEH1" s="13"/>
      <c r="GEI1" s="13"/>
      <c r="GEJ1" s="13"/>
      <c r="GEK1" s="13"/>
      <c r="GEL1" s="13"/>
      <c r="GEM1" s="13"/>
      <c r="GEN1" s="13"/>
      <c r="GEO1" s="13"/>
      <c r="GEP1" s="13"/>
      <c r="GEQ1" s="13"/>
      <c r="GER1" s="318"/>
      <c r="GES1" s="318"/>
      <c r="GET1" s="318"/>
      <c r="GEU1" s="318"/>
      <c r="GEV1" s="318"/>
      <c r="GEW1" s="318"/>
      <c r="GEX1" s="318"/>
      <c r="GEY1" s="318"/>
      <c r="GEZ1" s="318"/>
      <c r="GFA1" s="318"/>
      <c r="GFB1" s="318"/>
      <c r="GFC1" s="318"/>
      <c r="GFD1" s="318"/>
      <c r="GFE1" s="318"/>
      <c r="GFF1" s="318"/>
      <c r="GFG1" s="318"/>
      <c r="GFH1" s="318"/>
      <c r="GFI1" s="318"/>
      <c r="GFJ1" s="318"/>
      <c r="GFK1" s="318"/>
      <c r="GFL1" s="318"/>
      <c r="GFM1" s="318"/>
      <c r="GFN1" s="318"/>
      <c r="GFO1" s="318"/>
      <c r="GFP1" s="318"/>
      <c r="GFQ1" s="318"/>
      <c r="GFR1" s="318"/>
      <c r="GFS1" s="318"/>
      <c r="GFT1" s="318"/>
      <c r="GFU1" s="318"/>
      <c r="GFV1" s="318"/>
      <c r="GFW1" s="318"/>
      <c r="GFX1" s="318"/>
      <c r="GFY1" s="318"/>
      <c r="GFZ1" s="318"/>
      <c r="GGA1" s="318"/>
      <c r="GGB1" s="318"/>
      <c r="GGC1" s="318"/>
      <c r="GGD1" s="318"/>
      <c r="GGE1" s="318"/>
      <c r="GGF1" s="318"/>
      <c r="GGG1" s="318"/>
      <c r="GGH1" s="318"/>
      <c r="GGI1" s="318"/>
      <c r="GGJ1" s="318"/>
      <c r="GGK1" s="318"/>
      <c r="GGL1" s="318"/>
      <c r="GGM1" s="318"/>
      <c r="GGN1" s="318"/>
      <c r="GGO1" s="318"/>
      <c r="GGP1" s="318"/>
      <c r="GGQ1" s="318"/>
      <c r="GGR1" s="318"/>
      <c r="GGS1" s="318"/>
      <c r="GGT1" s="318"/>
      <c r="GGU1" s="318"/>
      <c r="GGV1" s="318"/>
      <c r="GGW1" s="318"/>
      <c r="GGX1" s="318"/>
      <c r="GGY1" s="318"/>
      <c r="GGZ1" s="318"/>
      <c r="GHA1" s="318"/>
      <c r="GHB1" s="318"/>
      <c r="GHC1" s="318"/>
      <c r="GHD1" s="318"/>
      <c r="GHE1" s="318"/>
      <c r="GHF1" s="318"/>
      <c r="GHG1" s="318"/>
      <c r="GHH1" s="318"/>
      <c r="GHI1" s="318"/>
      <c r="GHJ1" s="318"/>
      <c r="GHK1" s="318"/>
      <c r="GHL1" s="318"/>
      <c r="GHM1" s="318"/>
      <c r="GHN1" s="318"/>
      <c r="GHO1" s="318"/>
      <c r="GHP1" s="318"/>
      <c r="GHQ1" s="318"/>
      <c r="GHR1" s="318"/>
      <c r="GHS1" s="318"/>
      <c r="GHT1" s="318"/>
      <c r="GHU1" s="318"/>
      <c r="GHV1" s="318"/>
      <c r="GHW1" s="318"/>
      <c r="GHX1" s="318"/>
      <c r="GHY1" s="318"/>
      <c r="GHZ1" s="318"/>
      <c r="GIA1" s="318"/>
      <c r="GIB1" s="318"/>
      <c r="GIC1" s="318"/>
      <c r="GID1" s="318"/>
      <c r="GIE1" s="318"/>
      <c r="GIF1" s="318"/>
      <c r="GIG1" s="318"/>
      <c r="GIH1" s="318"/>
      <c r="GII1" s="318"/>
      <c r="GIJ1" s="318"/>
      <c r="GIK1" s="318"/>
      <c r="GIL1" s="318"/>
      <c r="GIM1" s="318"/>
      <c r="GIN1" s="318"/>
      <c r="GIO1" s="318"/>
      <c r="GIP1" s="318"/>
      <c r="GIQ1" s="318"/>
      <c r="GIR1" s="318"/>
      <c r="GIS1" s="318"/>
      <c r="GIT1" s="318"/>
      <c r="GIU1" s="318"/>
      <c r="GIV1" s="318"/>
      <c r="GIW1" s="318"/>
      <c r="GIX1" s="318"/>
      <c r="GIY1" s="318"/>
      <c r="GIZ1" s="318"/>
      <c r="GJA1" s="318"/>
      <c r="GJB1" s="318"/>
      <c r="GJC1" s="318"/>
      <c r="GJD1" s="318"/>
      <c r="GJE1" s="318"/>
      <c r="GJF1" s="318"/>
      <c r="GJG1" s="318"/>
      <c r="GJH1" s="318"/>
      <c r="GJI1" s="318"/>
      <c r="GJJ1" s="318"/>
      <c r="GJK1" s="318"/>
      <c r="GJL1" s="318"/>
      <c r="GJM1" s="318"/>
      <c r="GJN1" s="318"/>
      <c r="GJO1" s="318"/>
      <c r="GJP1" s="318"/>
      <c r="GJQ1" s="318"/>
      <c r="GJR1" s="318"/>
      <c r="GJS1" s="318"/>
      <c r="GJT1" s="318"/>
      <c r="GJU1" s="318"/>
      <c r="GJV1" s="318"/>
      <c r="GJW1" s="318"/>
      <c r="GJX1" s="318"/>
      <c r="GJY1" s="318"/>
      <c r="GJZ1" s="318"/>
      <c r="GKA1" s="318"/>
      <c r="GKB1" s="318"/>
      <c r="GKC1" s="318"/>
      <c r="GKD1" s="318"/>
      <c r="GKE1" s="318"/>
      <c r="GKF1" s="318"/>
      <c r="GKG1" s="318"/>
      <c r="GKH1" s="318"/>
      <c r="GKI1" s="318"/>
      <c r="GKJ1" s="318"/>
      <c r="GKK1" s="318"/>
      <c r="GKL1" s="318"/>
      <c r="GKM1" s="318"/>
      <c r="GKN1" s="318"/>
      <c r="GKO1" s="318"/>
      <c r="GKP1" s="318"/>
      <c r="GKQ1" s="318"/>
      <c r="GKR1" s="318"/>
      <c r="GKS1" s="318"/>
      <c r="GKT1" s="318"/>
      <c r="GKU1" s="318"/>
      <c r="GKV1" s="318"/>
      <c r="GKW1" s="318"/>
      <c r="GKX1" s="318"/>
      <c r="GKY1" s="318"/>
      <c r="GKZ1" s="13"/>
      <c r="GLA1" s="13"/>
      <c r="GLB1" s="13"/>
      <c r="GLC1" s="13"/>
      <c r="GLD1" s="13"/>
      <c r="GLE1" s="13"/>
      <c r="GLF1" s="13"/>
      <c r="GLG1" s="13"/>
      <c r="GLH1" s="13"/>
      <c r="GLI1" s="13"/>
      <c r="GLJ1" s="13"/>
      <c r="GLK1" s="13"/>
      <c r="GLL1" s="13"/>
      <c r="GLM1" s="13"/>
      <c r="GLN1" s="13"/>
      <c r="GLO1" s="13"/>
      <c r="GLP1" s="13"/>
      <c r="GLQ1" s="13"/>
      <c r="GLR1" s="13"/>
      <c r="GLS1" s="13"/>
      <c r="GLT1" s="13"/>
      <c r="GLU1" s="13"/>
      <c r="GLV1" s="13"/>
      <c r="GLW1" s="13"/>
      <c r="GLX1" s="13"/>
      <c r="GLY1" s="13"/>
      <c r="GLZ1" s="13"/>
      <c r="GMA1" s="13"/>
      <c r="GMB1" s="13"/>
      <c r="GMC1" s="13"/>
      <c r="GMD1" s="13"/>
      <c r="GME1" s="13"/>
      <c r="GMF1" s="13"/>
      <c r="GMG1" s="13"/>
      <c r="GMH1" s="13"/>
      <c r="GMI1" s="13"/>
      <c r="GMJ1" s="13"/>
      <c r="GMK1" s="13"/>
      <c r="GML1" s="13"/>
      <c r="GMM1" s="13"/>
      <c r="GMN1" s="13"/>
      <c r="GMO1" s="13"/>
      <c r="GMP1" s="13"/>
      <c r="GMQ1" s="13"/>
      <c r="GMR1" s="13"/>
      <c r="GMS1" s="13"/>
      <c r="GMT1" s="13"/>
      <c r="GMU1" s="13"/>
      <c r="GMV1" s="13"/>
      <c r="GMW1" s="13"/>
      <c r="GMX1" s="13"/>
      <c r="GMY1" s="13"/>
      <c r="GMZ1" s="13"/>
      <c r="GNA1" s="13"/>
      <c r="GNB1" s="13"/>
      <c r="GNC1" s="13"/>
      <c r="GND1" s="13"/>
      <c r="GNE1" s="13"/>
      <c r="GNF1" s="13"/>
      <c r="GNG1" s="13"/>
      <c r="GNH1" s="13"/>
      <c r="GNI1" s="13"/>
      <c r="GNJ1" s="13"/>
      <c r="GNK1" s="13"/>
      <c r="GNL1" s="13"/>
      <c r="GNM1" s="13"/>
      <c r="GNN1" s="13"/>
      <c r="GNO1" s="13"/>
      <c r="GNP1" s="13"/>
      <c r="GNQ1" s="13"/>
      <c r="GNR1" s="13"/>
      <c r="GNS1" s="13"/>
      <c r="GNT1" s="13"/>
      <c r="GNU1" s="13"/>
      <c r="GNV1" s="13"/>
      <c r="GNW1" s="13"/>
      <c r="GNX1" s="13"/>
      <c r="GNY1" s="13"/>
      <c r="GNZ1" s="13"/>
      <c r="GOA1" s="13"/>
      <c r="GOB1" s="13"/>
      <c r="GOC1" s="13"/>
      <c r="GOD1" s="13"/>
      <c r="GOE1" s="13"/>
      <c r="GOF1" s="13"/>
      <c r="GOG1" s="13"/>
      <c r="GOH1" s="13"/>
      <c r="GOI1" s="13"/>
      <c r="GOJ1" s="13"/>
      <c r="GOK1" s="13"/>
      <c r="GOL1" s="13"/>
      <c r="GOM1" s="13"/>
      <c r="GON1" s="318"/>
      <c r="GOO1" s="318"/>
      <c r="GOP1" s="318"/>
      <c r="GOQ1" s="318"/>
      <c r="GOR1" s="318"/>
      <c r="GOS1" s="318"/>
      <c r="GOT1" s="318"/>
      <c r="GOU1" s="318"/>
      <c r="GOV1" s="318"/>
      <c r="GOW1" s="318"/>
      <c r="GOX1" s="318"/>
      <c r="GOY1" s="318"/>
      <c r="GOZ1" s="318"/>
      <c r="GPA1" s="318"/>
      <c r="GPB1" s="318"/>
      <c r="GPC1" s="318"/>
      <c r="GPD1" s="318"/>
      <c r="GPE1" s="318"/>
      <c r="GPF1" s="318"/>
      <c r="GPG1" s="318"/>
      <c r="GPH1" s="318"/>
      <c r="GPI1" s="318"/>
      <c r="GPJ1" s="318"/>
      <c r="GPK1" s="318"/>
      <c r="GPL1" s="318"/>
      <c r="GPM1" s="318"/>
      <c r="GPN1" s="318"/>
      <c r="GPO1" s="318"/>
      <c r="GPP1" s="318"/>
      <c r="GPQ1" s="318"/>
      <c r="GPR1" s="318"/>
      <c r="GPS1" s="318"/>
      <c r="GPT1" s="318"/>
      <c r="GPU1" s="318"/>
      <c r="GPV1" s="318"/>
      <c r="GPW1" s="318"/>
      <c r="GPX1" s="318"/>
      <c r="GPY1" s="318"/>
      <c r="GPZ1" s="318"/>
      <c r="GQA1" s="318"/>
      <c r="GQB1" s="318"/>
      <c r="GQC1" s="318"/>
      <c r="GQD1" s="318"/>
      <c r="GQE1" s="318"/>
      <c r="GQF1" s="318"/>
      <c r="GQG1" s="318"/>
      <c r="GQH1" s="318"/>
      <c r="GQI1" s="318"/>
      <c r="GQJ1" s="318"/>
      <c r="GQK1" s="318"/>
      <c r="GQL1" s="318"/>
      <c r="GQM1" s="318"/>
      <c r="GQN1" s="318"/>
      <c r="GQO1" s="318"/>
      <c r="GQP1" s="318"/>
      <c r="GQQ1" s="318"/>
      <c r="GQR1" s="318"/>
      <c r="GQS1" s="318"/>
      <c r="GQT1" s="318"/>
      <c r="GQU1" s="318"/>
      <c r="GQV1" s="318"/>
      <c r="GQW1" s="318"/>
      <c r="GQX1" s="318"/>
      <c r="GQY1" s="318"/>
      <c r="GQZ1" s="318"/>
      <c r="GRA1" s="318"/>
      <c r="GRB1" s="318"/>
      <c r="GRC1" s="318"/>
      <c r="GRD1" s="318"/>
      <c r="GRE1" s="318"/>
      <c r="GRF1" s="318"/>
      <c r="GRG1" s="318"/>
      <c r="GRH1" s="318"/>
      <c r="GRI1" s="318"/>
      <c r="GRJ1" s="318"/>
      <c r="GRK1" s="318"/>
      <c r="GRL1" s="318"/>
      <c r="GRM1" s="318"/>
      <c r="GRN1" s="318"/>
      <c r="GRO1" s="318"/>
      <c r="GRP1" s="318"/>
      <c r="GRQ1" s="318"/>
      <c r="GRR1" s="318"/>
      <c r="GRS1" s="318"/>
      <c r="GRT1" s="318"/>
      <c r="GRU1" s="318"/>
      <c r="GRV1" s="318"/>
      <c r="GRW1" s="318"/>
      <c r="GRX1" s="318"/>
      <c r="GRY1" s="318"/>
      <c r="GRZ1" s="318"/>
      <c r="GSA1" s="318"/>
      <c r="GSB1" s="318"/>
      <c r="GSC1" s="318"/>
      <c r="GSD1" s="318"/>
      <c r="GSE1" s="318"/>
      <c r="GSF1" s="318"/>
      <c r="GSG1" s="318"/>
      <c r="GSH1" s="318"/>
      <c r="GSI1" s="318"/>
      <c r="GSJ1" s="318"/>
      <c r="GSK1" s="318"/>
      <c r="GSL1" s="318"/>
      <c r="GSM1" s="318"/>
      <c r="GSN1" s="318"/>
      <c r="GSO1" s="318"/>
      <c r="GSP1" s="318"/>
      <c r="GSQ1" s="318"/>
      <c r="GSR1" s="318"/>
      <c r="GSS1" s="318"/>
      <c r="GST1" s="318"/>
      <c r="GSU1" s="318"/>
      <c r="GSV1" s="318"/>
      <c r="GSW1" s="318"/>
      <c r="GSX1" s="318"/>
      <c r="GSY1" s="318"/>
      <c r="GSZ1" s="318"/>
      <c r="GTA1" s="318"/>
      <c r="GTB1" s="318"/>
      <c r="GTC1" s="318"/>
      <c r="GTD1" s="318"/>
      <c r="GTE1" s="318"/>
      <c r="GTF1" s="318"/>
      <c r="GTG1" s="318"/>
      <c r="GTH1" s="318"/>
      <c r="GTI1" s="318"/>
      <c r="GTJ1" s="318"/>
      <c r="GTK1" s="318"/>
      <c r="GTL1" s="318"/>
      <c r="GTM1" s="318"/>
      <c r="GTN1" s="318"/>
      <c r="GTO1" s="318"/>
      <c r="GTP1" s="318"/>
      <c r="GTQ1" s="318"/>
      <c r="GTR1" s="318"/>
      <c r="GTS1" s="318"/>
      <c r="GTT1" s="318"/>
      <c r="GTU1" s="318"/>
      <c r="GTV1" s="318"/>
      <c r="GTW1" s="318"/>
      <c r="GTX1" s="318"/>
      <c r="GTY1" s="318"/>
      <c r="GTZ1" s="318"/>
      <c r="GUA1" s="318"/>
      <c r="GUB1" s="318"/>
      <c r="GUC1" s="318"/>
      <c r="GUD1" s="318"/>
      <c r="GUE1" s="318"/>
      <c r="GUF1" s="318"/>
      <c r="GUG1" s="318"/>
      <c r="GUH1" s="318"/>
      <c r="GUI1" s="318"/>
      <c r="GUJ1" s="318"/>
      <c r="GUK1" s="318"/>
      <c r="GUL1" s="318"/>
      <c r="GUM1" s="318"/>
      <c r="GUN1" s="318"/>
      <c r="GUO1" s="318"/>
      <c r="GUP1" s="318"/>
      <c r="GUQ1" s="318"/>
      <c r="GUR1" s="318"/>
      <c r="GUS1" s="318"/>
      <c r="GUT1" s="318"/>
      <c r="GUU1" s="318"/>
      <c r="GUV1" s="13"/>
      <c r="GUW1" s="13"/>
      <c r="GUX1" s="13"/>
      <c r="GUY1" s="13"/>
      <c r="GUZ1" s="13"/>
      <c r="GVA1" s="13"/>
      <c r="GVB1" s="13"/>
      <c r="GVC1" s="13"/>
      <c r="GVD1" s="13"/>
      <c r="GVE1" s="13"/>
      <c r="GVF1" s="13"/>
      <c r="GVG1" s="13"/>
      <c r="GVH1" s="13"/>
      <c r="GVI1" s="13"/>
      <c r="GVJ1" s="13"/>
      <c r="GVK1" s="13"/>
      <c r="GVL1" s="13"/>
      <c r="GVM1" s="13"/>
      <c r="GVN1" s="13"/>
      <c r="GVO1" s="13"/>
      <c r="GVP1" s="13"/>
      <c r="GVQ1" s="13"/>
      <c r="GVR1" s="13"/>
      <c r="GVS1" s="13"/>
      <c r="GVT1" s="13"/>
      <c r="GVU1" s="13"/>
      <c r="GVV1" s="13"/>
      <c r="GVW1" s="13"/>
      <c r="GVX1" s="13"/>
      <c r="GVY1" s="13"/>
      <c r="GVZ1" s="13"/>
      <c r="GWA1" s="13"/>
      <c r="GWB1" s="13"/>
      <c r="GWC1" s="13"/>
      <c r="GWD1" s="13"/>
      <c r="GWE1" s="13"/>
      <c r="GWF1" s="13"/>
      <c r="GWG1" s="13"/>
      <c r="GWH1" s="13"/>
      <c r="GWI1" s="13"/>
      <c r="GWJ1" s="13"/>
      <c r="GWK1" s="13"/>
      <c r="GWL1" s="13"/>
      <c r="GWM1" s="13"/>
      <c r="GWN1" s="13"/>
      <c r="GWO1" s="13"/>
      <c r="GWP1" s="13"/>
      <c r="GWQ1" s="13"/>
      <c r="GWR1" s="13"/>
      <c r="GWS1" s="13"/>
      <c r="GWT1" s="13"/>
      <c r="GWU1" s="13"/>
      <c r="GWV1" s="13"/>
      <c r="GWW1" s="13"/>
      <c r="GWX1" s="13"/>
      <c r="GWY1" s="13"/>
      <c r="GWZ1" s="13"/>
      <c r="GXA1" s="13"/>
      <c r="GXB1" s="13"/>
      <c r="GXC1" s="13"/>
      <c r="GXD1" s="13"/>
      <c r="GXE1" s="13"/>
      <c r="GXF1" s="13"/>
      <c r="GXG1" s="13"/>
      <c r="GXH1" s="13"/>
      <c r="GXI1" s="13"/>
      <c r="GXJ1" s="13"/>
      <c r="GXK1" s="13"/>
      <c r="GXL1" s="13"/>
      <c r="GXM1" s="13"/>
      <c r="GXN1" s="13"/>
      <c r="GXO1" s="13"/>
      <c r="GXP1" s="13"/>
      <c r="GXQ1" s="13"/>
      <c r="GXR1" s="13"/>
      <c r="GXS1" s="13"/>
      <c r="GXT1" s="13"/>
      <c r="GXU1" s="13"/>
      <c r="GXV1" s="13"/>
      <c r="GXW1" s="13"/>
      <c r="GXX1" s="13"/>
      <c r="GXY1" s="13"/>
      <c r="GXZ1" s="13"/>
      <c r="GYA1" s="13"/>
      <c r="GYB1" s="13"/>
      <c r="GYC1" s="13"/>
      <c r="GYD1" s="13"/>
      <c r="GYE1" s="13"/>
      <c r="GYF1" s="13"/>
      <c r="GYG1" s="13"/>
      <c r="GYH1" s="13"/>
      <c r="GYI1" s="13"/>
      <c r="GYJ1" s="318"/>
      <c r="GYK1" s="318"/>
      <c r="GYL1" s="318"/>
      <c r="GYM1" s="318"/>
      <c r="GYN1" s="318"/>
      <c r="GYO1" s="318"/>
      <c r="GYP1" s="318"/>
      <c r="GYQ1" s="318"/>
      <c r="GYR1" s="318"/>
      <c r="GYS1" s="318"/>
      <c r="GYT1" s="318"/>
      <c r="GYU1" s="318"/>
      <c r="GYV1" s="318"/>
      <c r="GYW1" s="318"/>
      <c r="GYX1" s="318"/>
      <c r="GYY1" s="318"/>
      <c r="GYZ1" s="318"/>
      <c r="GZA1" s="318"/>
      <c r="GZB1" s="318"/>
      <c r="GZC1" s="318"/>
      <c r="GZD1" s="318"/>
      <c r="GZE1" s="318"/>
      <c r="GZF1" s="318"/>
      <c r="GZG1" s="318"/>
      <c r="GZH1" s="318"/>
      <c r="GZI1" s="318"/>
      <c r="GZJ1" s="318"/>
      <c r="GZK1" s="318"/>
      <c r="GZL1" s="318"/>
      <c r="GZM1" s="318"/>
      <c r="GZN1" s="318"/>
      <c r="GZO1" s="318"/>
      <c r="GZP1" s="318"/>
      <c r="GZQ1" s="318"/>
      <c r="GZR1" s="318"/>
      <c r="GZS1" s="318"/>
      <c r="GZT1" s="318"/>
      <c r="GZU1" s="318"/>
      <c r="GZV1" s="318"/>
      <c r="GZW1" s="318"/>
      <c r="GZX1" s="318"/>
      <c r="GZY1" s="318"/>
      <c r="GZZ1" s="318"/>
      <c r="HAA1" s="318"/>
      <c r="HAB1" s="318"/>
      <c r="HAC1" s="318"/>
      <c r="HAD1" s="318"/>
      <c r="HAE1" s="318"/>
      <c r="HAF1" s="318"/>
      <c r="HAG1" s="318"/>
      <c r="HAH1" s="318"/>
      <c r="HAI1" s="318"/>
      <c r="HAJ1" s="318"/>
      <c r="HAK1" s="318"/>
      <c r="HAL1" s="318"/>
      <c r="HAM1" s="318"/>
      <c r="HAN1" s="318"/>
      <c r="HAO1" s="318"/>
      <c r="HAP1" s="318"/>
      <c r="HAQ1" s="318"/>
      <c r="HAR1" s="318"/>
      <c r="HAS1" s="318"/>
      <c r="HAT1" s="318"/>
      <c r="HAU1" s="318"/>
      <c r="HAV1" s="318"/>
      <c r="HAW1" s="318"/>
      <c r="HAX1" s="318"/>
      <c r="HAY1" s="318"/>
      <c r="HAZ1" s="318"/>
      <c r="HBA1" s="318"/>
      <c r="HBB1" s="318"/>
      <c r="HBC1" s="318"/>
      <c r="HBD1" s="318"/>
      <c r="HBE1" s="318"/>
      <c r="HBF1" s="318"/>
      <c r="HBG1" s="318"/>
      <c r="HBH1" s="318"/>
      <c r="HBI1" s="318"/>
      <c r="HBJ1" s="318"/>
      <c r="HBK1" s="318"/>
      <c r="HBL1" s="318"/>
      <c r="HBM1" s="318"/>
      <c r="HBN1" s="318"/>
      <c r="HBO1" s="318"/>
      <c r="HBP1" s="318"/>
      <c r="HBQ1" s="318"/>
      <c r="HBR1" s="318"/>
      <c r="HBS1" s="318"/>
      <c r="HBT1" s="318"/>
      <c r="HBU1" s="318"/>
      <c r="HBV1" s="318"/>
      <c r="HBW1" s="318"/>
      <c r="HBX1" s="318"/>
      <c r="HBY1" s="318"/>
      <c r="HBZ1" s="318"/>
      <c r="HCA1" s="318"/>
      <c r="HCB1" s="318"/>
      <c r="HCC1" s="318"/>
      <c r="HCD1" s="318"/>
      <c r="HCE1" s="318"/>
      <c r="HCF1" s="318"/>
      <c r="HCG1" s="318"/>
      <c r="HCH1" s="318"/>
      <c r="HCI1" s="318"/>
      <c r="HCJ1" s="318"/>
      <c r="HCK1" s="318"/>
      <c r="HCL1" s="318"/>
      <c r="HCM1" s="318"/>
      <c r="HCN1" s="318"/>
      <c r="HCO1" s="318"/>
      <c r="HCP1" s="318"/>
      <c r="HCQ1" s="318"/>
      <c r="HCR1" s="318"/>
      <c r="HCS1" s="318"/>
      <c r="HCT1" s="318"/>
      <c r="HCU1" s="318"/>
      <c r="HCV1" s="318"/>
      <c r="HCW1" s="318"/>
      <c r="HCX1" s="318"/>
      <c r="HCY1" s="318"/>
      <c r="HCZ1" s="318"/>
      <c r="HDA1" s="318"/>
      <c r="HDB1" s="318"/>
      <c r="HDC1" s="318"/>
      <c r="HDD1" s="318"/>
      <c r="HDE1" s="318"/>
      <c r="HDF1" s="318"/>
      <c r="HDG1" s="318"/>
      <c r="HDH1" s="318"/>
      <c r="HDI1" s="318"/>
      <c r="HDJ1" s="318"/>
      <c r="HDK1" s="318"/>
      <c r="HDL1" s="318"/>
      <c r="HDM1" s="318"/>
      <c r="HDN1" s="318"/>
      <c r="HDO1" s="318"/>
      <c r="HDP1" s="318"/>
      <c r="HDQ1" s="318"/>
      <c r="HDR1" s="318"/>
      <c r="HDS1" s="318"/>
      <c r="HDT1" s="318"/>
      <c r="HDU1" s="318"/>
      <c r="HDV1" s="318"/>
      <c r="HDW1" s="318"/>
      <c r="HDX1" s="318"/>
      <c r="HDY1" s="318"/>
      <c r="HDZ1" s="318"/>
      <c r="HEA1" s="318"/>
      <c r="HEB1" s="318"/>
      <c r="HEC1" s="318"/>
      <c r="HED1" s="318"/>
      <c r="HEE1" s="318"/>
      <c r="HEF1" s="318"/>
      <c r="HEG1" s="318"/>
      <c r="HEH1" s="318"/>
      <c r="HEI1" s="318"/>
      <c r="HEJ1" s="318"/>
      <c r="HEK1" s="318"/>
      <c r="HEL1" s="318"/>
      <c r="HEM1" s="318"/>
      <c r="HEN1" s="318"/>
      <c r="HEO1" s="318"/>
      <c r="HEP1" s="318"/>
      <c r="HEQ1" s="318"/>
      <c r="HER1" s="13"/>
      <c r="HES1" s="13"/>
      <c r="HET1" s="13"/>
      <c r="HEU1" s="13"/>
      <c r="HEV1" s="13"/>
      <c r="HEW1" s="13"/>
      <c r="HEX1" s="13"/>
      <c r="HEY1" s="13"/>
      <c r="HEZ1" s="13"/>
      <c r="HFA1" s="13"/>
      <c r="HFB1" s="13"/>
      <c r="HFC1" s="13"/>
      <c r="HFD1" s="13"/>
      <c r="HFE1" s="13"/>
      <c r="HFF1" s="13"/>
      <c r="HFG1" s="13"/>
      <c r="HFH1" s="13"/>
      <c r="HFI1" s="13"/>
      <c r="HFJ1" s="13"/>
      <c r="HFK1" s="13"/>
      <c r="HFL1" s="13"/>
      <c r="HFM1" s="13"/>
      <c r="HFN1" s="13"/>
      <c r="HFO1" s="13"/>
      <c r="HFP1" s="13"/>
      <c r="HFQ1" s="13"/>
      <c r="HFR1" s="13"/>
      <c r="HFS1" s="13"/>
      <c r="HFT1" s="13"/>
      <c r="HFU1" s="13"/>
      <c r="HFV1" s="13"/>
      <c r="HFW1" s="13"/>
      <c r="HFX1" s="13"/>
      <c r="HFY1" s="13"/>
      <c r="HFZ1" s="13"/>
      <c r="HGA1" s="13"/>
      <c r="HGB1" s="13"/>
      <c r="HGC1" s="13"/>
      <c r="HGD1" s="13"/>
      <c r="HGE1" s="13"/>
      <c r="HGF1" s="13"/>
      <c r="HGG1" s="13"/>
      <c r="HGH1" s="13"/>
      <c r="HGI1" s="13"/>
      <c r="HGJ1" s="13"/>
      <c r="HGK1" s="13"/>
      <c r="HGL1" s="13"/>
      <c r="HGM1" s="13"/>
      <c r="HGN1" s="13"/>
      <c r="HGO1" s="13"/>
      <c r="HGP1" s="13"/>
      <c r="HGQ1" s="13"/>
      <c r="HGR1" s="13"/>
      <c r="HGS1" s="13"/>
      <c r="HGT1" s="13"/>
      <c r="HGU1" s="13"/>
      <c r="HGV1" s="13"/>
      <c r="HGW1" s="13"/>
      <c r="HGX1" s="13"/>
      <c r="HGY1" s="13"/>
      <c r="HGZ1" s="13"/>
      <c r="HHA1" s="13"/>
      <c r="HHB1" s="13"/>
      <c r="HHC1" s="13"/>
      <c r="HHD1" s="13"/>
      <c r="HHE1" s="13"/>
      <c r="HHF1" s="13"/>
      <c r="HHG1" s="13"/>
      <c r="HHH1" s="13"/>
      <c r="HHI1" s="13"/>
      <c r="HHJ1" s="13"/>
      <c r="HHK1" s="13"/>
      <c r="HHL1" s="13"/>
      <c r="HHM1" s="13"/>
      <c r="HHN1" s="13"/>
      <c r="HHO1" s="13"/>
      <c r="HHP1" s="13"/>
      <c r="HHQ1" s="13"/>
      <c r="HHR1" s="13"/>
      <c r="HHS1" s="13"/>
      <c r="HHT1" s="13"/>
      <c r="HHU1" s="13"/>
      <c r="HHV1" s="13"/>
      <c r="HHW1" s="13"/>
      <c r="HHX1" s="13"/>
      <c r="HHY1" s="13"/>
      <c r="HHZ1" s="13"/>
      <c r="HIA1" s="13"/>
      <c r="HIB1" s="13"/>
      <c r="HIC1" s="13"/>
      <c r="HID1" s="13"/>
      <c r="HIE1" s="13"/>
      <c r="HIF1" s="318"/>
      <c r="HIG1" s="318"/>
      <c r="HIH1" s="318"/>
      <c r="HII1" s="318"/>
      <c r="HIJ1" s="318"/>
      <c r="HIK1" s="318"/>
      <c r="HIL1" s="318"/>
      <c r="HIM1" s="318"/>
      <c r="HIN1" s="318"/>
      <c r="HIO1" s="318"/>
      <c r="HIP1" s="318"/>
      <c r="HIQ1" s="318"/>
      <c r="HIR1" s="318"/>
      <c r="HIS1" s="318"/>
      <c r="HIT1" s="318"/>
      <c r="HIU1" s="318"/>
      <c r="HIV1" s="318"/>
      <c r="HIW1" s="318"/>
      <c r="HIX1" s="318"/>
      <c r="HIY1" s="318"/>
      <c r="HIZ1" s="318"/>
      <c r="HJA1" s="318"/>
      <c r="HJB1" s="318"/>
      <c r="HJC1" s="318"/>
      <c r="HJD1" s="318"/>
      <c r="HJE1" s="318"/>
      <c r="HJF1" s="318"/>
      <c r="HJG1" s="318"/>
      <c r="HJH1" s="318"/>
      <c r="HJI1" s="318"/>
      <c r="HJJ1" s="318"/>
      <c r="HJK1" s="318"/>
      <c r="HJL1" s="318"/>
      <c r="HJM1" s="318"/>
      <c r="HJN1" s="318"/>
      <c r="HJO1" s="318"/>
      <c r="HJP1" s="318"/>
      <c r="HJQ1" s="318"/>
      <c r="HJR1" s="318"/>
      <c r="HJS1" s="318"/>
      <c r="HJT1" s="318"/>
      <c r="HJU1" s="318"/>
      <c r="HJV1" s="318"/>
      <c r="HJW1" s="318"/>
      <c r="HJX1" s="318"/>
      <c r="HJY1" s="318"/>
      <c r="HJZ1" s="318"/>
      <c r="HKA1" s="318"/>
      <c r="HKB1" s="318"/>
      <c r="HKC1" s="318"/>
      <c r="HKD1" s="318"/>
      <c r="HKE1" s="318"/>
      <c r="HKF1" s="318"/>
      <c r="HKG1" s="318"/>
      <c r="HKH1" s="318"/>
      <c r="HKI1" s="318"/>
      <c r="HKJ1" s="318"/>
      <c r="HKK1" s="318"/>
      <c r="HKL1" s="318"/>
      <c r="HKM1" s="318"/>
      <c r="HKN1" s="318"/>
      <c r="HKO1" s="318"/>
      <c r="HKP1" s="318"/>
      <c r="HKQ1" s="318"/>
      <c r="HKR1" s="318"/>
      <c r="HKS1" s="318"/>
      <c r="HKT1" s="318"/>
      <c r="HKU1" s="318"/>
      <c r="HKV1" s="318"/>
      <c r="HKW1" s="318"/>
      <c r="HKX1" s="318"/>
      <c r="HKY1" s="318"/>
      <c r="HKZ1" s="318"/>
      <c r="HLA1" s="318"/>
      <c r="HLB1" s="318"/>
      <c r="HLC1" s="318"/>
      <c r="HLD1" s="318"/>
      <c r="HLE1" s="318"/>
      <c r="HLF1" s="318"/>
      <c r="HLG1" s="318"/>
      <c r="HLH1" s="318"/>
      <c r="HLI1" s="318"/>
      <c r="HLJ1" s="318"/>
      <c r="HLK1" s="318"/>
      <c r="HLL1" s="318"/>
      <c r="HLM1" s="318"/>
      <c r="HLN1" s="318"/>
      <c r="HLO1" s="318"/>
      <c r="HLP1" s="318"/>
      <c r="HLQ1" s="318"/>
      <c r="HLR1" s="318"/>
      <c r="HLS1" s="318"/>
      <c r="HLT1" s="318"/>
      <c r="HLU1" s="318"/>
      <c r="HLV1" s="318"/>
      <c r="HLW1" s="318"/>
      <c r="HLX1" s="318"/>
      <c r="HLY1" s="318"/>
      <c r="HLZ1" s="318"/>
      <c r="HMA1" s="318"/>
      <c r="HMB1" s="318"/>
      <c r="HMC1" s="318"/>
      <c r="HMD1" s="318"/>
      <c r="HME1" s="318"/>
      <c r="HMF1" s="318"/>
      <c r="HMG1" s="318"/>
      <c r="HMH1" s="318"/>
      <c r="HMI1" s="318"/>
      <c r="HMJ1" s="318"/>
      <c r="HMK1" s="318"/>
      <c r="HML1" s="318"/>
      <c r="HMM1" s="318"/>
      <c r="HMN1" s="318"/>
      <c r="HMO1" s="318"/>
      <c r="HMP1" s="318"/>
      <c r="HMQ1" s="318"/>
      <c r="HMR1" s="318"/>
      <c r="HMS1" s="318"/>
      <c r="HMT1" s="318"/>
      <c r="HMU1" s="318"/>
      <c r="HMV1" s="318"/>
      <c r="HMW1" s="318"/>
      <c r="HMX1" s="318"/>
      <c r="HMY1" s="318"/>
      <c r="HMZ1" s="318"/>
      <c r="HNA1" s="318"/>
      <c r="HNB1" s="318"/>
      <c r="HNC1" s="318"/>
      <c r="HND1" s="318"/>
      <c r="HNE1" s="318"/>
      <c r="HNF1" s="318"/>
      <c r="HNG1" s="318"/>
      <c r="HNH1" s="318"/>
      <c r="HNI1" s="318"/>
      <c r="HNJ1" s="318"/>
      <c r="HNK1" s="318"/>
      <c r="HNL1" s="318"/>
      <c r="HNM1" s="318"/>
      <c r="HNN1" s="318"/>
      <c r="HNO1" s="318"/>
      <c r="HNP1" s="318"/>
      <c r="HNQ1" s="318"/>
      <c r="HNR1" s="318"/>
      <c r="HNS1" s="318"/>
      <c r="HNT1" s="318"/>
      <c r="HNU1" s="318"/>
      <c r="HNV1" s="318"/>
      <c r="HNW1" s="318"/>
      <c r="HNX1" s="318"/>
      <c r="HNY1" s="318"/>
      <c r="HNZ1" s="318"/>
      <c r="HOA1" s="318"/>
      <c r="HOB1" s="318"/>
      <c r="HOC1" s="318"/>
      <c r="HOD1" s="318"/>
      <c r="HOE1" s="318"/>
      <c r="HOF1" s="318"/>
      <c r="HOG1" s="318"/>
      <c r="HOH1" s="318"/>
      <c r="HOI1" s="318"/>
      <c r="HOJ1" s="318"/>
      <c r="HOK1" s="318"/>
      <c r="HOL1" s="318"/>
      <c r="HOM1" s="318"/>
      <c r="HON1" s="13"/>
      <c r="HOO1" s="13"/>
      <c r="HOP1" s="13"/>
      <c r="HOQ1" s="13"/>
      <c r="HOR1" s="13"/>
      <c r="HOS1" s="13"/>
      <c r="HOT1" s="13"/>
      <c r="HOU1" s="13"/>
      <c r="HOV1" s="13"/>
      <c r="HOW1" s="13"/>
      <c r="HOX1" s="13"/>
      <c r="HOY1" s="13"/>
      <c r="HOZ1" s="13"/>
      <c r="HPA1" s="13"/>
      <c r="HPB1" s="13"/>
      <c r="HPC1" s="13"/>
      <c r="HPD1" s="13"/>
      <c r="HPE1" s="13"/>
      <c r="HPF1" s="13"/>
      <c r="HPG1" s="13"/>
      <c r="HPH1" s="13"/>
      <c r="HPI1" s="13"/>
      <c r="HPJ1" s="13"/>
      <c r="HPK1" s="13"/>
      <c r="HPL1" s="13"/>
      <c r="HPM1" s="13"/>
      <c r="HPN1" s="13"/>
      <c r="HPO1" s="13"/>
      <c r="HPP1" s="13"/>
      <c r="HPQ1" s="13"/>
      <c r="HPR1" s="13"/>
      <c r="HPS1" s="13"/>
      <c r="HPT1" s="13"/>
      <c r="HPU1" s="13"/>
      <c r="HPV1" s="13"/>
      <c r="HPW1" s="13"/>
      <c r="HPX1" s="13"/>
      <c r="HPY1" s="13"/>
      <c r="HPZ1" s="13"/>
      <c r="HQA1" s="13"/>
      <c r="HQB1" s="13"/>
      <c r="HQC1" s="13"/>
      <c r="HQD1" s="13"/>
      <c r="HQE1" s="13"/>
      <c r="HQF1" s="13"/>
      <c r="HQG1" s="13"/>
      <c r="HQH1" s="13"/>
      <c r="HQI1" s="13"/>
      <c r="HQJ1" s="13"/>
      <c r="HQK1" s="13"/>
      <c r="HQL1" s="13"/>
      <c r="HQM1" s="13"/>
      <c r="HQN1" s="13"/>
      <c r="HQO1" s="13"/>
      <c r="HQP1" s="13"/>
      <c r="HQQ1" s="13"/>
      <c r="HQR1" s="13"/>
      <c r="HQS1" s="13"/>
      <c r="HQT1" s="13"/>
      <c r="HQU1" s="13"/>
      <c r="HQV1" s="13"/>
      <c r="HQW1" s="13"/>
      <c r="HQX1" s="13"/>
      <c r="HQY1" s="13"/>
      <c r="HQZ1" s="13"/>
      <c r="HRA1" s="13"/>
      <c r="HRB1" s="13"/>
      <c r="HRC1" s="13"/>
      <c r="HRD1" s="13"/>
      <c r="HRE1" s="13"/>
      <c r="HRF1" s="13"/>
      <c r="HRG1" s="13"/>
      <c r="HRH1" s="13"/>
      <c r="HRI1" s="13"/>
      <c r="HRJ1" s="13"/>
      <c r="HRK1" s="13"/>
      <c r="HRL1" s="13"/>
      <c r="HRM1" s="13"/>
      <c r="HRN1" s="13"/>
      <c r="HRO1" s="13"/>
      <c r="HRP1" s="13"/>
      <c r="HRQ1" s="13"/>
      <c r="HRR1" s="13"/>
      <c r="HRS1" s="13"/>
      <c r="HRT1" s="13"/>
      <c r="HRU1" s="13"/>
      <c r="HRV1" s="13"/>
      <c r="HRW1" s="13"/>
      <c r="HRX1" s="13"/>
      <c r="HRY1" s="13"/>
      <c r="HRZ1" s="13"/>
      <c r="HSA1" s="13"/>
      <c r="HSB1" s="318"/>
      <c r="HSC1" s="318"/>
      <c r="HSD1" s="318"/>
      <c r="HSE1" s="318"/>
      <c r="HSF1" s="318"/>
      <c r="HSG1" s="318"/>
      <c r="HSH1" s="318"/>
      <c r="HSI1" s="318"/>
      <c r="HSJ1" s="318"/>
      <c r="HSK1" s="318"/>
      <c r="HSL1" s="318"/>
      <c r="HSM1" s="318"/>
      <c r="HSN1" s="318"/>
      <c r="HSO1" s="318"/>
      <c r="HSP1" s="318"/>
      <c r="HSQ1" s="318"/>
      <c r="HSR1" s="318"/>
      <c r="HSS1" s="318"/>
      <c r="HST1" s="318"/>
      <c r="HSU1" s="318"/>
      <c r="HSV1" s="318"/>
      <c r="HSW1" s="318"/>
      <c r="HSX1" s="318"/>
      <c r="HSY1" s="318"/>
      <c r="HSZ1" s="318"/>
      <c r="HTA1" s="318"/>
      <c r="HTB1" s="318"/>
      <c r="HTC1" s="318"/>
      <c r="HTD1" s="318"/>
      <c r="HTE1" s="318"/>
      <c r="HTF1" s="318"/>
      <c r="HTG1" s="318"/>
      <c r="HTH1" s="318"/>
      <c r="HTI1" s="318"/>
      <c r="HTJ1" s="318"/>
      <c r="HTK1" s="318"/>
      <c r="HTL1" s="318"/>
      <c r="HTM1" s="318"/>
      <c r="HTN1" s="318"/>
      <c r="HTO1" s="318"/>
      <c r="HTP1" s="318"/>
      <c r="HTQ1" s="318"/>
      <c r="HTR1" s="318"/>
      <c r="HTS1" s="318"/>
      <c r="HTT1" s="318"/>
      <c r="HTU1" s="318"/>
      <c r="HTV1" s="318"/>
      <c r="HTW1" s="318"/>
      <c r="HTX1" s="318"/>
      <c r="HTY1" s="318"/>
      <c r="HTZ1" s="318"/>
      <c r="HUA1" s="318"/>
      <c r="HUB1" s="318"/>
      <c r="HUC1" s="318"/>
      <c r="HUD1" s="318"/>
      <c r="HUE1" s="318"/>
      <c r="HUF1" s="318"/>
      <c r="HUG1" s="318"/>
      <c r="HUH1" s="318"/>
      <c r="HUI1" s="318"/>
      <c r="HUJ1" s="318"/>
      <c r="HUK1" s="318"/>
      <c r="HUL1" s="318"/>
      <c r="HUM1" s="318"/>
      <c r="HUN1" s="318"/>
      <c r="HUO1" s="318"/>
      <c r="HUP1" s="318"/>
      <c r="HUQ1" s="318"/>
      <c r="HUR1" s="318"/>
      <c r="HUS1" s="318"/>
      <c r="HUT1" s="318"/>
      <c r="HUU1" s="318"/>
      <c r="HUV1" s="318"/>
      <c r="HUW1" s="318"/>
      <c r="HUX1" s="318"/>
      <c r="HUY1" s="318"/>
      <c r="HUZ1" s="318"/>
      <c r="HVA1" s="318"/>
      <c r="HVB1" s="318"/>
      <c r="HVC1" s="318"/>
      <c r="HVD1" s="318"/>
      <c r="HVE1" s="318"/>
      <c r="HVF1" s="318"/>
      <c r="HVG1" s="318"/>
      <c r="HVH1" s="318"/>
      <c r="HVI1" s="318"/>
      <c r="HVJ1" s="318"/>
      <c r="HVK1" s="318"/>
      <c r="HVL1" s="318"/>
      <c r="HVM1" s="318"/>
      <c r="HVN1" s="318"/>
      <c r="HVO1" s="318"/>
      <c r="HVP1" s="318"/>
      <c r="HVQ1" s="318"/>
      <c r="HVR1" s="318"/>
      <c r="HVS1" s="318"/>
      <c r="HVT1" s="318"/>
      <c r="HVU1" s="318"/>
      <c r="HVV1" s="318"/>
      <c r="HVW1" s="318"/>
      <c r="HVX1" s="318"/>
      <c r="HVY1" s="318"/>
      <c r="HVZ1" s="318"/>
      <c r="HWA1" s="318"/>
      <c r="HWB1" s="318"/>
      <c r="HWC1" s="318"/>
      <c r="HWD1" s="318"/>
      <c r="HWE1" s="318"/>
      <c r="HWF1" s="318"/>
      <c r="HWG1" s="318"/>
      <c r="HWH1" s="318"/>
      <c r="HWI1" s="318"/>
      <c r="HWJ1" s="318"/>
      <c r="HWK1" s="318"/>
      <c r="HWL1" s="318"/>
      <c r="HWM1" s="318"/>
      <c r="HWN1" s="318"/>
      <c r="HWO1" s="318"/>
      <c r="HWP1" s="318"/>
      <c r="HWQ1" s="318"/>
      <c r="HWR1" s="318"/>
      <c r="HWS1" s="318"/>
      <c r="HWT1" s="318"/>
      <c r="HWU1" s="318"/>
      <c r="HWV1" s="318"/>
      <c r="HWW1" s="318"/>
      <c r="HWX1" s="318"/>
      <c r="HWY1" s="318"/>
      <c r="HWZ1" s="318"/>
      <c r="HXA1" s="318"/>
      <c r="HXB1" s="318"/>
      <c r="HXC1" s="318"/>
      <c r="HXD1" s="318"/>
      <c r="HXE1" s="318"/>
      <c r="HXF1" s="318"/>
      <c r="HXG1" s="318"/>
      <c r="HXH1" s="318"/>
      <c r="HXI1" s="318"/>
      <c r="HXJ1" s="318"/>
      <c r="HXK1" s="318"/>
      <c r="HXL1" s="318"/>
      <c r="HXM1" s="318"/>
      <c r="HXN1" s="318"/>
      <c r="HXO1" s="318"/>
      <c r="HXP1" s="318"/>
      <c r="HXQ1" s="318"/>
      <c r="HXR1" s="318"/>
      <c r="HXS1" s="318"/>
      <c r="HXT1" s="318"/>
      <c r="HXU1" s="318"/>
      <c r="HXV1" s="318"/>
      <c r="HXW1" s="318"/>
      <c r="HXX1" s="318"/>
      <c r="HXY1" s="318"/>
      <c r="HXZ1" s="318"/>
      <c r="HYA1" s="318"/>
      <c r="HYB1" s="318"/>
      <c r="HYC1" s="318"/>
      <c r="HYD1" s="318"/>
      <c r="HYE1" s="318"/>
      <c r="HYF1" s="318"/>
      <c r="HYG1" s="318"/>
      <c r="HYH1" s="318"/>
      <c r="HYI1" s="318"/>
      <c r="HYJ1" s="13"/>
      <c r="HYK1" s="13"/>
      <c r="HYL1" s="13"/>
      <c r="HYM1" s="13"/>
      <c r="HYN1" s="13"/>
      <c r="HYO1" s="13"/>
      <c r="HYP1" s="13"/>
      <c r="HYQ1" s="13"/>
      <c r="HYR1" s="13"/>
      <c r="HYS1" s="13"/>
      <c r="HYT1" s="13"/>
      <c r="HYU1" s="13"/>
      <c r="HYV1" s="13"/>
      <c r="HYW1" s="13"/>
      <c r="HYX1" s="13"/>
      <c r="HYY1" s="13"/>
      <c r="HYZ1" s="13"/>
      <c r="HZA1" s="13"/>
      <c r="HZB1" s="13"/>
      <c r="HZC1" s="13"/>
      <c r="HZD1" s="13"/>
      <c r="HZE1" s="13"/>
      <c r="HZF1" s="13"/>
      <c r="HZG1" s="13"/>
      <c r="HZH1" s="13"/>
      <c r="HZI1" s="13"/>
      <c r="HZJ1" s="13"/>
      <c r="HZK1" s="13"/>
      <c r="HZL1" s="13"/>
      <c r="HZM1" s="13"/>
      <c r="HZN1" s="13"/>
      <c r="HZO1" s="13"/>
      <c r="HZP1" s="13"/>
      <c r="HZQ1" s="13"/>
      <c r="HZR1" s="13"/>
      <c r="HZS1" s="13"/>
      <c r="HZT1" s="13"/>
      <c r="HZU1" s="13"/>
      <c r="HZV1" s="13"/>
      <c r="HZW1" s="13"/>
      <c r="HZX1" s="13"/>
      <c r="HZY1" s="13"/>
      <c r="HZZ1" s="13"/>
      <c r="IAA1" s="13"/>
      <c r="IAB1" s="13"/>
      <c r="IAC1" s="13"/>
      <c r="IAD1" s="13"/>
      <c r="IAE1" s="13"/>
      <c r="IAF1" s="13"/>
      <c r="IAG1" s="13"/>
      <c r="IAH1" s="13"/>
      <c r="IAI1" s="13"/>
      <c r="IAJ1" s="13"/>
      <c r="IAK1" s="13"/>
      <c r="IAL1" s="13"/>
      <c r="IAM1" s="13"/>
      <c r="IAN1" s="13"/>
      <c r="IAO1" s="13"/>
      <c r="IAP1" s="13"/>
      <c r="IAQ1" s="13"/>
      <c r="IAR1" s="13"/>
      <c r="IAS1" s="13"/>
      <c r="IAT1" s="13"/>
      <c r="IAU1" s="13"/>
      <c r="IAV1" s="13"/>
      <c r="IAW1" s="13"/>
      <c r="IAX1" s="13"/>
      <c r="IAY1" s="13"/>
      <c r="IAZ1" s="13"/>
      <c r="IBA1" s="13"/>
      <c r="IBB1" s="13"/>
      <c r="IBC1" s="13"/>
      <c r="IBD1" s="13"/>
      <c r="IBE1" s="13"/>
      <c r="IBF1" s="13"/>
      <c r="IBG1" s="13"/>
      <c r="IBH1" s="13"/>
      <c r="IBI1" s="13"/>
      <c r="IBJ1" s="13"/>
      <c r="IBK1" s="13"/>
      <c r="IBL1" s="13"/>
      <c r="IBM1" s="13"/>
      <c r="IBN1" s="13"/>
      <c r="IBO1" s="13"/>
      <c r="IBP1" s="13"/>
      <c r="IBQ1" s="13"/>
      <c r="IBR1" s="13"/>
      <c r="IBS1" s="13"/>
      <c r="IBT1" s="13"/>
      <c r="IBU1" s="13"/>
      <c r="IBV1" s="13"/>
      <c r="IBW1" s="13"/>
      <c r="IBX1" s="318"/>
      <c r="IBY1" s="318"/>
      <c r="IBZ1" s="318"/>
      <c r="ICA1" s="318"/>
      <c r="ICB1" s="318"/>
      <c r="ICC1" s="318"/>
      <c r="ICD1" s="318"/>
      <c r="ICE1" s="318"/>
      <c r="ICF1" s="318"/>
      <c r="ICG1" s="318"/>
      <c r="ICH1" s="318"/>
      <c r="ICI1" s="318"/>
      <c r="ICJ1" s="318"/>
      <c r="ICK1" s="318"/>
      <c r="ICL1" s="318"/>
      <c r="ICM1" s="318"/>
      <c r="ICN1" s="318"/>
      <c r="ICO1" s="318"/>
      <c r="ICP1" s="318"/>
      <c r="ICQ1" s="318"/>
      <c r="ICR1" s="318"/>
      <c r="ICS1" s="318"/>
      <c r="ICT1" s="318"/>
      <c r="ICU1" s="318"/>
      <c r="ICV1" s="318"/>
      <c r="ICW1" s="318"/>
      <c r="ICX1" s="318"/>
      <c r="ICY1" s="318"/>
      <c r="ICZ1" s="318"/>
      <c r="IDA1" s="318"/>
      <c r="IDB1" s="318"/>
      <c r="IDC1" s="318"/>
      <c r="IDD1" s="318"/>
      <c r="IDE1" s="318"/>
      <c r="IDF1" s="318"/>
      <c r="IDG1" s="318"/>
      <c r="IDH1" s="318"/>
      <c r="IDI1" s="318"/>
      <c r="IDJ1" s="318"/>
      <c r="IDK1" s="318"/>
      <c r="IDL1" s="318"/>
      <c r="IDM1" s="318"/>
      <c r="IDN1" s="318"/>
      <c r="IDO1" s="318"/>
      <c r="IDP1" s="318"/>
      <c r="IDQ1" s="318"/>
      <c r="IDR1" s="318"/>
      <c r="IDS1" s="318"/>
      <c r="IDT1" s="318"/>
      <c r="IDU1" s="318"/>
      <c r="IDV1" s="318"/>
      <c r="IDW1" s="318"/>
      <c r="IDX1" s="318"/>
      <c r="IDY1" s="318"/>
      <c r="IDZ1" s="318"/>
      <c r="IEA1" s="318"/>
      <c r="IEB1" s="318"/>
      <c r="IEC1" s="318"/>
      <c r="IED1" s="318"/>
      <c r="IEE1" s="318"/>
      <c r="IEF1" s="318"/>
      <c r="IEG1" s="318"/>
      <c r="IEH1" s="318"/>
      <c r="IEI1" s="318"/>
      <c r="IEJ1" s="318"/>
      <c r="IEK1" s="318"/>
      <c r="IEL1" s="318"/>
      <c r="IEM1" s="318"/>
      <c r="IEN1" s="318"/>
      <c r="IEO1" s="318"/>
      <c r="IEP1" s="318"/>
      <c r="IEQ1" s="318"/>
      <c r="IER1" s="318"/>
      <c r="IES1" s="318"/>
      <c r="IET1" s="318"/>
      <c r="IEU1" s="318"/>
      <c r="IEV1" s="318"/>
      <c r="IEW1" s="318"/>
      <c r="IEX1" s="318"/>
      <c r="IEY1" s="318"/>
      <c r="IEZ1" s="318"/>
      <c r="IFA1" s="318"/>
      <c r="IFB1" s="318"/>
      <c r="IFC1" s="318"/>
      <c r="IFD1" s="318"/>
      <c r="IFE1" s="318"/>
      <c r="IFF1" s="318"/>
      <c r="IFG1" s="318"/>
      <c r="IFH1" s="318"/>
      <c r="IFI1" s="318"/>
      <c r="IFJ1" s="318"/>
      <c r="IFK1" s="318"/>
      <c r="IFL1" s="318"/>
      <c r="IFM1" s="318"/>
      <c r="IFN1" s="318"/>
      <c r="IFO1" s="318"/>
      <c r="IFP1" s="318"/>
      <c r="IFQ1" s="318"/>
      <c r="IFR1" s="318"/>
      <c r="IFS1" s="318"/>
      <c r="IFT1" s="318"/>
      <c r="IFU1" s="318"/>
      <c r="IFV1" s="318"/>
      <c r="IFW1" s="318"/>
      <c r="IFX1" s="318"/>
      <c r="IFY1" s="318"/>
      <c r="IFZ1" s="318"/>
      <c r="IGA1" s="318"/>
      <c r="IGB1" s="318"/>
      <c r="IGC1" s="318"/>
      <c r="IGD1" s="318"/>
      <c r="IGE1" s="318"/>
      <c r="IGF1" s="318"/>
      <c r="IGG1" s="318"/>
      <c r="IGH1" s="318"/>
      <c r="IGI1" s="318"/>
      <c r="IGJ1" s="318"/>
      <c r="IGK1" s="318"/>
      <c r="IGL1" s="318"/>
      <c r="IGM1" s="318"/>
      <c r="IGN1" s="318"/>
      <c r="IGO1" s="318"/>
      <c r="IGP1" s="318"/>
      <c r="IGQ1" s="318"/>
      <c r="IGR1" s="318"/>
      <c r="IGS1" s="318"/>
      <c r="IGT1" s="318"/>
      <c r="IGU1" s="318"/>
      <c r="IGV1" s="318"/>
      <c r="IGW1" s="318"/>
      <c r="IGX1" s="318"/>
      <c r="IGY1" s="318"/>
      <c r="IGZ1" s="318"/>
      <c r="IHA1" s="318"/>
      <c r="IHB1" s="318"/>
      <c r="IHC1" s="318"/>
      <c r="IHD1" s="318"/>
      <c r="IHE1" s="318"/>
      <c r="IHF1" s="318"/>
      <c r="IHG1" s="318"/>
      <c r="IHH1" s="318"/>
      <c r="IHI1" s="318"/>
      <c r="IHJ1" s="318"/>
      <c r="IHK1" s="318"/>
      <c r="IHL1" s="318"/>
      <c r="IHM1" s="318"/>
      <c r="IHN1" s="318"/>
      <c r="IHO1" s="318"/>
      <c r="IHP1" s="318"/>
      <c r="IHQ1" s="318"/>
      <c r="IHR1" s="318"/>
      <c r="IHS1" s="318"/>
      <c r="IHT1" s="318"/>
      <c r="IHU1" s="318"/>
      <c r="IHV1" s="318"/>
      <c r="IHW1" s="318"/>
      <c r="IHX1" s="318"/>
      <c r="IHY1" s="318"/>
      <c r="IHZ1" s="318"/>
      <c r="IIA1" s="318"/>
      <c r="IIB1" s="318"/>
      <c r="IIC1" s="318"/>
      <c r="IID1" s="318"/>
      <c r="IIE1" s="318"/>
      <c r="IIF1" s="13"/>
      <c r="IIG1" s="13"/>
      <c r="IIH1" s="13"/>
      <c r="III1" s="13"/>
      <c r="IIJ1" s="13"/>
      <c r="IIK1" s="13"/>
      <c r="IIL1" s="13"/>
      <c r="IIM1" s="13"/>
      <c r="IIN1" s="13"/>
      <c r="IIO1" s="13"/>
      <c r="IIP1" s="13"/>
      <c r="IIQ1" s="13"/>
      <c r="IIR1" s="13"/>
      <c r="IIS1" s="13"/>
      <c r="IIT1" s="13"/>
      <c r="IIU1" s="13"/>
      <c r="IIV1" s="13"/>
      <c r="IIW1" s="13"/>
      <c r="IIX1" s="13"/>
      <c r="IIY1" s="13"/>
      <c r="IIZ1" s="13"/>
      <c r="IJA1" s="13"/>
      <c r="IJB1" s="13"/>
      <c r="IJC1" s="13"/>
      <c r="IJD1" s="13"/>
      <c r="IJE1" s="13"/>
      <c r="IJF1" s="13"/>
      <c r="IJG1" s="13"/>
      <c r="IJH1" s="13"/>
      <c r="IJI1" s="13"/>
      <c r="IJJ1" s="13"/>
      <c r="IJK1" s="13"/>
      <c r="IJL1" s="13"/>
      <c r="IJM1" s="13"/>
      <c r="IJN1" s="13"/>
      <c r="IJO1" s="13"/>
      <c r="IJP1" s="13"/>
      <c r="IJQ1" s="13"/>
      <c r="IJR1" s="13"/>
      <c r="IJS1" s="13"/>
      <c r="IJT1" s="13"/>
      <c r="IJU1" s="13"/>
      <c r="IJV1" s="13"/>
      <c r="IJW1" s="13"/>
      <c r="IJX1" s="13"/>
      <c r="IJY1" s="13"/>
      <c r="IJZ1" s="13"/>
      <c r="IKA1" s="13"/>
      <c r="IKB1" s="13"/>
      <c r="IKC1" s="13"/>
      <c r="IKD1" s="13"/>
      <c r="IKE1" s="13"/>
      <c r="IKF1" s="13"/>
      <c r="IKG1" s="13"/>
      <c r="IKH1" s="13"/>
      <c r="IKI1" s="13"/>
      <c r="IKJ1" s="13"/>
      <c r="IKK1" s="13"/>
      <c r="IKL1" s="13"/>
      <c r="IKM1" s="13"/>
      <c r="IKN1" s="13"/>
      <c r="IKO1" s="13"/>
      <c r="IKP1" s="13"/>
      <c r="IKQ1" s="13"/>
      <c r="IKR1" s="13"/>
      <c r="IKS1" s="13"/>
      <c r="IKT1" s="13"/>
      <c r="IKU1" s="13"/>
      <c r="IKV1" s="13"/>
      <c r="IKW1" s="13"/>
      <c r="IKX1" s="13"/>
      <c r="IKY1" s="13"/>
      <c r="IKZ1" s="13"/>
      <c r="ILA1" s="13"/>
      <c r="ILB1" s="13"/>
      <c r="ILC1" s="13"/>
      <c r="ILD1" s="13"/>
      <c r="ILE1" s="13"/>
      <c r="ILF1" s="13"/>
      <c r="ILG1" s="13"/>
      <c r="ILH1" s="13"/>
      <c r="ILI1" s="13"/>
      <c r="ILJ1" s="13"/>
      <c r="ILK1" s="13"/>
      <c r="ILL1" s="13"/>
      <c r="ILM1" s="13"/>
      <c r="ILN1" s="13"/>
      <c r="ILO1" s="13"/>
      <c r="ILP1" s="13"/>
      <c r="ILQ1" s="13"/>
      <c r="ILR1" s="13"/>
      <c r="ILS1" s="13"/>
      <c r="ILT1" s="318"/>
      <c r="ILU1" s="318"/>
      <c r="ILV1" s="318"/>
      <c r="ILW1" s="318"/>
      <c r="ILX1" s="318"/>
      <c r="ILY1" s="318"/>
      <c r="ILZ1" s="318"/>
      <c r="IMA1" s="318"/>
      <c r="IMB1" s="318"/>
      <c r="IMC1" s="318"/>
      <c r="IMD1" s="318"/>
      <c r="IME1" s="318"/>
      <c r="IMF1" s="318"/>
      <c r="IMG1" s="318"/>
      <c r="IMH1" s="318"/>
      <c r="IMI1" s="318"/>
      <c r="IMJ1" s="318"/>
      <c r="IMK1" s="318"/>
      <c r="IML1" s="318"/>
      <c r="IMM1" s="318"/>
      <c r="IMN1" s="318"/>
      <c r="IMO1" s="318"/>
      <c r="IMP1" s="318"/>
      <c r="IMQ1" s="318"/>
      <c r="IMR1" s="318"/>
      <c r="IMS1" s="318"/>
      <c r="IMT1" s="318"/>
      <c r="IMU1" s="318"/>
      <c r="IMV1" s="318"/>
      <c r="IMW1" s="318"/>
      <c r="IMX1" s="318"/>
      <c r="IMY1" s="318"/>
      <c r="IMZ1" s="318"/>
      <c r="INA1" s="318"/>
      <c r="INB1" s="318"/>
      <c r="INC1" s="318"/>
      <c r="IND1" s="318"/>
      <c r="INE1" s="318"/>
      <c r="INF1" s="318"/>
      <c r="ING1" s="318"/>
      <c r="INH1" s="318"/>
      <c r="INI1" s="318"/>
      <c r="INJ1" s="318"/>
      <c r="INK1" s="318"/>
      <c r="INL1" s="318"/>
      <c r="INM1" s="318"/>
      <c r="INN1" s="318"/>
      <c r="INO1" s="318"/>
      <c r="INP1" s="318"/>
      <c r="INQ1" s="318"/>
      <c r="INR1" s="318"/>
      <c r="INS1" s="318"/>
      <c r="INT1" s="318"/>
      <c r="INU1" s="318"/>
      <c r="INV1" s="318"/>
      <c r="INW1" s="318"/>
      <c r="INX1" s="318"/>
      <c r="INY1" s="318"/>
      <c r="INZ1" s="318"/>
      <c r="IOA1" s="318"/>
      <c r="IOB1" s="318"/>
      <c r="IOC1" s="318"/>
      <c r="IOD1" s="318"/>
      <c r="IOE1" s="318"/>
      <c r="IOF1" s="318"/>
      <c r="IOG1" s="318"/>
      <c r="IOH1" s="318"/>
      <c r="IOI1" s="318"/>
      <c r="IOJ1" s="318"/>
      <c r="IOK1" s="318"/>
      <c r="IOL1" s="318"/>
      <c r="IOM1" s="318"/>
      <c r="ION1" s="318"/>
      <c r="IOO1" s="318"/>
      <c r="IOP1" s="318"/>
      <c r="IOQ1" s="318"/>
      <c r="IOR1" s="318"/>
      <c r="IOS1" s="318"/>
      <c r="IOT1" s="318"/>
      <c r="IOU1" s="318"/>
      <c r="IOV1" s="318"/>
      <c r="IOW1" s="318"/>
      <c r="IOX1" s="318"/>
      <c r="IOY1" s="318"/>
      <c r="IOZ1" s="318"/>
      <c r="IPA1" s="318"/>
      <c r="IPB1" s="318"/>
      <c r="IPC1" s="318"/>
      <c r="IPD1" s="318"/>
      <c r="IPE1" s="318"/>
      <c r="IPF1" s="318"/>
      <c r="IPG1" s="318"/>
      <c r="IPH1" s="318"/>
      <c r="IPI1" s="318"/>
      <c r="IPJ1" s="318"/>
      <c r="IPK1" s="318"/>
      <c r="IPL1" s="318"/>
      <c r="IPM1" s="318"/>
      <c r="IPN1" s="318"/>
      <c r="IPO1" s="318"/>
      <c r="IPP1" s="318"/>
      <c r="IPQ1" s="318"/>
      <c r="IPR1" s="318"/>
      <c r="IPS1" s="318"/>
      <c r="IPT1" s="318"/>
      <c r="IPU1" s="318"/>
      <c r="IPV1" s="318"/>
      <c r="IPW1" s="318"/>
      <c r="IPX1" s="318"/>
      <c r="IPY1" s="318"/>
      <c r="IPZ1" s="318"/>
      <c r="IQA1" s="318"/>
      <c r="IQB1" s="318"/>
      <c r="IQC1" s="318"/>
      <c r="IQD1" s="318"/>
      <c r="IQE1" s="318"/>
      <c r="IQF1" s="318"/>
      <c r="IQG1" s="318"/>
      <c r="IQH1" s="318"/>
      <c r="IQI1" s="318"/>
      <c r="IQJ1" s="318"/>
      <c r="IQK1" s="318"/>
      <c r="IQL1" s="318"/>
      <c r="IQM1" s="318"/>
      <c r="IQN1" s="318"/>
      <c r="IQO1" s="318"/>
      <c r="IQP1" s="318"/>
      <c r="IQQ1" s="318"/>
      <c r="IQR1" s="318"/>
      <c r="IQS1" s="318"/>
      <c r="IQT1" s="318"/>
      <c r="IQU1" s="318"/>
      <c r="IQV1" s="318"/>
      <c r="IQW1" s="318"/>
      <c r="IQX1" s="318"/>
      <c r="IQY1" s="318"/>
      <c r="IQZ1" s="318"/>
      <c r="IRA1" s="318"/>
      <c r="IRB1" s="318"/>
      <c r="IRC1" s="318"/>
      <c r="IRD1" s="318"/>
      <c r="IRE1" s="318"/>
      <c r="IRF1" s="318"/>
      <c r="IRG1" s="318"/>
      <c r="IRH1" s="318"/>
      <c r="IRI1" s="318"/>
      <c r="IRJ1" s="318"/>
      <c r="IRK1" s="318"/>
      <c r="IRL1" s="318"/>
      <c r="IRM1" s="318"/>
      <c r="IRN1" s="318"/>
      <c r="IRO1" s="318"/>
      <c r="IRP1" s="318"/>
      <c r="IRQ1" s="318"/>
      <c r="IRR1" s="318"/>
      <c r="IRS1" s="318"/>
      <c r="IRT1" s="318"/>
      <c r="IRU1" s="318"/>
      <c r="IRV1" s="318"/>
      <c r="IRW1" s="318"/>
      <c r="IRX1" s="318"/>
      <c r="IRY1" s="318"/>
      <c r="IRZ1" s="318"/>
      <c r="ISA1" s="318"/>
      <c r="ISB1" s="13"/>
      <c r="ISC1" s="13"/>
      <c r="ISD1" s="13"/>
      <c r="ISE1" s="13"/>
      <c r="ISF1" s="13"/>
      <c r="ISG1" s="13"/>
      <c r="ISH1" s="13"/>
      <c r="ISI1" s="13"/>
      <c r="ISJ1" s="13"/>
      <c r="ISK1" s="13"/>
      <c r="ISL1" s="13"/>
      <c r="ISM1" s="13"/>
      <c r="ISN1" s="13"/>
      <c r="ISO1" s="13"/>
      <c r="ISP1" s="13"/>
      <c r="ISQ1" s="13"/>
      <c r="ISR1" s="13"/>
      <c r="ISS1" s="13"/>
      <c r="IST1" s="13"/>
      <c r="ISU1" s="13"/>
      <c r="ISV1" s="13"/>
      <c r="ISW1" s="13"/>
      <c r="ISX1" s="13"/>
      <c r="ISY1" s="13"/>
      <c r="ISZ1" s="13"/>
      <c r="ITA1" s="13"/>
      <c r="ITB1" s="13"/>
      <c r="ITC1" s="13"/>
      <c r="ITD1" s="13"/>
      <c r="ITE1" s="13"/>
      <c r="ITF1" s="13"/>
      <c r="ITG1" s="13"/>
      <c r="ITH1" s="13"/>
      <c r="ITI1" s="13"/>
      <c r="ITJ1" s="13"/>
      <c r="ITK1" s="13"/>
      <c r="ITL1" s="13"/>
      <c r="ITM1" s="13"/>
      <c r="ITN1" s="13"/>
      <c r="ITO1" s="13"/>
      <c r="ITP1" s="13"/>
      <c r="ITQ1" s="13"/>
      <c r="ITR1" s="13"/>
      <c r="ITS1" s="13"/>
      <c r="ITT1" s="13"/>
      <c r="ITU1" s="13"/>
      <c r="ITV1" s="13"/>
      <c r="ITW1" s="13"/>
      <c r="ITX1" s="13"/>
      <c r="ITY1" s="13"/>
      <c r="ITZ1" s="13"/>
      <c r="IUA1" s="13"/>
      <c r="IUB1" s="13"/>
      <c r="IUC1" s="13"/>
      <c r="IUD1" s="13"/>
      <c r="IUE1" s="13"/>
      <c r="IUF1" s="13"/>
      <c r="IUG1" s="13"/>
      <c r="IUH1" s="13"/>
      <c r="IUI1" s="13"/>
      <c r="IUJ1" s="13"/>
      <c r="IUK1" s="13"/>
      <c r="IUL1" s="13"/>
      <c r="IUM1" s="13"/>
      <c r="IUN1" s="13"/>
      <c r="IUO1" s="13"/>
      <c r="IUP1" s="13"/>
      <c r="IUQ1" s="13"/>
      <c r="IUR1" s="13"/>
      <c r="IUS1" s="13"/>
      <c r="IUT1" s="13"/>
      <c r="IUU1" s="13"/>
      <c r="IUV1" s="13"/>
      <c r="IUW1" s="13"/>
      <c r="IUX1" s="13"/>
      <c r="IUY1" s="13"/>
      <c r="IUZ1" s="13"/>
      <c r="IVA1" s="13"/>
      <c r="IVB1" s="13"/>
      <c r="IVC1" s="13"/>
      <c r="IVD1" s="13"/>
      <c r="IVE1" s="13"/>
      <c r="IVF1" s="13"/>
      <c r="IVG1" s="13"/>
      <c r="IVH1" s="13"/>
      <c r="IVI1" s="13"/>
      <c r="IVJ1" s="13"/>
      <c r="IVK1" s="13"/>
      <c r="IVL1" s="13"/>
      <c r="IVM1" s="13"/>
      <c r="IVN1" s="13"/>
      <c r="IVO1" s="13"/>
      <c r="IVP1" s="318"/>
      <c r="IVQ1" s="318"/>
      <c r="IVR1" s="318"/>
      <c r="IVS1" s="318"/>
      <c r="IVT1" s="318"/>
      <c r="IVU1" s="318"/>
      <c r="IVV1" s="318"/>
      <c r="IVW1" s="318"/>
      <c r="IVX1" s="318"/>
      <c r="IVY1" s="318"/>
      <c r="IVZ1" s="318"/>
      <c r="IWA1" s="318"/>
      <c r="IWB1" s="318"/>
      <c r="IWC1" s="318"/>
      <c r="IWD1" s="318"/>
      <c r="IWE1" s="318"/>
      <c r="IWF1" s="318"/>
      <c r="IWG1" s="318"/>
      <c r="IWH1" s="318"/>
      <c r="IWI1" s="318"/>
      <c r="IWJ1" s="318"/>
      <c r="IWK1" s="318"/>
      <c r="IWL1" s="318"/>
      <c r="IWM1" s="318"/>
      <c r="IWN1" s="318"/>
      <c r="IWO1" s="318"/>
      <c r="IWP1" s="318"/>
      <c r="IWQ1" s="318"/>
      <c r="IWR1" s="318"/>
      <c r="IWS1" s="318"/>
      <c r="IWT1" s="318"/>
      <c r="IWU1" s="318"/>
      <c r="IWV1" s="318"/>
      <c r="IWW1" s="318"/>
      <c r="IWX1" s="318"/>
      <c r="IWY1" s="318"/>
      <c r="IWZ1" s="318"/>
      <c r="IXA1" s="318"/>
      <c r="IXB1" s="318"/>
      <c r="IXC1" s="318"/>
      <c r="IXD1" s="318"/>
      <c r="IXE1" s="318"/>
      <c r="IXF1" s="318"/>
      <c r="IXG1" s="318"/>
      <c r="IXH1" s="318"/>
      <c r="IXI1" s="318"/>
      <c r="IXJ1" s="318"/>
      <c r="IXK1" s="318"/>
      <c r="IXL1" s="318"/>
      <c r="IXM1" s="318"/>
      <c r="IXN1" s="318"/>
      <c r="IXO1" s="318"/>
      <c r="IXP1" s="318"/>
      <c r="IXQ1" s="318"/>
      <c r="IXR1" s="318"/>
      <c r="IXS1" s="318"/>
      <c r="IXT1" s="318"/>
      <c r="IXU1" s="318"/>
      <c r="IXV1" s="318"/>
      <c r="IXW1" s="318"/>
      <c r="IXX1" s="318"/>
      <c r="IXY1" s="318"/>
      <c r="IXZ1" s="318"/>
      <c r="IYA1" s="318"/>
      <c r="IYB1" s="318"/>
      <c r="IYC1" s="318"/>
      <c r="IYD1" s="318"/>
      <c r="IYE1" s="318"/>
      <c r="IYF1" s="318"/>
      <c r="IYG1" s="318"/>
      <c r="IYH1" s="318"/>
      <c r="IYI1" s="318"/>
      <c r="IYJ1" s="318"/>
      <c r="IYK1" s="318"/>
      <c r="IYL1" s="318"/>
      <c r="IYM1" s="318"/>
      <c r="IYN1" s="318"/>
      <c r="IYO1" s="318"/>
      <c r="IYP1" s="318"/>
      <c r="IYQ1" s="318"/>
      <c r="IYR1" s="318"/>
      <c r="IYS1" s="318"/>
      <c r="IYT1" s="318"/>
      <c r="IYU1" s="318"/>
      <c r="IYV1" s="318"/>
      <c r="IYW1" s="318"/>
      <c r="IYX1" s="318"/>
      <c r="IYY1" s="318"/>
      <c r="IYZ1" s="318"/>
      <c r="IZA1" s="318"/>
      <c r="IZB1" s="318"/>
      <c r="IZC1" s="318"/>
      <c r="IZD1" s="318"/>
      <c r="IZE1" s="318"/>
      <c r="IZF1" s="318"/>
      <c r="IZG1" s="318"/>
      <c r="IZH1" s="318"/>
      <c r="IZI1" s="318"/>
      <c r="IZJ1" s="318"/>
      <c r="IZK1" s="318"/>
      <c r="IZL1" s="318"/>
      <c r="IZM1" s="318"/>
      <c r="IZN1" s="318"/>
      <c r="IZO1" s="318"/>
      <c r="IZP1" s="318"/>
      <c r="IZQ1" s="318"/>
      <c r="IZR1" s="318"/>
      <c r="IZS1" s="318"/>
      <c r="IZT1" s="318"/>
      <c r="IZU1" s="318"/>
      <c r="IZV1" s="318"/>
      <c r="IZW1" s="318"/>
      <c r="IZX1" s="318"/>
      <c r="IZY1" s="318"/>
      <c r="IZZ1" s="318"/>
      <c r="JAA1" s="318"/>
      <c r="JAB1" s="318"/>
      <c r="JAC1" s="318"/>
      <c r="JAD1" s="318"/>
      <c r="JAE1" s="318"/>
      <c r="JAF1" s="318"/>
      <c r="JAG1" s="318"/>
      <c r="JAH1" s="318"/>
      <c r="JAI1" s="318"/>
      <c r="JAJ1" s="318"/>
      <c r="JAK1" s="318"/>
      <c r="JAL1" s="318"/>
      <c r="JAM1" s="318"/>
      <c r="JAN1" s="318"/>
      <c r="JAO1" s="318"/>
      <c r="JAP1" s="318"/>
      <c r="JAQ1" s="318"/>
      <c r="JAR1" s="318"/>
      <c r="JAS1" s="318"/>
      <c r="JAT1" s="318"/>
      <c r="JAU1" s="318"/>
      <c r="JAV1" s="318"/>
      <c r="JAW1" s="318"/>
      <c r="JAX1" s="318"/>
      <c r="JAY1" s="318"/>
      <c r="JAZ1" s="318"/>
      <c r="JBA1" s="318"/>
      <c r="JBB1" s="318"/>
      <c r="JBC1" s="318"/>
      <c r="JBD1" s="318"/>
      <c r="JBE1" s="318"/>
      <c r="JBF1" s="318"/>
      <c r="JBG1" s="318"/>
      <c r="JBH1" s="318"/>
      <c r="JBI1" s="318"/>
      <c r="JBJ1" s="318"/>
      <c r="JBK1" s="318"/>
      <c r="JBL1" s="318"/>
      <c r="JBM1" s="318"/>
      <c r="JBN1" s="318"/>
      <c r="JBO1" s="318"/>
      <c r="JBP1" s="318"/>
      <c r="JBQ1" s="318"/>
      <c r="JBR1" s="318"/>
      <c r="JBS1" s="318"/>
      <c r="JBT1" s="318"/>
      <c r="JBU1" s="318"/>
      <c r="JBV1" s="318"/>
      <c r="JBW1" s="318"/>
      <c r="JBX1" s="13"/>
      <c r="JBY1" s="13"/>
      <c r="JBZ1" s="13"/>
      <c r="JCA1" s="13"/>
      <c r="JCB1" s="13"/>
      <c r="JCC1" s="13"/>
      <c r="JCD1" s="13"/>
      <c r="JCE1" s="13"/>
      <c r="JCF1" s="13"/>
      <c r="JCG1" s="13"/>
      <c r="JCH1" s="13"/>
      <c r="JCI1" s="13"/>
      <c r="JCJ1" s="13"/>
      <c r="JCK1" s="13"/>
      <c r="JCL1" s="13"/>
      <c r="JCM1" s="13"/>
      <c r="JCN1" s="13"/>
      <c r="JCO1" s="13"/>
      <c r="JCP1" s="13"/>
      <c r="JCQ1" s="13"/>
      <c r="JCR1" s="13"/>
      <c r="JCS1" s="13"/>
      <c r="JCT1" s="13"/>
      <c r="JCU1" s="13"/>
      <c r="JCV1" s="13"/>
      <c r="JCW1" s="13"/>
      <c r="JCX1" s="13"/>
      <c r="JCY1" s="13"/>
      <c r="JCZ1" s="13"/>
      <c r="JDA1" s="13"/>
      <c r="JDB1" s="13"/>
      <c r="JDC1" s="13"/>
      <c r="JDD1" s="13"/>
      <c r="JDE1" s="13"/>
      <c r="JDF1" s="13"/>
      <c r="JDG1" s="13"/>
      <c r="JDH1" s="13"/>
      <c r="JDI1" s="13"/>
      <c r="JDJ1" s="13"/>
      <c r="JDK1" s="13"/>
      <c r="JDL1" s="13"/>
      <c r="JDM1" s="13"/>
      <c r="JDN1" s="13"/>
      <c r="JDO1" s="13"/>
      <c r="JDP1" s="13"/>
      <c r="JDQ1" s="13"/>
      <c r="JDR1" s="13"/>
      <c r="JDS1" s="13"/>
      <c r="JDT1" s="13"/>
      <c r="JDU1" s="13"/>
      <c r="JDV1" s="13"/>
      <c r="JDW1" s="13"/>
      <c r="JDX1" s="13"/>
      <c r="JDY1" s="13"/>
      <c r="JDZ1" s="13"/>
      <c r="JEA1" s="13"/>
      <c r="JEB1" s="13"/>
      <c r="JEC1" s="13"/>
      <c r="JED1" s="13"/>
      <c r="JEE1" s="13"/>
      <c r="JEF1" s="13"/>
      <c r="JEG1" s="13"/>
      <c r="JEH1" s="13"/>
      <c r="JEI1" s="13"/>
      <c r="JEJ1" s="13"/>
      <c r="JEK1" s="13"/>
      <c r="JEL1" s="13"/>
      <c r="JEM1" s="13"/>
      <c r="JEN1" s="13"/>
      <c r="JEO1" s="13"/>
      <c r="JEP1" s="13"/>
      <c r="JEQ1" s="13"/>
      <c r="JER1" s="13"/>
      <c r="JES1" s="13"/>
      <c r="JET1" s="13"/>
      <c r="JEU1" s="13"/>
      <c r="JEV1" s="13"/>
      <c r="JEW1" s="13"/>
      <c r="JEX1" s="13"/>
      <c r="JEY1" s="13"/>
      <c r="JEZ1" s="13"/>
      <c r="JFA1" s="13"/>
      <c r="JFB1" s="13"/>
      <c r="JFC1" s="13"/>
      <c r="JFD1" s="13"/>
      <c r="JFE1" s="13"/>
      <c r="JFF1" s="13"/>
      <c r="JFG1" s="13"/>
      <c r="JFH1" s="13"/>
      <c r="JFI1" s="13"/>
      <c r="JFJ1" s="13"/>
      <c r="JFK1" s="13"/>
      <c r="JFL1" s="318"/>
      <c r="JFM1" s="318"/>
      <c r="JFN1" s="318"/>
      <c r="JFO1" s="318"/>
      <c r="JFP1" s="318"/>
      <c r="JFQ1" s="318"/>
      <c r="JFR1" s="318"/>
      <c r="JFS1" s="318"/>
      <c r="JFT1" s="318"/>
      <c r="JFU1" s="318"/>
      <c r="JFV1" s="318"/>
      <c r="JFW1" s="318"/>
      <c r="JFX1" s="318"/>
      <c r="JFY1" s="318"/>
      <c r="JFZ1" s="318"/>
      <c r="JGA1" s="318"/>
      <c r="JGB1" s="318"/>
      <c r="JGC1" s="318"/>
      <c r="JGD1" s="318"/>
      <c r="JGE1" s="318"/>
      <c r="JGF1" s="318"/>
      <c r="JGG1" s="318"/>
      <c r="JGH1" s="318"/>
      <c r="JGI1" s="318"/>
      <c r="JGJ1" s="318"/>
      <c r="JGK1" s="318"/>
      <c r="JGL1" s="318"/>
      <c r="JGM1" s="318"/>
      <c r="JGN1" s="318"/>
      <c r="JGO1" s="318"/>
      <c r="JGP1" s="318"/>
      <c r="JGQ1" s="318"/>
      <c r="JGR1" s="318"/>
      <c r="JGS1" s="318"/>
      <c r="JGT1" s="318"/>
      <c r="JGU1" s="318"/>
      <c r="JGV1" s="318"/>
      <c r="JGW1" s="318"/>
      <c r="JGX1" s="318"/>
      <c r="JGY1" s="318"/>
      <c r="JGZ1" s="318"/>
      <c r="JHA1" s="318"/>
      <c r="JHB1" s="318"/>
      <c r="JHC1" s="318"/>
      <c r="JHD1" s="318"/>
      <c r="JHE1" s="318"/>
      <c r="JHF1" s="318"/>
      <c r="JHG1" s="318"/>
      <c r="JHH1" s="318"/>
      <c r="JHI1" s="318"/>
      <c r="JHJ1" s="318"/>
      <c r="JHK1" s="318"/>
      <c r="JHL1" s="318"/>
      <c r="JHM1" s="318"/>
      <c r="JHN1" s="318"/>
      <c r="JHO1" s="318"/>
      <c r="JHP1" s="318"/>
      <c r="JHQ1" s="318"/>
      <c r="JHR1" s="318"/>
      <c r="JHS1" s="318"/>
      <c r="JHT1" s="318"/>
      <c r="JHU1" s="318"/>
      <c r="JHV1" s="318"/>
      <c r="JHW1" s="318"/>
      <c r="JHX1" s="318"/>
      <c r="JHY1" s="318"/>
      <c r="JHZ1" s="318"/>
      <c r="JIA1" s="318"/>
      <c r="JIB1" s="318"/>
      <c r="JIC1" s="318"/>
      <c r="JID1" s="318"/>
      <c r="JIE1" s="318"/>
      <c r="JIF1" s="318"/>
      <c r="JIG1" s="318"/>
      <c r="JIH1" s="318"/>
      <c r="JII1" s="318"/>
      <c r="JIJ1" s="318"/>
      <c r="JIK1" s="318"/>
      <c r="JIL1" s="318"/>
      <c r="JIM1" s="318"/>
      <c r="JIN1" s="318"/>
      <c r="JIO1" s="318"/>
      <c r="JIP1" s="318"/>
      <c r="JIQ1" s="318"/>
      <c r="JIR1" s="318"/>
      <c r="JIS1" s="318"/>
      <c r="JIT1" s="318"/>
      <c r="JIU1" s="318"/>
      <c r="JIV1" s="318"/>
      <c r="JIW1" s="318"/>
      <c r="JIX1" s="318"/>
      <c r="JIY1" s="318"/>
      <c r="JIZ1" s="318"/>
      <c r="JJA1" s="318"/>
      <c r="JJB1" s="318"/>
      <c r="JJC1" s="318"/>
      <c r="JJD1" s="318"/>
      <c r="JJE1" s="318"/>
      <c r="JJF1" s="318"/>
      <c r="JJG1" s="318"/>
      <c r="JJH1" s="318"/>
      <c r="JJI1" s="318"/>
      <c r="JJJ1" s="318"/>
      <c r="JJK1" s="318"/>
      <c r="JJL1" s="318"/>
      <c r="JJM1" s="318"/>
      <c r="JJN1" s="318"/>
      <c r="JJO1" s="318"/>
      <c r="JJP1" s="318"/>
      <c r="JJQ1" s="318"/>
      <c r="JJR1" s="318"/>
      <c r="JJS1" s="318"/>
      <c r="JJT1" s="318"/>
      <c r="JJU1" s="318"/>
      <c r="JJV1" s="318"/>
      <c r="JJW1" s="318"/>
      <c r="JJX1" s="318"/>
      <c r="JJY1" s="318"/>
      <c r="JJZ1" s="318"/>
      <c r="JKA1" s="318"/>
      <c r="JKB1" s="318"/>
      <c r="JKC1" s="318"/>
      <c r="JKD1" s="318"/>
      <c r="JKE1" s="318"/>
      <c r="JKF1" s="318"/>
      <c r="JKG1" s="318"/>
      <c r="JKH1" s="318"/>
      <c r="JKI1" s="318"/>
      <c r="JKJ1" s="318"/>
      <c r="JKK1" s="318"/>
      <c r="JKL1" s="318"/>
      <c r="JKM1" s="318"/>
      <c r="JKN1" s="318"/>
      <c r="JKO1" s="318"/>
      <c r="JKP1" s="318"/>
      <c r="JKQ1" s="318"/>
      <c r="JKR1" s="318"/>
      <c r="JKS1" s="318"/>
      <c r="JKT1" s="318"/>
      <c r="JKU1" s="318"/>
      <c r="JKV1" s="318"/>
      <c r="JKW1" s="318"/>
      <c r="JKX1" s="318"/>
      <c r="JKY1" s="318"/>
      <c r="JKZ1" s="318"/>
      <c r="JLA1" s="318"/>
      <c r="JLB1" s="318"/>
      <c r="JLC1" s="318"/>
      <c r="JLD1" s="318"/>
      <c r="JLE1" s="318"/>
      <c r="JLF1" s="318"/>
      <c r="JLG1" s="318"/>
      <c r="JLH1" s="318"/>
      <c r="JLI1" s="318"/>
      <c r="JLJ1" s="318"/>
      <c r="JLK1" s="318"/>
      <c r="JLL1" s="318"/>
      <c r="JLM1" s="318"/>
      <c r="JLN1" s="318"/>
      <c r="JLO1" s="318"/>
      <c r="JLP1" s="318"/>
      <c r="JLQ1" s="318"/>
      <c r="JLR1" s="318"/>
      <c r="JLS1" s="318"/>
      <c r="JLT1" s="13"/>
      <c r="JLU1" s="13"/>
      <c r="JLV1" s="13"/>
      <c r="JLW1" s="13"/>
      <c r="JLX1" s="13"/>
      <c r="JLY1" s="13"/>
      <c r="JLZ1" s="13"/>
      <c r="JMA1" s="13"/>
      <c r="JMB1" s="13"/>
      <c r="JMC1" s="13"/>
      <c r="JMD1" s="13"/>
      <c r="JME1" s="13"/>
      <c r="JMF1" s="13"/>
      <c r="JMG1" s="13"/>
      <c r="JMH1" s="13"/>
      <c r="JMI1" s="13"/>
      <c r="JMJ1" s="13"/>
      <c r="JMK1" s="13"/>
      <c r="JML1" s="13"/>
      <c r="JMM1" s="13"/>
      <c r="JMN1" s="13"/>
      <c r="JMO1" s="13"/>
      <c r="JMP1" s="13"/>
      <c r="JMQ1" s="13"/>
      <c r="JMR1" s="13"/>
      <c r="JMS1" s="13"/>
      <c r="JMT1" s="13"/>
      <c r="JMU1" s="13"/>
      <c r="JMV1" s="13"/>
      <c r="JMW1" s="13"/>
      <c r="JMX1" s="13"/>
      <c r="JMY1" s="13"/>
      <c r="JMZ1" s="13"/>
      <c r="JNA1" s="13"/>
      <c r="JNB1" s="13"/>
      <c r="JNC1" s="13"/>
      <c r="JND1" s="13"/>
      <c r="JNE1" s="13"/>
      <c r="JNF1" s="13"/>
      <c r="JNG1" s="13"/>
      <c r="JNH1" s="13"/>
      <c r="JNI1" s="13"/>
      <c r="JNJ1" s="13"/>
      <c r="JNK1" s="13"/>
      <c r="JNL1" s="13"/>
      <c r="JNM1" s="13"/>
      <c r="JNN1" s="13"/>
      <c r="JNO1" s="13"/>
      <c r="JNP1" s="13"/>
      <c r="JNQ1" s="13"/>
      <c r="JNR1" s="13"/>
      <c r="JNS1" s="13"/>
      <c r="JNT1" s="13"/>
      <c r="JNU1" s="13"/>
      <c r="JNV1" s="13"/>
      <c r="JNW1" s="13"/>
      <c r="JNX1" s="13"/>
      <c r="JNY1" s="13"/>
      <c r="JNZ1" s="13"/>
      <c r="JOA1" s="13"/>
      <c r="JOB1" s="13"/>
      <c r="JOC1" s="13"/>
      <c r="JOD1" s="13"/>
      <c r="JOE1" s="13"/>
      <c r="JOF1" s="13"/>
      <c r="JOG1" s="13"/>
      <c r="JOH1" s="13"/>
      <c r="JOI1" s="13"/>
      <c r="JOJ1" s="13"/>
      <c r="JOK1" s="13"/>
      <c r="JOL1" s="13"/>
      <c r="JOM1" s="13"/>
      <c r="JON1" s="13"/>
      <c r="JOO1" s="13"/>
      <c r="JOP1" s="13"/>
      <c r="JOQ1" s="13"/>
      <c r="JOR1" s="13"/>
      <c r="JOS1" s="13"/>
      <c r="JOT1" s="13"/>
      <c r="JOU1" s="13"/>
      <c r="JOV1" s="13"/>
      <c r="JOW1" s="13"/>
      <c r="JOX1" s="13"/>
      <c r="JOY1" s="13"/>
      <c r="JOZ1" s="13"/>
      <c r="JPA1" s="13"/>
      <c r="JPB1" s="13"/>
      <c r="JPC1" s="13"/>
      <c r="JPD1" s="13"/>
      <c r="JPE1" s="13"/>
      <c r="JPF1" s="13"/>
      <c r="JPG1" s="13"/>
      <c r="JPH1" s="318"/>
      <c r="JPI1" s="318"/>
      <c r="JPJ1" s="318"/>
      <c r="JPK1" s="318"/>
      <c r="JPL1" s="318"/>
      <c r="JPM1" s="318"/>
      <c r="JPN1" s="318"/>
      <c r="JPO1" s="318"/>
      <c r="JPP1" s="318"/>
      <c r="JPQ1" s="318"/>
      <c r="JPR1" s="318"/>
      <c r="JPS1" s="318"/>
      <c r="JPT1" s="318"/>
      <c r="JPU1" s="318"/>
      <c r="JPV1" s="318"/>
      <c r="JPW1" s="318"/>
      <c r="JPX1" s="318"/>
      <c r="JPY1" s="318"/>
      <c r="JPZ1" s="318"/>
      <c r="JQA1" s="318"/>
      <c r="JQB1" s="318"/>
      <c r="JQC1" s="318"/>
      <c r="JQD1" s="318"/>
      <c r="JQE1" s="318"/>
      <c r="JQF1" s="318"/>
      <c r="JQG1" s="318"/>
      <c r="JQH1" s="318"/>
      <c r="JQI1" s="318"/>
      <c r="JQJ1" s="318"/>
      <c r="JQK1" s="318"/>
      <c r="JQL1" s="318"/>
      <c r="JQM1" s="318"/>
      <c r="JQN1" s="318"/>
      <c r="JQO1" s="318"/>
      <c r="JQP1" s="318"/>
      <c r="JQQ1" s="318"/>
      <c r="JQR1" s="318"/>
      <c r="JQS1" s="318"/>
      <c r="JQT1" s="318"/>
      <c r="JQU1" s="318"/>
      <c r="JQV1" s="318"/>
      <c r="JQW1" s="318"/>
      <c r="JQX1" s="318"/>
      <c r="JQY1" s="318"/>
      <c r="JQZ1" s="318"/>
      <c r="JRA1" s="318"/>
      <c r="JRB1" s="318"/>
      <c r="JRC1" s="318"/>
      <c r="JRD1" s="318"/>
      <c r="JRE1" s="318"/>
      <c r="JRF1" s="318"/>
      <c r="JRG1" s="318"/>
      <c r="JRH1" s="318"/>
      <c r="JRI1" s="318"/>
      <c r="JRJ1" s="318"/>
      <c r="JRK1" s="318"/>
      <c r="JRL1" s="318"/>
      <c r="JRM1" s="318"/>
      <c r="JRN1" s="318"/>
      <c r="JRO1" s="318"/>
      <c r="JRP1" s="318"/>
      <c r="JRQ1" s="318"/>
      <c r="JRR1" s="318"/>
      <c r="JRS1" s="318"/>
      <c r="JRT1" s="318"/>
      <c r="JRU1" s="318"/>
      <c r="JRV1" s="318"/>
      <c r="JRW1" s="318"/>
      <c r="JRX1" s="318"/>
      <c r="JRY1" s="318"/>
      <c r="JRZ1" s="318"/>
      <c r="JSA1" s="318"/>
      <c r="JSB1" s="318"/>
      <c r="JSC1" s="318"/>
      <c r="JSD1" s="318"/>
      <c r="JSE1" s="318"/>
      <c r="JSF1" s="318"/>
      <c r="JSG1" s="318"/>
      <c r="JSH1" s="318"/>
      <c r="JSI1" s="318"/>
      <c r="JSJ1" s="318"/>
      <c r="JSK1" s="318"/>
      <c r="JSL1" s="318"/>
      <c r="JSM1" s="318"/>
      <c r="JSN1" s="318"/>
      <c r="JSO1" s="318"/>
      <c r="JSP1" s="318"/>
      <c r="JSQ1" s="318"/>
      <c r="JSR1" s="318"/>
      <c r="JSS1" s="318"/>
      <c r="JST1" s="318"/>
      <c r="JSU1" s="318"/>
      <c r="JSV1" s="318"/>
      <c r="JSW1" s="318"/>
      <c r="JSX1" s="318"/>
      <c r="JSY1" s="318"/>
      <c r="JSZ1" s="318"/>
      <c r="JTA1" s="318"/>
      <c r="JTB1" s="318"/>
      <c r="JTC1" s="318"/>
      <c r="JTD1" s="318"/>
      <c r="JTE1" s="318"/>
      <c r="JTF1" s="318"/>
      <c r="JTG1" s="318"/>
      <c r="JTH1" s="318"/>
      <c r="JTI1" s="318"/>
      <c r="JTJ1" s="318"/>
      <c r="JTK1" s="318"/>
      <c r="JTL1" s="318"/>
      <c r="JTM1" s="318"/>
      <c r="JTN1" s="318"/>
      <c r="JTO1" s="318"/>
      <c r="JTP1" s="318"/>
      <c r="JTQ1" s="318"/>
      <c r="JTR1" s="318"/>
      <c r="JTS1" s="318"/>
      <c r="JTT1" s="318"/>
      <c r="JTU1" s="318"/>
      <c r="JTV1" s="318"/>
      <c r="JTW1" s="318"/>
      <c r="JTX1" s="318"/>
      <c r="JTY1" s="318"/>
      <c r="JTZ1" s="318"/>
      <c r="JUA1" s="318"/>
      <c r="JUB1" s="318"/>
      <c r="JUC1" s="318"/>
      <c r="JUD1" s="318"/>
      <c r="JUE1" s="318"/>
      <c r="JUF1" s="318"/>
      <c r="JUG1" s="318"/>
      <c r="JUH1" s="318"/>
      <c r="JUI1" s="318"/>
      <c r="JUJ1" s="318"/>
      <c r="JUK1" s="318"/>
      <c r="JUL1" s="318"/>
      <c r="JUM1" s="318"/>
      <c r="JUN1" s="318"/>
      <c r="JUO1" s="318"/>
      <c r="JUP1" s="318"/>
      <c r="JUQ1" s="318"/>
      <c r="JUR1" s="318"/>
      <c r="JUS1" s="318"/>
      <c r="JUT1" s="318"/>
      <c r="JUU1" s="318"/>
      <c r="JUV1" s="318"/>
      <c r="JUW1" s="318"/>
      <c r="JUX1" s="318"/>
      <c r="JUY1" s="318"/>
      <c r="JUZ1" s="318"/>
      <c r="JVA1" s="318"/>
      <c r="JVB1" s="318"/>
      <c r="JVC1" s="318"/>
      <c r="JVD1" s="318"/>
      <c r="JVE1" s="318"/>
      <c r="JVF1" s="318"/>
      <c r="JVG1" s="318"/>
      <c r="JVH1" s="318"/>
      <c r="JVI1" s="318"/>
      <c r="JVJ1" s="318"/>
      <c r="JVK1" s="318"/>
      <c r="JVL1" s="318"/>
      <c r="JVM1" s="318"/>
      <c r="JVN1" s="318"/>
      <c r="JVO1" s="318"/>
      <c r="JVP1" s="13"/>
      <c r="JVQ1" s="13"/>
      <c r="JVR1" s="13"/>
      <c r="JVS1" s="13"/>
      <c r="JVT1" s="13"/>
      <c r="JVU1" s="13"/>
      <c r="JVV1" s="13"/>
      <c r="JVW1" s="13"/>
      <c r="JVX1" s="13"/>
      <c r="JVY1" s="13"/>
      <c r="JVZ1" s="13"/>
      <c r="JWA1" s="13"/>
      <c r="JWB1" s="13"/>
      <c r="JWC1" s="13"/>
      <c r="JWD1" s="13"/>
      <c r="JWE1" s="13"/>
      <c r="JWF1" s="13"/>
      <c r="JWG1" s="13"/>
      <c r="JWH1" s="13"/>
      <c r="JWI1" s="13"/>
      <c r="JWJ1" s="13"/>
      <c r="JWK1" s="13"/>
      <c r="JWL1" s="13"/>
      <c r="JWM1" s="13"/>
      <c r="JWN1" s="13"/>
      <c r="JWO1" s="13"/>
      <c r="JWP1" s="13"/>
      <c r="JWQ1" s="13"/>
      <c r="JWR1" s="13"/>
      <c r="JWS1" s="13"/>
      <c r="JWT1" s="13"/>
      <c r="JWU1" s="13"/>
      <c r="JWV1" s="13"/>
      <c r="JWW1" s="13"/>
      <c r="JWX1" s="13"/>
      <c r="JWY1" s="13"/>
      <c r="JWZ1" s="13"/>
      <c r="JXA1" s="13"/>
      <c r="JXB1" s="13"/>
      <c r="JXC1" s="13"/>
      <c r="JXD1" s="13"/>
      <c r="JXE1" s="13"/>
      <c r="JXF1" s="13"/>
      <c r="JXG1" s="13"/>
      <c r="JXH1" s="13"/>
      <c r="JXI1" s="13"/>
      <c r="JXJ1" s="13"/>
      <c r="JXK1" s="13"/>
      <c r="JXL1" s="13"/>
      <c r="JXM1" s="13"/>
      <c r="JXN1" s="13"/>
      <c r="JXO1" s="13"/>
      <c r="JXP1" s="13"/>
      <c r="JXQ1" s="13"/>
      <c r="JXR1" s="13"/>
      <c r="JXS1" s="13"/>
      <c r="JXT1" s="13"/>
      <c r="JXU1" s="13"/>
      <c r="JXV1" s="13"/>
      <c r="JXW1" s="13"/>
      <c r="JXX1" s="13"/>
      <c r="JXY1" s="13"/>
      <c r="JXZ1" s="13"/>
      <c r="JYA1" s="13"/>
      <c r="JYB1" s="13"/>
      <c r="JYC1" s="13"/>
      <c r="JYD1" s="13"/>
      <c r="JYE1" s="13"/>
      <c r="JYF1" s="13"/>
      <c r="JYG1" s="13"/>
      <c r="JYH1" s="13"/>
      <c r="JYI1" s="13"/>
      <c r="JYJ1" s="13"/>
      <c r="JYK1" s="13"/>
      <c r="JYL1" s="13"/>
      <c r="JYM1" s="13"/>
      <c r="JYN1" s="13"/>
      <c r="JYO1" s="13"/>
      <c r="JYP1" s="13"/>
      <c r="JYQ1" s="13"/>
      <c r="JYR1" s="13"/>
      <c r="JYS1" s="13"/>
      <c r="JYT1" s="13"/>
      <c r="JYU1" s="13"/>
      <c r="JYV1" s="13"/>
      <c r="JYW1" s="13"/>
      <c r="JYX1" s="13"/>
      <c r="JYY1" s="13"/>
      <c r="JYZ1" s="13"/>
      <c r="JZA1" s="13"/>
      <c r="JZB1" s="13"/>
      <c r="JZC1" s="13"/>
      <c r="JZD1" s="318"/>
      <c r="JZE1" s="318"/>
      <c r="JZF1" s="318"/>
      <c r="JZG1" s="318"/>
      <c r="JZH1" s="318"/>
      <c r="JZI1" s="318"/>
      <c r="JZJ1" s="318"/>
      <c r="JZK1" s="318"/>
      <c r="JZL1" s="318"/>
      <c r="JZM1" s="318"/>
      <c r="JZN1" s="318"/>
      <c r="JZO1" s="318"/>
      <c r="JZP1" s="318"/>
      <c r="JZQ1" s="318"/>
      <c r="JZR1" s="318"/>
      <c r="JZS1" s="318"/>
      <c r="JZT1" s="318"/>
      <c r="JZU1" s="318"/>
      <c r="JZV1" s="318"/>
      <c r="JZW1" s="318"/>
      <c r="JZX1" s="318"/>
      <c r="JZY1" s="318"/>
      <c r="JZZ1" s="318"/>
      <c r="KAA1" s="318"/>
      <c r="KAB1" s="318"/>
      <c r="KAC1" s="318"/>
      <c r="KAD1" s="318"/>
      <c r="KAE1" s="318"/>
      <c r="KAF1" s="318"/>
      <c r="KAG1" s="318"/>
      <c r="KAH1" s="318"/>
      <c r="KAI1" s="318"/>
      <c r="KAJ1" s="318"/>
      <c r="KAK1" s="318"/>
      <c r="KAL1" s="318"/>
      <c r="KAM1" s="318"/>
      <c r="KAN1" s="318"/>
      <c r="KAO1" s="318"/>
      <c r="KAP1" s="318"/>
      <c r="KAQ1" s="318"/>
      <c r="KAR1" s="318"/>
      <c r="KAS1" s="318"/>
      <c r="KAT1" s="318"/>
      <c r="KAU1" s="318"/>
      <c r="KAV1" s="318"/>
      <c r="KAW1" s="318"/>
      <c r="KAX1" s="318"/>
      <c r="KAY1" s="318"/>
      <c r="KAZ1" s="318"/>
      <c r="KBA1" s="318"/>
      <c r="KBB1" s="318"/>
      <c r="KBC1" s="318"/>
      <c r="KBD1" s="318"/>
      <c r="KBE1" s="318"/>
      <c r="KBF1" s="318"/>
      <c r="KBG1" s="318"/>
      <c r="KBH1" s="318"/>
      <c r="KBI1" s="318"/>
      <c r="KBJ1" s="318"/>
      <c r="KBK1" s="318"/>
      <c r="KBL1" s="318"/>
      <c r="KBM1" s="318"/>
      <c r="KBN1" s="318"/>
      <c r="KBO1" s="318"/>
      <c r="KBP1" s="318"/>
      <c r="KBQ1" s="318"/>
      <c r="KBR1" s="318"/>
      <c r="KBS1" s="318"/>
      <c r="KBT1" s="318"/>
      <c r="KBU1" s="318"/>
      <c r="KBV1" s="318"/>
      <c r="KBW1" s="318"/>
      <c r="KBX1" s="318"/>
      <c r="KBY1" s="318"/>
      <c r="KBZ1" s="318"/>
      <c r="KCA1" s="318"/>
      <c r="KCB1" s="318"/>
      <c r="KCC1" s="318"/>
      <c r="KCD1" s="318"/>
      <c r="KCE1" s="318"/>
      <c r="KCF1" s="318"/>
      <c r="KCG1" s="318"/>
      <c r="KCH1" s="318"/>
      <c r="KCI1" s="318"/>
      <c r="KCJ1" s="318"/>
      <c r="KCK1" s="318"/>
      <c r="KCL1" s="318"/>
      <c r="KCM1" s="318"/>
      <c r="KCN1" s="318"/>
      <c r="KCO1" s="318"/>
      <c r="KCP1" s="318"/>
      <c r="KCQ1" s="318"/>
      <c r="KCR1" s="318"/>
      <c r="KCS1" s="318"/>
      <c r="KCT1" s="318"/>
      <c r="KCU1" s="318"/>
      <c r="KCV1" s="318"/>
      <c r="KCW1" s="318"/>
      <c r="KCX1" s="318"/>
      <c r="KCY1" s="318"/>
      <c r="KCZ1" s="318"/>
      <c r="KDA1" s="318"/>
      <c r="KDB1" s="318"/>
      <c r="KDC1" s="318"/>
      <c r="KDD1" s="318"/>
      <c r="KDE1" s="318"/>
      <c r="KDF1" s="318"/>
      <c r="KDG1" s="318"/>
      <c r="KDH1" s="318"/>
      <c r="KDI1" s="318"/>
      <c r="KDJ1" s="318"/>
      <c r="KDK1" s="318"/>
      <c r="KDL1" s="318"/>
      <c r="KDM1" s="318"/>
      <c r="KDN1" s="318"/>
      <c r="KDO1" s="318"/>
      <c r="KDP1" s="318"/>
      <c r="KDQ1" s="318"/>
      <c r="KDR1" s="318"/>
      <c r="KDS1" s="318"/>
      <c r="KDT1" s="318"/>
      <c r="KDU1" s="318"/>
      <c r="KDV1" s="318"/>
      <c r="KDW1" s="318"/>
      <c r="KDX1" s="318"/>
      <c r="KDY1" s="318"/>
      <c r="KDZ1" s="318"/>
      <c r="KEA1" s="318"/>
      <c r="KEB1" s="318"/>
      <c r="KEC1" s="318"/>
      <c r="KED1" s="318"/>
      <c r="KEE1" s="318"/>
      <c r="KEF1" s="318"/>
      <c r="KEG1" s="318"/>
      <c r="KEH1" s="318"/>
      <c r="KEI1" s="318"/>
      <c r="KEJ1" s="318"/>
      <c r="KEK1" s="318"/>
      <c r="KEL1" s="318"/>
      <c r="KEM1" s="318"/>
      <c r="KEN1" s="318"/>
      <c r="KEO1" s="318"/>
      <c r="KEP1" s="318"/>
      <c r="KEQ1" s="318"/>
      <c r="KER1" s="318"/>
      <c r="KES1" s="318"/>
      <c r="KET1" s="318"/>
      <c r="KEU1" s="318"/>
      <c r="KEV1" s="318"/>
      <c r="KEW1" s="318"/>
      <c r="KEX1" s="318"/>
      <c r="KEY1" s="318"/>
      <c r="KEZ1" s="318"/>
      <c r="KFA1" s="318"/>
      <c r="KFB1" s="318"/>
      <c r="KFC1" s="318"/>
      <c r="KFD1" s="318"/>
      <c r="KFE1" s="318"/>
      <c r="KFF1" s="318"/>
      <c r="KFG1" s="318"/>
      <c r="KFH1" s="318"/>
      <c r="KFI1" s="318"/>
      <c r="KFJ1" s="318"/>
      <c r="KFK1" s="318"/>
      <c r="KFL1" s="13"/>
      <c r="KFM1" s="13"/>
      <c r="KFN1" s="13"/>
      <c r="KFO1" s="13"/>
      <c r="KFP1" s="13"/>
      <c r="KFQ1" s="13"/>
      <c r="KFR1" s="13"/>
      <c r="KFS1" s="13"/>
      <c r="KFT1" s="13"/>
      <c r="KFU1" s="13"/>
      <c r="KFV1" s="13"/>
      <c r="KFW1" s="13"/>
      <c r="KFX1" s="13"/>
      <c r="KFY1" s="13"/>
      <c r="KFZ1" s="13"/>
      <c r="KGA1" s="13"/>
      <c r="KGB1" s="13"/>
      <c r="KGC1" s="13"/>
      <c r="KGD1" s="13"/>
      <c r="KGE1" s="13"/>
      <c r="KGF1" s="13"/>
      <c r="KGG1" s="13"/>
      <c r="KGH1" s="13"/>
      <c r="KGI1" s="13"/>
      <c r="KGJ1" s="13"/>
      <c r="KGK1" s="13"/>
      <c r="KGL1" s="13"/>
      <c r="KGM1" s="13"/>
      <c r="KGN1" s="13"/>
      <c r="KGO1" s="13"/>
      <c r="KGP1" s="13"/>
      <c r="KGQ1" s="13"/>
      <c r="KGR1" s="13"/>
      <c r="KGS1" s="13"/>
      <c r="KGT1" s="13"/>
      <c r="KGU1" s="13"/>
      <c r="KGV1" s="13"/>
      <c r="KGW1" s="13"/>
      <c r="KGX1" s="13"/>
      <c r="KGY1" s="13"/>
      <c r="KGZ1" s="13"/>
      <c r="KHA1" s="13"/>
      <c r="KHB1" s="13"/>
      <c r="KHC1" s="13"/>
      <c r="KHD1" s="13"/>
      <c r="KHE1" s="13"/>
      <c r="KHF1" s="13"/>
      <c r="KHG1" s="13"/>
      <c r="KHH1" s="13"/>
      <c r="KHI1" s="13"/>
      <c r="KHJ1" s="13"/>
      <c r="KHK1" s="13"/>
      <c r="KHL1" s="13"/>
      <c r="KHM1" s="13"/>
      <c r="KHN1" s="13"/>
      <c r="KHO1" s="13"/>
      <c r="KHP1" s="13"/>
      <c r="KHQ1" s="13"/>
      <c r="KHR1" s="13"/>
      <c r="KHS1" s="13"/>
      <c r="KHT1" s="13"/>
      <c r="KHU1" s="13"/>
      <c r="KHV1" s="13"/>
      <c r="KHW1" s="13"/>
      <c r="KHX1" s="13"/>
      <c r="KHY1" s="13"/>
      <c r="KHZ1" s="13"/>
      <c r="KIA1" s="13"/>
      <c r="KIB1" s="13"/>
      <c r="KIC1" s="13"/>
      <c r="KID1" s="13"/>
      <c r="KIE1" s="13"/>
      <c r="KIF1" s="13"/>
      <c r="KIG1" s="13"/>
      <c r="KIH1" s="13"/>
      <c r="KII1" s="13"/>
      <c r="KIJ1" s="13"/>
      <c r="KIK1" s="13"/>
      <c r="KIL1" s="13"/>
      <c r="KIM1" s="13"/>
      <c r="KIN1" s="13"/>
      <c r="KIO1" s="13"/>
      <c r="KIP1" s="13"/>
      <c r="KIQ1" s="13"/>
      <c r="KIR1" s="13"/>
      <c r="KIS1" s="13"/>
      <c r="KIT1" s="13"/>
      <c r="KIU1" s="13"/>
      <c r="KIV1" s="13"/>
      <c r="KIW1" s="13"/>
      <c r="KIX1" s="13"/>
      <c r="KIY1" s="13"/>
      <c r="KIZ1" s="318"/>
      <c r="KJA1" s="318"/>
      <c r="KJB1" s="318"/>
      <c r="KJC1" s="318"/>
      <c r="KJD1" s="318"/>
      <c r="KJE1" s="318"/>
      <c r="KJF1" s="318"/>
      <c r="KJG1" s="318"/>
      <c r="KJH1" s="318"/>
      <c r="KJI1" s="318"/>
      <c r="KJJ1" s="318"/>
      <c r="KJK1" s="318"/>
      <c r="KJL1" s="318"/>
      <c r="KJM1" s="318"/>
      <c r="KJN1" s="318"/>
      <c r="KJO1" s="318"/>
      <c r="KJP1" s="318"/>
      <c r="KJQ1" s="318"/>
      <c r="KJR1" s="318"/>
      <c r="KJS1" s="318"/>
      <c r="KJT1" s="318"/>
      <c r="KJU1" s="318"/>
      <c r="KJV1" s="318"/>
      <c r="KJW1" s="318"/>
      <c r="KJX1" s="318"/>
      <c r="KJY1" s="318"/>
      <c r="KJZ1" s="318"/>
      <c r="KKA1" s="318"/>
      <c r="KKB1" s="318"/>
      <c r="KKC1" s="318"/>
      <c r="KKD1" s="318"/>
      <c r="KKE1" s="318"/>
      <c r="KKF1" s="318"/>
      <c r="KKG1" s="318"/>
      <c r="KKH1" s="318"/>
      <c r="KKI1" s="318"/>
      <c r="KKJ1" s="318"/>
      <c r="KKK1" s="318"/>
      <c r="KKL1" s="318"/>
      <c r="KKM1" s="318"/>
      <c r="KKN1" s="318"/>
      <c r="KKO1" s="318"/>
      <c r="KKP1" s="318"/>
      <c r="KKQ1" s="318"/>
      <c r="KKR1" s="318"/>
      <c r="KKS1" s="318"/>
      <c r="KKT1" s="318"/>
      <c r="KKU1" s="318"/>
      <c r="KKV1" s="318"/>
      <c r="KKW1" s="318"/>
      <c r="KKX1" s="318"/>
      <c r="KKY1" s="318"/>
      <c r="KKZ1" s="318"/>
      <c r="KLA1" s="318"/>
      <c r="KLB1" s="318"/>
      <c r="KLC1" s="318"/>
      <c r="KLD1" s="318"/>
      <c r="KLE1" s="318"/>
      <c r="KLF1" s="318"/>
      <c r="KLG1" s="318"/>
      <c r="KLH1" s="318"/>
      <c r="KLI1" s="318"/>
      <c r="KLJ1" s="318"/>
      <c r="KLK1" s="318"/>
      <c r="KLL1" s="318"/>
      <c r="KLM1" s="318"/>
      <c r="KLN1" s="318"/>
      <c r="KLO1" s="318"/>
      <c r="KLP1" s="318"/>
      <c r="KLQ1" s="318"/>
      <c r="KLR1" s="318"/>
      <c r="KLS1" s="318"/>
      <c r="KLT1" s="318"/>
      <c r="KLU1" s="318"/>
      <c r="KLV1" s="318"/>
      <c r="KLW1" s="318"/>
      <c r="KLX1" s="318"/>
      <c r="KLY1" s="318"/>
      <c r="KLZ1" s="318"/>
      <c r="KMA1" s="318"/>
      <c r="KMB1" s="318"/>
      <c r="KMC1" s="318"/>
      <c r="KMD1" s="318"/>
      <c r="KME1" s="318"/>
      <c r="KMF1" s="318"/>
      <c r="KMG1" s="318"/>
      <c r="KMH1" s="318"/>
      <c r="KMI1" s="318"/>
      <c r="KMJ1" s="318"/>
      <c r="KMK1" s="318"/>
      <c r="KML1" s="318"/>
      <c r="KMM1" s="318"/>
      <c r="KMN1" s="318"/>
      <c r="KMO1" s="318"/>
      <c r="KMP1" s="318"/>
      <c r="KMQ1" s="318"/>
      <c r="KMR1" s="318"/>
      <c r="KMS1" s="318"/>
      <c r="KMT1" s="318"/>
      <c r="KMU1" s="318"/>
      <c r="KMV1" s="318"/>
      <c r="KMW1" s="318"/>
      <c r="KMX1" s="318"/>
      <c r="KMY1" s="318"/>
      <c r="KMZ1" s="318"/>
      <c r="KNA1" s="318"/>
      <c r="KNB1" s="318"/>
      <c r="KNC1" s="318"/>
      <c r="KND1" s="318"/>
      <c r="KNE1" s="318"/>
      <c r="KNF1" s="318"/>
      <c r="KNG1" s="318"/>
      <c r="KNH1" s="318"/>
      <c r="KNI1" s="318"/>
      <c r="KNJ1" s="318"/>
      <c r="KNK1" s="318"/>
      <c r="KNL1" s="318"/>
      <c r="KNM1" s="318"/>
      <c r="KNN1" s="318"/>
      <c r="KNO1" s="318"/>
      <c r="KNP1" s="318"/>
      <c r="KNQ1" s="318"/>
      <c r="KNR1" s="318"/>
      <c r="KNS1" s="318"/>
      <c r="KNT1" s="318"/>
      <c r="KNU1" s="318"/>
      <c r="KNV1" s="318"/>
      <c r="KNW1" s="318"/>
      <c r="KNX1" s="318"/>
      <c r="KNY1" s="318"/>
      <c r="KNZ1" s="318"/>
      <c r="KOA1" s="318"/>
      <c r="KOB1" s="318"/>
      <c r="KOC1" s="318"/>
      <c r="KOD1" s="318"/>
      <c r="KOE1" s="318"/>
      <c r="KOF1" s="318"/>
      <c r="KOG1" s="318"/>
      <c r="KOH1" s="318"/>
      <c r="KOI1" s="318"/>
      <c r="KOJ1" s="318"/>
      <c r="KOK1" s="318"/>
      <c r="KOL1" s="318"/>
      <c r="KOM1" s="318"/>
      <c r="KON1" s="318"/>
      <c r="KOO1" s="318"/>
      <c r="KOP1" s="318"/>
      <c r="KOQ1" s="318"/>
      <c r="KOR1" s="318"/>
      <c r="KOS1" s="318"/>
      <c r="KOT1" s="318"/>
      <c r="KOU1" s="318"/>
      <c r="KOV1" s="318"/>
      <c r="KOW1" s="318"/>
      <c r="KOX1" s="318"/>
      <c r="KOY1" s="318"/>
      <c r="KOZ1" s="318"/>
      <c r="KPA1" s="318"/>
      <c r="KPB1" s="318"/>
      <c r="KPC1" s="318"/>
      <c r="KPD1" s="318"/>
      <c r="KPE1" s="318"/>
      <c r="KPF1" s="318"/>
      <c r="KPG1" s="318"/>
      <c r="KPH1" s="13"/>
      <c r="KPI1" s="13"/>
      <c r="KPJ1" s="13"/>
      <c r="KPK1" s="13"/>
      <c r="KPL1" s="13"/>
      <c r="KPM1" s="13"/>
      <c r="KPN1" s="13"/>
      <c r="KPO1" s="13"/>
      <c r="KPP1" s="13"/>
      <c r="KPQ1" s="13"/>
      <c r="KPR1" s="13"/>
      <c r="KPS1" s="13"/>
      <c r="KPT1" s="13"/>
      <c r="KPU1" s="13"/>
      <c r="KPV1" s="13"/>
      <c r="KPW1" s="13"/>
      <c r="KPX1" s="13"/>
      <c r="KPY1" s="13"/>
      <c r="KPZ1" s="13"/>
      <c r="KQA1" s="13"/>
      <c r="KQB1" s="13"/>
      <c r="KQC1" s="13"/>
      <c r="KQD1" s="13"/>
      <c r="KQE1" s="13"/>
      <c r="KQF1" s="13"/>
      <c r="KQG1" s="13"/>
      <c r="KQH1" s="13"/>
      <c r="KQI1" s="13"/>
      <c r="KQJ1" s="13"/>
      <c r="KQK1" s="13"/>
      <c r="KQL1" s="13"/>
      <c r="KQM1" s="13"/>
      <c r="KQN1" s="13"/>
      <c r="KQO1" s="13"/>
      <c r="KQP1" s="13"/>
      <c r="KQQ1" s="13"/>
      <c r="KQR1" s="13"/>
      <c r="KQS1" s="13"/>
      <c r="KQT1" s="13"/>
      <c r="KQU1" s="13"/>
      <c r="KQV1" s="13"/>
      <c r="KQW1" s="13"/>
      <c r="KQX1" s="13"/>
      <c r="KQY1" s="13"/>
      <c r="KQZ1" s="13"/>
      <c r="KRA1" s="13"/>
      <c r="KRB1" s="13"/>
      <c r="KRC1" s="13"/>
      <c r="KRD1" s="13"/>
      <c r="KRE1" s="13"/>
      <c r="KRF1" s="13"/>
      <c r="KRG1" s="13"/>
      <c r="KRH1" s="13"/>
      <c r="KRI1" s="13"/>
      <c r="KRJ1" s="13"/>
      <c r="KRK1" s="13"/>
      <c r="KRL1" s="13"/>
      <c r="KRM1" s="13"/>
      <c r="KRN1" s="13"/>
      <c r="KRO1" s="13"/>
      <c r="KRP1" s="13"/>
      <c r="KRQ1" s="13"/>
      <c r="KRR1" s="13"/>
      <c r="KRS1" s="13"/>
      <c r="KRT1" s="13"/>
      <c r="KRU1" s="13"/>
      <c r="KRV1" s="13"/>
      <c r="KRW1" s="13"/>
      <c r="KRX1" s="13"/>
      <c r="KRY1" s="13"/>
      <c r="KRZ1" s="13"/>
      <c r="KSA1" s="13"/>
      <c r="KSB1" s="13"/>
      <c r="KSC1" s="13"/>
      <c r="KSD1" s="13"/>
      <c r="KSE1" s="13"/>
      <c r="KSF1" s="13"/>
      <c r="KSG1" s="13"/>
      <c r="KSH1" s="13"/>
      <c r="KSI1" s="13"/>
      <c r="KSJ1" s="13"/>
      <c r="KSK1" s="13"/>
      <c r="KSL1" s="13"/>
      <c r="KSM1" s="13"/>
      <c r="KSN1" s="13"/>
      <c r="KSO1" s="13"/>
      <c r="KSP1" s="13"/>
      <c r="KSQ1" s="13"/>
      <c r="KSR1" s="13"/>
      <c r="KSS1" s="13"/>
      <c r="KST1" s="13"/>
      <c r="KSU1" s="13"/>
      <c r="KSV1" s="318"/>
      <c r="KSW1" s="318"/>
      <c r="KSX1" s="318"/>
      <c r="KSY1" s="318"/>
      <c r="KSZ1" s="318"/>
      <c r="KTA1" s="318"/>
      <c r="KTB1" s="318"/>
      <c r="KTC1" s="318"/>
      <c r="KTD1" s="318"/>
      <c r="KTE1" s="318"/>
      <c r="KTF1" s="318"/>
      <c r="KTG1" s="318"/>
      <c r="KTH1" s="318"/>
      <c r="KTI1" s="318"/>
      <c r="KTJ1" s="318"/>
      <c r="KTK1" s="318"/>
      <c r="KTL1" s="318"/>
      <c r="KTM1" s="318"/>
      <c r="KTN1" s="318"/>
      <c r="KTO1" s="318"/>
      <c r="KTP1" s="318"/>
      <c r="KTQ1" s="318"/>
      <c r="KTR1" s="318"/>
      <c r="KTS1" s="318"/>
      <c r="KTT1" s="318"/>
      <c r="KTU1" s="318"/>
      <c r="KTV1" s="318"/>
      <c r="KTW1" s="318"/>
      <c r="KTX1" s="318"/>
      <c r="KTY1" s="318"/>
      <c r="KTZ1" s="318"/>
      <c r="KUA1" s="318"/>
      <c r="KUB1" s="318"/>
      <c r="KUC1" s="318"/>
      <c r="KUD1" s="318"/>
      <c r="KUE1" s="318"/>
      <c r="KUF1" s="318"/>
      <c r="KUG1" s="318"/>
      <c r="KUH1" s="318"/>
      <c r="KUI1" s="318"/>
      <c r="KUJ1" s="318"/>
      <c r="KUK1" s="318"/>
      <c r="KUL1" s="318"/>
      <c r="KUM1" s="318"/>
      <c r="KUN1" s="318"/>
      <c r="KUO1" s="318"/>
      <c r="KUP1" s="318"/>
      <c r="KUQ1" s="318"/>
      <c r="KUR1" s="318"/>
      <c r="KUS1" s="318"/>
      <c r="KUT1" s="318"/>
      <c r="KUU1" s="318"/>
      <c r="KUV1" s="318"/>
      <c r="KUW1" s="318"/>
      <c r="KUX1" s="318"/>
      <c r="KUY1" s="318"/>
      <c r="KUZ1" s="318"/>
      <c r="KVA1" s="318"/>
      <c r="KVB1" s="318"/>
      <c r="KVC1" s="318"/>
      <c r="KVD1" s="318"/>
      <c r="KVE1" s="318"/>
      <c r="KVF1" s="318"/>
      <c r="KVG1" s="318"/>
      <c r="KVH1" s="318"/>
      <c r="KVI1" s="318"/>
      <c r="KVJ1" s="318"/>
      <c r="KVK1" s="318"/>
      <c r="KVL1" s="318"/>
      <c r="KVM1" s="318"/>
      <c r="KVN1" s="318"/>
      <c r="KVO1" s="318"/>
      <c r="KVP1" s="318"/>
      <c r="KVQ1" s="318"/>
      <c r="KVR1" s="318"/>
      <c r="KVS1" s="318"/>
      <c r="KVT1" s="318"/>
      <c r="KVU1" s="318"/>
      <c r="KVV1" s="318"/>
      <c r="KVW1" s="318"/>
      <c r="KVX1" s="318"/>
      <c r="KVY1" s="318"/>
      <c r="KVZ1" s="318"/>
      <c r="KWA1" s="318"/>
      <c r="KWB1" s="318"/>
      <c r="KWC1" s="318"/>
      <c r="KWD1" s="318"/>
      <c r="KWE1" s="318"/>
      <c r="KWF1" s="318"/>
      <c r="KWG1" s="318"/>
      <c r="KWH1" s="318"/>
      <c r="KWI1" s="318"/>
      <c r="KWJ1" s="318"/>
      <c r="KWK1" s="318"/>
      <c r="KWL1" s="318"/>
      <c r="KWM1" s="318"/>
      <c r="KWN1" s="318"/>
      <c r="KWO1" s="318"/>
      <c r="KWP1" s="318"/>
      <c r="KWQ1" s="318"/>
      <c r="KWR1" s="318"/>
      <c r="KWS1" s="318"/>
      <c r="KWT1" s="318"/>
      <c r="KWU1" s="318"/>
      <c r="KWV1" s="318"/>
      <c r="KWW1" s="318"/>
      <c r="KWX1" s="318"/>
      <c r="KWY1" s="318"/>
      <c r="KWZ1" s="318"/>
      <c r="KXA1" s="318"/>
      <c r="KXB1" s="318"/>
      <c r="KXC1" s="318"/>
      <c r="KXD1" s="318"/>
      <c r="KXE1" s="318"/>
      <c r="KXF1" s="318"/>
      <c r="KXG1" s="318"/>
      <c r="KXH1" s="318"/>
      <c r="KXI1" s="318"/>
      <c r="KXJ1" s="318"/>
      <c r="KXK1" s="318"/>
      <c r="KXL1" s="318"/>
      <c r="KXM1" s="318"/>
      <c r="KXN1" s="318"/>
      <c r="KXO1" s="318"/>
      <c r="KXP1" s="318"/>
      <c r="KXQ1" s="318"/>
      <c r="KXR1" s="318"/>
      <c r="KXS1" s="318"/>
      <c r="KXT1" s="318"/>
      <c r="KXU1" s="318"/>
      <c r="KXV1" s="318"/>
      <c r="KXW1" s="318"/>
      <c r="KXX1" s="318"/>
      <c r="KXY1" s="318"/>
      <c r="KXZ1" s="318"/>
      <c r="KYA1" s="318"/>
      <c r="KYB1" s="318"/>
      <c r="KYC1" s="318"/>
      <c r="KYD1" s="318"/>
      <c r="KYE1" s="318"/>
      <c r="KYF1" s="318"/>
      <c r="KYG1" s="318"/>
      <c r="KYH1" s="318"/>
      <c r="KYI1" s="318"/>
      <c r="KYJ1" s="318"/>
      <c r="KYK1" s="318"/>
      <c r="KYL1" s="318"/>
      <c r="KYM1" s="318"/>
      <c r="KYN1" s="318"/>
      <c r="KYO1" s="318"/>
      <c r="KYP1" s="318"/>
      <c r="KYQ1" s="318"/>
      <c r="KYR1" s="318"/>
      <c r="KYS1" s="318"/>
      <c r="KYT1" s="318"/>
      <c r="KYU1" s="318"/>
      <c r="KYV1" s="318"/>
      <c r="KYW1" s="318"/>
      <c r="KYX1" s="318"/>
      <c r="KYY1" s="318"/>
      <c r="KYZ1" s="318"/>
      <c r="KZA1" s="318"/>
      <c r="KZB1" s="318"/>
      <c r="KZC1" s="318"/>
      <c r="KZD1" s="13"/>
      <c r="KZE1" s="13"/>
      <c r="KZF1" s="13"/>
      <c r="KZG1" s="13"/>
      <c r="KZH1" s="13"/>
      <c r="KZI1" s="13"/>
      <c r="KZJ1" s="13"/>
      <c r="KZK1" s="13"/>
      <c r="KZL1" s="13"/>
      <c r="KZM1" s="13"/>
      <c r="KZN1" s="13"/>
      <c r="KZO1" s="13"/>
      <c r="KZP1" s="13"/>
      <c r="KZQ1" s="13"/>
      <c r="KZR1" s="13"/>
      <c r="KZS1" s="13"/>
      <c r="KZT1" s="13"/>
      <c r="KZU1" s="13"/>
      <c r="KZV1" s="13"/>
      <c r="KZW1" s="13"/>
      <c r="KZX1" s="13"/>
      <c r="KZY1" s="13"/>
      <c r="KZZ1" s="13"/>
      <c r="LAA1" s="13"/>
      <c r="LAB1" s="13"/>
      <c r="LAC1" s="13"/>
      <c r="LAD1" s="13"/>
      <c r="LAE1" s="13"/>
      <c r="LAF1" s="13"/>
      <c r="LAG1" s="13"/>
      <c r="LAH1" s="13"/>
      <c r="LAI1" s="13"/>
      <c r="LAJ1" s="13"/>
      <c r="LAK1" s="13"/>
      <c r="LAL1" s="13"/>
      <c r="LAM1" s="13"/>
      <c r="LAN1" s="13"/>
      <c r="LAO1" s="13"/>
      <c r="LAP1" s="13"/>
      <c r="LAQ1" s="13"/>
      <c r="LAR1" s="13"/>
      <c r="LAS1" s="13"/>
      <c r="LAT1" s="13"/>
      <c r="LAU1" s="13"/>
      <c r="LAV1" s="13"/>
      <c r="LAW1" s="13"/>
      <c r="LAX1" s="13"/>
      <c r="LAY1" s="13"/>
      <c r="LAZ1" s="13"/>
      <c r="LBA1" s="13"/>
      <c r="LBB1" s="13"/>
      <c r="LBC1" s="13"/>
      <c r="LBD1" s="13"/>
      <c r="LBE1" s="13"/>
      <c r="LBF1" s="13"/>
      <c r="LBG1" s="13"/>
      <c r="LBH1" s="13"/>
      <c r="LBI1" s="13"/>
      <c r="LBJ1" s="13"/>
      <c r="LBK1" s="13"/>
      <c r="LBL1" s="13"/>
      <c r="LBM1" s="13"/>
      <c r="LBN1" s="13"/>
      <c r="LBO1" s="13"/>
      <c r="LBP1" s="13"/>
      <c r="LBQ1" s="13"/>
      <c r="LBR1" s="13"/>
      <c r="LBS1" s="13"/>
      <c r="LBT1" s="13"/>
      <c r="LBU1" s="13"/>
      <c r="LBV1" s="13"/>
      <c r="LBW1" s="13"/>
      <c r="LBX1" s="13"/>
      <c r="LBY1" s="13"/>
      <c r="LBZ1" s="13"/>
      <c r="LCA1" s="13"/>
      <c r="LCB1" s="13"/>
      <c r="LCC1" s="13"/>
      <c r="LCD1" s="13"/>
      <c r="LCE1" s="13"/>
      <c r="LCF1" s="13"/>
      <c r="LCG1" s="13"/>
      <c r="LCH1" s="13"/>
      <c r="LCI1" s="13"/>
      <c r="LCJ1" s="13"/>
      <c r="LCK1" s="13"/>
      <c r="LCL1" s="13"/>
      <c r="LCM1" s="13"/>
      <c r="LCN1" s="13"/>
      <c r="LCO1" s="13"/>
      <c r="LCP1" s="13"/>
      <c r="LCQ1" s="13"/>
      <c r="LCR1" s="318"/>
      <c r="LCS1" s="318"/>
      <c r="LCT1" s="318"/>
      <c r="LCU1" s="318"/>
      <c r="LCV1" s="318"/>
      <c r="LCW1" s="318"/>
      <c r="LCX1" s="318"/>
      <c r="LCY1" s="318"/>
      <c r="LCZ1" s="318"/>
      <c r="LDA1" s="318"/>
      <c r="LDB1" s="318"/>
      <c r="LDC1" s="318"/>
      <c r="LDD1" s="318"/>
      <c r="LDE1" s="318"/>
      <c r="LDF1" s="318"/>
      <c r="LDG1" s="318"/>
      <c r="LDH1" s="318"/>
      <c r="LDI1" s="318"/>
      <c r="LDJ1" s="318"/>
      <c r="LDK1" s="318"/>
      <c r="LDL1" s="318"/>
      <c r="LDM1" s="318"/>
      <c r="LDN1" s="318"/>
      <c r="LDO1" s="318"/>
      <c r="LDP1" s="318"/>
      <c r="LDQ1" s="318"/>
      <c r="LDR1" s="318"/>
      <c r="LDS1" s="318"/>
      <c r="LDT1" s="318"/>
      <c r="LDU1" s="318"/>
      <c r="LDV1" s="318"/>
      <c r="LDW1" s="318"/>
      <c r="LDX1" s="318"/>
      <c r="LDY1" s="318"/>
      <c r="LDZ1" s="318"/>
      <c r="LEA1" s="318"/>
      <c r="LEB1" s="318"/>
      <c r="LEC1" s="318"/>
      <c r="LED1" s="318"/>
      <c r="LEE1" s="318"/>
      <c r="LEF1" s="318"/>
      <c r="LEG1" s="318"/>
      <c r="LEH1" s="318"/>
      <c r="LEI1" s="318"/>
      <c r="LEJ1" s="318"/>
      <c r="LEK1" s="318"/>
      <c r="LEL1" s="318"/>
      <c r="LEM1" s="318"/>
      <c r="LEN1" s="318"/>
      <c r="LEO1" s="318"/>
      <c r="LEP1" s="318"/>
      <c r="LEQ1" s="318"/>
      <c r="LER1" s="318"/>
      <c r="LES1" s="318"/>
      <c r="LET1" s="318"/>
      <c r="LEU1" s="318"/>
      <c r="LEV1" s="318"/>
      <c r="LEW1" s="318"/>
      <c r="LEX1" s="318"/>
      <c r="LEY1" s="318"/>
      <c r="LEZ1" s="318"/>
      <c r="LFA1" s="318"/>
      <c r="LFB1" s="318"/>
      <c r="LFC1" s="318"/>
      <c r="LFD1" s="318"/>
      <c r="LFE1" s="318"/>
      <c r="LFF1" s="318"/>
      <c r="LFG1" s="318"/>
      <c r="LFH1" s="318"/>
      <c r="LFI1" s="318"/>
      <c r="LFJ1" s="318"/>
      <c r="LFK1" s="318"/>
      <c r="LFL1" s="318"/>
      <c r="LFM1" s="318"/>
      <c r="LFN1" s="318"/>
      <c r="LFO1" s="318"/>
      <c r="LFP1" s="318"/>
      <c r="LFQ1" s="318"/>
      <c r="LFR1" s="318"/>
      <c r="LFS1" s="318"/>
      <c r="LFT1" s="318"/>
      <c r="LFU1" s="318"/>
      <c r="LFV1" s="318"/>
      <c r="LFW1" s="318"/>
      <c r="LFX1" s="318"/>
      <c r="LFY1" s="318"/>
      <c r="LFZ1" s="318"/>
      <c r="LGA1" s="318"/>
      <c r="LGB1" s="318"/>
      <c r="LGC1" s="318"/>
      <c r="LGD1" s="318"/>
      <c r="LGE1" s="318"/>
      <c r="LGF1" s="318"/>
      <c r="LGG1" s="318"/>
      <c r="LGH1" s="318"/>
      <c r="LGI1" s="318"/>
      <c r="LGJ1" s="318"/>
      <c r="LGK1" s="318"/>
      <c r="LGL1" s="318"/>
      <c r="LGM1" s="318"/>
      <c r="LGN1" s="318"/>
      <c r="LGO1" s="318"/>
      <c r="LGP1" s="318"/>
      <c r="LGQ1" s="318"/>
      <c r="LGR1" s="318"/>
      <c r="LGS1" s="318"/>
      <c r="LGT1" s="318"/>
      <c r="LGU1" s="318"/>
      <c r="LGV1" s="318"/>
      <c r="LGW1" s="318"/>
      <c r="LGX1" s="318"/>
      <c r="LGY1" s="318"/>
      <c r="LGZ1" s="318"/>
      <c r="LHA1" s="318"/>
      <c r="LHB1" s="318"/>
      <c r="LHC1" s="318"/>
      <c r="LHD1" s="318"/>
      <c r="LHE1" s="318"/>
      <c r="LHF1" s="318"/>
      <c r="LHG1" s="318"/>
      <c r="LHH1" s="318"/>
      <c r="LHI1" s="318"/>
      <c r="LHJ1" s="318"/>
      <c r="LHK1" s="318"/>
      <c r="LHL1" s="318"/>
      <c r="LHM1" s="318"/>
      <c r="LHN1" s="318"/>
      <c r="LHO1" s="318"/>
      <c r="LHP1" s="318"/>
      <c r="LHQ1" s="318"/>
      <c r="LHR1" s="318"/>
      <c r="LHS1" s="318"/>
      <c r="LHT1" s="318"/>
      <c r="LHU1" s="318"/>
      <c r="LHV1" s="318"/>
      <c r="LHW1" s="318"/>
      <c r="LHX1" s="318"/>
      <c r="LHY1" s="318"/>
      <c r="LHZ1" s="318"/>
      <c r="LIA1" s="318"/>
      <c r="LIB1" s="318"/>
      <c r="LIC1" s="318"/>
      <c r="LID1" s="318"/>
      <c r="LIE1" s="318"/>
      <c r="LIF1" s="318"/>
      <c r="LIG1" s="318"/>
      <c r="LIH1" s="318"/>
      <c r="LII1" s="318"/>
      <c r="LIJ1" s="318"/>
      <c r="LIK1" s="318"/>
      <c r="LIL1" s="318"/>
      <c r="LIM1" s="318"/>
      <c r="LIN1" s="318"/>
      <c r="LIO1" s="318"/>
      <c r="LIP1" s="318"/>
      <c r="LIQ1" s="318"/>
      <c r="LIR1" s="318"/>
      <c r="LIS1" s="318"/>
      <c r="LIT1" s="318"/>
      <c r="LIU1" s="318"/>
      <c r="LIV1" s="318"/>
      <c r="LIW1" s="318"/>
      <c r="LIX1" s="318"/>
      <c r="LIY1" s="318"/>
      <c r="LIZ1" s="13"/>
      <c r="LJA1" s="13"/>
      <c r="LJB1" s="13"/>
      <c r="LJC1" s="13"/>
      <c r="LJD1" s="13"/>
      <c r="LJE1" s="13"/>
      <c r="LJF1" s="13"/>
      <c r="LJG1" s="13"/>
      <c r="LJH1" s="13"/>
      <c r="LJI1" s="13"/>
      <c r="LJJ1" s="13"/>
      <c r="LJK1" s="13"/>
      <c r="LJL1" s="13"/>
      <c r="LJM1" s="13"/>
      <c r="LJN1" s="13"/>
      <c r="LJO1" s="13"/>
      <c r="LJP1" s="13"/>
      <c r="LJQ1" s="13"/>
      <c r="LJR1" s="13"/>
      <c r="LJS1" s="13"/>
      <c r="LJT1" s="13"/>
      <c r="LJU1" s="13"/>
      <c r="LJV1" s="13"/>
      <c r="LJW1" s="13"/>
      <c r="LJX1" s="13"/>
      <c r="LJY1" s="13"/>
      <c r="LJZ1" s="13"/>
      <c r="LKA1" s="13"/>
      <c r="LKB1" s="13"/>
      <c r="LKC1" s="13"/>
      <c r="LKD1" s="13"/>
      <c r="LKE1" s="13"/>
      <c r="LKF1" s="13"/>
      <c r="LKG1" s="13"/>
      <c r="LKH1" s="13"/>
      <c r="LKI1" s="13"/>
      <c r="LKJ1" s="13"/>
      <c r="LKK1" s="13"/>
      <c r="LKL1" s="13"/>
      <c r="LKM1" s="13"/>
      <c r="LKN1" s="13"/>
      <c r="LKO1" s="13"/>
      <c r="LKP1" s="13"/>
      <c r="LKQ1" s="13"/>
      <c r="LKR1" s="13"/>
      <c r="LKS1" s="13"/>
      <c r="LKT1" s="13"/>
      <c r="LKU1" s="13"/>
      <c r="LKV1" s="13"/>
      <c r="LKW1" s="13"/>
      <c r="LKX1" s="13"/>
      <c r="LKY1" s="13"/>
      <c r="LKZ1" s="13"/>
      <c r="LLA1" s="13"/>
      <c r="LLB1" s="13"/>
      <c r="LLC1" s="13"/>
      <c r="LLD1" s="13"/>
      <c r="LLE1" s="13"/>
      <c r="LLF1" s="13"/>
      <c r="LLG1" s="13"/>
      <c r="LLH1" s="13"/>
      <c r="LLI1" s="13"/>
      <c r="LLJ1" s="13"/>
      <c r="LLK1" s="13"/>
      <c r="LLL1" s="13"/>
      <c r="LLM1" s="13"/>
      <c r="LLN1" s="13"/>
      <c r="LLO1" s="13"/>
      <c r="LLP1" s="13"/>
      <c r="LLQ1" s="13"/>
      <c r="LLR1" s="13"/>
      <c r="LLS1" s="13"/>
      <c r="LLT1" s="13"/>
      <c r="LLU1" s="13"/>
      <c r="LLV1" s="13"/>
      <c r="LLW1" s="13"/>
      <c r="LLX1" s="13"/>
      <c r="LLY1" s="13"/>
      <c r="LLZ1" s="13"/>
      <c r="LMA1" s="13"/>
      <c r="LMB1" s="13"/>
      <c r="LMC1" s="13"/>
      <c r="LMD1" s="13"/>
      <c r="LME1" s="13"/>
      <c r="LMF1" s="13"/>
      <c r="LMG1" s="13"/>
      <c r="LMH1" s="13"/>
      <c r="LMI1" s="13"/>
      <c r="LMJ1" s="13"/>
      <c r="LMK1" s="13"/>
      <c r="LML1" s="13"/>
      <c r="LMM1" s="13"/>
      <c r="LMN1" s="318"/>
      <c r="LMO1" s="318"/>
      <c r="LMP1" s="318"/>
      <c r="LMQ1" s="318"/>
      <c r="LMR1" s="318"/>
      <c r="LMS1" s="318"/>
      <c r="LMT1" s="318"/>
      <c r="LMU1" s="318"/>
      <c r="LMV1" s="318"/>
      <c r="LMW1" s="318"/>
      <c r="LMX1" s="318"/>
      <c r="LMY1" s="318"/>
      <c r="LMZ1" s="318"/>
      <c r="LNA1" s="318"/>
      <c r="LNB1" s="318"/>
      <c r="LNC1" s="318"/>
      <c r="LND1" s="318"/>
      <c r="LNE1" s="318"/>
      <c r="LNF1" s="318"/>
      <c r="LNG1" s="318"/>
      <c r="LNH1" s="318"/>
      <c r="LNI1" s="318"/>
      <c r="LNJ1" s="318"/>
      <c r="LNK1" s="318"/>
      <c r="LNL1" s="318"/>
      <c r="LNM1" s="318"/>
      <c r="LNN1" s="318"/>
      <c r="LNO1" s="318"/>
      <c r="LNP1" s="318"/>
      <c r="LNQ1" s="318"/>
      <c r="LNR1" s="318"/>
      <c r="LNS1" s="318"/>
      <c r="LNT1" s="318"/>
      <c r="LNU1" s="318"/>
      <c r="LNV1" s="318"/>
      <c r="LNW1" s="318"/>
      <c r="LNX1" s="318"/>
      <c r="LNY1" s="318"/>
      <c r="LNZ1" s="318"/>
      <c r="LOA1" s="318"/>
      <c r="LOB1" s="318"/>
      <c r="LOC1" s="318"/>
      <c r="LOD1" s="318"/>
      <c r="LOE1" s="318"/>
      <c r="LOF1" s="318"/>
      <c r="LOG1" s="318"/>
      <c r="LOH1" s="318"/>
      <c r="LOI1" s="318"/>
      <c r="LOJ1" s="318"/>
      <c r="LOK1" s="318"/>
      <c r="LOL1" s="318"/>
      <c r="LOM1" s="318"/>
      <c r="LON1" s="318"/>
      <c r="LOO1" s="318"/>
      <c r="LOP1" s="318"/>
      <c r="LOQ1" s="318"/>
      <c r="LOR1" s="318"/>
      <c r="LOS1" s="318"/>
      <c r="LOT1" s="318"/>
      <c r="LOU1" s="318"/>
      <c r="LOV1" s="318"/>
      <c r="LOW1" s="318"/>
      <c r="LOX1" s="318"/>
      <c r="LOY1" s="318"/>
      <c r="LOZ1" s="318"/>
      <c r="LPA1" s="318"/>
      <c r="LPB1" s="318"/>
      <c r="LPC1" s="318"/>
      <c r="LPD1" s="318"/>
      <c r="LPE1" s="318"/>
      <c r="LPF1" s="318"/>
      <c r="LPG1" s="318"/>
      <c r="LPH1" s="318"/>
      <c r="LPI1" s="318"/>
      <c r="LPJ1" s="318"/>
      <c r="LPK1" s="318"/>
      <c r="LPL1" s="318"/>
      <c r="LPM1" s="318"/>
      <c r="LPN1" s="318"/>
      <c r="LPO1" s="318"/>
      <c r="LPP1" s="318"/>
      <c r="LPQ1" s="318"/>
      <c r="LPR1" s="318"/>
      <c r="LPS1" s="318"/>
      <c r="LPT1" s="318"/>
      <c r="LPU1" s="318"/>
      <c r="LPV1" s="318"/>
      <c r="LPW1" s="318"/>
      <c r="LPX1" s="318"/>
      <c r="LPY1" s="318"/>
      <c r="LPZ1" s="318"/>
      <c r="LQA1" s="318"/>
      <c r="LQB1" s="318"/>
      <c r="LQC1" s="318"/>
      <c r="LQD1" s="318"/>
      <c r="LQE1" s="318"/>
      <c r="LQF1" s="318"/>
      <c r="LQG1" s="318"/>
      <c r="LQH1" s="318"/>
      <c r="LQI1" s="318"/>
      <c r="LQJ1" s="318"/>
      <c r="LQK1" s="318"/>
      <c r="LQL1" s="318"/>
      <c r="LQM1" s="318"/>
      <c r="LQN1" s="318"/>
      <c r="LQO1" s="318"/>
      <c r="LQP1" s="318"/>
      <c r="LQQ1" s="318"/>
      <c r="LQR1" s="318"/>
      <c r="LQS1" s="318"/>
      <c r="LQT1" s="318"/>
      <c r="LQU1" s="318"/>
      <c r="LQV1" s="318"/>
      <c r="LQW1" s="318"/>
      <c r="LQX1" s="318"/>
      <c r="LQY1" s="318"/>
      <c r="LQZ1" s="318"/>
      <c r="LRA1" s="318"/>
      <c r="LRB1" s="318"/>
      <c r="LRC1" s="318"/>
      <c r="LRD1" s="318"/>
      <c r="LRE1" s="318"/>
      <c r="LRF1" s="318"/>
      <c r="LRG1" s="318"/>
      <c r="LRH1" s="318"/>
      <c r="LRI1" s="318"/>
      <c r="LRJ1" s="318"/>
      <c r="LRK1" s="318"/>
      <c r="LRL1" s="318"/>
      <c r="LRM1" s="318"/>
      <c r="LRN1" s="318"/>
      <c r="LRO1" s="318"/>
      <c r="LRP1" s="318"/>
      <c r="LRQ1" s="318"/>
      <c r="LRR1" s="318"/>
      <c r="LRS1" s="318"/>
      <c r="LRT1" s="318"/>
      <c r="LRU1" s="318"/>
      <c r="LRV1" s="318"/>
      <c r="LRW1" s="318"/>
      <c r="LRX1" s="318"/>
      <c r="LRY1" s="318"/>
      <c r="LRZ1" s="318"/>
      <c r="LSA1" s="318"/>
      <c r="LSB1" s="318"/>
      <c r="LSC1" s="318"/>
      <c r="LSD1" s="318"/>
      <c r="LSE1" s="318"/>
      <c r="LSF1" s="318"/>
      <c r="LSG1" s="318"/>
      <c r="LSH1" s="318"/>
      <c r="LSI1" s="318"/>
      <c r="LSJ1" s="318"/>
      <c r="LSK1" s="318"/>
      <c r="LSL1" s="318"/>
      <c r="LSM1" s="318"/>
      <c r="LSN1" s="318"/>
      <c r="LSO1" s="318"/>
      <c r="LSP1" s="318"/>
      <c r="LSQ1" s="318"/>
      <c r="LSR1" s="318"/>
      <c r="LSS1" s="318"/>
      <c r="LST1" s="318"/>
      <c r="LSU1" s="318"/>
      <c r="LSV1" s="13"/>
      <c r="LSW1" s="13"/>
      <c r="LSX1" s="13"/>
      <c r="LSY1" s="13"/>
      <c r="LSZ1" s="13"/>
      <c r="LTA1" s="13"/>
      <c r="LTB1" s="13"/>
      <c r="LTC1" s="13"/>
      <c r="LTD1" s="13"/>
      <c r="LTE1" s="13"/>
      <c r="LTF1" s="13"/>
      <c r="LTG1" s="13"/>
      <c r="LTH1" s="13"/>
      <c r="LTI1" s="13"/>
      <c r="LTJ1" s="13"/>
      <c r="LTK1" s="13"/>
      <c r="LTL1" s="13"/>
      <c r="LTM1" s="13"/>
      <c r="LTN1" s="13"/>
      <c r="LTO1" s="13"/>
      <c r="LTP1" s="13"/>
      <c r="LTQ1" s="13"/>
      <c r="LTR1" s="13"/>
      <c r="LTS1" s="13"/>
      <c r="LTT1" s="13"/>
      <c r="LTU1" s="13"/>
      <c r="LTV1" s="13"/>
      <c r="LTW1" s="13"/>
      <c r="LTX1" s="13"/>
      <c r="LTY1" s="13"/>
      <c r="LTZ1" s="13"/>
      <c r="LUA1" s="13"/>
      <c r="LUB1" s="13"/>
      <c r="LUC1" s="13"/>
      <c r="LUD1" s="13"/>
      <c r="LUE1" s="13"/>
      <c r="LUF1" s="13"/>
      <c r="LUG1" s="13"/>
      <c r="LUH1" s="13"/>
      <c r="LUI1" s="13"/>
      <c r="LUJ1" s="13"/>
      <c r="LUK1" s="13"/>
      <c r="LUL1" s="13"/>
      <c r="LUM1" s="13"/>
      <c r="LUN1" s="13"/>
      <c r="LUO1" s="13"/>
      <c r="LUP1" s="13"/>
      <c r="LUQ1" s="13"/>
      <c r="LUR1" s="13"/>
      <c r="LUS1" s="13"/>
      <c r="LUT1" s="13"/>
      <c r="LUU1" s="13"/>
      <c r="LUV1" s="13"/>
      <c r="LUW1" s="13"/>
      <c r="LUX1" s="13"/>
      <c r="LUY1" s="13"/>
      <c r="LUZ1" s="13"/>
      <c r="LVA1" s="13"/>
      <c r="LVB1" s="13"/>
      <c r="LVC1" s="13"/>
      <c r="LVD1" s="13"/>
      <c r="LVE1" s="13"/>
      <c r="LVF1" s="13"/>
      <c r="LVG1" s="13"/>
      <c r="LVH1" s="13"/>
      <c r="LVI1" s="13"/>
      <c r="LVJ1" s="13"/>
      <c r="LVK1" s="13"/>
      <c r="LVL1" s="13"/>
      <c r="LVM1" s="13"/>
      <c r="LVN1" s="13"/>
      <c r="LVO1" s="13"/>
      <c r="LVP1" s="13"/>
      <c r="LVQ1" s="13"/>
      <c r="LVR1" s="13"/>
      <c r="LVS1" s="13"/>
      <c r="LVT1" s="13"/>
      <c r="LVU1" s="13"/>
      <c r="LVV1" s="13"/>
      <c r="LVW1" s="13"/>
      <c r="LVX1" s="13"/>
      <c r="LVY1" s="13"/>
      <c r="LVZ1" s="13"/>
      <c r="LWA1" s="13"/>
      <c r="LWB1" s="13"/>
      <c r="LWC1" s="13"/>
      <c r="LWD1" s="13"/>
      <c r="LWE1" s="13"/>
      <c r="LWF1" s="13"/>
      <c r="LWG1" s="13"/>
      <c r="LWH1" s="13"/>
      <c r="LWI1" s="13"/>
      <c r="LWJ1" s="318"/>
      <c r="LWK1" s="318"/>
      <c r="LWL1" s="318"/>
      <c r="LWM1" s="318"/>
      <c r="LWN1" s="318"/>
      <c r="LWO1" s="318"/>
      <c r="LWP1" s="318"/>
      <c r="LWQ1" s="318"/>
      <c r="LWR1" s="318"/>
      <c r="LWS1" s="318"/>
      <c r="LWT1" s="318"/>
      <c r="LWU1" s="318"/>
      <c r="LWV1" s="318"/>
      <c r="LWW1" s="318"/>
      <c r="LWX1" s="318"/>
      <c r="LWY1" s="318"/>
      <c r="LWZ1" s="318"/>
      <c r="LXA1" s="318"/>
      <c r="LXB1" s="318"/>
      <c r="LXC1" s="318"/>
      <c r="LXD1" s="318"/>
      <c r="LXE1" s="318"/>
      <c r="LXF1" s="318"/>
      <c r="LXG1" s="318"/>
      <c r="LXH1" s="318"/>
      <c r="LXI1" s="318"/>
      <c r="LXJ1" s="318"/>
      <c r="LXK1" s="318"/>
      <c r="LXL1" s="318"/>
      <c r="LXM1" s="318"/>
      <c r="LXN1" s="318"/>
      <c r="LXO1" s="318"/>
      <c r="LXP1" s="318"/>
      <c r="LXQ1" s="318"/>
      <c r="LXR1" s="318"/>
      <c r="LXS1" s="318"/>
      <c r="LXT1" s="318"/>
      <c r="LXU1" s="318"/>
      <c r="LXV1" s="318"/>
      <c r="LXW1" s="318"/>
      <c r="LXX1" s="318"/>
      <c r="LXY1" s="318"/>
      <c r="LXZ1" s="318"/>
      <c r="LYA1" s="318"/>
      <c r="LYB1" s="318"/>
      <c r="LYC1" s="318"/>
      <c r="LYD1" s="318"/>
      <c r="LYE1" s="318"/>
      <c r="LYF1" s="318"/>
      <c r="LYG1" s="318"/>
      <c r="LYH1" s="318"/>
      <c r="LYI1" s="318"/>
      <c r="LYJ1" s="318"/>
      <c r="LYK1" s="318"/>
      <c r="LYL1" s="318"/>
      <c r="LYM1" s="318"/>
      <c r="LYN1" s="318"/>
      <c r="LYO1" s="318"/>
      <c r="LYP1" s="318"/>
      <c r="LYQ1" s="318"/>
      <c r="LYR1" s="318"/>
      <c r="LYS1" s="318"/>
      <c r="LYT1" s="318"/>
      <c r="LYU1" s="318"/>
      <c r="LYV1" s="318"/>
      <c r="LYW1" s="318"/>
      <c r="LYX1" s="318"/>
      <c r="LYY1" s="318"/>
      <c r="LYZ1" s="318"/>
      <c r="LZA1" s="318"/>
      <c r="LZB1" s="318"/>
      <c r="LZC1" s="318"/>
      <c r="LZD1" s="318"/>
      <c r="LZE1" s="318"/>
      <c r="LZF1" s="318"/>
      <c r="LZG1" s="318"/>
      <c r="LZH1" s="318"/>
      <c r="LZI1" s="318"/>
      <c r="LZJ1" s="318"/>
      <c r="LZK1" s="318"/>
      <c r="LZL1" s="318"/>
      <c r="LZM1" s="318"/>
      <c r="LZN1" s="318"/>
      <c r="LZO1" s="318"/>
      <c r="LZP1" s="318"/>
      <c r="LZQ1" s="318"/>
      <c r="LZR1" s="318"/>
      <c r="LZS1" s="318"/>
      <c r="LZT1" s="318"/>
      <c r="LZU1" s="318"/>
      <c r="LZV1" s="318"/>
      <c r="LZW1" s="318"/>
      <c r="LZX1" s="318"/>
      <c r="LZY1" s="318"/>
      <c r="LZZ1" s="318"/>
      <c r="MAA1" s="318"/>
      <c r="MAB1" s="318"/>
      <c r="MAC1" s="318"/>
      <c r="MAD1" s="318"/>
      <c r="MAE1" s="318"/>
      <c r="MAF1" s="318"/>
      <c r="MAG1" s="318"/>
      <c r="MAH1" s="318"/>
      <c r="MAI1" s="318"/>
      <c r="MAJ1" s="318"/>
      <c r="MAK1" s="318"/>
      <c r="MAL1" s="318"/>
      <c r="MAM1" s="318"/>
      <c r="MAN1" s="318"/>
      <c r="MAO1" s="318"/>
      <c r="MAP1" s="318"/>
      <c r="MAQ1" s="318"/>
      <c r="MAR1" s="318"/>
      <c r="MAS1" s="318"/>
      <c r="MAT1" s="318"/>
      <c r="MAU1" s="318"/>
      <c r="MAV1" s="318"/>
      <c r="MAW1" s="318"/>
      <c r="MAX1" s="318"/>
      <c r="MAY1" s="318"/>
      <c r="MAZ1" s="318"/>
      <c r="MBA1" s="318"/>
      <c r="MBB1" s="318"/>
      <c r="MBC1" s="318"/>
      <c r="MBD1" s="318"/>
      <c r="MBE1" s="318"/>
      <c r="MBF1" s="318"/>
      <c r="MBG1" s="318"/>
      <c r="MBH1" s="318"/>
      <c r="MBI1" s="318"/>
      <c r="MBJ1" s="318"/>
      <c r="MBK1" s="318"/>
      <c r="MBL1" s="318"/>
      <c r="MBM1" s="318"/>
      <c r="MBN1" s="318"/>
      <c r="MBO1" s="318"/>
      <c r="MBP1" s="318"/>
      <c r="MBQ1" s="318"/>
      <c r="MBR1" s="318"/>
      <c r="MBS1" s="318"/>
      <c r="MBT1" s="318"/>
      <c r="MBU1" s="318"/>
      <c r="MBV1" s="318"/>
      <c r="MBW1" s="318"/>
      <c r="MBX1" s="318"/>
      <c r="MBY1" s="318"/>
      <c r="MBZ1" s="318"/>
      <c r="MCA1" s="318"/>
      <c r="MCB1" s="318"/>
      <c r="MCC1" s="318"/>
      <c r="MCD1" s="318"/>
      <c r="MCE1" s="318"/>
      <c r="MCF1" s="318"/>
      <c r="MCG1" s="318"/>
      <c r="MCH1" s="318"/>
      <c r="MCI1" s="318"/>
      <c r="MCJ1" s="318"/>
      <c r="MCK1" s="318"/>
      <c r="MCL1" s="318"/>
      <c r="MCM1" s="318"/>
      <c r="MCN1" s="318"/>
      <c r="MCO1" s="318"/>
      <c r="MCP1" s="318"/>
      <c r="MCQ1" s="318"/>
      <c r="MCR1" s="13"/>
      <c r="MCS1" s="13"/>
      <c r="MCT1" s="13"/>
      <c r="MCU1" s="13"/>
      <c r="MCV1" s="13"/>
      <c r="MCW1" s="13"/>
      <c r="MCX1" s="13"/>
      <c r="MCY1" s="13"/>
      <c r="MCZ1" s="13"/>
      <c r="MDA1" s="13"/>
      <c r="MDB1" s="13"/>
      <c r="MDC1" s="13"/>
      <c r="MDD1" s="13"/>
      <c r="MDE1" s="13"/>
      <c r="MDF1" s="13"/>
      <c r="MDG1" s="13"/>
      <c r="MDH1" s="13"/>
      <c r="MDI1" s="13"/>
      <c r="MDJ1" s="13"/>
      <c r="MDK1" s="13"/>
      <c r="MDL1" s="13"/>
      <c r="MDM1" s="13"/>
      <c r="MDN1" s="13"/>
      <c r="MDO1" s="13"/>
      <c r="MDP1" s="13"/>
      <c r="MDQ1" s="13"/>
      <c r="MDR1" s="13"/>
      <c r="MDS1" s="13"/>
      <c r="MDT1" s="13"/>
      <c r="MDU1" s="13"/>
      <c r="MDV1" s="13"/>
      <c r="MDW1" s="13"/>
      <c r="MDX1" s="13"/>
      <c r="MDY1" s="13"/>
      <c r="MDZ1" s="13"/>
      <c r="MEA1" s="13"/>
      <c r="MEB1" s="13"/>
      <c r="MEC1" s="13"/>
      <c r="MED1" s="13"/>
      <c r="MEE1" s="13"/>
      <c r="MEF1" s="13"/>
      <c r="MEG1" s="13"/>
      <c r="MEH1" s="13"/>
      <c r="MEI1" s="13"/>
      <c r="MEJ1" s="13"/>
      <c r="MEK1" s="13"/>
      <c r="MEL1" s="13"/>
      <c r="MEM1" s="13"/>
      <c r="MEN1" s="13"/>
      <c r="MEO1" s="13"/>
      <c r="MEP1" s="13"/>
      <c r="MEQ1" s="13"/>
      <c r="MER1" s="13"/>
      <c r="MES1" s="13"/>
      <c r="MET1" s="13"/>
      <c r="MEU1" s="13"/>
      <c r="MEV1" s="13"/>
      <c r="MEW1" s="13"/>
      <c r="MEX1" s="13"/>
      <c r="MEY1" s="13"/>
      <c r="MEZ1" s="13"/>
      <c r="MFA1" s="13"/>
      <c r="MFB1" s="13"/>
      <c r="MFC1" s="13"/>
      <c r="MFD1" s="13"/>
      <c r="MFE1" s="13"/>
      <c r="MFF1" s="13"/>
      <c r="MFG1" s="13"/>
      <c r="MFH1" s="13"/>
      <c r="MFI1" s="13"/>
      <c r="MFJ1" s="13"/>
      <c r="MFK1" s="13"/>
      <c r="MFL1" s="13"/>
      <c r="MFM1" s="13"/>
      <c r="MFN1" s="13"/>
      <c r="MFO1" s="13"/>
      <c r="MFP1" s="13"/>
      <c r="MFQ1" s="13"/>
      <c r="MFR1" s="13"/>
      <c r="MFS1" s="13"/>
      <c r="MFT1" s="13"/>
      <c r="MFU1" s="13"/>
      <c r="MFV1" s="13"/>
      <c r="MFW1" s="13"/>
      <c r="MFX1" s="13"/>
      <c r="MFY1" s="13"/>
      <c r="MFZ1" s="13"/>
      <c r="MGA1" s="13"/>
      <c r="MGB1" s="13"/>
      <c r="MGC1" s="13"/>
      <c r="MGD1" s="13"/>
      <c r="MGE1" s="13"/>
      <c r="MGF1" s="318"/>
      <c r="MGG1" s="318"/>
      <c r="MGH1" s="318"/>
      <c r="MGI1" s="318"/>
      <c r="MGJ1" s="318"/>
      <c r="MGK1" s="318"/>
      <c r="MGL1" s="318"/>
      <c r="MGM1" s="318"/>
      <c r="MGN1" s="318"/>
      <c r="MGO1" s="318"/>
      <c r="MGP1" s="318"/>
      <c r="MGQ1" s="318"/>
      <c r="MGR1" s="318"/>
      <c r="MGS1" s="318"/>
      <c r="MGT1" s="318"/>
      <c r="MGU1" s="318"/>
      <c r="MGV1" s="318"/>
      <c r="MGW1" s="318"/>
      <c r="MGX1" s="318"/>
      <c r="MGY1" s="318"/>
      <c r="MGZ1" s="318"/>
      <c r="MHA1" s="318"/>
      <c r="MHB1" s="318"/>
      <c r="MHC1" s="318"/>
      <c r="MHD1" s="318"/>
      <c r="MHE1" s="318"/>
      <c r="MHF1" s="318"/>
      <c r="MHG1" s="318"/>
      <c r="MHH1" s="318"/>
      <c r="MHI1" s="318"/>
      <c r="MHJ1" s="318"/>
      <c r="MHK1" s="318"/>
      <c r="MHL1" s="318"/>
      <c r="MHM1" s="318"/>
      <c r="MHN1" s="318"/>
      <c r="MHO1" s="318"/>
      <c r="MHP1" s="318"/>
      <c r="MHQ1" s="318"/>
      <c r="MHR1" s="318"/>
      <c r="MHS1" s="318"/>
      <c r="MHT1" s="318"/>
      <c r="MHU1" s="318"/>
      <c r="MHV1" s="318"/>
      <c r="MHW1" s="318"/>
      <c r="MHX1" s="318"/>
      <c r="MHY1" s="318"/>
      <c r="MHZ1" s="318"/>
      <c r="MIA1" s="318"/>
      <c r="MIB1" s="318"/>
      <c r="MIC1" s="318"/>
      <c r="MID1" s="318"/>
      <c r="MIE1" s="318"/>
      <c r="MIF1" s="318"/>
      <c r="MIG1" s="318"/>
      <c r="MIH1" s="318"/>
      <c r="MII1" s="318"/>
      <c r="MIJ1" s="318"/>
      <c r="MIK1" s="318"/>
      <c r="MIL1" s="318"/>
      <c r="MIM1" s="318"/>
      <c r="MIN1" s="318"/>
      <c r="MIO1" s="318"/>
      <c r="MIP1" s="318"/>
      <c r="MIQ1" s="318"/>
      <c r="MIR1" s="318"/>
      <c r="MIS1" s="318"/>
      <c r="MIT1" s="318"/>
      <c r="MIU1" s="318"/>
      <c r="MIV1" s="318"/>
      <c r="MIW1" s="318"/>
      <c r="MIX1" s="318"/>
      <c r="MIY1" s="318"/>
      <c r="MIZ1" s="318"/>
      <c r="MJA1" s="318"/>
      <c r="MJB1" s="318"/>
      <c r="MJC1" s="318"/>
      <c r="MJD1" s="318"/>
      <c r="MJE1" s="318"/>
      <c r="MJF1" s="318"/>
      <c r="MJG1" s="318"/>
      <c r="MJH1" s="318"/>
      <c r="MJI1" s="318"/>
      <c r="MJJ1" s="318"/>
      <c r="MJK1" s="318"/>
      <c r="MJL1" s="318"/>
      <c r="MJM1" s="318"/>
      <c r="MJN1" s="318"/>
      <c r="MJO1" s="318"/>
      <c r="MJP1" s="318"/>
      <c r="MJQ1" s="318"/>
      <c r="MJR1" s="318"/>
      <c r="MJS1" s="318"/>
      <c r="MJT1" s="318"/>
      <c r="MJU1" s="318"/>
      <c r="MJV1" s="318"/>
      <c r="MJW1" s="318"/>
      <c r="MJX1" s="318"/>
      <c r="MJY1" s="318"/>
      <c r="MJZ1" s="318"/>
      <c r="MKA1" s="318"/>
      <c r="MKB1" s="318"/>
      <c r="MKC1" s="318"/>
      <c r="MKD1" s="318"/>
      <c r="MKE1" s="318"/>
      <c r="MKF1" s="318"/>
      <c r="MKG1" s="318"/>
      <c r="MKH1" s="318"/>
      <c r="MKI1" s="318"/>
      <c r="MKJ1" s="318"/>
      <c r="MKK1" s="318"/>
      <c r="MKL1" s="318"/>
      <c r="MKM1" s="318"/>
      <c r="MKN1" s="318"/>
      <c r="MKO1" s="318"/>
      <c r="MKP1" s="318"/>
      <c r="MKQ1" s="318"/>
      <c r="MKR1" s="318"/>
      <c r="MKS1" s="318"/>
      <c r="MKT1" s="318"/>
      <c r="MKU1" s="318"/>
      <c r="MKV1" s="318"/>
      <c r="MKW1" s="318"/>
      <c r="MKX1" s="318"/>
      <c r="MKY1" s="318"/>
      <c r="MKZ1" s="318"/>
      <c r="MLA1" s="318"/>
      <c r="MLB1" s="318"/>
      <c r="MLC1" s="318"/>
      <c r="MLD1" s="318"/>
      <c r="MLE1" s="318"/>
      <c r="MLF1" s="318"/>
      <c r="MLG1" s="318"/>
      <c r="MLH1" s="318"/>
      <c r="MLI1" s="318"/>
      <c r="MLJ1" s="318"/>
      <c r="MLK1" s="318"/>
      <c r="MLL1" s="318"/>
      <c r="MLM1" s="318"/>
      <c r="MLN1" s="318"/>
      <c r="MLO1" s="318"/>
      <c r="MLP1" s="318"/>
      <c r="MLQ1" s="318"/>
      <c r="MLR1" s="318"/>
      <c r="MLS1" s="318"/>
      <c r="MLT1" s="318"/>
      <c r="MLU1" s="318"/>
      <c r="MLV1" s="318"/>
      <c r="MLW1" s="318"/>
      <c r="MLX1" s="318"/>
      <c r="MLY1" s="318"/>
      <c r="MLZ1" s="318"/>
      <c r="MMA1" s="318"/>
      <c r="MMB1" s="318"/>
      <c r="MMC1" s="318"/>
      <c r="MMD1" s="318"/>
      <c r="MME1" s="318"/>
      <c r="MMF1" s="318"/>
      <c r="MMG1" s="318"/>
      <c r="MMH1" s="318"/>
      <c r="MMI1" s="318"/>
      <c r="MMJ1" s="318"/>
      <c r="MMK1" s="318"/>
      <c r="MML1" s="318"/>
      <c r="MMM1" s="318"/>
      <c r="MMN1" s="13"/>
      <c r="MMO1" s="13"/>
      <c r="MMP1" s="13"/>
      <c r="MMQ1" s="13"/>
      <c r="MMR1" s="13"/>
      <c r="MMS1" s="13"/>
      <c r="MMT1" s="13"/>
      <c r="MMU1" s="13"/>
      <c r="MMV1" s="13"/>
      <c r="MMW1" s="13"/>
      <c r="MMX1" s="13"/>
      <c r="MMY1" s="13"/>
      <c r="MMZ1" s="13"/>
      <c r="MNA1" s="13"/>
      <c r="MNB1" s="13"/>
      <c r="MNC1" s="13"/>
      <c r="MND1" s="13"/>
      <c r="MNE1" s="13"/>
      <c r="MNF1" s="13"/>
      <c r="MNG1" s="13"/>
      <c r="MNH1" s="13"/>
      <c r="MNI1" s="13"/>
      <c r="MNJ1" s="13"/>
      <c r="MNK1" s="13"/>
      <c r="MNL1" s="13"/>
      <c r="MNM1" s="13"/>
      <c r="MNN1" s="13"/>
      <c r="MNO1" s="13"/>
      <c r="MNP1" s="13"/>
      <c r="MNQ1" s="13"/>
      <c r="MNR1" s="13"/>
      <c r="MNS1" s="13"/>
      <c r="MNT1" s="13"/>
      <c r="MNU1" s="13"/>
      <c r="MNV1" s="13"/>
      <c r="MNW1" s="13"/>
      <c r="MNX1" s="13"/>
      <c r="MNY1" s="13"/>
      <c r="MNZ1" s="13"/>
      <c r="MOA1" s="13"/>
      <c r="MOB1" s="13"/>
      <c r="MOC1" s="13"/>
      <c r="MOD1" s="13"/>
      <c r="MOE1" s="13"/>
      <c r="MOF1" s="13"/>
      <c r="MOG1" s="13"/>
      <c r="MOH1" s="13"/>
      <c r="MOI1" s="13"/>
      <c r="MOJ1" s="13"/>
      <c r="MOK1" s="13"/>
      <c r="MOL1" s="13"/>
      <c r="MOM1" s="13"/>
      <c r="MON1" s="13"/>
      <c r="MOO1" s="13"/>
      <c r="MOP1" s="13"/>
      <c r="MOQ1" s="13"/>
      <c r="MOR1" s="13"/>
      <c r="MOS1" s="13"/>
      <c r="MOT1" s="13"/>
      <c r="MOU1" s="13"/>
      <c r="MOV1" s="13"/>
      <c r="MOW1" s="13"/>
      <c r="MOX1" s="13"/>
      <c r="MOY1" s="13"/>
      <c r="MOZ1" s="13"/>
      <c r="MPA1" s="13"/>
      <c r="MPB1" s="13"/>
      <c r="MPC1" s="13"/>
      <c r="MPD1" s="13"/>
      <c r="MPE1" s="13"/>
      <c r="MPF1" s="13"/>
      <c r="MPG1" s="13"/>
      <c r="MPH1" s="13"/>
      <c r="MPI1" s="13"/>
      <c r="MPJ1" s="13"/>
      <c r="MPK1" s="13"/>
      <c r="MPL1" s="13"/>
      <c r="MPM1" s="13"/>
      <c r="MPN1" s="13"/>
      <c r="MPO1" s="13"/>
      <c r="MPP1" s="13"/>
      <c r="MPQ1" s="13"/>
      <c r="MPR1" s="13"/>
      <c r="MPS1" s="13"/>
      <c r="MPT1" s="13"/>
      <c r="MPU1" s="13"/>
      <c r="MPV1" s="13"/>
      <c r="MPW1" s="13"/>
      <c r="MPX1" s="13"/>
      <c r="MPY1" s="13"/>
      <c r="MPZ1" s="13"/>
      <c r="MQA1" s="13"/>
      <c r="MQB1" s="318"/>
      <c r="MQC1" s="318"/>
      <c r="MQD1" s="318"/>
      <c r="MQE1" s="318"/>
      <c r="MQF1" s="318"/>
      <c r="MQG1" s="318"/>
      <c r="MQH1" s="318"/>
      <c r="MQI1" s="318"/>
      <c r="MQJ1" s="318"/>
      <c r="MQK1" s="318"/>
      <c r="MQL1" s="318"/>
      <c r="MQM1" s="318"/>
      <c r="MQN1" s="318"/>
      <c r="MQO1" s="318"/>
      <c r="MQP1" s="318"/>
      <c r="MQQ1" s="318"/>
      <c r="MQR1" s="318"/>
      <c r="MQS1" s="318"/>
      <c r="MQT1" s="318"/>
      <c r="MQU1" s="318"/>
      <c r="MQV1" s="318"/>
      <c r="MQW1" s="318"/>
      <c r="MQX1" s="318"/>
      <c r="MQY1" s="318"/>
      <c r="MQZ1" s="318"/>
      <c r="MRA1" s="318"/>
      <c r="MRB1" s="318"/>
      <c r="MRC1" s="318"/>
      <c r="MRD1" s="318"/>
      <c r="MRE1" s="318"/>
      <c r="MRF1" s="318"/>
      <c r="MRG1" s="318"/>
      <c r="MRH1" s="318"/>
      <c r="MRI1" s="318"/>
      <c r="MRJ1" s="318"/>
      <c r="MRK1" s="318"/>
      <c r="MRL1" s="318"/>
      <c r="MRM1" s="318"/>
      <c r="MRN1" s="318"/>
      <c r="MRO1" s="318"/>
      <c r="MRP1" s="318"/>
      <c r="MRQ1" s="318"/>
      <c r="MRR1" s="318"/>
      <c r="MRS1" s="318"/>
      <c r="MRT1" s="318"/>
      <c r="MRU1" s="318"/>
      <c r="MRV1" s="318"/>
      <c r="MRW1" s="318"/>
      <c r="MRX1" s="318"/>
      <c r="MRY1" s="318"/>
      <c r="MRZ1" s="318"/>
      <c r="MSA1" s="318"/>
      <c r="MSB1" s="318"/>
      <c r="MSC1" s="318"/>
      <c r="MSD1" s="318"/>
      <c r="MSE1" s="318"/>
      <c r="MSF1" s="318"/>
      <c r="MSG1" s="318"/>
      <c r="MSH1" s="318"/>
      <c r="MSI1" s="318"/>
      <c r="MSJ1" s="318"/>
      <c r="MSK1" s="318"/>
      <c r="MSL1" s="318"/>
      <c r="MSM1" s="318"/>
      <c r="MSN1" s="318"/>
      <c r="MSO1" s="318"/>
      <c r="MSP1" s="318"/>
      <c r="MSQ1" s="318"/>
      <c r="MSR1" s="318"/>
      <c r="MSS1" s="318"/>
      <c r="MST1" s="318"/>
      <c r="MSU1" s="318"/>
      <c r="MSV1" s="318"/>
      <c r="MSW1" s="318"/>
      <c r="MSX1" s="318"/>
      <c r="MSY1" s="318"/>
      <c r="MSZ1" s="318"/>
      <c r="MTA1" s="318"/>
      <c r="MTB1" s="318"/>
      <c r="MTC1" s="318"/>
      <c r="MTD1" s="318"/>
      <c r="MTE1" s="318"/>
      <c r="MTF1" s="318"/>
      <c r="MTG1" s="318"/>
      <c r="MTH1" s="318"/>
      <c r="MTI1" s="318"/>
      <c r="MTJ1" s="318"/>
      <c r="MTK1" s="318"/>
      <c r="MTL1" s="318"/>
      <c r="MTM1" s="318"/>
      <c r="MTN1" s="318"/>
      <c r="MTO1" s="318"/>
      <c r="MTP1" s="318"/>
      <c r="MTQ1" s="318"/>
      <c r="MTR1" s="318"/>
      <c r="MTS1" s="318"/>
      <c r="MTT1" s="318"/>
      <c r="MTU1" s="318"/>
      <c r="MTV1" s="318"/>
      <c r="MTW1" s="318"/>
      <c r="MTX1" s="318"/>
      <c r="MTY1" s="318"/>
      <c r="MTZ1" s="318"/>
      <c r="MUA1" s="318"/>
      <c r="MUB1" s="318"/>
      <c r="MUC1" s="318"/>
      <c r="MUD1" s="318"/>
      <c r="MUE1" s="318"/>
      <c r="MUF1" s="318"/>
      <c r="MUG1" s="318"/>
      <c r="MUH1" s="318"/>
      <c r="MUI1" s="318"/>
      <c r="MUJ1" s="318"/>
      <c r="MUK1" s="318"/>
      <c r="MUL1" s="318"/>
      <c r="MUM1" s="318"/>
      <c r="MUN1" s="318"/>
      <c r="MUO1" s="318"/>
      <c r="MUP1" s="318"/>
      <c r="MUQ1" s="318"/>
      <c r="MUR1" s="318"/>
      <c r="MUS1" s="318"/>
      <c r="MUT1" s="318"/>
      <c r="MUU1" s="318"/>
      <c r="MUV1" s="318"/>
      <c r="MUW1" s="318"/>
      <c r="MUX1" s="318"/>
      <c r="MUY1" s="318"/>
      <c r="MUZ1" s="318"/>
      <c r="MVA1" s="318"/>
      <c r="MVB1" s="318"/>
      <c r="MVC1" s="318"/>
      <c r="MVD1" s="318"/>
      <c r="MVE1" s="318"/>
      <c r="MVF1" s="318"/>
      <c r="MVG1" s="318"/>
      <c r="MVH1" s="318"/>
      <c r="MVI1" s="318"/>
      <c r="MVJ1" s="318"/>
      <c r="MVK1" s="318"/>
      <c r="MVL1" s="318"/>
      <c r="MVM1" s="318"/>
      <c r="MVN1" s="318"/>
      <c r="MVO1" s="318"/>
      <c r="MVP1" s="318"/>
      <c r="MVQ1" s="318"/>
      <c r="MVR1" s="318"/>
      <c r="MVS1" s="318"/>
      <c r="MVT1" s="318"/>
      <c r="MVU1" s="318"/>
      <c r="MVV1" s="318"/>
      <c r="MVW1" s="318"/>
      <c r="MVX1" s="318"/>
      <c r="MVY1" s="318"/>
      <c r="MVZ1" s="318"/>
      <c r="MWA1" s="318"/>
      <c r="MWB1" s="318"/>
      <c r="MWC1" s="318"/>
      <c r="MWD1" s="318"/>
      <c r="MWE1" s="318"/>
      <c r="MWF1" s="318"/>
      <c r="MWG1" s="318"/>
      <c r="MWH1" s="318"/>
      <c r="MWI1" s="318"/>
      <c r="MWJ1" s="13"/>
      <c r="MWK1" s="13"/>
      <c r="MWL1" s="13"/>
      <c r="MWM1" s="13"/>
      <c r="MWN1" s="13"/>
      <c r="MWO1" s="13"/>
      <c r="MWP1" s="13"/>
      <c r="MWQ1" s="13"/>
      <c r="MWR1" s="13"/>
      <c r="MWS1" s="13"/>
      <c r="MWT1" s="13"/>
      <c r="MWU1" s="13"/>
      <c r="MWV1" s="13"/>
      <c r="MWW1" s="13"/>
      <c r="MWX1" s="13"/>
      <c r="MWY1" s="13"/>
      <c r="MWZ1" s="13"/>
      <c r="MXA1" s="13"/>
      <c r="MXB1" s="13"/>
      <c r="MXC1" s="13"/>
      <c r="MXD1" s="13"/>
      <c r="MXE1" s="13"/>
      <c r="MXF1" s="13"/>
      <c r="MXG1" s="13"/>
      <c r="MXH1" s="13"/>
      <c r="MXI1" s="13"/>
      <c r="MXJ1" s="13"/>
      <c r="MXK1" s="13"/>
      <c r="MXL1" s="13"/>
      <c r="MXM1" s="13"/>
      <c r="MXN1" s="13"/>
      <c r="MXO1" s="13"/>
      <c r="MXP1" s="13"/>
      <c r="MXQ1" s="13"/>
      <c r="MXR1" s="13"/>
      <c r="MXS1" s="13"/>
      <c r="MXT1" s="13"/>
      <c r="MXU1" s="13"/>
      <c r="MXV1" s="13"/>
      <c r="MXW1" s="13"/>
      <c r="MXX1" s="13"/>
      <c r="MXY1" s="13"/>
      <c r="MXZ1" s="13"/>
      <c r="MYA1" s="13"/>
      <c r="MYB1" s="13"/>
      <c r="MYC1" s="13"/>
      <c r="MYD1" s="13"/>
      <c r="MYE1" s="13"/>
      <c r="MYF1" s="13"/>
      <c r="MYG1" s="13"/>
      <c r="MYH1" s="13"/>
      <c r="MYI1" s="13"/>
      <c r="MYJ1" s="13"/>
      <c r="MYK1" s="13"/>
      <c r="MYL1" s="13"/>
      <c r="MYM1" s="13"/>
      <c r="MYN1" s="13"/>
      <c r="MYO1" s="13"/>
      <c r="MYP1" s="13"/>
      <c r="MYQ1" s="13"/>
      <c r="MYR1" s="13"/>
      <c r="MYS1" s="13"/>
      <c r="MYT1" s="13"/>
      <c r="MYU1" s="13"/>
      <c r="MYV1" s="13"/>
      <c r="MYW1" s="13"/>
      <c r="MYX1" s="13"/>
      <c r="MYY1" s="13"/>
      <c r="MYZ1" s="13"/>
      <c r="MZA1" s="13"/>
      <c r="MZB1" s="13"/>
      <c r="MZC1" s="13"/>
      <c r="MZD1" s="13"/>
      <c r="MZE1" s="13"/>
      <c r="MZF1" s="13"/>
      <c r="MZG1" s="13"/>
      <c r="MZH1" s="13"/>
      <c r="MZI1" s="13"/>
      <c r="MZJ1" s="13"/>
      <c r="MZK1" s="13"/>
      <c r="MZL1" s="13"/>
      <c r="MZM1" s="13"/>
      <c r="MZN1" s="13"/>
      <c r="MZO1" s="13"/>
      <c r="MZP1" s="13"/>
      <c r="MZQ1" s="13"/>
      <c r="MZR1" s="13"/>
      <c r="MZS1" s="13"/>
      <c r="MZT1" s="13"/>
      <c r="MZU1" s="13"/>
      <c r="MZV1" s="13"/>
      <c r="MZW1" s="13"/>
      <c r="MZX1" s="318"/>
      <c r="MZY1" s="318"/>
      <c r="MZZ1" s="318"/>
      <c r="NAA1" s="318"/>
      <c r="NAB1" s="318"/>
      <c r="NAC1" s="318"/>
      <c r="NAD1" s="318"/>
      <c r="NAE1" s="318"/>
      <c r="NAF1" s="318"/>
      <c r="NAG1" s="318"/>
      <c r="NAH1" s="318"/>
      <c r="NAI1" s="318"/>
      <c r="NAJ1" s="318"/>
      <c r="NAK1" s="318"/>
      <c r="NAL1" s="318"/>
      <c r="NAM1" s="318"/>
      <c r="NAN1" s="318"/>
      <c r="NAO1" s="318"/>
      <c r="NAP1" s="318"/>
      <c r="NAQ1" s="318"/>
      <c r="NAR1" s="318"/>
      <c r="NAS1" s="318"/>
      <c r="NAT1" s="318"/>
      <c r="NAU1" s="318"/>
      <c r="NAV1" s="318"/>
      <c r="NAW1" s="318"/>
      <c r="NAX1" s="318"/>
      <c r="NAY1" s="318"/>
      <c r="NAZ1" s="318"/>
      <c r="NBA1" s="318"/>
      <c r="NBB1" s="318"/>
      <c r="NBC1" s="318"/>
      <c r="NBD1" s="318"/>
      <c r="NBE1" s="318"/>
      <c r="NBF1" s="318"/>
      <c r="NBG1" s="318"/>
      <c r="NBH1" s="318"/>
      <c r="NBI1" s="318"/>
      <c r="NBJ1" s="318"/>
      <c r="NBK1" s="318"/>
      <c r="NBL1" s="318"/>
      <c r="NBM1" s="318"/>
      <c r="NBN1" s="318"/>
      <c r="NBO1" s="318"/>
      <c r="NBP1" s="318"/>
      <c r="NBQ1" s="318"/>
      <c r="NBR1" s="318"/>
      <c r="NBS1" s="318"/>
      <c r="NBT1" s="318"/>
      <c r="NBU1" s="318"/>
      <c r="NBV1" s="318"/>
      <c r="NBW1" s="318"/>
      <c r="NBX1" s="318"/>
      <c r="NBY1" s="318"/>
      <c r="NBZ1" s="318"/>
      <c r="NCA1" s="318"/>
      <c r="NCB1" s="318"/>
      <c r="NCC1" s="318"/>
      <c r="NCD1" s="318"/>
      <c r="NCE1" s="318"/>
      <c r="NCF1" s="318"/>
      <c r="NCG1" s="318"/>
      <c r="NCH1" s="318"/>
      <c r="NCI1" s="318"/>
      <c r="NCJ1" s="318"/>
      <c r="NCK1" s="318"/>
      <c r="NCL1" s="318"/>
      <c r="NCM1" s="318"/>
      <c r="NCN1" s="318"/>
      <c r="NCO1" s="318"/>
      <c r="NCP1" s="318"/>
      <c r="NCQ1" s="318"/>
      <c r="NCR1" s="318"/>
      <c r="NCS1" s="318"/>
      <c r="NCT1" s="318"/>
      <c r="NCU1" s="318"/>
      <c r="NCV1" s="318"/>
      <c r="NCW1" s="318"/>
      <c r="NCX1" s="318"/>
      <c r="NCY1" s="318"/>
      <c r="NCZ1" s="318"/>
      <c r="NDA1" s="318"/>
      <c r="NDB1" s="318"/>
      <c r="NDC1" s="318"/>
      <c r="NDD1" s="318"/>
      <c r="NDE1" s="318"/>
      <c r="NDF1" s="318"/>
      <c r="NDG1" s="318"/>
      <c r="NDH1" s="318"/>
      <c r="NDI1" s="318"/>
      <c r="NDJ1" s="318"/>
      <c r="NDK1" s="318"/>
      <c r="NDL1" s="318"/>
      <c r="NDM1" s="318"/>
      <c r="NDN1" s="318"/>
      <c r="NDO1" s="318"/>
      <c r="NDP1" s="318"/>
      <c r="NDQ1" s="318"/>
      <c r="NDR1" s="318"/>
      <c r="NDS1" s="318"/>
      <c r="NDT1" s="318"/>
      <c r="NDU1" s="318"/>
      <c r="NDV1" s="318"/>
      <c r="NDW1" s="318"/>
      <c r="NDX1" s="318"/>
      <c r="NDY1" s="318"/>
      <c r="NDZ1" s="318"/>
      <c r="NEA1" s="318"/>
      <c r="NEB1" s="318"/>
      <c r="NEC1" s="318"/>
      <c r="NED1" s="318"/>
      <c r="NEE1" s="318"/>
      <c r="NEF1" s="318"/>
      <c r="NEG1" s="318"/>
      <c r="NEH1" s="318"/>
      <c r="NEI1" s="318"/>
      <c r="NEJ1" s="318"/>
      <c r="NEK1" s="318"/>
      <c r="NEL1" s="318"/>
      <c r="NEM1" s="318"/>
      <c r="NEN1" s="318"/>
      <c r="NEO1" s="318"/>
      <c r="NEP1" s="318"/>
      <c r="NEQ1" s="318"/>
      <c r="NER1" s="318"/>
      <c r="NES1" s="318"/>
      <c r="NET1" s="318"/>
      <c r="NEU1" s="318"/>
      <c r="NEV1" s="318"/>
      <c r="NEW1" s="318"/>
      <c r="NEX1" s="318"/>
      <c r="NEY1" s="318"/>
      <c r="NEZ1" s="318"/>
      <c r="NFA1" s="318"/>
      <c r="NFB1" s="318"/>
      <c r="NFC1" s="318"/>
      <c r="NFD1" s="318"/>
      <c r="NFE1" s="318"/>
      <c r="NFF1" s="318"/>
      <c r="NFG1" s="318"/>
      <c r="NFH1" s="318"/>
      <c r="NFI1" s="318"/>
      <c r="NFJ1" s="318"/>
      <c r="NFK1" s="318"/>
      <c r="NFL1" s="318"/>
      <c r="NFM1" s="318"/>
      <c r="NFN1" s="318"/>
      <c r="NFO1" s="318"/>
      <c r="NFP1" s="318"/>
      <c r="NFQ1" s="318"/>
      <c r="NFR1" s="318"/>
      <c r="NFS1" s="318"/>
      <c r="NFT1" s="318"/>
      <c r="NFU1" s="318"/>
      <c r="NFV1" s="318"/>
      <c r="NFW1" s="318"/>
      <c r="NFX1" s="318"/>
      <c r="NFY1" s="318"/>
      <c r="NFZ1" s="318"/>
      <c r="NGA1" s="318"/>
      <c r="NGB1" s="318"/>
      <c r="NGC1" s="318"/>
      <c r="NGD1" s="318"/>
      <c r="NGE1" s="318"/>
      <c r="NGF1" s="13"/>
      <c r="NGG1" s="13"/>
      <c r="NGH1" s="13"/>
      <c r="NGI1" s="13"/>
      <c r="NGJ1" s="13"/>
      <c r="NGK1" s="13"/>
      <c r="NGL1" s="13"/>
      <c r="NGM1" s="13"/>
      <c r="NGN1" s="13"/>
      <c r="NGO1" s="13"/>
      <c r="NGP1" s="13"/>
      <c r="NGQ1" s="13"/>
      <c r="NGR1" s="13"/>
      <c r="NGS1" s="13"/>
      <c r="NGT1" s="13"/>
      <c r="NGU1" s="13"/>
      <c r="NGV1" s="13"/>
      <c r="NGW1" s="13"/>
      <c r="NGX1" s="13"/>
      <c r="NGY1" s="13"/>
      <c r="NGZ1" s="13"/>
      <c r="NHA1" s="13"/>
      <c r="NHB1" s="13"/>
      <c r="NHC1" s="13"/>
      <c r="NHD1" s="13"/>
      <c r="NHE1" s="13"/>
      <c r="NHF1" s="13"/>
      <c r="NHG1" s="13"/>
      <c r="NHH1" s="13"/>
      <c r="NHI1" s="13"/>
      <c r="NHJ1" s="13"/>
      <c r="NHK1" s="13"/>
      <c r="NHL1" s="13"/>
      <c r="NHM1" s="13"/>
      <c r="NHN1" s="13"/>
      <c r="NHO1" s="13"/>
      <c r="NHP1" s="13"/>
      <c r="NHQ1" s="13"/>
      <c r="NHR1" s="13"/>
      <c r="NHS1" s="13"/>
      <c r="NHT1" s="13"/>
      <c r="NHU1" s="13"/>
      <c r="NHV1" s="13"/>
      <c r="NHW1" s="13"/>
      <c r="NHX1" s="13"/>
      <c r="NHY1" s="13"/>
      <c r="NHZ1" s="13"/>
      <c r="NIA1" s="13"/>
      <c r="NIB1" s="13"/>
      <c r="NIC1" s="13"/>
      <c r="NID1" s="13"/>
      <c r="NIE1" s="13"/>
      <c r="NIF1" s="13"/>
      <c r="NIG1" s="13"/>
      <c r="NIH1" s="13"/>
      <c r="NII1" s="13"/>
      <c r="NIJ1" s="13"/>
      <c r="NIK1" s="13"/>
      <c r="NIL1" s="13"/>
      <c r="NIM1" s="13"/>
      <c r="NIN1" s="13"/>
      <c r="NIO1" s="13"/>
      <c r="NIP1" s="13"/>
      <c r="NIQ1" s="13"/>
      <c r="NIR1" s="13"/>
      <c r="NIS1" s="13"/>
      <c r="NIT1" s="13"/>
      <c r="NIU1" s="13"/>
      <c r="NIV1" s="13"/>
      <c r="NIW1" s="13"/>
      <c r="NIX1" s="13"/>
      <c r="NIY1" s="13"/>
      <c r="NIZ1" s="13"/>
      <c r="NJA1" s="13"/>
      <c r="NJB1" s="13"/>
      <c r="NJC1" s="13"/>
      <c r="NJD1" s="13"/>
      <c r="NJE1" s="13"/>
      <c r="NJF1" s="13"/>
      <c r="NJG1" s="13"/>
      <c r="NJH1" s="13"/>
      <c r="NJI1" s="13"/>
      <c r="NJJ1" s="13"/>
      <c r="NJK1" s="13"/>
      <c r="NJL1" s="13"/>
      <c r="NJM1" s="13"/>
      <c r="NJN1" s="13"/>
      <c r="NJO1" s="13"/>
      <c r="NJP1" s="13"/>
      <c r="NJQ1" s="13"/>
      <c r="NJR1" s="13"/>
      <c r="NJS1" s="13"/>
      <c r="NJT1" s="318"/>
      <c r="NJU1" s="318"/>
      <c r="NJV1" s="318"/>
      <c r="NJW1" s="318"/>
      <c r="NJX1" s="318"/>
      <c r="NJY1" s="318"/>
      <c r="NJZ1" s="318"/>
      <c r="NKA1" s="318"/>
      <c r="NKB1" s="318"/>
      <c r="NKC1" s="318"/>
      <c r="NKD1" s="318"/>
      <c r="NKE1" s="318"/>
      <c r="NKF1" s="318"/>
      <c r="NKG1" s="318"/>
      <c r="NKH1" s="318"/>
      <c r="NKI1" s="318"/>
      <c r="NKJ1" s="318"/>
      <c r="NKK1" s="318"/>
      <c r="NKL1" s="318"/>
      <c r="NKM1" s="318"/>
      <c r="NKN1" s="318"/>
      <c r="NKO1" s="318"/>
      <c r="NKP1" s="318"/>
      <c r="NKQ1" s="318"/>
      <c r="NKR1" s="318"/>
      <c r="NKS1" s="318"/>
      <c r="NKT1" s="318"/>
      <c r="NKU1" s="318"/>
      <c r="NKV1" s="318"/>
      <c r="NKW1" s="318"/>
      <c r="NKX1" s="318"/>
      <c r="NKY1" s="318"/>
      <c r="NKZ1" s="318"/>
      <c r="NLA1" s="318"/>
      <c r="NLB1" s="318"/>
      <c r="NLC1" s="318"/>
      <c r="NLD1" s="318"/>
      <c r="NLE1" s="318"/>
      <c r="NLF1" s="318"/>
      <c r="NLG1" s="318"/>
      <c r="NLH1" s="318"/>
      <c r="NLI1" s="318"/>
      <c r="NLJ1" s="318"/>
      <c r="NLK1" s="318"/>
      <c r="NLL1" s="318"/>
      <c r="NLM1" s="318"/>
      <c r="NLN1" s="318"/>
      <c r="NLO1" s="318"/>
      <c r="NLP1" s="318"/>
      <c r="NLQ1" s="318"/>
      <c r="NLR1" s="318"/>
      <c r="NLS1" s="318"/>
      <c r="NLT1" s="318"/>
      <c r="NLU1" s="318"/>
      <c r="NLV1" s="318"/>
      <c r="NLW1" s="318"/>
      <c r="NLX1" s="318"/>
      <c r="NLY1" s="318"/>
      <c r="NLZ1" s="318"/>
      <c r="NMA1" s="318"/>
      <c r="NMB1" s="318"/>
      <c r="NMC1" s="318"/>
      <c r="NMD1" s="318"/>
      <c r="NME1" s="318"/>
      <c r="NMF1" s="318"/>
      <c r="NMG1" s="318"/>
      <c r="NMH1" s="318"/>
      <c r="NMI1" s="318"/>
      <c r="NMJ1" s="318"/>
      <c r="NMK1" s="318"/>
      <c r="NML1" s="318"/>
      <c r="NMM1" s="318"/>
      <c r="NMN1" s="318"/>
      <c r="NMO1" s="318"/>
      <c r="NMP1" s="318"/>
      <c r="NMQ1" s="318"/>
      <c r="NMR1" s="318"/>
      <c r="NMS1" s="318"/>
      <c r="NMT1" s="318"/>
      <c r="NMU1" s="318"/>
      <c r="NMV1" s="318"/>
      <c r="NMW1" s="318"/>
      <c r="NMX1" s="318"/>
      <c r="NMY1" s="318"/>
      <c r="NMZ1" s="318"/>
      <c r="NNA1" s="318"/>
      <c r="NNB1" s="318"/>
      <c r="NNC1" s="318"/>
      <c r="NND1" s="318"/>
      <c r="NNE1" s="318"/>
      <c r="NNF1" s="318"/>
      <c r="NNG1" s="318"/>
      <c r="NNH1" s="318"/>
      <c r="NNI1" s="318"/>
      <c r="NNJ1" s="318"/>
      <c r="NNK1" s="318"/>
      <c r="NNL1" s="318"/>
      <c r="NNM1" s="318"/>
      <c r="NNN1" s="318"/>
      <c r="NNO1" s="318"/>
      <c r="NNP1" s="318"/>
      <c r="NNQ1" s="318"/>
      <c r="NNR1" s="318"/>
      <c r="NNS1" s="318"/>
      <c r="NNT1" s="318"/>
      <c r="NNU1" s="318"/>
      <c r="NNV1" s="318"/>
      <c r="NNW1" s="318"/>
      <c r="NNX1" s="318"/>
      <c r="NNY1" s="318"/>
      <c r="NNZ1" s="318"/>
      <c r="NOA1" s="318"/>
      <c r="NOB1" s="318"/>
      <c r="NOC1" s="318"/>
      <c r="NOD1" s="318"/>
      <c r="NOE1" s="318"/>
      <c r="NOF1" s="318"/>
      <c r="NOG1" s="318"/>
      <c r="NOH1" s="318"/>
      <c r="NOI1" s="318"/>
      <c r="NOJ1" s="318"/>
      <c r="NOK1" s="318"/>
      <c r="NOL1" s="318"/>
      <c r="NOM1" s="318"/>
      <c r="NON1" s="318"/>
      <c r="NOO1" s="318"/>
      <c r="NOP1" s="318"/>
      <c r="NOQ1" s="318"/>
      <c r="NOR1" s="318"/>
      <c r="NOS1" s="318"/>
      <c r="NOT1" s="318"/>
      <c r="NOU1" s="318"/>
      <c r="NOV1" s="318"/>
      <c r="NOW1" s="318"/>
      <c r="NOX1" s="318"/>
      <c r="NOY1" s="318"/>
      <c r="NOZ1" s="318"/>
      <c r="NPA1" s="318"/>
      <c r="NPB1" s="318"/>
      <c r="NPC1" s="318"/>
      <c r="NPD1" s="318"/>
      <c r="NPE1" s="318"/>
      <c r="NPF1" s="318"/>
      <c r="NPG1" s="318"/>
      <c r="NPH1" s="318"/>
      <c r="NPI1" s="318"/>
      <c r="NPJ1" s="318"/>
      <c r="NPK1" s="318"/>
      <c r="NPL1" s="318"/>
      <c r="NPM1" s="318"/>
      <c r="NPN1" s="318"/>
      <c r="NPO1" s="318"/>
      <c r="NPP1" s="318"/>
      <c r="NPQ1" s="318"/>
      <c r="NPR1" s="318"/>
      <c r="NPS1" s="318"/>
      <c r="NPT1" s="318"/>
      <c r="NPU1" s="318"/>
      <c r="NPV1" s="318"/>
      <c r="NPW1" s="318"/>
      <c r="NPX1" s="318"/>
      <c r="NPY1" s="318"/>
      <c r="NPZ1" s="318"/>
      <c r="NQA1" s="318"/>
      <c r="NQB1" s="13"/>
      <c r="NQC1" s="13"/>
      <c r="NQD1" s="13"/>
      <c r="NQE1" s="13"/>
      <c r="NQF1" s="13"/>
      <c r="NQG1" s="13"/>
      <c r="NQH1" s="13"/>
      <c r="NQI1" s="13"/>
      <c r="NQJ1" s="13"/>
      <c r="NQK1" s="13"/>
      <c r="NQL1" s="13"/>
      <c r="NQM1" s="13"/>
      <c r="NQN1" s="13"/>
      <c r="NQO1" s="13"/>
      <c r="NQP1" s="13"/>
      <c r="NQQ1" s="13"/>
      <c r="NQR1" s="13"/>
      <c r="NQS1" s="13"/>
      <c r="NQT1" s="13"/>
      <c r="NQU1" s="13"/>
      <c r="NQV1" s="13"/>
      <c r="NQW1" s="13"/>
      <c r="NQX1" s="13"/>
      <c r="NQY1" s="13"/>
      <c r="NQZ1" s="13"/>
      <c r="NRA1" s="13"/>
      <c r="NRB1" s="13"/>
      <c r="NRC1" s="13"/>
      <c r="NRD1" s="13"/>
      <c r="NRE1" s="13"/>
      <c r="NRF1" s="13"/>
      <c r="NRG1" s="13"/>
      <c r="NRH1" s="13"/>
      <c r="NRI1" s="13"/>
      <c r="NRJ1" s="13"/>
      <c r="NRK1" s="13"/>
      <c r="NRL1" s="13"/>
      <c r="NRM1" s="13"/>
      <c r="NRN1" s="13"/>
      <c r="NRO1" s="13"/>
      <c r="NRP1" s="13"/>
      <c r="NRQ1" s="13"/>
      <c r="NRR1" s="13"/>
      <c r="NRS1" s="13"/>
      <c r="NRT1" s="13"/>
      <c r="NRU1" s="13"/>
      <c r="NRV1" s="13"/>
      <c r="NRW1" s="13"/>
      <c r="NRX1" s="13"/>
      <c r="NRY1" s="13"/>
      <c r="NRZ1" s="13"/>
      <c r="NSA1" s="13"/>
      <c r="NSB1" s="13"/>
      <c r="NSC1" s="13"/>
      <c r="NSD1" s="13"/>
      <c r="NSE1" s="13"/>
      <c r="NSF1" s="13"/>
      <c r="NSG1" s="13"/>
      <c r="NSH1" s="13"/>
      <c r="NSI1" s="13"/>
      <c r="NSJ1" s="13"/>
      <c r="NSK1" s="13"/>
      <c r="NSL1" s="13"/>
      <c r="NSM1" s="13"/>
      <c r="NSN1" s="13"/>
      <c r="NSO1" s="13"/>
      <c r="NSP1" s="13"/>
      <c r="NSQ1" s="13"/>
      <c r="NSR1" s="13"/>
      <c r="NSS1" s="13"/>
      <c r="NST1" s="13"/>
      <c r="NSU1" s="13"/>
      <c r="NSV1" s="13"/>
      <c r="NSW1" s="13"/>
      <c r="NSX1" s="13"/>
      <c r="NSY1" s="13"/>
      <c r="NSZ1" s="13"/>
      <c r="NTA1" s="13"/>
      <c r="NTB1" s="13"/>
      <c r="NTC1" s="13"/>
      <c r="NTD1" s="13"/>
      <c r="NTE1" s="13"/>
      <c r="NTF1" s="13"/>
      <c r="NTG1" s="13"/>
      <c r="NTH1" s="13"/>
      <c r="NTI1" s="13"/>
      <c r="NTJ1" s="13"/>
      <c r="NTK1" s="13"/>
      <c r="NTL1" s="13"/>
      <c r="NTM1" s="13"/>
      <c r="NTN1" s="13"/>
      <c r="NTO1" s="13"/>
      <c r="NTP1" s="318"/>
      <c r="NTQ1" s="318"/>
      <c r="NTR1" s="318"/>
      <c r="NTS1" s="318"/>
      <c r="NTT1" s="318"/>
      <c r="NTU1" s="318"/>
      <c r="NTV1" s="318"/>
      <c r="NTW1" s="318"/>
      <c r="NTX1" s="318"/>
      <c r="NTY1" s="318"/>
      <c r="NTZ1" s="318"/>
      <c r="NUA1" s="318"/>
      <c r="NUB1" s="318"/>
      <c r="NUC1" s="318"/>
      <c r="NUD1" s="318"/>
      <c r="NUE1" s="318"/>
      <c r="NUF1" s="318"/>
      <c r="NUG1" s="318"/>
      <c r="NUH1" s="318"/>
      <c r="NUI1" s="318"/>
      <c r="NUJ1" s="318"/>
      <c r="NUK1" s="318"/>
      <c r="NUL1" s="318"/>
      <c r="NUM1" s="318"/>
      <c r="NUN1" s="318"/>
      <c r="NUO1" s="318"/>
      <c r="NUP1" s="318"/>
      <c r="NUQ1" s="318"/>
      <c r="NUR1" s="318"/>
      <c r="NUS1" s="318"/>
      <c r="NUT1" s="318"/>
      <c r="NUU1" s="318"/>
      <c r="NUV1" s="318"/>
      <c r="NUW1" s="318"/>
      <c r="NUX1" s="318"/>
      <c r="NUY1" s="318"/>
      <c r="NUZ1" s="318"/>
      <c r="NVA1" s="318"/>
      <c r="NVB1" s="318"/>
      <c r="NVC1" s="318"/>
      <c r="NVD1" s="318"/>
      <c r="NVE1" s="318"/>
      <c r="NVF1" s="318"/>
      <c r="NVG1" s="318"/>
      <c r="NVH1" s="318"/>
      <c r="NVI1" s="318"/>
      <c r="NVJ1" s="318"/>
      <c r="NVK1" s="318"/>
      <c r="NVL1" s="318"/>
      <c r="NVM1" s="318"/>
      <c r="NVN1" s="318"/>
      <c r="NVO1" s="318"/>
      <c r="NVP1" s="318"/>
      <c r="NVQ1" s="318"/>
      <c r="NVR1" s="318"/>
      <c r="NVS1" s="318"/>
      <c r="NVT1" s="318"/>
      <c r="NVU1" s="318"/>
      <c r="NVV1" s="318"/>
      <c r="NVW1" s="318"/>
      <c r="NVX1" s="318"/>
      <c r="NVY1" s="318"/>
      <c r="NVZ1" s="318"/>
      <c r="NWA1" s="318"/>
      <c r="NWB1" s="318"/>
      <c r="NWC1" s="318"/>
      <c r="NWD1" s="318"/>
      <c r="NWE1" s="318"/>
      <c r="NWF1" s="318"/>
      <c r="NWG1" s="318"/>
      <c r="NWH1" s="318"/>
      <c r="NWI1" s="318"/>
      <c r="NWJ1" s="318"/>
      <c r="NWK1" s="318"/>
      <c r="NWL1" s="318"/>
      <c r="NWM1" s="318"/>
      <c r="NWN1" s="318"/>
      <c r="NWO1" s="318"/>
      <c r="NWP1" s="318"/>
      <c r="NWQ1" s="318"/>
      <c r="NWR1" s="318"/>
      <c r="NWS1" s="318"/>
      <c r="NWT1" s="318"/>
      <c r="NWU1" s="318"/>
      <c r="NWV1" s="318"/>
      <c r="NWW1" s="318"/>
      <c r="NWX1" s="318"/>
      <c r="NWY1" s="318"/>
      <c r="NWZ1" s="318"/>
      <c r="NXA1" s="318"/>
      <c r="NXB1" s="318"/>
      <c r="NXC1" s="318"/>
      <c r="NXD1" s="318"/>
      <c r="NXE1" s="318"/>
      <c r="NXF1" s="318"/>
      <c r="NXG1" s="318"/>
      <c r="NXH1" s="318"/>
      <c r="NXI1" s="318"/>
      <c r="NXJ1" s="318"/>
      <c r="NXK1" s="318"/>
      <c r="NXL1" s="318"/>
      <c r="NXM1" s="318"/>
      <c r="NXN1" s="318"/>
      <c r="NXO1" s="318"/>
      <c r="NXP1" s="318"/>
      <c r="NXQ1" s="318"/>
      <c r="NXR1" s="318"/>
      <c r="NXS1" s="318"/>
      <c r="NXT1" s="318"/>
      <c r="NXU1" s="318"/>
      <c r="NXV1" s="318"/>
      <c r="NXW1" s="318"/>
      <c r="NXX1" s="318"/>
      <c r="NXY1" s="318"/>
      <c r="NXZ1" s="318"/>
      <c r="NYA1" s="318"/>
      <c r="NYB1" s="318"/>
      <c r="NYC1" s="318"/>
      <c r="NYD1" s="318"/>
      <c r="NYE1" s="318"/>
      <c r="NYF1" s="318"/>
      <c r="NYG1" s="318"/>
      <c r="NYH1" s="318"/>
      <c r="NYI1" s="318"/>
      <c r="NYJ1" s="318"/>
      <c r="NYK1" s="318"/>
      <c r="NYL1" s="318"/>
      <c r="NYM1" s="318"/>
      <c r="NYN1" s="318"/>
      <c r="NYO1" s="318"/>
      <c r="NYP1" s="318"/>
      <c r="NYQ1" s="318"/>
      <c r="NYR1" s="318"/>
      <c r="NYS1" s="318"/>
      <c r="NYT1" s="318"/>
      <c r="NYU1" s="318"/>
      <c r="NYV1" s="318"/>
      <c r="NYW1" s="318"/>
      <c r="NYX1" s="318"/>
      <c r="NYY1" s="318"/>
      <c r="NYZ1" s="318"/>
      <c r="NZA1" s="318"/>
      <c r="NZB1" s="318"/>
      <c r="NZC1" s="318"/>
      <c r="NZD1" s="318"/>
      <c r="NZE1" s="318"/>
      <c r="NZF1" s="318"/>
      <c r="NZG1" s="318"/>
      <c r="NZH1" s="318"/>
      <c r="NZI1" s="318"/>
      <c r="NZJ1" s="318"/>
      <c r="NZK1" s="318"/>
      <c r="NZL1" s="318"/>
      <c r="NZM1" s="318"/>
      <c r="NZN1" s="318"/>
      <c r="NZO1" s="318"/>
      <c r="NZP1" s="318"/>
      <c r="NZQ1" s="318"/>
      <c r="NZR1" s="318"/>
      <c r="NZS1" s="318"/>
      <c r="NZT1" s="318"/>
      <c r="NZU1" s="318"/>
      <c r="NZV1" s="318"/>
      <c r="NZW1" s="318"/>
      <c r="NZX1" s="13"/>
      <c r="NZY1" s="13"/>
      <c r="NZZ1" s="13"/>
      <c r="OAA1" s="13"/>
      <c r="OAB1" s="13"/>
      <c r="OAC1" s="13"/>
      <c r="OAD1" s="13"/>
      <c r="OAE1" s="13"/>
      <c r="OAF1" s="13"/>
      <c r="OAG1" s="13"/>
      <c r="OAH1" s="13"/>
      <c r="OAI1" s="13"/>
      <c r="OAJ1" s="13"/>
      <c r="OAK1" s="13"/>
      <c r="OAL1" s="13"/>
      <c r="OAM1" s="13"/>
      <c r="OAN1" s="13"/>
      <c r="OAO1" s="13"/>
      <c r="OAP1" s="13"/>
      <c r="OAQ1" s="13"/>
      <c r="OAR1" s="13"/>
      <c r="OAS1" s="13"/>
      <c r="OAT1" s="13"/>
      <c r="OAU1" s="13"/>
      <c r="OAV1" s="13"/>
      <c r="OAW1" s="13"/>
      <c r="OAX1" s="13"/>
      <c r="OAY1" s="13"/>
      <c r="OAZ1" s="13"/>
      <c r="OBA1" s="13"/>
      <c r="OBB1" s="13"/>
      <c r="OBC1" s="13"/>
      <c r="OBD1" s="13"/>
      <c r="OBE1" s="13"/>
      <c r="OBF1" s="13"/>
      <c r="OBG1" s="13"/>
      <c r="OBH1" s="13"/>
      <c r="OBI1" s="13"/>
      <c r="OBJ1" s="13"/>
      <c r="OBK1" s="13"/>
      <c r="OBL1" s="13"/>
      <c r="OBM1" s="13"/>
      <c r="OBN1" s="13"/>
      <c r="OBO1" s="13"/>
      <c r="OBP1" s="13"/>
      <c r="OBQ1" s="13"/>
      <c r="OBR1" s="13"/>
      <c r="OBS1" s="13"/>
      <c r="OBT1" s="13"/>
      <c r="OBU1" s="13"/>
      <c r="OBV1" s="13"/>
      <c r="OBW1" s="13"/>
      <c r="OBX1" s="13"/>
      <c r="OBY1" s="13"/>
      <c r="OBZ1" s="13"/>
      <c r="OCA1" s="13"/>
      <c r="OCB1" s="13"/>
      <c r="OCC1" s="13"/>
      <c r="OCD1" s="13"/>
      <c r="OCE1" s="13"/>
      <c r="OCF1" s="13"/>
      <c r="OCG1" s="13"/>
      <c r="OCH1" s="13"/>
      <c r="OCI1" s="13"/>
      <c r="OCJ1" s="13"/>
      <c r="OCK1" s="13"/>
      <c r="OCL1" s="13"/>
      <c r="OCM1" s="13"/>
      <c r="OCN1" s="13"/>
      <c r="OCO1" s="13"/>
      <c r="OCP1" s="13"/>
      <c r="OCQ1" s="13"/>
      <c r="OCR1" s="13"/>
      <c r="OCS1" s="13"/>
      <c r="OCT1" s="13"/>
      <c r="OCU1" s="13"/>
      <c r="OCV1" s="13"/>
      <c r="OCW1" s="13"/>
      <c r="OCX1" s="13"/>
      <c r="OCY1" s="13"/>
      <c r="OCZ1" s="13"/>
      <c r="ODA1" s="13"/>
      <c r="ODB1" s="13"/>
      <c r="ODC1" s="13"/>
      <c r="ODD1" s="13"/>
      <c r="ODE1" s="13"/>
      <c r="ODF1" s="13"/>
      <c r="ODG1" s="13"/>
      <c r="ODH1" s="13"/>
      <c r="ODI1" s="13"/>
      <c r="ODJ1" s="13"/>
      <c r="ODK1" s="13"/>
      <c r="ODL1" s="318"/>
      <c r="ODM1" s="318"/>
      <c r="ODN1" s="318"/>
      <c r="ODO1" s="318"/>
      <c r="ODP1" s="318"/>
      <c r="ODQ1" s="318"/>
      <c r="ODR1" s="318"/>
      <c r="ODS1" s="318"/>
      <c r="ODT1" s="318"/>
      <c r="ODU1" s="318"/>
      <c r="ODV1" s="318"/>
      <c r="ODW1" s="318"/>
      <c r="ODX1" s="318"/>
      <c r="ODY1" s="318"/>
      <c r="ODZ1" s="318"/>
      <c r="OEA1" s="318"/>
      <c r="OEB1" s="318"/>
      <c r="OEC1" s="318"/>
      <c r="OED1" s="318"/>
      <c r="OEE1" s="318"/>
      <c r="OEF1" s="318"/>
      <c r="OEG1" s="318"/>
      <c r="OEH1" s="318"/>
      <c r="OEI1" s="318"/>
      <c r="OEJ1" s="318"/>
      <c r="OEK1" s="318"/>
      <c r="OEL1" s="318"/>
      <c r="OEM1" s="318"/>
      <c r="OEN1" s="318"/>
      <c r="OEO1" s="318"/>
      <c r="OEP1" s="318"/>
      <c r="OEQ1" s="318"/>
      <c r="OER1" s="318"/>
      <c r="OES1" s="318"/>
      <c r="OET1" s="318"/>
      <c r="OEU1" s="318"/>
      <c r="OEV1" s="318"/>
      <c r="OEW1" s="318"/>
      <c r="OEX1" s="318"/>
      <c r="OEY1" s="318"/>
      <c r="OEZ1" s="318"/>
      <c r="OFA1" s="318"/>
      <c r="OFB1" s="318"/>
      <c r="OFC1" s="318"/>
      <c r="OFD1" s="318"/>
      <c r="OFE1" s="318"/>
      <c r="OFF1" s="318"/>
      <c r="OFG1" s="318"/>
      <c r="OFH1" s="318"/>
      <c r="OFI1" s="318"/>
      <c r="OFJ1" s="318"/>
      <c r="OFK1" s="318"/>
      <c r="OFL1" s="318"/>
      <c r="OFM1" s="318"/>
      <c r="OFN1" s="318"/>
      <c r="OFO1" s="318"/>
      <c r="OFP1" s="318"/>
      <c r="OFQ1" s="318"/>
      <c r="OFR1" s="318"/>
      <c r="OFS1" s="318"/>
      <c r="OFT1" s="318"/>
      <c r="OFU1" s="318"/>
      <c r="OFV1" s="318"/>
      <c r="OFW1" s="318"/>
      <c r="OFX1" s="318"/>
      <c r="OFY1" s="318"/>
      <c r="OFZ1" s="318"/>
      <c r="OGA1" s="318"/>
      <c r="OGB1" s="318"/>
      <c r="OGC1" s="318"/>
      <c r="OGD1" s="318"/>
      <c r="OGE1" s="318"/>
      <c r="OGF1" s="318"/>
      <c r="OGG1" s="318"/>
      <c r="OGH1" s="318"/>
      <c r="OGI1" s="318"/>
      <c r="OGJ1" s="318"/>
      <c r="OGK1" s="318"/>
      <c r="OGL1" s="318"/>
      <c r="OGM1" s="318"/>
      <c r="OGN1" s="318"/>
      <c r="OGO1" s="318"/>
      <c r="OGP1" s="318"/>
      <c r="OGQ1" s="318"/>
      <c r="OGR1" s="318"/>
      <c r="OGS1" s="318"/>
      <c r="OGT1" s="318"/>
      <c r="OGU1" s="318"/>
      <c r="OGV1" s="318"/>
      <c r="OGW1" s="318"/>
      <c r="OGX1" s="318"/>
      <c r="OGY1" s="318"/>
      <c r="OGZ1" s="318"/>
      <c r="OHA1" s="318"/>
      <c r="OHB1" s="318"/>
      <c r="OHC1" s="318"/>
      <c r="OHD1" s="318"/>
      <c r="OHE1" s="318"/>
      <c r="OHF1" s="318"/>
      <c r="OHG1" s="318"/>
      <c r="OHH1" s="318"/>
      <c r="OHI1" s="318"/>
      <c r="OHJ1" s="318"/>
      <c r="OHK1" s="318"/>
      <c r="OHL1" s="318"/>
      <c r="OHM1" s="318"/>
      <c r="OHN1" s="318"/>
      <c r="OHO1" s="318"/>
      <c r="OHP1" s="318"/>
      <c r="OHQ1" s="318"/>
      <c r="OHR1" s="318"/>
      <c r="OHS1" s="318"/>
      <c r="OHT1" s="318"/>
      <c r="OHU1" s="318"/>
      <c r="OHV1" s="318"/>
      <c r="OHW1" s="318"/>
      <c r="OHX1" s="318"/>
      <c r="OHY1" s="318"/>
      <c r="OHZ1" s="318"/>
      <c r="OIA1" s="318"/>
      <c r="OIB1" s="318"/>
      <c r="OIC1" s="318"/>
      <c r="OID1" s="318"/>
      <c r="OIE1" s="318"/>
      <c r="OIF1" s="318"/>
      <c r="OIG1" s="318"/>
      <c r="OIH1" s="318"/>
      <c r="OII1" s="318"/>
      <c r="OIJ1" s="318"/>
      <c r="OIK1" s="318"/>
      <c r="OIL1" s="318"/>
      <c r="OIM1" s="318"/>
      <c r="OIN1" s="318"/>
      <c r="OIO1" s="318"/>
      <c r="OIP1" s="318"/>
      <c r="OIQ1" s="318"/>
      <c r="OIR1" s="318"/>
      <c r="OIS1" s="318"/>
      <c r="OIT1" s="318"/>
      <c r="OIU1" s="318"/>
      <c r="OIV1" s="318"/>
      <c r="OIW1" s="318"/>
      <c r="OIX1" s="318"/>
      <c r="OIY1" s="318"/>
      <c r="OIZ1" s="318"/>
      <c r="OJA1" s="318"/>
      <c r="OJB1" s="318"/>
      <c r="OJC1" s="318"/>
      <c r="OJD1" s="318"/>
      <c r="OJE1" s="318"/>
      <c r="OJF1" s="318"/>
      <c r="OJG1" s="318"/>
      <c r="OJH1" s="318"/>
      <c r="OJI1" s="318"/>
      <c r="OJJ1" s="318"/>
      <c r="OJK1" s="318"/>
      <c r="OJL1" s="318"/>
      <c r="OJM1" s="318"/>
      <c r="OJN1" s="318"/>
      <c r="OJO1" s="318"/>
      <c r="OJP1" s="318"/>
      <c r="OJQ1" s="318"/>
      <c r="OJR1" s="318"/>
      <c r="OJS1" s="318"/>
      <c r="OJT1" s="13"/>
      <c r="OJU1" s="13"/>
      <c r="OJV1" s="13"/>
      <c r="OJW1" s="13"/>
      <c r="OJX1" s="13"/>
      <c r="OJY1" s="13"/>
      <c r="OJZ1" s="13"/>
      <c r="OKA1" s="13"/>
      <c r="OKB1" s="13"/>
      <c r="OKC1" s="13"/>
      <c r="OKD1" s="13"/>
      <c r="OKE1" s="13"/>
      <c r="OKF1" s="13"/>
      <c r="OKG1" s="13"/>
      <c r="OKH1" s="13"/>
      <c r="OKI1" s="13"/>
      <c r="OKJ1" s="13"/>
      <c r="OKK1" s="13"/>
      <c r="OKL1" s="13"/>
      <c r="OKM1" s="13"/>
      <c r="OKN1" s="13"/>
      <c r="OKO1" s="13"/>
      <c r="OKP1" s="13"/>
      <c r="OKQ1" s="13"/>
      <c r="OKR1" s="13"/>
      <c r="OKS1" s="13"/>
      <c r="OKT1" s="13"/>
      <c r="OKU1" s="13"/>
      <c r="OKV1" s="13"/>
      <c r="OKW1" s="13"/>
      <c r="OKX1" s="13"/>
      <c r="OKY1" s="13"/>
      <c r="OKZ1" s="13"/>
      <c r="OLA1" s="13"/>
      <c r="OLB1" s="13"/>
      <c r="OLC1" s="13"/>
      <c r="OLD1" s="13"/>
      <c r="OLE1" s="13"/>
      <c r="OLF1" s="13"/>
      <c r="OLG1" s="13"/>
      <c r="OLH1" s="13"/>
      <c r="OLI1" s="13"/>
      <c r="OLJ1" s="13"/>
      <c r="OLK1" s="13"/>
      <c r="OLL1" s="13"/>
      <c r="OLM1" s="13"/>
      <c r="OLN1" s="13"/>
      <c r="OLO1" s="13"/>
      <c r="OLP1" s="13"/>
      <c r="OLQ1" s="13"/>
      <c r="OLR1" s="13"/>
      <c r="OLS1" s="13"/>
      <c r="OLT1" s="13"/>
      <c r="OLU1" s="13"/>
      <c r="OLV1" s="13"/>
      <c r="OLW1" s="13"/>
      <c r="OLX1" s="13"/>
      <c r="OLY1" s="13"/>
      <c r="OLZ1" s="13"/>
      <c r="OMA1" s="13"/>
      <c r="OMB1" s="13"/>
      <c r="OMC1" s="13"/>
      <c r="OMD1" s="13"/>
      <c r="OME1" s="13"/>
      <c r="OMF1" s="13"/>
      <c r="OMG1" s="13"/>
      <c r="OMH1" s="13"/>
      <c r="OMI1" s="13"/>
      <c r="OMJ1" s="13"/>
      <c r="OMK1" s="13"/>
      <c r="OML1" s="13"/>
      <c r="OMM1" s="13"/>
      <c r="OMN1" s="13"/>
      <c r="OMO1" s="13"/>
      <c r="OMP1" s="13"/>
      <c r="OMQ1" s="13"/>
      <c r="OMR1" s="13"/>
      <c r="OMS1" s="13"/>
      <c r="OMT1" s="13"/>
      <c r="OMU1" s="13"/>
      <c r="OMV1" s="13"/>
      <c r="OMW1" s="13"/>
      <c r="OMX1" s="13"/>
      <c r="OMY1" s="13"/>
      <c r="OMZ1" s="13"/>
      <c r="ONA1" s="13"/>
      <c r="ONB1" s="13"/>
      <c r="ONC1" s="13"/>
      <c r="OND1" s="13"/>
      <c r="ONE1" s="13"/>
      <c r="ONF1" s="13"/>
      <c r="ONG1" s="13"/>
      <c r="ONH1" s="318"/>
      <c r="ONI1" s="318"/>
      <c r="ONJ1" s="318"/>
      <c r="ONK1" s="318"/>
      <c r="ONL1" s="318"/>
      <c r="ONM1" s="318"/>
      <c r="ONN1" s="318"/>
      <c r="ONO1" s="318"/>
      <c r="ONP1" s="318"/>
      <c r="ONQ1" s="318"/>
      <c r="ONR1" s="318"/>
      <c r="ONS1" s="318"/>
      <c r="ONT1" s="318"/>
      <c r="ONU1" s="318"/>
      <c r="ONV1" s="318"/>
      <c r="ONW1" s="318"/>
      <c r="ONX1" s="318"/>
      <c r="ONY1" s="318"/>
      <c r="ONZ1" s="318"/>
      <c r="OOA1" s="318"/>
      <c r="OOB1" s="318"/>
      <c r="OOC1" s="318"/>
      <c r="OOD1" s="318"/>
      <c r="OOE1" s="318"/>
      <c r="OOF1" s="318"/>
      <c r="OOG1" s="318"/>
      <c r="OOH1" s="318"/>
      <c r="OOI1" s="318"/>
      <c r="OOJ1" s="318"/>
      <c r="OOK1" s="318"/>
      <c r="OOL1" s="318"/>
      <c r="OOM1" s="318"/>
      <c r="OON1" s="318"/>
      <c r="OOO1" s="318"/>
      <c r="OOP1" s="318"/>
      <c r="OOQ1" s="318"/>
      <c r="OOR1" s="318"/>
      <c r="OOS1" s="318"/>
      <c r="OOT1" s="318"/>
      <c r="OOU1" s="318"/>
      <c r="OOV1" s="318"/>
      <c r="OOW1" s="318"/>
      <c r="OOX1" s="318"/>
      <c r="OOY1" s="318"/>
      <c r="OOZ1" s="318"/>
      <c r="OPA1" s="318"/>
      <c r="OPB1" s="318"/>
      <c r="OPC1" s="318"/>
      <c r="OPD1" s="318"/>
      <c r="OPE1" s="318"/>
      <c r="OPF1" s="318"/>
      <c r="OPG1" s="318"/>
      <c r="OPH1" s="318"/>
      <c r="OPI1" s="318"/>
      <c r="OPJ1" s="318"/>
      <c r="OPK1" s="318"/>
      <c r="OPL1" s="318"/>
      <c r="OPM1" s="318"/>
      <c r="OPN1" s="318"/>
      <c r="OPO1" s="318"/>
      <c r="OPP1" s="318"/>
      <c r="OPQ1" s="318"/>
      <c r="OPR1" s="318"/>
      <c r="OPS1" s="318"/>
      <c r="OPT1" s="318"/>
      <c r="OPU1" s="318"/>
      <c r="OPV1" s="318"/>
      <c r="OPW1" s="318"/>
      <c r="OPX1" s="318"/>
      <c r="OPY1" s="318"/>
      <c r="OPZ1" s="318"/>
      <c r="OQA1" s="318"/>
      <c r="OQB1" s="318"/>
      <c r="OQC1" s="318"/>
      <c r="OQD1" s="318"/>
      <c r="OQE1" s="318"/>
      <c r="OQF1" s="318"/>
      <c r="OQG1" s="318"/>
      <c r="OQH1" s="318"/>
      <c r="OQI1" s="318"/>
      <c r="OQJ1" s="318"/>
      <c r="OQK1" s="318"/>
      <c r="OQL1" s="318"/>
      <c r="OQM1" s="318"/>
      <c r="OQN1" s="318"/>
      <c r="OQO1" s="318"/>
      <c r="OQP1" s="318"/>
      <c r="OQQ1" s="318"/>
      <c r="OQR1" s="318"/>
      <c r="OQS1" s="318"/>
      <c r="OQT1" s="318"/>
      <c r="OQU1" s="318"/>
      <c r="OQV1" s="318"/>
      <c r="OQW1" s="318"/>
      <c r="OQX1" s="318"/>
      <c r="OQY1" s="318"/>
      <c r="OQZ1" s="318"/>
      <c r="ORA1" s="318"/>
      <c r="ORB1" s="318"/>
      <c r="ORC1" s="318"/>
      <c r="ORD1" s="318"/>
      <c r="ORE1" s="318"/>
      <c r="ORF1" s="318"/>
      <c r="ORG1" s="318"/>
      <c r="ORH1" s="318"/>
      <c r="ORI1" s="318"/>
      <c r="ORJ1" s="318"/>
      <c r="ORK1" s="318"/>
      <c r="ORL1" s="318"/>
      <c r="ORM1" s="318"/>
      <c r="ORN1" s="318"/>
      <c r="ORO1" s="318"/>
      <c r="ORP1" s="318"/>
      <c r="ORQ1" s="318"/>
      <c r="ORR1" s="318"/>
      <c r="ORS1" s="318"/>
      <c r="ORT1" s="318"/>
      <c r="ORU1" s="318"/>
      <c r="ORV1" s="318"/>
      <c r="ORW1" s="318"/>
      <c r="ORX1" s="318"/>
      <c r="ORY1" s="318"/>
      <c r="ORZ1" s="318"/>
      <c r="OSA1" s="318"/>
      <c r="OSB1" s="318"/>
      <c r="OSC1" s="318"/>
      <c r="OSD1" s="318"/>
      <c r="OSE1" s="318"/>
      <c r="OSF1" s="318"/>
      <c r="OSG1" s="318"/>
      <c r="OSH1" s="318"/>
      <c r="OSI1" s="318"/>
      <c r="OSJ1" s="318"/>
      <c r="OSK1" s="318"/>
      <c r="OSL1" s="318"/>
      <c r="OSM1" s="318"/>
      <c r="OSN1" s="318"/>
      <c r="OSO1" s="318"/>
      <c r="OSP1" s="318"/>
      <c r="OSQ1" s="318"/>
      <c r="OSR1" s="318"/>
      <c r="OSS1" s="318"/>
      <c r="OST1" s="318"/>
      <c r="OSU1" s="318"/>
      <c r="OSV1" s="318"/>
      <c r="OSW1" s="318"/>
      <c r="OSX1" s="318"/>
      <c r="OSY1" s="318"/>
      <c r="OSZ1" s="318"/>
      <c r="OTA1" s="318"/>
      <c r="OTB1" s="318"/>
      <c r="OTC1" s="318"/>
      <c r="OTD1" s="318"/>
      <c r="OTE1" s="318"/>
      <c r="OTF1" s="318"/>
      <c r="OTG1" s="318"/>
      <c r="OTH1" s="318"/>
      <c r="OTI1" s="318"/>
      <c r="OTJ1" s="318"/>
      <c r="OTK1" s="318"/>
      <c r="OTL1" s="318"/>
      <c r="OTM1" s="318"/>
      <c r="OTN1" s="318"/>
      <c r="OTO1" s="318"/>
      <c r="OTP1" s="13"/>
      <c r="OTQ1" s="13"/>
      <c r="OTR1" s="13"/>
      <c r="OTS1" s="13"/>
      <c r="OTT1" s="13"/>
      <c r="OTU1" s="13"/>
      <c r="OTV1" s="13"/>
      <c r="OTW1" s="13"/>
      <c r="OTX1" s="13"/>
      <c r="OTY1" s="13"/>
      <c r="OTZ1" s="13"/>
      <c r="OUA1" s="13"/>
      <c r="OUB1" s="13"/>
      <c r="OUC1" s="13"/>
      <c r="OUD1" s="13"/>
      <c r="OUE1" s="13"/>
      <c r="OUF1" s="13"/>
      <c r="OUG1" s="13"/>
      <c r="OUH1" s="13"/>
      <c r="OUI1" s="13"/>
      <c r="OUJ1" s="13"/>
      <c r="OUK1" s="13"/>
      <c r="OUL1" s="13"/>
      <c r="OUM1" s="13"/>
      <c r="OUN1" s="13"/>
      <c r="OUO1" s="13"/>
      <c r="OUP1" s="13"/>
      <c r="OUQ1" s="13"/>
      <c r="OUR1" s="13"/>
      <c r="OUS1" s="13"/>
      <c r="OUT1" s="13"/>
      <c r="OUU1" s="13"/>
      <c r="OUV1" s="13"/>
      <c r="OUW1" s="13"/>
      <c r="OUX1" s="13"/>
      <c r="OUY1" s="13"/>
      <c r="OUZ1" s="13"/>
      <c r="OVA1" s="13"/>
      <c r="OVB1" s="13"/>
      <c r="OVC1" s="13"/>
      <c r="OVD1" s="13"/>
      <c r="OVE1" s="13"/>
      <c r="OVF1" s="13"/>
      <c r="OVG1" s="13"/>
      <c r="OVH1" s="13"/>
      <c r="OVI1" s="13"/>
      <c r="OVJ1" s="13"/>
      <c r="OVK1" s="13"/>
      <c r="OVL1" s="13"/>
      <c r="OVM1" s="13"/>
      <c r="OVN1" s="13"/>
      <c r="OVO1" s="13"/>
      <c r="OVP1" s="13"/>
      <c r="OVQ1" s="13"/>
      <c r="OVR1" s="13"/>
      <c r="OVS1" s="13"/>
      <c r="OVT1" s="13"/>
      <c r="OVU1" s="13"/>
      <c r="OVV1" s="13"/>
      <c r="OVW1" s="13"/>
      <c r="OVX1" s="13"/>
      <c r="OVY1" s="13"/>
      <c r="OVZ1" s="13"/>
      <c r="OWA1" s="13"/>
      <c r="OWB1" s="13"/>
      <c r="OWC1" s="13"/>
      <c r="OWD1" s="13"/>
      <c r="OWE1" s="13"/>
      <c r="OWF1" s="13"/>
      <c r="OWG1" s="13"/>
      <c r="OWH1" s="13"/>
      <c r="OWI1" s="13"/>
      <c r="OWJ1" s="13"/>
      <c r="OWK1" s="13"/>
      <c r="OWL1" s="13"/>
      <c r="OWM1" s="13"/>
      <c r="OWN1" s="13"/>
      <c r="OWO1" s="13"/>
      <c r="OWP1" s="13"/>
      <c r="OWQ1" s="13"/>
      <c r="OWR1" s="13"/>
      <c r="OWS1" s="13"/>
      <c r="OWT1" s="13"/>
      <c r="OWU1" s="13"/>
      <c r="OWV1" s="13"/>
      <c r="OWW1" s="13"/>
      <c r="OWX1" s="13"/>
      <c r="OWY1" s="13"/>
      <c r="OWZ1" s="13"/>
      <c r="OXA1" s="13"/>
      <c r="OXB1" s="13"/>
      <c r="OXC1" s="13"/>
      <c r="OXD1" s="318"/>
      <c r="OXE1" s="318"/>
      <c r="OXF1" s="318"/>
      <c r="OXG1" s="318"/>
      <c r="OXH1" s="318"/>
      <c r="OXI1" s="318"/>
      <c r="OXJ1" s="318"/>
      <c r="OXK1" s="318"/>
      <c r="OXL1" s="318"/>
      <c r="OXM1" s="318"/>
      <c r="OXN1" s="318"/>
      <c r="OXO1" s="318"/>
      <c r="OXP1" s="318"/>
      <c r="OXQ1" s="318"/>
      <c r="OXR1" s="318"/>
      <c r="OXS1" s="318"/>
      <c r="OXT1" s="318"/>
      <c r="OXU1" s="318"/>
      <c r="OXV1" s="318"/>
      <c r="OXW1" s="318"/>
      <c r="OXX1" s="318"/>
      <c r="OXY1" s="318"/>
      <c r="OXZ1" s="318"/>
      <c r="OYA1" s="318"/>
      <c r="OYB1" s="318"/>
      <c r="OYC1" s="318"/>
      <c r="OYD1" s="318"/>
      <c r="OYE1" s="318"/>
      <c r="OYF1" s="318"/>
      <c r="OYG1" s="318"/>
      <c r="OYH1" s="318"/>
      <c r="OYI1" s="318"/>
      <c r="OYJ1" s="318"/>
      <c r="OYK1" s="318"/>
      <c r="OYL1" s="318"/>
      <c r="OYM1" s="318"/>
      <c r="OYN1" s="318"/>
      <c r="OYO1" s="318"/>
      <c r="OYP1" s="318"/>
      <c r="OYQ1" s="318"/>
      <c r="OYR1" s="318"/>
      <c r="OYS1" s="318"/>
      <c r="OYT1" s="318"/>
      <c r="OYU1" s="318"/>
      <c r="OYV1" s="318"/>
      <c r="OYW1" s="318"/>
      <c r="OYX1" s="318"/>
      <c r="OYY1" s="318"/>
      <c r="OYZ1" s="318"/>
      <c r="OZA1" s="318"/>
      <c r="OZB1" s="318"/>
      <c r="OZC1" s="318"/>
      <c r="OZD1" s="318"/>
      <c r="OZE1" s="318"/>
      <c r="OZF1" s="318"/>
      <c r="OZG1" s="318"/>
      <c r="OZH1" s="318"/>
      <c r="OZI1" s="318"/>
      <c r="OZJ1" s="318"/>
      <c r="OZK1" s="318"/>
      <c r="OZL1" s="318"/>
      <c r="OZM1" s="318"/>
      <c r="OZN1" s="318"/>
      <c r="OZO1" s="318"/>
      <c r="OZP1" s="318"/>
      <c r="OZQ1" s="318"/>
      <c r="OZR1" s="318"/>
      <c r="OZS1" s="318"/>
      <c r="OZT1" s="318"/>
      <c r="OZU1" s="318"/>
      <c r="OZV1" s="318"/>
      <c r="OZW1" s="318"/>
      <c r="OZX1" s="318"/>
      <c r="OZY1" s="318"/>
      <c r="OZZ1" s="318"/>
      <c r="PAA1" s="318"/>
      <c r="PAB1" s="318"/>
      <c r="PAC1" s="318"/>
      <c r="PAD1" s="318"/>
      <c r="PAE1" s="318"/>
      <c r="PAF1" s="318"/>
      <c r="PAG1" s="318"/>
      <c r="PAH1" s="318"/>
      <c r="PAI1" s="318"/>
      <c r="PAJ1" s="318"/>
      <c r="PAK1" s="318"/>
      <c r="PAL1" s="318"/>
      <c r="PAM1" s="318"/>
      <c r="PAN1" s="318"/>
      <c r="PAO1" s="318"/>
      <c r="PAP1" s="318"/>
      <c r="PAQ1" s="318"/>
      <c r="PAR1" s="318"/>
      <c r="PAS1" s="318"/>
      <c r="PAT1" s="318"/>
      <c r="PAU1" s="318"/>
      <c r="PAV1" s="318"/>
      <c r="PAW1" s="318"/>
      <c r="PAX1" s="318"/>
      <c r="PAY1" s="318"/>
      <c r="PAZ1" s="318"/>
      <c r="PBA1" s="318"/>
      <c r="PBB1" s="318"/>
      <c r="PBC1" s="318"/>
      <c r="PBD1" s="318"/>
      <c r="PBE1" s="318"/>
      <c r="PBF1" s="318"/>
      <c r="PBG1" s="318"/>
      <c r="PBH1" s="318"/>
      <c r="PBI1" s="318"/>
      <c r="PBJ1" s="318"/>
      <c r="PBK1" s="318"/>
      <c r="PBL1" s="318"/>
      <c r="PBM1" s="318"/>
      <c r="PBN1" s="318"/>
      <c r="PBO1" s="318"/>
      <c r="PBP1" s="318"/>
      <c r="PBQ1" s="318"/>
      <c r="PBR1" s="318"/>
      <c r="PBS1" s="318"/>
      <c r="PBT1" s="318"/>
      <c r="PBU1" s="318"/>
      <c r="PBV1" s="318"/>
      <c r="PBW1" s="318"/>
      <c r="PBX1" s="318"/>
      <c r="PBY1" s="318"/>
      <c r="PBZ1" s="318"/>
      <c r="PCA1" s="318"/>
      <c r="PCB1" s="318"/>
      <c r="PCC1" s="318"/>
      <c r="PCD1" s="318"/>
      <c r="PCE1" s="318"/>
      <c r="PCF1" s="318"/>
      <c r="PCG1" s="318"/>
      <c r="PCH1" s="318"/>
      <c r="PCI1" s="318"/>
      <c r="PCJ1" s="318"/>
      <c r="PCK1" s="318"/>
      <c r="PCL1" s="318"/>
      <c r="PCM1" s="318"/>
      <c r="PCN1" s="318"/>
      <c r="PCO1" s="318"/>
      <c r="PCP1" s="318"/>
      <c r="PCQ1" s="318"/>
      <c r="PCR1" s="318"/>
      <c r="PCS1" s="318"/>
      <c r="PCT1" s="318"/>
      <c r="PCU1" s="318"/>
      <c r="PCV1" s="318"/>
      <c r="PCW1" s="318"/>
      <c r="PCX1" s="318"/>
      <c r="PCY1" s="318"/>
      <c r="PCZ1" s="318"/>
      <c r="PDA1" s="318"/>
      <c r="PDB1" s="318"/>
      <c r="PDC1" s="318"/>
      <c r="PDD1" s="318"/>
      <c r="PDE1" s="318"/>
      <c r="PDF1" s="318"/>
      <c r="PDG1" s="318"/>
      <c r="PDH1" s="318"/>
      <c r="PDI1" s="318"/>
      <c r="PDJ1" s="318"/>
      <c r="PDK1" s="318"/>
      <c r="PDL1" s="13"/>
      <c r="PDM1" s="13"/>
      <c r="PDN1" s="13"/>
      <c r="PDO1" s="13"/>
      <c r="PDP1" s="13"/>
      <c r="PDQ1" s="13"/>
      <c r="PDR1" s="13"/>
      <c r="PDS1" s="13"/>
      <c r="PDT1" s="13"/>
      <c r="PDU1" s="13"/>
      <c r="PDV1" s="13"/>
      <c r="PDW1" s="13"/>
      <c r="PDX1" s="13"/>
      <c r="PDY1" s="13"/>
      <c r="PDZ1" s="13"/>
      <c r="PEA1" s="13"/>
      <c r="PEB1" s="13"/>
      <c r="PEC1" s="13"/>
      <c r="PED1" s="13"/>
      <c r="PEE1" s="13"/>
      <c r="PEF1" s="13"/>
      <c r="PEG1" s="13"/>
      <c r="PEH1" s="13"/>
      <c r="PEI1" s="13"/>
      <c r="PEJ1" s="13"/>
      <c r="PEK1" s="13"/>
      <c r="PEL1" s="13"/>
      <c r="PEM1" s="13"/>
      <c r="PEN1" s="13"/>
      <c r="PEO1" s="13"/>
      <c r="PEP1" s="13"/>
      <c r="PEQ1" s="13"/>
      <c r="PER1" s="13"/>
      <c r="PES1" s="13"/>
      <c r="PET1" s="13"/>
      <c r="PEU1" s="13"/>
      <c r="PEV1" s="13"/>
      <c r="PEW1" s="13"/>
      <c r="PEX1" s="13"/>
      <c r="PEY1" s="13"/>
      <c r="PEZ1" s="13"/>
      <c r="PFA1" s="13"/>
      <c r="PFB1" s="13"/>
      <c r="PFC1" s="13"/>
      <c r="PFD1" s="13"/>
      <c r="PFE1" s="13"/>
      <c r="PFF1" s="13"/>
      <c r="PFG1" s="13"/>
      <c r="PFH1" s="13"/>
      <c r="PFI1" s="13"/>
      <c r="PFJ1" s="13"/>
      <c r="PFK1" s="13"/>
      <c r="PFL1" s="13"/>
      <c r="PFM1" s="13"/>
      <c r="PFN1" s="13"/>
      <c r="PFO1" s="13"/>
      <c r="PFP1" s="13"/>
      <c r="PFQ1" s="13"/>
      <c r="PFR1" s="13"/>
      <c r="PFS1" s="13"/>
      <c r="PFT1" s="13"/>
      <c r="PFU1" s="13"/>
      <c r="PFV1" s="13"/>
      <c r="PFW1" s="13"/>
      <c r="PFX1" s="13"/>
      <c r="PFY1" s="13"/>
      <c r="PFZ1" s="13"/>
      <c r="PGA1" s="13"/>
      <c r="PGB1" s="13"/>
      <c r="PGC1" s="13"/>
      <c r="PGD1" s="13"/>
      <c r="PGE1" s="13"/>
      <c r="PGF1" s="13"/>
      <c r="PGG1" s="13"/>
      <c r="PGH1" s="13"/>
      <c r="PGI1" s="13"/>
      <c r="PGJ1" s="13"/>
      <c r="PGK1" s="13"/>
      <c r="PGL1" s="13"/>
      <c r="PGM1" s="13"/>
      <c r="PGN1" s="13"/>
      <c r="PGO1" s="13"/>
      <c r="PGP1" s="13"/>
      <c r="PGQ1" s="13"/>
      <c r="PGR1" s="13"/>
      <c r="PGS1" s="13"/>
      <c r="PGT1" s="13"/>
      <c r="PGU1" s="13"/>
      <c r="PGV1" s="13"/>
      <c r="PGW1" s="13"/>
      <c r="PGX1" s="13"/>
      <c r="PGY1" s="13"/>
      <c r="PGZ1" s="318"/>
      <c r="PHA1" s="318"/>
      <c r="PHB1" s="318"/>
      <c r="PHC1" s="318"/>
      <c r="PHD1" s="318"/>
      <c r="PHE1" s="318"/>
      <c r="PHF1" s="318"/>
      <c r="PHG1" s="318"/>
      <c r="PHH1" s="318"/>
      <c r="PHI1" s="318"/>
      <c r="PHJ1" s="318"/>
      <c r="PHK1" s="318"/>
      <c r="PHL1" s="318"/>
      <c r="PHM1" s="318"/>
      <c r="PHN1" s="318"/>
      <c r="PHO1" s="318"/>
      <c r="PHP1" s="318"/>
      <c r="PHQ1" s="318"/>
      <c r="PHR1" s="318"/>
      <c r="PHS1" s="318"/>
      <c r="PHT1" s="318"/>
      <c r="PHU1" s="318"/>
      <c r="PHV1" s="318"/>
      <c r="PHW1" s="318"/>
      <c r="PHX1" s="318"/>
      <c r="PHY1" s="318"/>
      <c r="PHZ1" s="318"/>
      <c r="PIA1" s="318"/>
      <c r="PIB1" s="318"/>
      <c r="PIC1" s="318"/>
      <c r="PID1" s="318"/>
      <c r="PIE1" s="318"/>
      <c r="PIF1" s="318"/>
      <c r="PIG1" s="318"/>
      <c r="PIH1" s="318"/>
      <c r="PII1" s="318"/>
      <c r="PIJ1" s="318"/>
      <c r="PIK1" s="318"/>
      <c r="PIL1" s="318"/>
      <c r="PIM1" s="318"/>
      <c r="PIN1" s="318"/>
      <c r="PIO1" s="318"/>
      <c r="PIP1" s="318"/>
      <c r="PIQ1" s="318"/>
      <c r="PIR1" s="318"/>
      <c r="PIS1" s="318"/>
      <c r="PIT1" s="318"/>
      <c r="PIU1" s="318"/>
      <c r="PIV1" s="318"/>
      <c r="PIW1" s="318"/>
      <c r="PIX1" s="318"/>
      <c r="PIY1" s="318"/>
      <c r="PIZ1" s="318"/>
      <c r="PJA1" s="318"/>
      <c r="PJB1" s="318"/>
      <c r="PJC1" s="318"/>
      <c r="PJD1" s="318"/>
      <c r="PJE1" s="318"/>
      <c r="PJF1" s="318"/>
      <c r="PJG1" s="318"/>
      <c r="PJH1" s="318"/>
      <c r="PJI1" s="318"/>
      <c r="PJJ1" s="318"/>
      <c r="PJK1" s="318"/>
      <c r="PJL1" s="318"/>
      <c r="PJM1" s="318"/>
      <c r="PJN1" s="318"/>
      <c r="PJO1" s="318"/>
      <c r="PJP1" s="318"/>
      <c r="PJQ1" s="318"/>
      <c r="PJR1" s="318"/>
      <c r="PJS1" s="318"/>
      <c r="PJT1" s="318"/>
      <c r="PJU1" s="318"/>
      <c r="PJV1" s="318"/>
      <c r="PJW1" s="318"/>
      <c r="PJX1" s="318"/>
      <c r="PJY1" s="318"/>
      <c r="PJZ1" s="318"/>
      <c r="PKA1" s="318"/>
      <c r="PKB1" s="318"/>
      <c r="PKC1" s="318"/>
      <c r="PKD1" s="318"/>
      <c r="PKE1" s="318"/>
      <c r="PKF1" s="318"/>
      <c r="PKG1" s="318"/>
      <c r="PKH1" s="318"/>
      <c r="PKI1" s="318"/>
      <c r="PKJ1" s="318"/>
      <c r="PKK1" s="318"/>
      <c r="PKL1" s="318"/>
      <c r="PKM1" s="318"/>
      <c r="PKN1" s="318"/>
      <c r="PKO1" s="318"/>
      <c r="PKP1" s="318"/>
      <c r="PKQ1" s="318"/>
      <c r="PKR1" s="318"/>
      <c r="PKS1" s="318"/>
      <c r="PKT1" s="318"/>
      <c r="PKU1" s="318"/>
      <c r="PKV1" s="318"/>
      <c r="PKW1" s="318"/>
      <c r="PKX1" s="318"/>
      <c r="PKY1" s="318"/>
      <c r="PKZ1" s="318"/>
      <c r="PLA1" s="318"/>
      <c r="PLB1" s="318"/>
      <c r="PLC1" s="318"/>
      <c r="PLD1" s="318"/>
      <c r="PLE1" s="318"/>
      <c r="PLF1" s="318"/>
      <c r="PLG1" s="318"/>
      <c r="PLH1" s="318"/>
      <c r="PLI1" s="318"/>
      <c r="PLJ1" s="318"/>
      <c r="PLK1" s="318"/>
      <c r="PLL1" s="318"/>
      <c r="PLM1" s="318"/>
      <c r="PLN1" s="318"/>
      <c r="PLO1" s="318"/>
      <c r="PLP1" s="318"/>
      <c r="PLQ1" s="318"/>
      <c r="PLR1" s="318"/>
      <c r="PLS1" s="318"/>
      <c r="PLT1" s="318"/>
      <c r="PLU1" s="318"/>
      <c r="PLV1" s="318"/>
      <c r="PLW1" s="318"/>
      <c r="PLX1" s="318"/>
      <c r="PLY1" s="318"/>
      <c r="PLZ1" s="318"/>
      <c r="PMA1" s="318"/>
      <c r="PMB1" s="318"/>
      <c r="PMC1" s="318"/>
      <c r="PMD1" s="318"/>
      <c r="PME1" s="318"/>
      <c r="PMF1" s="318"/>
      <c r="PMG1" s="318"/>
      <c r="PMH1" s="318"/>
      <c r="PMI1" s="318"/>
      <c r="PMJ1" s="318"/>
      <c r="PMK1" s="318"/>
      <c r="PML1" s="318"/>
      <c r="PMM1" s="318"/>
      <c r="PMN1" s="318"/>
      <c r="PMO1" s="318"/>
      <c r="PMP1" s="318"/>
      <c r="PMQ1" s="318"/>
      <c r="PMR1" s="318"/>
      <c r="PMS1" s="318"/>
      <c r="PMT1" s="318"/>
      <c r="PMU1" s="318"/>
      <c r="PMV1" s="318"/>
      <c r="PMW1" s="318"/>
      <c r="PMX1" s="318"/>
      <c r="PMY1" s="318"/>
      <c r="PMZ1" s="318"/>
      <c r="PNA1" s="318"/>
      <c r="PNB1" s="318"/>
      <c r="PNC1" s="318"/>
      <c r="PND1" s="318"/>
      <c r="PNE1" s="318"/>
      <c r="PNF1" s="318"/>
      <c r="PNG1" s="318"/>
      <c r="PNH1" s="13"/>
      <c r="PNI1" s="13"/>
      <c r="PNJ1" s="13"/>
      <c r="PNK1" s="13"/>
      <c r="PNL1" s="13"/>
      <c r="PNM1" s="13"/>
      <c r="PNN1" s="13"/>
      <c r="PNO1" s="13"/>
      <c r="PNP1" s="13"/>
      <c r="PNQ1" s="13"/>
      <c r="PNR1" s="13"/>
      <c r="PNS1" s="13"/>
      <c r="PNT1" s="13"/>
      <c r="PNU1" s="13"/>
      <c r="PNV1" s="13"/>
      <c r="PNW1" s="13"/>
      <c r="PNX1" s="13"/>
      <c r="PNY1" s="13"/>
      <c r="PNZ1" s="13"/>
      <c r="POA1" s="13"/>
      <c r="POB1" s="13"/>
      <c r="POC1" s="13"/>
      <c r="POD1" s="13"/>
      <c r="POE1" s="13"/>
      <c r="POF1" s="13"/>
      <c r="POG1" s="13"/>
      <c r="POH1" s="13"/>
      <c r="POI1" s="13"/>
      <c r="POJ1" s="13"/>
      <c r="POK1" s="13"/>
      <c r="POL1" s="13"/>
      <c r="POM1" s="13"/>
      <c r="PON1" s="13"/>
      <c r="POO1" s="13"/>
      <c r="POP1" s="13"/>
      <c r="POQ1" s="13"/>
      <c r="POR1" s="13"/>
      <c r="POS1" s="13"/>
      <c r="POT1" s="13"/>
      <c r="POU1" s="13"/>
      <c r="POV1" s="13"/>
      <c r="POW1" s="13"/>
      <c r="POX1" s="13"/>
      <c r="POY1" s="13"/>
      <c r="POZ1" s="13"/>
      <c r="PPA1" s="13"/>
      <c r="PPB1" s="13"/>
      <c r="PPC1" s="13"/>
      <c r="PPD1" s="13"/>
      <c r="PPE1" s="13"/>
      <c r="PPF1" s="13"/>
      <c r="PPG1" s="13"/>
      <c r="PPH1" s="13"/>
      <c r="PPI1" s="13"/>
      <c r="PPJ1" s="13"/>
      <c r="PPK1" s="13"/>
      <c r="PPL1" s="13"/>
      <c r="PPM1" s="13"/>
      <c r="PPN1" s="13"/>
      <c r="PPO1" s="13"/>
      <c r="PPP1" s="13"/>
      <c r="PPQ1" s="13"/>
      <c r="PPR1" s="13"/>
      <c r="PPS1" s="13"/>
      <c r="PPT1" s="13"/>
      <c r="PPU1" s="13"/>
      <c r="PPV1" s="13"/>
      <c r="PPW1" s="13"/>
      <c r="PPX1" s="13"/>
      <c r="PPY1" s="13"/>
      <c r="PPZ1" s="13"/>
      <c r="PQA1" s="13"/>
      <c r="PQB1" s="13"/>
      <c r="PQC1" s="13"/>
      <c r="PQD1" s="13"/>
      <c r="PQE1" s="13"/>
      <c r="PQF1" s="13"/>
      <c r="PQG1" s="13"/>
      <c r="PQH1" s="13"/>
      <c r="PQI1" s="13"/>
      <c r="PQJ1" s="13"/>
      <c r="PQK1" s="13"/>
      <c r="PQL1" s="13"/>
      <c r="PQM1" s="13"/>
      <c r="PQN1" s="13"/>
      <c r="PQO1" s="13"/>
      <c r="PQP1" s="13"/>
      <c r="PQQ1" s="13"/>
      <c r="PQR1" s="13"/>
      <c r="PQS1" s="13"/>
      <c r="PQT1" s="13"/>
      <c r="PQU1" s="13"/>
      <c r="PQV1" s="318"/>
      <c r="PQW1" s="318"/>
      <c r="PQX1" s="318"/>
      <c r="PQY1" s="318"/>
      <c r="PQZ1" s="318"/>
      <c r="PRA1" s="318"/>
      <c r="PRB1" s="318"/>
      <c r="PRC1" s="318"/>
      <c r="PRD1" s="318"/>
      <c r="PRE1" s="318"/>
      <c r="PRF1" s="318"/>
      <c r="PRG1" s="318"/>
      <c r="PRH1" s="318"/>
      <c r="PRI1" s="318"/>
      <c r="PRJ1" s="318"/>
      <c r="PRK1" s="318"/>
      <c r="PRL1" s="318"/>
      <c r="PRM1" s="318"/>
      <c r="PRN1" s="318"/>
      <c r="PRO1" s="318"/>
      <c r="PRP1" s="318"/>
      <c r="PRQ1" s="318"/>
      <c r="PRR1" s="318"/>
      <c r="PRS1" s="318"/>
      <c r="PRT1" s="318"/>
      <c r="PRU1" s="318"/>
      <c r="PRV1" s="318"/>
      <c r="PRW1" s="318"/>
      <c r="PRX1" s="318"/>
      <c r="PRY1" s="318"/>
      <c r="PRZ1" s="318"/>
      <c r="PSA1" s="318"/>
      <c r="PSB1" s="318"/>
      <c r="PSC1" s="318"/>
      <c r="PSD1" s="318"/>
      <c r="PSE1" s="318"/>
      <c r="PSF1" s="318"/>
      <c r="PSG1" s="318"/>
      <c r="PSH1" s="318"/>
      <c r="PSI1" s="318"/>
      <c r="PSJ1" s="318"/>
      <c r="PSK1" s="318"/>
      <c r="PSL1" s="318"/>
      <c r="PSM1" s="318"/>
      <c r="PSN1" s="318"/>
      <c r="PSO1" s="318"/>
      <c r="PSP1" s="318"/>
      <c r="PSQ1" s="318"/>
      <c r="PSR1" s="318"/>
      <c r="PSS1" s="318"/>
      <c r="PST1" s="318"/>
      <c r="PSU1" s="318"/>
      <c r="PSV1" s="318"/>
      <c r="PSW1" s="318"/>
      <c r="PSX1" s="318"/>
      <c r="PSY1" s="318"/>
      <c r="PSZ1" s="318"/>
      <c r="PTA1" s="318"/>
      <c r="PTB1" s="318"/>
      <c r="PTC1" s="318"/>
      <c r="PTD1" s="318"/>
      <c r="PTE1" s="318"/>
      <c r="PTF1" s="318"/>
      <c r="PTG1" s="318"/>
      <c r="PTH1" s="318"/>
      <c r="PTI1" s="318"/>
      <c r="PTJ1" s="318"/>
      <c r="PTK1" s="318"/>
      <c r="PTL1" s="318"/>
      <c r="PTM1" s="318"/>
      <c r="PTN1" s="318"/>
      <c r="PTO1" s="318"/>
      <c r="PTP1" s="318"/>
      <c r="PTQ1" s="318"/>
      <c r="PTR1" s="318"/>
      <c r="PTS1" s="318"/>
      <c r="PTT1" s="318"/>
      <c r="PTU1" s="318"/>
      <c r="PTV1" s="318"/>
      <c r="PTW1" s="318"/>
      <c r="PTX1" s="318"/>
      <c r="PTY1" s="318"/>
      <c r="PTZ1" s="318"/>
      <c r="PUA1" s="318"/>
      <c r="PUB1" s="318"/>
      <c r="PUC1" s="318"/>
      <c r="PUD1" s="318"/>
      <c r="PUE1" s="318"/>
      <c r="PUF1" s="318"/>
      <c r="PUG1" s="318"/>
      <c r="PUH1" s="318"/>
      <c r="PUI1" s="318"/>
      <c r="PUJ1" s="318"/>
      <c r="PUK1" s="318"/>
      <c r="PUL1" s="318"/>
      <c r="PUM1" s="318"/>
      <c r="PUN1" s="318"/>
      <c r="PUO1" s="318"/>
      <c r="PUP1" s="318"/>
      <c r="PUQ1" s="318"/>
      <c r="PUR1" s="318"/>
      <c r="PUS1" s="318"/>
      <c r="PUT1" s="318"/>
      <c r="PUU1" s="318"/>
      <c r="PUV1" s="318"/>
      <c r="PUW1" s="318"/>
      <c r="PUX1" s="318"/>
      <c r="PUY1" s="318"/>
      <c r="PUZ1" s="318"/>
      <c r="PVA1" s="318"/>
      <c r="PVB1" s="318"/>
      <c r="PVC1" s="318"/>
      <c r="PVD1" s="318"/>
      <c r="PVE1" s="318"/>
      <c r="PVF1" s="318"/>
      <c r="PVG1" s="318"/>
      <c r="PVH1" s="318"/>
      <c r="PVI1" s="318"/>
      <c r="PVJ1" s="318"/>
      <c r="PVK1" s="318"/>
      <c r="PVL1" s="318"/>
      <c r="PVM1" s="318"/>
      <c r="PVN1" s="318"/>
      <c r="PVO1" s="318"/>
      <c r="PVP1" s="318"/>
      <c r="PVQ1" s="318"/>
      <c r="PVR1" s="318"/>
      <c r="PVS1" s="318"/>
      <c r="PVT1" s="318"/>
      <c r="PVU1" s="318"/>
      <c r="PVV1" s="318"/>
      <c r="PVW1" s="318"/>
      <c r="PVX1" s="318"/>
      <c r="PVY1" s="318"/>
      <c r="PVZ1" s="318"/>
      <c r="PWA1" s="318"/>
      <c r="PWB1" s="318"/>
      <c r="PWC1" s="318"/>
      <c r="PWD1" s="318"/>
      <c r="PWE1" s="318"/>
      <c r="PWF1" s="318"/>
      <c r="PWG1" s="318"/>
      <c r="PWH1" s="318"/>
      <c r="PWI1" s="318"/>
      <c r="PWJ1" s="318"/>
      <c r="PWK1" s="318"/>
      <c r="PWL1" s="318"/>
      <c r="PWM1" s="318"/>
      <c r="PWN1" s="318"/>
      <c r="PWO1" s="318"/>
      <c r="PWP1" s="318"/>
      <c r="PWQ1" s="318"/>
      <c r="PWR1" s="318"/>
      <c r="PWS1" s="318"/>
      <c r="PWT1" s="318"/>
      <c r="PWU1" s="318"/>
      <c r="PWV1" s="318"/>
      <c r="PWW1" s="318"/>
      <c r="PWX1" s="318"/>
      <c r="PWY1" s="318"/>
      <c r="PWZ1" s="318"/>
      <c r="PXA1" s="318"/>
      <c r="PXB1" s="318"/>
      <c r="PXC1" s="318"/>
      <c r="PXD1" s="13"/>
      <c r="PXE1" s="13"/>
      <c r="PXF1" s="13"/>
      <c r="PXG1" s="13"/>
      <c r="PXH1" s="13"/>
      <c r="PXI1" s="13"/>
      <c r="PXJ1" s="13"/>
      <c r="PXK1" s="13"/>
      <c r="PXL1" s="13"/>
      <c r="PXM1" s="13"/>
      <c r="PXN1" s="13"/>
      <c r="PXO1" s="13"/>
      <c r="PXP1" s="13"/>
      <c r="PXQ1" s="13"/>
      <c r="PXR1" s="13"/>
      <c r="PXS1" s="13"/>
      <c r="PXT1" s="13"/>
      <c r="PXU1" s="13"/>
      <c r="PXV1" s="13"/>
      <c r="PXW1" s="13"/>
      <c r="PXX1" s="13"/>
      <c r="PXY1" s="13"/>
      <c r="PXZ1" s="13"/>
      <c r="PYA1" s="13"/>
      <c r="PYB1" s="13"/>
      <c r="PYC1" s="13"/>
      <c r="PYD1" s="13"/>
      <c r="PYE1" s="13"/>
      <c r="PYF1" s="13"/>
      <c r="PYG1" s="13"/>
      <c r="PYH1" s="13"/>
      <c r="PYI1" s="13"/>
      <c r="PYJ1" s="13"/>
      <c r="PYK1" s="13"/>
      <c r="PYL1" s="13"/>
      <c r="PYM1" s="13"/>
      <c r="PYN1" s="13"/>
      <c r="PYO1" s="13"/>
      <c r="PYP1" s="13"/>
      <c r="PYQ1" s="13"/>
      <c r="PYR1" s="13"/>
      <c r="PYS1" s="13"/>
      <c r="PYT1" s="13"/>
      <c r="PYU1" s="13"/>
      <c r="PYV1" s="13"/>
      <c r="PYW1" s="13"/>
      <c r="PYX1" s="13"/>
      <c r="PYY1" s="13"/>
      <c r="PYZ1" s="13"/>
      <c r="PZA1" s="13"/>
      <c r="PZB1" s="13"/>
      <c r="PZC1" s="13"/>
      <c r="PZD1" s="13"/>
      <c r="PZE1" s="13"/>
      <c r="PZF1" s="13"/>
      <c r="PZG1" s="13"/>
      <c r="PZH1" s="13"/>
      <c r="PZI1" s="13"/>
      <c r="PZJ1" s="13"/>
      <c r="PZK1" s="13"/>
      <c r="PZL1" s="13"/>
      <c r="PZM1" s="13"/>
      <c r="PZN1" s="13"/>
      <c r="PZO1" s="13"/>
      <c r="PZP1" s="13"/>
      <c r="PZQ1" s="13"/>
      <c r="PZR1" s="13"/>
      <c r="PZS1" s="13"/>
      <c r="PZT1" s="13"/>
      <c r="PZU1" s="13"/>
      <c r="PZV1" s="13"/>
      <c r="PZW1" s="13"/>
      <c r="PZX1" s="13"/>
      <c r="PZY1" s="13"/>
      <c r="PZZ1" s="13"/>
      <c r="QAA1" s="13"/>
      <c r="QAB1" s="13"/>
      <c r="QAC1" s="13"/>
      <c r="QAD1" s="13"/>
      <c r="QAE1" s="13"/>
      <c r="QAF1" s="13"/>
      <c r="QAG1" s="13"/>
      <c r="QAH1" s="13"/>
      <c r="QAI1" s="13"/>
      <c r="QAJ1" s="13"/>
      <c r="QAK1" s="13"/>
      <c r="QAL1" s="13"/>
      <c r="QAM1" s="13"/>
      <c r="QAN1" s="13"/>
      <c r="QAO1" s="13"/>
      <c r="QAP1" s="13"/>
      <c r="QAQ1" s="13"/>
      <c r="QAR1" s="318"/>
      <c r="QAS1" s="318"/>
      <c r="QAT1" s="318"/>
      <c r="QAU1" s="318"/>
      <c r="QAV1" s="318"/>
      <c r="QAW1" s="318"/>
      <c r="QAX1" s="318"/>
      <c r="QAY1" s="318"/>
      <c r="QAZ1" s="318"/>
      <c r="QBA1" s="318"/>
      <c r="QBB1" s="318"/>
      <c r="QBC1" s="318"/>
      <c r="QBD1" s="318"/>
      <c r="QBE1" s="318"/>
      <c r="QBF1" s="318"/>
      <c r="QBG1" s="318"/>
      <c r="QBH1" s="318"/>
      <c r="QBI1" s="318"/>
      <c r="QBJ1" s="318"/>
      <c r="QBK1" s="318"/>
      <c r="QBL1" s="318"/>
      <c r="QBM1" s="318"/>
      <c r="QBN1" s="318"/>
      <c r="QBO1" s="318"/>
      <c r="QBP1" s="318"/>
      <c r="QBQ1" s="318"/>
      <c r="QBR1" s="318"/>
      <c r="QBS1" s="318"/>
      <c r="QBT1" s="318"/>
      <c r="QBU1" s="318"/>
      <c r="QBV1" s="318"/>
      <c r="QBW1" s="318"/>
      <c r="QBX1" s="318"/>
      <c r="QBY1" s="318"/>
      <c r="QBZ1" s="318"/>
      <c r="QCA1" s="318"/>
      <c r="QCB1" s="318"/>
      <c r="QCC1" s="318"/>
      <c r="QCD1" s="318"/>
      <c r="QCE1" s="318"/>
      <c r="QCF1" s="318"/>
      <c r="QCG1" s="318"/>
      <c r="QCH1" s="318"/>
      <c r="QCI1" s="318"/>
      <c r="QCJ1" s="318"/>
      <c r="QCK1" s="318"/>
      <c r="QCL1" s="318"/>
      <c r="QCM1" s="318"/>
      <c r="QCN1" s="318"/>
      <c r="QCO1" s="318"/>
      <c r="QCP1" s="318"/>
      <c r="QCQ1" s="318"/>
      <c r="QCR1" s="318"/>
      <c r="QCS1" s="318"/>
      <c r="QCT1" s="318"/>
      <c r="QCU1" s="318"/>
      <c r="QCV1" s="318"/>
      <c r="QCW1" s="318"/>
      <c r="QCX1" s="318"/>
      <c r="QCY1" s="318"/>
      <c r="QCZ1" s="318"/>
      <c r="QDA1" s="318"/>
      <c r="QDB1" s="318"/>
      <c r="QDC1" s="318"/>
      <c r="QDD1" s="318"/>
      <c r="QDE1" s="318"/>
      <c r="QDF1" s="318"/>
      <c r="QDG1" s="318"/>
      <c r="QDH1" s="318"/>
      <c r="QDI1" s="318"/>
      <c r="QDJ1" s="318"/>
      <c r="QDK1" s="318"/>
      <c r="QDL1" s="318"/>
      <c r="QDM1" s="318"/>
      <c r="QDN1" s="318"/>
      <c r="QDO1" s="318"/>
      <c r="QDP1" s="318"/>
      <c r="QDQ1" s="318"/>
      <c r="QDR1" s="318"/>
      <c r="QDS1" s="318"/>
      <c r="QDT1" s="318"/>
      <c r="QDU1" s="318"/>
      <c r="QDV1" s="318"/>
      <c r="QDW1" s="318"/>
      <c r="QDX1" s="318"/>
      <c r="QDY1" s="318"/>
      <c r="QDZ1" s="318"/>
      <c r="QEA1" s="318"/>
      <c r="QEB1" s="318"/>
      <c r="QEC1" s="318"/>
      <c r="QED1" s="318"/>
      <c r="QEE1" s="318"/>
      <c r="QEF1" s="318"/>
      <c r="QEG1" s="318"/>
      <c r="QEH1" s="318"/>
      <c r="QEI1" s="318"/>
      <c r="QEJ1" s="318"/>
      <c r="QEK1" s="318"/>
      <c r="QEL1" s="318"/>
      <c r="QEM1" s="318"/>
      <c r="QEN1" s="318"/>
      <c r="QEO1" s="318"/>
      <c r="QEP1" s="318"/>
      <c r="QEQ1" s="318"/>
      <c r="QER1" s="318"/>
      <c r="QES1" s="318"/>
      <c r="QET1" s="318"/>
      <c r="QEU1" s="318"/>
      <c r="QEV1" s="318"/>
      <c r="QEW1" s="318"/>
      <c r="QEX1" s="318"/>
      <c r="QEY1" s="318"/>
      <c r="QEZ1" s="318"/>
      <c r="QFA1" s="318"/>
      <c r="QFB1" s="318"/>
      <c r="QFC1" s="318"/>
      <c r="QFD1" s="318"/>
      <c r="QFE1" s="318"/>
      <c r="QFF1" s="318"/>
      <c r="QFG1" s="318"/>
      <c r="QFH1" s="318"/>
      <c r="QFI1" s="318"/>
      <c r="QFJ1" s="318"/>
      <c r="QFK1" s="318"/>
      <c r="QFL1" s="318"/>
      <c r="QFM1" s="318"/>
      <c r="QFN1" s="318"/>
      <c r="QFO1" s="318"/>
      <c r="QFP1" s="318"/>
      <c r="QFQ1" s="318"/>
      <c r="QFR1" s="318"/>
      <c r="QFS1" s="318"/>
      <c r="QFT1" s="318"/>
      <c r="QFU1" s="318"/>
      <c r="QFV1" s="318"/>
      <c r="QFW1" s="318"/>
      <c r="QFX1" s="318"/>
      <c r="QFY1" s="318"/>
      <c r="QFZ1" s="318"/>
      <c r="QGA1" s="318"/>
      <c r="QGB1" s="318"/>
      <c r="QGC1" s="318"/>
      <c r="QGD1" s="318"/>
      <c r="QGE1" s="318"/>
      <c r="QGF1" s="318"/>
      <c r="QGG1" s="318"/>
      <c r="QGH1" s="318"/>
      <c r="QGI1" s="318"/>
      <c r="QGJ1" s="318"/>
      <c r="QGK1" s="318"/>
      <c r="QGL1" s="318"/>
      <c r="QGM1" s="318"/>
      <c r="QGN1" s="318"/>
      <c r="QGO1" s="318"/>
      <c r="QGP1" s="318"/>
      <c r="QGQ1" s="318"/>
      <c r="QGR1" s="318"/>
      <c r="QGS1" s="318"/>
      <c r="QGT1" s="318"/>
      <c r="QGU1" s="318"/>
      <c r="QGV1" s="318"/>
      <c r="QGW1" s="318"/>
      <c r="QGX1" s="318"/>
      <c r="QGY1" s="318"/>
      <c r="QGZ1" s="13"/>
      <c r="QHA1" s="13"/>
      <c r="QHB1" s="13"/>
      <c r="QHC1" s="13"/>
      <c r="QHD1" s="13"/>
      <c r="QHE1" s="13"/>
      <c r="QHF1" s="13"/>
      <c r="QHG1" s="13"/>
      <c r="QHH1" s="13"/>
      <c r="QHI1" s="13"/>
      <c r="QHJ1" s="13"/>
      <c r="QHK1" s="13"/>
      <c r="QHL1" s="13"/>
      <c r="QHM1" s="13"/>
      <c r="QHN1" s="13"/>
      <c r="QHO1" s="13"/>
      <c r="QHP1" s="13"/>
      <c r="QHQ1" s="13"/>
      <c r="QHR1" s="13"/>
      <c r="QHS1" s="13"/>
      <c r="QHT1" s="13"/>
      <c r="QHU1" s="13"/>
      <c r="QHV1" s="13"/>
      <c r="QHW1" s="13"/>
      <c r="QHX1" s="13"/>
      <c r="QHY1" s="13"/>
      <c r="QHZ1" s="13"/>
      <c r="QIA1" s="13"/>
      <c r="QIB1" s="13"/>
      <c r="QIC1" s="13"/>
      <c r="QID1" s="13"/>
      <c r="QIE1" s="13"/>
      <c r="QIF1" s="13"/>
      <c r="QIG1" s="13"/>
      <c r="QIH1" s="13"/>
      <c r="QII1" s="13"/>
      <c r="QIJ1" s="13"/>
      <c r="QIK1" s="13"/>
      <c r="QIL1" s="13"/>
      <c r="QIM1" s="13"/>
      <c r="QIN1" s="13"/>
      <c r="QIO1" s="13"/>
      <c r="QIP1" s="13"/>
      <c r="QIQ1" s="13"/>
      <c r="QIR1" s="13"/>
      <c r="QIS1" s="13"/>
      <c r="QIT1" s="13"/>
      <c r="QIU1" s="13"/>
      <c r="QIV1" s="13"/>
      <c r="QIW1" s="13"/>
      <c r="QIX1" s="13"/>
      <c r="QIY1" s="13"/>
      <c r="QIZ1" s="13"/>
      <c r="QJA1" s="13"/>
      <c r="QJB1" s="13"/>
      <c r="QJC1" s="13"/>
      <c r="QJD1" s="13"/>
      <c r="QJE1" s="13"/>
      <c r="QJF1" s="13"/>
      <c r="QJG1" s="13"/>
      <c r="QJH1" s="13"/>
      <c r="QJI1" s="13"/>
      <c r="QJJ1" s="13"/>
      <c r="QJK1" s="13"/>
      <c r="QJL1" s="13"/>
      <c r="QJM1" s="13"/>
      <c r="QJN1" s="13"/>
      <c r="QJO1" s="13"/>
      <c r="QJP1" s="13"/>
      <c r="QJQ1" s="13"/>
      <c r="QJR1" s="13"/>
      <c r="QJS1" s="13"/>
      <c r="QJT1" s="13"/>
      <c r="QJU1" s="13"/>
      <c r="QJV1" s="13"/>
      <c r="QJW1" s="13"/>
      <c r="QJX1" s="13"/>
      <c r="QJY1" s="13"/>
      <c r="QJZ1" s="13"/>
      <c r="QKA1" s="13"/>
      <c r="QKB1" s="13"/>
      <c r="QKC1" s="13"/>
      <c r="QKD1" s="13"/>
      <c r="QKE1" s="13"/>
      <c r="QKF1" s="13"/>
      <c r="QKG1" s="13"/>
      <c r="QKH1" s="13"/>
      <c r="QKI1" s="13"/>
      <c r="QKJ1" s="13"/>
      <c r="QKK1" s="13"/>
      <c r="QKL1" s="13"/>
      <c r="QKM1" s="13"/>
      <c r="QKN1" s="318"/>
      <c r="QKO1" s="318"/>
      <c r="QKP1" s="318"/>
      <c r="QKQ1" s="318"/>
      <c r="QKR1" s="318"/>
      <c r="QKS1" s="318"/>
      <c r="QKT1" s="318"/>
      <c r="QKU1" s="318"/>
      <c r="QKV1" s="318"/>
      <c r="QKW1" s="318"/>
      <c r="QKX1" s="318"/>
      <c r="QKY1" s="318"/>
      <c r="QKZ1" s="318"/>
      <c r="QLA1" s="318"/>
      <c r="QLB1" s="318"/>
      <c r="QLC1" s="318"/>
      <c r="QLD1" s="318"/>
      <c r="QLE1" s="318"/>
      <c r="QLF1" s="318"/>
      <c r="QLG1" s="318"/>
      <c r="QLH1" s="318"/>
      <c r="QLI1" s="318"/>
      <c r="QLJ1" s="318"/>
      <c r="QLK1" s="318"/>
      <c r="QLL1" s="318"/>
      <c r="QLM1" s="318"/>
      <c r="QLN1" s="318"/>
      <c r="QLO1" s="318"/>
      <c r="QLP1" s="318"/>
      <c r="QLQ1" s="318"/>
      <c r="QLR1" s="318"/>
      <c r="QLS1" s="318"/>
      <c r="QLT1" s="318"/>
      <c r="QLU1" s="318"/>
      <c r="QLV1" s="318"/>
      <c r="QLW1" s="318"/>
      <c r="QLX1" s="318"/>
      <c r="QLY1" s="318"/>
      <c r="QLZ1" s="318"/>
      <c r="QMA1" s="318"/>
      <c r="QMB1" s="318"/>
      <c r="QMC1" s="318"/>
      <c r="QMD1" s="318"/>
      <c r="QME1" s="318"/>
      <c r="QMF1" s="318"/>
      <c r="QMG1" s="318"/>
      <c r="QMH1" s="318"/>
      <c r="QMI1" s="318"/>
      <c r="QMJ1" s="318"/>
      <c r="QMK1" s="318"/>
      <c r="QML1" s="318"/>
      <c r="QMM1" s="318"/>
      <c r="QMN1" s="318"/>
      <c r="QMO1" s="318"/>
      <c r="QMP1" s="318"/>
      <c r="QMQ1" s="318"/>
      <c r="QMR1" s="318"/>
      <c r="QMS1" s="318"/>
      <c r="QMT1" s="318"/>
      <c r="QMU1" s="318"/>
      <c r="QMV1" s="318"/>
      <c r="QMW1" s="318"/>
      <c r="QMX1" s="318"/>
      <c r="QMY1" s="318"/>
      <c r="QMZ1" s="318"/>
      <c r="QNA1" s="318"/>
      <c r="QNB1" s="318"/>
      <c r="QNC1" s="318"/>
      <c r="QND1" s="318"/>
      <c r="QNE1" s="318"/>
      <c r="QNF1" s="318"/>
      <c r="QNG1" s="318"/>
      <c r="QNH1" s="318"/>
      <c r="QNI1" s="318"/>
      <c r="QNJ1" s="318"/>
      <c r="QNK1" s="318"/>
      <c r="QNL1" s="318"/>
      <c r="QNM1" s="318"/>
      <c r="QNN1" s="318"/>
      <c r="QNO1" s="318"/>
      <c r="QNP1" s="318"/>
      <c r="QNQ1" s="318"/>
      <c r="QNR1" s="318"/>
      <c r="QNS1" s="318"/>
      <c r="QNT1" s="318"/>
      <c r="QNU1" s="318"/>
      <c r="QNV1" s="318"/>
      <c r="QNW1" s="318"/>
      <c r="QNX1" s="318"/>
      <c r="QNY1" s="318"/>
      <c r="QNZ1" s="318"/>
      <c r="QOA1" s="318"/>
      <c r="QOB1" s="318"/>
      <c r="QOC1" s="318"/>
      <c r="QOD1" s="318"/>
      <c r="QOE1" s="318"/>
      <c r="QOF1" s="318"/>
      <c r="QOG1" s="318"/>
      <c r="QOH1" s="318"/>
      <c r="QOI1" s="318"/>
      <c r="QOJ1" s="318"/>
      <c r="QOK1" s="318"/>
      <c r="QOL1" s="318"/>
      <c r="QOM1" s="318"/>
      <c r="QON1" s="318"/>
      <c r="QOO1" s="318"/>
      <c r="QOP1" s="318"/>
      <c r="QOQ1" s="318"/>
      <c r="QOR1" s="318"/>
      <c r="QOS1" s="318"/>
      <c r="QOT1" s="318"/>
      <c r="QOU1" s="318"/>
      <c r="QOV1" s="318"/>
      <c r="QOW1" s="318"/>
      <c r="QOX1" s="318"/>
      <c r="QOY1" s="318"/>
      <c r="QOZ1" s="318"/>
      <c r="QPA1" s="318"/>
      <c r="QPB1" s="318"/>
      <c r="QPC1" s="318"/>
      <c r="QPD1" s="318"/>
      <c r="QPE1" s="318"/>
      <c r="QPF1" s="318"/>
      <c r="QPG1" s="318"/>
      <c r="QPH1" s="318"/>
      <c r="QPI1" s="318"/>
      <c r="QPJ1" s="318"/>
      <c r="QPK1" s="318"/>
      <c r="QPL1" s="318"/>
      <c r="QPM1" s="318"/>
      <c r="QPN1" s="318"/>
      <c r="QPO1" s="318"/>
      <c r="QPP1" s="318"/>
      <c r="QPQ1" s="318"/>
      <c r="QPR1" s="318"/>
      <c r="QPS1" s="318"/>
      <c r="QPT1" s="318"/>
      <c r="QPU1" s="318"/>
      <c r="QPV1" s="318"/>
      <c r="QPW1" s="318"/>
      <c r="QPX1" s="318"/>
      <c r="QPY1" s="318"/>
      <c r="QPZ1" s="318"/>
      <c r="QQA1" s="318"/>
      <c r="QQB1" s="318"/>
      <c r="QQC1" s="318"/>
      <c r="QQD1" s="318"/>
      <c r="QQE1" s="318"/>
      <c r="QQF1" s="318"/>
      <c r="QQG1" s="318"/>
      <c r="QQH1" s="318"/>
      <c r="QQI1" s="318"/>
      <c r="QQJ1" s="318"/>
      <c r="QQK1" s="318"/>
      <c r="QQL1" s="318"/>
      <c r="QQM1" s="318"/>
      <c r="QQN1" s="318"/>
      <c r="QQO1" s="318"/>
      <c r="QQP1" s="318"/>
      <c r="QQQ1" s="318"/>
      <c r="QQR1" s="318"/>
      <c r="QQS1" s="318"/>
      <c r="QQT1" s="318"/>
      <c r="QQU1" s="318"/>
      <c r="QQV1" s="13"/>
      <c r="QQW1" s="13"/>
      <c r="QQX1" s="13"/>
      <c r="QQY1" s="13"/>
      <c r="QQZ1" s="13"/>
      <c r="QRA1" s="13"/>
      <c r="QRB1" s="13"/>
      <c r="QRC1" s="13"/>
      <c r="QRD1" s="13"/>
      <c r="QRE1" s="13"/>
      <c r="QRF1" s="13"/>
      <c r="QRG1" s="13"/>
      <c r="QRH1" s="13"/>
      <c r="QRI1" s="13"/>
      <c r="QRJ1" s="13"/>
      <c r="QRK1" s="13"/>
      <c r="QRL1" s="13"/>
      <c r="QRM1" s="13"/>
      <c r="QRN1" s="13"/>
      <c r="QRO1" s="13"/>
      <c r="QRP1" s="13"/>
      <c r="QRQ1" s="13"/>
      <c r="QRR1" s="13"/>
      <c r="QRS1" s="13"/>
      <c r="QRT1" s="13"/>
      <c r="QRU1" s="13"/>
      <c r="QRV1" s="13"/>
      <c r="QRW1" s="13"/>
      <c r="QRX1" s="13"/>
      <c r="QRY1" s="13"/>
      <c r="QRZ1" s="13"/>
      <c r="QSA1" s="13"/>
      <c r="QSB1" s="13"/>
      <c r="QSC1" s="13"/>
      <c r="QSD1" s="13"/>
      <c r="QSE1" s="13"/>
      <c r="QSF1" s="13"/>
      <c r="QSG1" s="13"/>
      <c r="QSH1" s="13"/>
      <c r="QSI1" s="13"/>
      <c r="QSJ1" s="13"/>
      <c r="QSK1" s="13"/>
      <c r="QSL1" s="13"/>
      <c r="QSM1" s="13"/>
      <c r="QSN1" s="13"/>
      <c r="QSO1" s="13"/>
      <c r="QSP1" s="13"/>
      <c r="QSQ1" s="13"/>
      <c r="QSR1" s="13"/>
      <c r="QSS1" s="13"/>
      <c r="QST1" s="13"/>
      <c r="QSU1" s="13"/>
      <c r="QSV1" s="13"/>
      <c r="QSW1" s="13"/>
      <c r="QSX1" s="13"/>
      <c r="QSY1" s="13"/>
      <c r="QSZ1" s="13"/>
      <c r="QTA1" s="13"/>
      <c r="QTB1" s="13"/>
      <c r="QTC1" s="13"/>
      <c r="QTD1" s="13"/>
      <c r="QTE1" s="13"/>
      <c r="QTF1" s="13"/>
      <c r="QTG1" s="13"/>
      <c r="QTH1" s="13"/>
      <c r="QTI1" s="13"/>
      <c r="QTJ1" s="13"/>
      <c r="QTK1" s="13"/>
      <c r="QTL1" s="13"/>
      <c r="QTM1" s="13"/>
      <c r="QTN1" s="13"/>
      <c r="QTO1" s="13"/>
      <c r="QTP1" s="13"/>
      <c r="QTQ1" s="13"/>
      <c r="QTR1" s="13"/>
      <c r="QTS1" s="13"/>
      <c r="QTT1" s="13"/>
      <c r="QTU1" s="13"/>
      <c r="QTV1" s="13"/>
      <c r="QTW1" s="13"/>
      <c r="QTX1" s="13"/>
      <c r="QTY1" s="13"/>
      <c r="QTZ1" s="13"/>
      <c r="QUA1" s="13"/>
      <c r="QUB1" s="13"/>
      <c r="QUC1" s="13"/>
      <c r="QUD1" s="13"/>
      <c r="QUE1" s="13"/>
      <c r="QUF1" s="13"/>
      <c r="QUG1" s="13"/>
      <c r="QUH1" s="13"/>
      <c r="QUI1" s="13"/>
      <c r="QUJ1" s="318"/>
      <c r="QUK1" s="318"/>
      <c r="QUL1" s="318"/>
      <c r="QUM1" s="318"/>
      <c r="QUN1" s="318"/>
      <c r="QUO1" s="318"/>
      <c r="QUP1" s="318"/>
      <c r="QUQ1" s="318"/>
      <c r="QUR1" s="318"/>
      <c r="QUS1" s="318"/>
      <c r="QUT1" s="318"/>
      <c r="QUU1" s="318"/>
      <c r="QUV1" s="318"/>
      <c r="QUW1" s="318"/>
      <c r="QUX1" s="318"/>
      <c r="QUY1" s="318"/>
      <c r="QUZ1" s="318"/>
      <c r="QVA1" s="318"/>
      <c r="QVB1" s="318"/>
      <c r="QVC1" s="318"/>
      <c r="QVD1" s="318"/>
      <c r="QVE1" s="318"/>
      <c r="QVF1" s="318"/>
      <c r="QVG1" s="318"/>
      <c r="QVH1" s="318"/>
      <c r="QVI1" s="318"/>
      <c r="QVJ1" s="318"/>
      <c r="QVK1" s="318"/>
      <c r="QVL1" s="318"/>
      <c r="QVM1" s="318"/>
      <c r="QVN1" s="318"/>
      <c r="QVO1" s="318"/>
      <c r="QVP1" s="318"/>
      <c r="QVQ1" s="318"/>
      <c r="QVR1" s="318"/>
      <c r="QVS1" s="318"/>
      <c r="QVT1" s="318"/>
      <c r="QVU1" s="318"/>
      <c r="QVV1" s="318"/>
      <c r="QVW1" s="318"/>
      <c r="QVX1" s="318"/>
      <c r="QVY1" s="318"/>
      <c r="QVZ1" s="318"/>
      <c r="QWA1" s="318"/>
      <c r="QWB1" s="318"/>
      <c r="QWC1" s="318"/>
      <c r="QWD1" s="318"/>
      <c r="QWE1" s="318"/>
      <c r="QWF1" s="318"/>
      <c r="QWG1" s="318"/>
      <c r="QWH1" s="318"/>
      <c r="QWI1" s="318"/>
      <c r="QWJ1" s="318"/>
      <c r="QWK1" s="318"/>
      <c r="QWL1" s="318"/>
      <c r="QWM1" s="318"/>
      <c r="QWN1" s="318"/>
      <c r="QWO1" s="318"/>
      <c r="QWP1" s="318"/>
      <c r="QWQ1" s="318"/>
      <c r="QWR1" s="318"/>
      <c r="QWS1" s="318"/>
      <c r="QWT1" s="318"/>
      <c r="QWU1" s="318"/>
      <c r="QWV1" s="318"/>
      <c r="QWW1" s="318"/>
      <c r="QWX1" s="318"/>
      <c r="QWY1" s="318"/>
      <c r="QWZ1" s="318"/>
      <c r="QXA1" s="318"/>
      <c r="QXB1" s="318"/>
      <c r="QXC1" s="318"/>
      <c r="QXD1" s="318"/>
      <c r="QXE1" s="318"/>
      <c r="QXF1" s="318"/>
      <c r="QXG1" s="318"/>
      <c r="QXH1" s="318"/>
      <c r="QXI1" s="318"/>
      <c r="QXJ1" s="318"/>
      <c r="QXK1" s="318"/>
      <c r="QXL1" s="318"/>
      <c r="QXM1" s="318"/>
      <c r="QXN1" s="318"/>
      <c r="QXO1" s="318"/>
      <c r="QXP1" s="318"/>
      <c r="QXQ1" s="318"/>
      <c r="QXR1" s="318"/>
      <c r="QXS1" s="318"/>
      <c r="QXT1" s="318"/>
      <c r="QXU1" s="318"/>
      <c r="QXV1" s="318"/>
      <c r="QXW1" s="318"/>
      <c r="QXX1" s="318"/>
      <c r="QXY1" s="318"/>
      <c r="QXZ1" s="318"/>
      <c r="QYA1" s="318"/>
      <c r="QYB1" s="318"/>
      <c r="QYC1" s="318"/>
      <c r="QYD1" s="318"/>
      <c r="QYE1" s="318"/>
      <c r="QYF1" s="318"/>
      <c r="QYG1" s="318"/>
      <c r="QYH1" s="318"/>
      <c r="QYI1" s="318"/>
      <c r="QYJ1" s="318"/>
      <c r="QYK1" s="318"/>
      <c r="QYL1" s="318"/>
      <c r="QYM1" s="318"/>
      <c r="QYN1" s="318"/>
      <c r="QYO1" s="318"/>
      <c r="QYP1" s="318"/>
      <c r="QYQ1" s="318"/>
      <c r="QYR1" s="318"/>
      <c r="QYS1" s="318"/>
      <c r="QYT1" s="318"/>
      <c r="QYU1" s="318"/>
      <c r="QYV1" s="318"/>
      <c r="QYW1" s="318"/>
      <c r="QYX1" s="318"/>
      <c r="QYY1" s="318"/>
      <c r="QYZ1" s="318"/>
      <c r="QZA1" s="318"/>
      <c r="QZB1" s="318"/>
      <c r="QZC1" s="318"/>
      <c r="QZD1" s="318"/>
      <c r="QZE1" s="318"/>
      <c r="QZF1" s="318"/>
      <c r="QZG1" s="318"/>
      <c r="QZH1" s="318"/>
      <c r="QZI1" s="318"/>
      <c r="QZJ1" s="318"/>
      <c r="QZK1" s="318"/>
      <c r="QZL1" s="318"/>
      <c r="QZM1" s="318"/>
      <c r="QZN1" s="318"/>
      <c r="QZO1" s="318"/>
      <c r="QZP1" s="318"/>
      <c r="QZQ1" s="318"/>
      <c r="QZR1" s="318"/>
      <c r="QZS1" s="318"/>
      <c r="QZT1" s="318"/>
      <c r="QZU1" s="318"/>
      <c r="QZV1" s="318"/>
      <c r="QZW1" s="318"/>
      <c r="QZX1" s="318"/>
      <c r="QZY1" s="318"/>
      <c r="QZZ1" s="318"/>
      <c r="RAA1" s="318"/>
      <c r="RAB1" s="318"/>
      <c r="RAC1" s="318"/>
      <c r="RAD1" s="318"/>
      <c r="RAE1" s="318"/>
      <c r="RAF1" s="318"/>
      <c r="RAG1" s="318"/>
      <c r="RAH1" s="318"/>
      <c r="RAI1" s="318"/>
      <c r="RAJ1" s="318"/>
      <c r="RAK1" s="318"/>
      <c r="RAL1" s="318"/>
      <c r="RAM1" s="318"/>
      <c r="RAN1" s="318"/>
      <c r="RAO1" s="318"/>
      <c r="RAP1" s="318"/>
      <c r="RAQ1" s="318"/>
      <c r="RAR1" s="13"/>
      <c r="RAS1" s="13"/>
      <c r="RAT1" s="13"/>
      <c r="RAU1" s="13"/>
      <c r="RAV1" s="13"/>
      <c r="RAW1" s="13"/>
      <c r="RAX1" s="13"/>
      <c r="RAY1" s="13"/>
      <c r="RAZ1" s="13"/>
      <c r="RBA1" s="13"/>
      <c r="RBB1" s="13"/>
      <c r="RBC1" s="13"/>
      <c r="RBD1" s="13"/>
      <c r="RBE1" s="13"/>
      <c r="RBF1" s="13"/>
      <c r="RBG1" s="13"/>
      <c r="RBH1" s="13"/>
      <c r="RBI1" s="13"/>
      <c r="RBJ1" s="13"/>
      <c r="RBK1" s="13"/>
      <c r="RBL1" s="13"/>
      <c r="RBM1" s="13"/>
      <c r="RBN1" s="13"/>
      <c r="RBO1" s="13"/>
      <c r="RBP1" s="13"/>
      <c r="RBQ1" s="13"/>
      <c r="RBR1" s="13"/>
      <c r="RBS1" s="13"/>
      <c r="RBT1" s="13"/>
      <c r="RBU1" s="13"/>
      <c r="RBV1" s="13"/>
      <c r="RBW1" s="13"/>
      <c r="RBX1" s="13"/>
      <c r="RBY1" s="13"/>
      <c r="RBZ1" s="13"/>
      <c r="RCA1" s="13"/>
      <c r="RCB1" s="13"/>
      <c r="RCC1" s="13"/>
      <c r="RCD1" s="13"/>
      <c r="RCE1" s="13"/>
      <c r="RCF1" s="13"/>
      <c r="RCG1" s="13"/>
      <c r="RCH1" s="13"/>
      <c r="RCI1" s="13"/>
      <c r="RCJ1" s="13"/>
      <c r="RCK1" s="13"/>
      <c r="RCL1" s="13"/>
      <c r="RCM1" s="13"/>
      <c r="RCN1" s="13"/>
      <c r="RCO1" s="13"/>
      <c r="RCP1" s="13"/>
      <c r="RCQ1" s="13"/>
      <c r="RCR1" s="13"/>
      <c r="RCS1" s="13"/>
      <c r="RCT1" s="13"/>
      <c r="RCU1" s="13"/>
      <c r="RCV1" s="13"/>
      <c r="RCW1" s="13"/>
      <c r="RCX1" s="13"/>
      <c r="RCY1" s="13"/>
      <c r="RCZ1" s="13"/>
      <c r="RDA1" s="13"/>
      <c r="RDB1" s="13"/>
      <c r="RDC1" s="13"/>
      <c r="RDD1" s="13"/>
      <c r="RDE1" s="13"/>
      <c r="RDF1" s="13"/>
      <c r="RDG1" s="13"/>
      <c r="RDH1" s="13"/>
      <c r="RDI1" s="13"/>
      <c r="RDJ1" s="13"/>
      <c r="RDK1" s="13"/>
      <c r="RDL1" s="13"/>
      <c r="RDM1" s="13"/>
      <c r="RDN1" s="13"/>
      <c r="RDO1" s="13"/>
      <c r="RDP1" s="13"/>
      <c r="RDQ1" s="13"/>
      <c r="RDR1" s="13"/>
      <c r="RDS1" s="13"/>
      <c r="RDT1" s="13"/>
      <c r="RDU1" s="13"/>
      <c r="RDV1" s="13"/>
      <c r="RDW1" s="13"/>
      <c r="RDX1" s="13"/>
      <c r="RDY1" s="13"/>
      <c r="RDZ1" s="13"/>
      <c r="REA1" s="13"/>
      <c r="REB1" s="13"/>
      <c r="REC1" s="13"/>
      <c r="RED1" s="13"/>
      <c r="REE1" s="13"/>
      <c r="REF1" s="318"/>
      <c r="REG1" s="318"/>
      <c r="REH1" s="318"/>
      <c r="REI1" s="318"/>
      <c r="REJ1" s="318"/>
      <c r="REK1" s="318"/>
      <c r="REL1" s="318"/>
      <c r="REM1" s="318"/>
      <c r="REN1" s="318"/>
      <c r="REO1" s="318"/>
      <c r="REP1" s="318"/>
      <c r="REQ1" s="318"/>
      <c r="RER1" s="318"/>
      <c r="RES1" s="318"/>
      <c r="RET1" s="318"/>
      <c r="REU1" s="318"/>
      <c r="REV1" s="318"/>
      <c r="REW1" s="318"/>
      <c r="REX1" s="318"/>
      <c r="REY1" s="318"/>
      <c r="REZ1" s="318"/>
      <c r="RFA1" s="318"/>
      <c r="RFB1" s="318"/>
      <c r="RFC1" s="318"/>
      <c r="RFD1" s="318"/>
      <c r="RFE1" s="318"/>
      <c r="RFF1" s="318"/>
      <c r="RFG1" s="318"/>
      <c r="RFH1" s="318"/>
      <c r="RFI1" s="318"/>
      <c r="RFJ1" s="318"/>
      <c r="RFK1" s="318"/>
      <c r="RFL1" s="318"/>
      <c r="RFM1" s="318"/>
      <c r="RFN1" s="318"/>
      <c r="RFO1" s="318"/>
      <c r="RFP1" s="318"/>
      <c r="RFQ1" s="318"/>
      <c r="RFR1" s="318"/>
      <c r="RFS1" s="318"/>
      <c r="RFT1" s="318"/>
      <c r="RFU1" s="318"/>
      <c r="RFV1" s="318"/>
      <c r="RFW1" s="318"/>
      <c r="RFX1" s="318"/>
      <c r="RFY1" s="318"/>
      <c r="RFZ1" s="318"/>
      <c r="RGA1" s="318"/>
      <c r="RGB1" s="318"/>
      <c r="RGC1" s="318"/>
      <c r="RGD1" s="318"/>
      <c r="RGE1" s="318"/>
      <c r="RGF1" s="318"/>
      <c r="RGG1" s="318"/>
      <c r="RGH1" s="318"/>
      <c r="RGI1" s="318"/>
      <c r="RGJ1" s="318"/>
      <c r="RGK1" s="318"/>
      <c r="RGL1" s="318"/>
      <c r="RGM1" s="318"/>
      <c r="RGN1" s="318"/>
      <c r="RGO1" s="318"/>
      <c r="RGP1" s="318"/>
      <c r="RGQ1" s="318"/>
      <c r="RGR1" s="318"/>
      <c r="RGS1" s="318"/>
      <c r="RGT1" s="318"/>
      <c r="RGU1" s="318"/>
      <c r="RGV1" s="318"/>
      <c r="RGW1" s="318"/>
      <c r="RGX1" s="318"/>
      <c r="RGY1" s="318"/>
      <c r="RGZ1" s="318"/>
      <c r="RHA1" s="318"/>
      <c r="RHB1" s="318"/>
      <c r="RHC1" s="318"/>
      <c r="RHD1" s="318"/>
      <c r="RHE1" s="318"/>
      <c r="RHF1" s="318"/>
      <c r="RHG1" s="318"/>
      <c r="RHH1" s="318"/>
      <c r="RHI1" s="318"/>
      <c r="RHJ1" s="318"/>
      <c r="RHK1" s="318"/>
      <c r="RHL1" s="318"/>
      <c r="RHM1" s="318"/>
      <c r="RHN1" s="318"/>
      <c r="RHO1" s="318"/>
      <c r="RHP1" s="318"/>
      <c r="RHQ1" s="318"/>
      <c r="RHR1" s="318"/>
      <c r="RHS1" s="318"/>
      <c r="RHT1" s="318"/>
      <c r="RHU1" s="318"/>
      <c r="RHV1" s="318"/>
      <c r="RHW1" s="318"/>
      <c r="RHX1" s="318"/>
      <c r="RHY1" s="318"/>
      <c r="RHZ1" s="318"/>
      <c r="RIA1" s="318"/>
      <c r="RIB1" s="318"/>
      <c r="RIC1" s="318"/>
      <c r="RID1" s="318"/>
      <c r="RIE1" s="318"/>
      <c r="RIF1" s="318"/>
      <c r="RIG1" s="318"/>
      <c r="RIH1" s="318"/>
      <c r="RII1" s="318"/>
      <c r="RIJ1" s="318"/>
      <c r="RIK1" s="318"/>
      <c r="RIL1" s="318"/>
      <c r="RIM1" s="318"/>
      <c r="RIN1" s="318"/>
      <c r="RIO1" s="318"/>
      <c r="RIP1" s="318"/>
      <c r="RIQ1" s="318"/>
      <c r="RIR1" s="318"/>
      <c r="RIS1" s="318"/>
      <c r="RIT1" s="318"/>
      <c r="RIU1" s="318"/>
      <c r="RIV1" s="318"/>
      <c r="RIW1" s="318"/>
      <c r="RIX1" s="318"/>
      <c r="RIY1" s="318"/>
      <c r="RIZ1" s="318"/>
      <c r="RJA1" s="318"/>
      <c r="RJB1" s="318"/>
      <c r="RJC1" s="318"/>
      <c r="RJD1" s="318"/>
      <c r="RJE1" s="318"/>
      <c r="RJF1" s="318"/>
      <c r="RJG1" s="318"/>
      <c r="RJH1" s="318"/>
      <c r="RJI1" s="318"/>
      <c r="RJJ1" s="318"/>
      <c r="RJK1" s="318"/>
      <c r="RJL1" s="318"/>
      <c r="RJM1" s="318"/>
      <c r="RJN1" s="318"/>
      <c r="RJO1" s="318"/>
      <c r="RJP1" s="318"/>
      <c r="RJQ1" s="318"/>
      <c r="RJR1" s="318"/>
      <c r="RJS1" s="318"/>
      <c r="RJT1" s="318"/>
      <c r="RJU1" s="318"/>
      <c r="RJV1" s="318"/>
      <c r="RJW1" s="318"/>
      <c r="RJX1" s="318"/>
      <c r="RJY1" s="318"/>
      <c r="RJZ1" s="318"/>
      <c r="RKA1" s="318"/>
      <c r="RKB1" s="318"/>
      <c r="RKC1" s="318"/>
      <c r="RKD1" s="318"/>
      <c r="RKE1" s="318"/>
      <c r="RKF1" s="318"/>
      <c r="RKG1" s="318"/>
      <c r="RKH1" s="318"/>
      <c r="RKI1" s="318"/>
      <c r="RKJ1" s="318"/>
      <c r="RKK1" s="318"/>
      <c r="RKL1" s="318"/>
      <c r="RKM1" s="318"/>
      <c r="RKN1" s="13"/>
      <c r="RKO1" s="13"/>
      <c r="RKP1" s="13"/>
      <c r="RKQ1" s="13"/>
      <c r="RKR1" s="13"/>
      <c r="RKS1" s="13"/>
      <c r="RKT1" s="13"/>
      <c r="RKU1" s="13"/>
      <c r="RKV1" s="13"/>
      <c r="RKW1" s="13"/>
      <c r="RKX1" s="13"/>
      <c r="RKY1" s="13"/>
      <c r="RKZ1" s="13"/>
      <c r="RLA1" s="13"/>
      <c r="RLB1" s="13"/>
      <c r="RLC1" s="13"/>
      <c r="RLD1" s="13"/>
      <c r="RLE1" s="13"/>
      <c r="RLF1" s="13"/>
      <c r="RLG1" s="13"/>
      <c r="RLH1" s="13"/>
      <c r="RLI1" s="13"/>
      <c r="RLJ1" s="13"/>
      <c r="RLK1" s="13"/>
      <c r="RLL1" s="13"/>
      <c r="RLM1" s="13"/>
      <c r="RLN1" s="13"/>
      <c r="RLO1" s="13"/>
      <c r="RLP1" s="13"/>
      <c r="RLQ1" s="13"/>
      <c r="RLR1" s="13"/>
      <c r="RLS1" s="13"/>
      <c r="RLT1" s="13"/>
      <c r="RLU1" s="13"/>
      <c r="RLV1" s="13"/>
      <c r="RLW1" s="13"/>
      <c r="RLX1" s="13"/>
      <c r="RLY1" s="13"/>
      <c r="RLZ1" s="13"/>
      <c r="RMA1" s="13"/>
      <c r="RMB1" s="13"/>
      <c r="RMC1" s="13"/>
      <c r="RMD1" s="13"/>
      <c r="RME1" s="13"/>
      <c r="RMF1" s="13"/>
      <c r="RMG1" s="13"/>
      <c r="RMH1" s="13"/>
      <c r="RMI1" s="13"/>
      <c r="RMJ1" s="13"/>
      <c r="RMK1" s="13"/>
      <c r="RML1" s="13"/>
      <c r="RMM1" s="13"/>
      <c r="RMN1" s="13"/>
      <c r="RMO1" s="13"/>
      <c r="RMP1" s="13"/>
      <c r="RMQ1" s="13"/>
      <c r="RMR1" s="13"/>
      <c r="RMS1" s="13"/>
      <c r="RMT1" s="13"/>
      <c r="RMU1" s="13"/>
      <c r="RMV1" s="13"/>
      <c r="RMW1" s="13"/>
      <c r="RMX1" s="13"/>
      <c r="RMY1" s="13"/>
      <c r="RMZ1" s="13"/>
      <c r="RNA1" s="13"/>
      <c r="RNB1" s="13"/>
      <c r="RNC1" s="13"/>
      <c r="RND1" s="13"/>
      <c r="RNE1" s="13"/>
      <c r="RNF1" s="13"/>
      <c r="RNG1" s="13"/>
      <c r="RNH1" s="13"/>
      <c r="RNI1" s="13"/>
      <c r="RNJ1" s="13"/>
      <c r="RNK1" s="13"/>
      <c r="RNL1" s="13"/>
      <c r="RNM1" s="13"/>
      <c r="RNN1" s="13"/>
      <c r="RNO1" s="13"/>
      <c r="RNP1" s="13"/>
      <c r="RNQ1" s="13"/>
      <c r="RNR1" s="13"/>
      <c r="RNS1" s="13"/>
      <c r="RNT1" s="13"/>
      <c r="RNU1" s="13"/>
      <c r="RNV1" s="13"/>
      <c r="RNW1" s="13"/>
      <c r="RNX1" s="13"/>
      <c r="RNY1" s="13"/>
      <c r="RNZ1" s="13"/>
      <c r="ROA1" s="13"/>
      <c r="ROB1" s="318"/>
      <c r="ROC1" s="318"/>
      <c r="ROD1" s="318"/>
      <c r="ROE1" s="318"/>
      <c r="ROF1" s="318"/>
      <c r="ROG1" s="318"/>
      <c r="ROH1" s="318"/>
      <c r="ROI1" s="318"/>
      <c r="ROJ1" s="318"/>
      <c r="ROK1" s="318"/>
      <c r="ROL1" s="318"/>
      <c r="ROM1" s="318"/>
      <c r="RON1" s="318"/>
      <c r="ROO1" s="318"/>
      <c r="ROP1" s="318"/>
      <c r="ROQ1" s="318"/>
      <c r="ROR1" s="318"/>
      <c r="ROS1" s="318"/>
      <c r="ROT1" s="318"/>
      <c r="ROU1" s="318"/>
      <c r="ROV1" s="318"/>
      <c r="ROW1" s="318"/>
      <c r="ROX1" s="318"/>
      <c r="ROY1" s="318"/>
      <c r="ROZ1" s="318"/>
      <c r="RPA1" s="318"/>
      <c r="RPB1" s="318"/>
      <c r="RPC1" s="318"/>
      <c r="RPD1" s="318"/>
      <c r="RPE1" s="318"/>
      <c r="RPF1" s="318"/>
      <c r="RPG1" s="318"/>
      <c r="RPH1" s="318"/>
      <c r="RPI1" s="318"/>
      <c r="RPJ1" s="318"/>
      <c r="RPK1" s="318"/>
      <c r="RPL1" s="318"/>
      <c r="RPM1" s="318"/>
      <c r="RPN1" s="318"/>
      <c r="RPO1" s="318"/>
      <c r="RPP1" s="318"/>
      <c r="RPQ1" s="318"/>
      <c r="RPR1" s="318"/>
      <c r="RPS1" s="318"/>
      <c r="RPT1" s="318"/>
      <c r="RPU1" s="318"/>
      <c r="RPV1" s="318"/>
      <c r="RPW1" s="318"/>
      <c r="RPX1" s="318"/>
      <c r="RPY1" s="318"/>
      <c r="RPZ1" s="318"/>
      <c r="RQA1" s="318"/>
      <c r="RQB1" s="318"/>
      <c r="RQC1" s="318"/>
      <c r="RQD1" s="318"/>
      <c r="RQE1" s="318"/>
      <c r="RQF1" s="318"/>
      <c r="RQG1" s="318"/>
      <c r="RQH1" s="318"/>
      <c r="RQI1" s="318"/>
      <c r="RQJ1" s="318"/>
      <c r="RQK1" s="318"/>
      <c r="RQL1" s="318"/>
      <c r="RQM1" s="318"/>
      <c r="RQN1" s="318"/>
      <c r="RQO1" s="318"/>
      <c r="RQP1" s="318"/>
      <c r="RQQ1" s="318"/>
      <c r="RQR1" s="318"/>
      <c r="RQS1" s="318"/>
      <c r="RQT1" s="318"/>
      <c r="RQU1" s="318"/>
      <c r="RQV1" s="318"/>
      <c r="RQW1" s="318"/>
      <c r="RQX1" s="318"/>
      <c r="RQY1" s="318"/>
      <c r="RQZ1" s="318"/>
      <c r="RRA1" s="318"/>
      <c r="RRB1" s="318"/>
      <c r="RRC1" s="318"/>
      <c r="RRD1" s="318"/>
      <c r="RRE1" s="318"/>
      <c r="RRF1" s="318"/>
      <c r="RRG1" s="318"/>
      <c r="RRH1" s="318"/>
      <c r="RRI1" s="318"/>
      <c r="RRJ1" s="318"/>
      <c r="RRK1" s="318"/>
      <c r="RRL1" s="318"/>
      <c r="RRM1" s="318"/>
      <c r="RRN1" s="318"/>
      <c r="RRO1" s="318"/>
      <c r="RRP1" s="318"/>
      <c r="RRQ1" s="318"/>
      <c r="RRR1" s="318"/>
      <c r="RRS1" s="318"/>
      <c r="RRT1" s="318"/>
      <c r="RRU1" s="318"/>
      <c r="RRV1" s="318"/>
      <c r="RRW1" s="318"/>
      <c r="RRX1" s="318"/>
      <c r="RRY1" s="318"/>
      <c r="RRZ1" s="318"/>
      <c r="RSA1" s="318"/>
      <c r="RSB1" s="318"/>
      <c r="RSC1" s="318"/>
      <c r="RSD1" s="318"/>
      <c r="RSE1" s="318"/>
      <c r="RSF1" s="318"/>
      <c r="RSG1" s="318"/>
      <c r="RSH1" s="318"/>
      <c r="RSI1" s="318"/>
      <c r="RSJ1" s="318"/>
      <c r="RSK1" s="318"/>
      <c r="RSL1" s="318"/>
      <c r="RSM1" s="318"/>
      <c r="RSN1" s="318"/>
      <c r="RSO1" s="318"/>
      <c r="RSP1" s="318"/>
      <c r="RSQ1" s="318"/>
      <c r="RSR1" s="318"/>
      <c r="RSS1" s="318"/>
      <c r="RST1" s="318"/>
      <c r="RSU1" s="318"/>
      <c r="RSV1" s="318"/>
      <c r="RSW1" s="318"/>
      <c r="RSX1" s="318"/>
      <c r="RSY1" s="318"/>
      <c r="RSZ1" s="318"/>
      <c r="RTA1" s="318"/>
      <c r="RTB1" s="318"/>
      <c r="RTC1" s="318"/>
      <c r="RTD1" s="318"/>
      <c r="RTE1" s="318"/>
      <c r="RTF1" s="318"/>
      <c r="RTG1" s="318"/>
      <c r="RTH1" s="318"/>
      <c r="RTI1" s="318"/>
      <c r="RTJ1" s="318"/>
      <c r="RTK1" s="318"/>
      <c r="RTL1" s="318"/>
      <c r="RTM1" s="318"/>
      <c r="RTN1" s="318"/>
      <c r="RTO1" s="318"/>
      <c r="RTP1" s="318"/>
      <c r="RTQ1" s="318"/>
      <c r="RTR1" s="318"/>
      <c r="RTS1" s="318"/>
      <c r="RTT1" s="318"/>
      <c r="RTU1" s="318"/>
      <c r="RTV1" s="318"/>
      <c r="RTW1" s="318"/>
      <c r="RTX1" s="318"/>
      <c r="RTY1" s="318"/>
      <c r="RTZ1" s="318"/>
      <c r="RUA1" s="318"/>
      <c r="RUB1" s="318"/>
      <c r="RUC1" s="318"/>
      <c r="RUD1" s="318"/>
      <c r="RUE1" s="318"/>
      <c r="RUF1" s="318"/>
      <c r="RUG1" s="318"/>
      <c r="RUH1" s="318"/>
      <c r="RUI1" s="318"/>
      <c r="RUJ1" s="13"/>
      <c r="RUK1" s="13"/>
      <c r="RUL1" s="13"/>
      <c r="RUM1" s="13"/>
      <c r="RUN1" s="13"/>
      <c r="RUO1" s="13"/>
      <c r="RUP1" s="13"/>
      <c r="RUQ1" s="13"/>
      <c r="RUR1" s="13"/>
      <c r="RUS1" s="13"/>
      <c r="RUT1" s="13"/>
      <c r="RUU1" s="13"/>
      <c r="RUV1" s="13"/>
      <c r="RUW1" s="13"/>
      <c r="RUX1" s="13"/>
      <c r="RUY1" s="13"/>
      <c r="RUZ1" s="13"/>
      <c r="RVA1" s="13"/>
      <c r="RVB1" s="13"/>
      <c r="RVC1" s="13"/>
      <c r="RVD1" s="13"/>
      <c r="RVE1" s="13"/>
      <c r="RVF1" s="13"/>
      <c r="RVG1" s="13"/>
      <c r="RVH1" s="13"/>
      <c r="RVI1" s="13"/>
      <c r="RVJ1" s="13"/>
      <c r="RVK1" s="13"/>
      <c r="RVL1" s="13"/>
      <c r="RVM1" s="13"/>
      <c r="RVN1" s="13"/>
      <c r="RVO1" s="13"/>
      <c r="RVP1" s="13"/>
      <c r="RVQ1" s="13"/>
      <c r="RVR1" s="13"/>
      <c r="RVS1" s="13"/>
      <c r="RVT1" s="13"/>
      <c r="RVU1" s="13"/>
      <c r="RVV1" s="13"/>
      <c r="RVW1" s="13"/>
      <c r="RVX1" s="13"/>
      <c r="RVY1" s="13"/>
      <c r="RVZ1" s="13"/>
      <c r="RWA1" s="13"/>
      <c r="RWB1" s="13"/>
      <c r="RWC1" s="13"/>
      <c r="RWD1" s="13"/>
      <c r="RWE1" s="13"/>
      <c r="RWF1" s="13"/>
      <c r="RWG1" s="13"/>
      <c r="RWH1" s="13"/>
      <c r="RWI1" s="13"/>
      <c r="RWJ1" s="13"/>
      <c r="RWK1" s="13"/>
      <c r="RWL1" s="13"/>
      <c r="RWM1" s="13"/>
      <c r="RWN1" s="13"/>
      <c r="RWO1" s="13"/>
      <c r="RWP1" s="13"/>
      <c r="RWQ1" s="13"/>
      <c r="RWR1" s="13"/>
      <c r="RWS1" s="13"/>
      <c r="RWT1" s="13"/>
      <c r="RWU1" s="13"/>
      <c r="RWV1" s="13"/>
      <c r="RWW1" s="13"/>
      <c r="RWX1" s="13"/>
      <c r="RWY1" s="13"/>
      <c r="RWZ1" s="13"/>
      <c r="RXA1" s="13"/>
      <c r="RXB1" s="13"/>
      <c r="RXC1" s="13"/>
      <c r="RXD1" s="13"/>
      <c r="RXE1" s="13"/>
      <c r="RXF1" s="13"/>
      <c r="RXG1" s="13"/>
      <c r="RXH1" s="13"/>
      <c r="RXI1" s="13"/>
      <c r="RXJ1" s="13"/>
      <c r="RXK1" s="13"/>
      <c r="RXL1" s="13"/>
      <c r="RXM1" s="13"/>
      <c r="RXN1" s="13"/>
      <c r="RXO1" s="13"/>
      <c r="RXP1" s="13"/>
      <c r="RXQ1" s="13"/>
      <c r="RXR1" s="13"/>
      <c r="RXS1" s="13"/>
      <c r="RXT1" s="13"/>
      <c r="RXU1" s="13"/>
      <c r="RXV1" s="13"/>
      <c r="RXW1" s="13"/>
      <c r="RXX1" s="318"/>
      <c r="RXY1" s="318"/>
      <c r="RXZ1" s="318"/>
      <c r="RYA1" s="318"/>
      <c r="RYB1" s="318"/>
      <c r="RYC1" s="318"/>
      <c r="RYD1" s="318"/>
      <c r="RYE1" s="318"/>
      <c r="RYF1" s="318"/>
      <c r="RYG1" s="318"/>
      <c r="RYH1" s="318"/>
      <c r="RYI1" s="318"/>
      <c r="RYJ1" s="318"/>
      <c r="RYK1" s="318"/>
      <c r="RYL1" s="318"/>
      <c r="RYM1" s="318"/>
      <c r="RYN1" s="318"/>
      <c r="RYO1" s="318"/>
      <c r="RYP1" s="318"/>
      <c r="RYQ1" s="318"/>
      <c r="RYR1" s="318"/>
      <c r="RYS1" s="318"/>
      <c r="RYT1" s="318"/>
      <c r="RYU1" s="318"/>
      <c r="RYV1" s="318"/>
      <c r="RYW1" s="318"/>
      <c r="RYX1" s="318"/>
      <c r="RYY1" s="318"/>
      <c r="RYZ1" s="318"/>
      <c r="RZA1" s="318"/>
      <c r="RZB1" s="318"/>
      <c r="RZC1" s="318"/>
      <c r="RZD1" s="318"/>
      <c r="RZE1" s="318"/>
      <c r="RZF1" s="318"/>
      <c r="RZG1" s="318"/>
      <c r="RZH1" s="318"/>
      <c r="RZI1" s="318"/>
      <c r="RZJ1" s="318"/>
      <c r="RZK1" s="318"/>
      <c r="RZL1" s="318"/>
      <c r="RZM1" s="318"/>
      <c r="RZN1" s="318"/>
      <c r="RZO1" s="318"/>
      <c r="RZP1" s="318"/>
      <c r="RZQ1" s="318"/>
      <c r="RZR1" s="318"/>
      <c r="RZS1" s="318"/>
      <c r="RZT1" s="318"/>
      <c r="RZU1" s="318"/>
      <c r="RZV1" s="318"/>
      <c r="RZW1" s="318"/>
      <c r="RZX1" s="318"/>
      <c r="RZY1" s="318"/>
      <c r="RZZ1" s="318"/>
      <c r="SAA1" s="318"/>
      <c r="SAB1" s="318"/>
      <c r="SAC1" s="318"/>
      <c r="SAD1" s="318"/>
      <c r="SAE1" s="318"/>
      <c r="SAF1" s="318"/>
      <c r="SAG1" s="318"/>
      <c r="SAH1" s="318"/>
      <c r="SAI1" s="318"/>
      <c r="SAJ1" s="318"/>
      <c r="SAK1" s="318"/>
      <c r="SAL1" s="318"/>
      <c r="SAM1" s="318"/>
      <c r="SAN1" s="318"/>
      <c r="SAO1" s="318"/>
      <c r="SAP1" s="318"/>
      <c r="SAQ1" s="318"/>
      <c r="SAR1" s="318"/>
      <c r="SAS1" s="318"/>
      <c r="SAT1" s="318"/>
      <c r="SAU1" s="318"/>
      <c r="SAV1" s="318"/>
      <c r="SAW1" s="318"/>
      <c r="SAX1" s="318"/>
      <c r="SAY1" s="318"/>
      <c r="SAZ1" s="318"/>
      <c r="SBA1" s="318"/>
      <c r="SBB1" s="318"/>
      <c r="SBC1" s="318"/>
      <c r="SBD1" s="318"/>
      <c r="SBE1" s="318"/>
      <c r="SBF1" s="318"/>
      <c r="SBG1" s="318"/>
      <c r="SBH1" s="318"/>
      <c r="SBI1" s="318"/>
      <c r="SBJ1" s="318"/>
      <c r="SBK1" s="318"/>
      <c r="SBL1" s="318"/>
      <c r="SBM1" s="318"/>
      <c r="SBN1" s="318"/>
      <c r="SBO1" s="318"/>
      <c r="SBP1" s="318"/>
      <c r="SBQ1" s="318"/>
      <c r="SBR1" s="318"/>
      <c r="SBS1" s="318"/>
      <c r="SBT1" s="318"/>
      <c r="SBU1" s="318"/>
      <c r="SBV1" s="318"/>
      <c r="SBW1" s="318"/>
      <c r="SBX1" s="318"/>
      <c r="SBY1" s="318"/>
      <c r="SBZ1" s="318"/>
      <c r="SCA1" s="318"/>
      <c r="SCB1" s="318"/>
      <c r="SCC1" s="318"/>
      <c r="SCD1" s="318"/>
      <c r="SCE1" s="318"/>
      <c r="SCF1" s="318"/>
      <c r="SCG1" s="318"/>
      <c r="SCH1" s="318"/>
      <c r="SCI1" s="318"/>
      <c r="SCJ1" s="318"/>
      <c r="SCK1" s="318"/>
      <c r="SCL1" s="318"/>
      <c r="SCM1" s="318"/>
      <c r="SCN1" s="318"/>
      <c r="SCO1" s="318"/>
      <c r="SCP1" s="318"/>
      <c r="SCQ1" s="318"/>
      <c r="SCR1" s="318"/>
      <c r="SCS1" s="318"/>
      <c r="SCT1" s="318"/>
      <c r="SCU1" s="318"/>
      <c r="SCV1" s="318"/>
      <c r="SCW1" s="318"/>
      <c r="SCX1" s="318"/>
      <c r="SCY1" s="318"/>
      <c r="SCZ1" s="318"/>
      <c r="SDA1" s="318"/>
      <c r="SDB1" s="318"/>
      <c r="SDC1" s="318"/>
      <c r="SDD1" s="318"/>
      <c r="SDE1" s="318"/>
      <c r="SDF1" s="318"/>
      <c r="SDG1" s="318"/>
      <c r="SDH1" s="318"/>
      <c r="SDI1" s="318"/>
      <c r="SDJ1" s="318"/>
      <c r="SDK1" s="318"/>
      <c r="SDL1" s="318"/>
      <c r="SDM1" s="318"/>
      <c r="SDN1" s="318"/>
      <c r="SDO1" s="318"/>
      <c r="SDP1" s="318"/>
      <c r="SDQ1" s="318"/>
      <c r="SDR1" s="318"/>
      <c r="SDS1" s="318"/>
      <c r="SDT1" s="318"/>
      <c r="SDU1" s="318"/>
      <c r="SDV1" s="318"/>
      <c r="SDW1" s="318"/>
      <c r="SDX1" s="318"/>
      <c r="SDY1" s="318"/>
      <c r="SDZ1" s="318"/>
      <c r="SEA1" s="318"/>
      <c r="SEB1" s="318"/>
      <c r="SEC1" s="318"/>
      <c r="SED1" s="318"/>
      <c r="SEE1" s="318"/>
      <c r="SEF1" s="13"/>
      <c r="SEG1" s="13"/>
      <c r="SEH1" s="13"/>
      <c r="SEI1" s="13"/>
      <c r="SEJ1" s="13"/>
      <c r="SEK1" s="13"/>
      <c r="SEL1" s="13"/>
      <c r="SEM1" s="13"/>
      <c r="SEN1" s="13"/>
      <c r="SEO1" s="13"/>
      <c r="SEP1" s="13"/>
      <c r="SEQ1" s="13"/>
      <c r="SER1" s="13"/>
      <c r="SES1" s="13"/>
      <c r="SET1" s="13"/>
      <c r="SEU1" s="13"/>
      <c r="SEV1" s="13"/>
      <c r="SEW1" s="13"/>
      <c r="SEX1" s="13"/>
      <c r="SEY1" s="13"/>
      <c r="SEZ1" s="13"/>
      <c r="SFA1" s="13"/>
      <c r="SFB1" s="13"/>
      <c r="SFC1" s="13"/>
      <c r="SFD1" s="13"/>
      <c r="SFE1" s="13"/>
      <c r="SFF1" s="13"/>
      <c r="SFG1" s="13"/>
      <c r="SFH1" s="13"/>
      <c r="SFI1" s="13"/>
      <c r="SFJ1" s="13"/>
      <c r="SFK1" s="13"/>
      <c r="SFL1" s="13"/>
      <c r="SFM1" s="13"/>
      <c r="SFN1" s="13"/>
      <c r="SFO1" s="13"/>
      <c r="SFP1" s="13"/>
      <c r="SFQ1" s="13"/>
      <c r="SFR1" s="13"/>
      <c r="SFS1" s="13"/>
      <c r="SFT1" s="13"/>
      <c r="SFU1" s="13"/>
      <c r="SFV1" s="13"/>
      <c r="SFW1" s="13"/>
      <c r="SFX1" s="13"/>
      <c r="SFY1" s="13"/>
      <c r="SFZ1" s="13"/>
      <c r="SGA1" s="13"/>
      <c r="SGB1" s="13"/>
      <c r="SGC1" s="13"/>
      <c r="SGD1" s="13"/>
      <c r="SGE1" s="13"/>
      <c r="SGF1" s="13"/>
      <c r="SGG1" s="13"/>
      <c r="SGH1" s="13"/>
      <c r="SGI1" s="13"/>
      <c r="SGJ1" s="13"/>
      <c r="SGK1" s="13"/>
      <c r="SGL1" s="13"/>
      <c r="SGM1" s="13"/>
      <c r="SGN1" s="13"/>
      <c r="SGO1" s="13"/>
      <c r="SGP1" s="13"/>
      <c r="SGQ1" s="13"/>
      <c r="SGR1" s="13"/>
      <c r="SGS1" s="13"/>
      <c r="SGT1" s="13"/>
      <c r="SGU1" s="13"/>
      <c r="SGV1" s="13"/>
      <c r="SGW1" s="13"/>
      <c r="SGX1" s="13"/>
      <c r="SGY1" s="13"/>
      <c r="SGZ1" s="13"/>
      <c r="SHA1" s="13"/>
      <c r="SHB1" s="13"/>
      <c r="SHC1" s="13"/>
      <c r="SHD1" s="13"/>
      <c r="SHE1" s="13"/>
      <c r="SHF1" s="13"/>
      <c r="SHG1" s="13"/>
      <c r="SHH1" s="13"/>
      <c r="SHI1" s="13"/>
      <c r="SHJ1" s="13"/>
      <c r="SHK1" s="13"/>
      <c r="SHL1" s="13"/>
      <c r="SHM1" s="13"/>
      <c r="SHN1" s="13"/>
      <c r="SHO1" s="13"/>
      <c r="SHP1" s="13"/>
      <c r="SHQ1" s="13"/>
      <c r="SHR1" s="13"/>
      <c r="SHS1" s="13"/>
      <c r="SHT1" s="318"/>
      <c r="SHU1" s="318"/>
      <c r="SHV1" s="318"/>
      <c r="SHW1" s="318"/>
      <c r="SHX1" s="318"/>
      <c r="SHY1" s="318"/>
      <c r="SHZ1" s="318"/>
      <c r="SIA1" s="318"/>
      <c r="SIB1" s="318"/>
      <c r="SIC1" s="318"/>
      <c r="SID1" s="318"/>
      <c r="SIE1" s="318"/>
      <c r="SIF1" s="318"/>
      <c r="SIG1" s="318"/>
      <c r="SIH1" s="318"/>
      <c r="SII1" s="318"/>
      <c r="SIJ1" s="318"/>
      <c r="SIK1" s="318"/>
      <c r="SIL1" s="318"/>
      <c r="SIM1" s="318"/>
      <c r="SIN1" s="318"/>
      <c r="SIO1" s="318"/>
      <c r="SIP1" s="318"/>
      <c r="SIQ1" s="318"/>
      <c r="SIR1" s="318"/>
      <c r="SIS1" s="318"/>
      <c r="SIT1" s="318"/>
      <c r="SIU1" s="318"/>
      <c r="SIV1" s="318"/>
      <c r="SIW1" s="318"/>
      <c r="SIX1" s="318"/>
      <c r="SIY1" s="318"/>
      <c r="SIZ1" s="318"/>
      <c r="SJA1" s="318"/>
      <c r="SJB1" s="318"/>
      <c r="SJC1" s="318"/>
      <c r="SJD1" s="318"/>
      <c r="SJE1" s="318"/>
      <c r="SJF1" s="318"/>
      <c r="SJG1" s="318"/>
      <c r="SJH1" s="318"/>
      <c r="SJI1" s="318"/>
      <c r="SJJ1" s="318"/>
      <c r="SJK1" s="318"/>
      <c r="SJL1" s="318"/>
      <c r="SJM1" s="318"/>
      <c r="SJN1" s="318"/>
      <c r="SJO1" s="318"/>
      <c r="SJP1" s="318"/>
      <c r="SJQ1" s="318"/>
      <c r="SJR1" s="318"/>
      <c r="SJS1" s="318"/>
      <c r="SJT1" s="318"/>
      <c r="SJU1" s="318"/>
      <c r="SJV1" s="318"/>
      <c r="SJW1" s="318"/>
      <c r="SJX1" s="318"/>
      <c r="SJY1" s="318"/>
      <c r="SJZ1" s="318"/>
      <c r="SKA1" s="318"/>
      <c r="SKB1" s="318"/>
      <c r="SKC1" s="318"/>
      <c r="SKD1" s="318"/>
      <c r="SKE1" s="318"/>
      <c r="SKF1" s="318"/>
      <c r="SKG1" s="318"/>
      <c r="SKH1" s="318"/>
      <c r="SKI1" s="318"/>
      <c r="SKJ1" s="318"/>
      <c r="SKK1" s="318"/>
      <c r="SKL1" s="318"/>
      <c r="SKM1" s="318"/>
      <c r="SKN1" s="318"/>
      <c r="SKO1" s="318"/>
      <c r="SKP1" s="318"/>
      <c r="SKQ1" s="318"/>
      <c r="SKR1" s="318"/>
      <c r="SKS1" s="318"/>
      <c r="SKT1" s="318"/>
      <c r="SKU1" s="318"/>
      <c r="SKV1" s="318"/>
      <c r="SKW1" s="318"/>
      <c r="SKX1" s="318"/>
      <c r="SKY1" s="318"/>
      <c r="SKZ1" s="318"/>
      <c r="SLA1" s="318"/>
      <c r="SLB1" s="318"/>
      <c r="SLC1" s="318"/>
      <c r="SLD1" s="318"/>
      <c r="SLE1" s="318"/>
      <c r="SLF1" s="318"/>
      <c r="SLG1" s="318"/>
      <c r="SLH1" s="318"/>
      <c r="SLI1" s="318"/>
      <c r="SLJ1" s="318"/>
      <c r="SLK1" s="318"/>
      <c r="SLL1" s="318"/>
      <c r="SLM1" s="318"/>
      <c r="SLN1" s="318"/>
      <c r="SLO1" s="318"/>
      <c r="SLP1" s="318"/>
      <c r="SLQ1" s="318"/>
      <c r="SLR1" s="318"/>
      <c r="SLS1" s="318"/>
      <c r="SLT1" s="318"/>
      <c r="SLU1" s="318"/>
      <c r="SLV1" s="318"/>
      <c r="SLW1" s="318"/>
      <c r="SLX1" s="318"/>
      <c r="SLY1" s="318"/>
      <c r="SLZ1" s="318"/>
      <c r="SMA1" s="318"/>
      <c r="SMB1" s="318"/>
      <c r="SMC1" s="318"/>
      <c r="SMD1" s="318"/>
      <c r="SME1" s="318"/>
      <c r="SMF1" s="318"/>
      <c r="SMG1" s="318"/>
      <c r="SMH1" s="318"/>
      <c r="SMI1" s="318"/>
      <c r="SMJ1" s="318"/>
      <c r="SMK1" s="318"/>
      <c r="SML1" s="318"/>
      <c r="SMM1" s="318"/>
      <c r="SMN1" s="318"/>
      <c r="SMO1" s="318"/>
      <c r="SMP1" s="318"/>
      <c r="SMQ1" s="318"/>
      <c r="SMR1" s="318"/>
      <c r="SMS1" s="318"/>
      <c r="SMT1" s="318"/>
      <c r="SMU1" s="318"/>
      <c r="SMV1" s="318"/>
      <c r="SMW1" s="318"/>
      <c r="SMX1" s="318"/>
      <c r="SMY1" s="318"/>
      <c r="SMZ1" s="318"/>
      <c r="SNA1" s="318"/>
      <c r="SNB1" s="318"/>
      <c r="SNC1" s="318"/>
      <c r="SND1" s="318"/>
      <c r="SNE1" s="318"/>
      <c r="SNF1" s="318"/>
      <c r="SNG1" s="318"/>
      <c r="SNH1" s="318"/>
      <c r="SNI1" s="318"/>
      <c r="SNJ1" s="318"/>
      <c r="SNK1" s="318"/>
      <c r="SNL1" s="318"/>
      <c r="SNM1" s="318"/>
      <c r="SNN1" s="318"/>
      <c r="SNO1" s="318"/>
      <c r="SNP1" s="318"/>
      <c r="SNQ1" s="318"/>
      <c r="SNR1" s="318"/>
      <c r="SNS1" s="318"/>
      <c r="SNT1" s="318"/>
      <c r="SNU1" s="318"/>
      <c r="SNV1" s="318"/>
      <c r="SNW1" s="318"/>
      <c r="SNX1" s="318"/>
      <c r="SNY1" s="318"/>
      <c r="SNZ1" s="318"/>
      <c r="SOA1" s="318"/>
      <c r="SOB1" s="13"/>
      <c r="SOC1" s="13"/>
      <c r="SOD1" s="13"/>
      <c r="SOE1" s="13"/>
      <c r="SOF1" s="13"/>
      <c r="SOG1" s="13"/>
      <c r="SOH1" s="13"/>
      <c r="SOI1" s="13"/>
      <c r="SOJ1" s="13"/>
      <c r="SOK1" s="13"/>
      <c r="SOL1" s="13"/>
      <c r="SOM1" s="13"/>
      <c r="SON1" s="13"/>
      <c r="SOO1" s="13"/>
      <c r="SOP1" s="13"/>
      <c r="SOQ1" s="13"/>
      <c r="SOR1" s="13"/>
      <c r="SOS1" s="13"/>
      <c r="SOT1" s="13"/>
      <c r="SOU1" s="13"/>
      <c r="SOV1" s="13"/>
      <c r="SOW1" s="13"/>
      <c r="SOX1" s="13"/>
      <c r="SOY1" s="13"/>
      <c r="SOZ1" s="13"/>
      <c r="SPA1" s="13"/>
      <c r="SPB1" s="13"/>
      <c r="SPC1" s="13"/>
      <c r="SPD1" s="13"/>
      <c r="SPE1" s="13"/>
      <c r="SPF1" s="13"/>
      <c r="SPG1" s="13"/>
      <c r="SPH1" s="13"/>
      <c r="SPI1" s="13"/>
      <c r="SPJ1" s="13"/>
      <c r="SPK1" s="13"/>
      <c r="SPL1" s="13"/>
      <c r="SPM1" s="13"/>
      <c r="SPN1" s="13"/>
      <c r="SPO1" s="13"/>
      <c r="SPP1" s="13"/>
      <c r="SPQ1" s="13"/>
      <c r="SPR1" s="13"/>
      <c r="SPS1" s="13"/>
      <c r="SPT1" s="13"/>
      <c r="SPU1" s="13"/>
      <c r="SPV1" s="13"/>
      <c r="SPW1" s="13"/>
      <c r="SPX1" s="13"/>
      <c r="SPY1" s="13"/>
      <c r="SPZ1" s="13"/>
      <c r="SQA1" s="13"/>
      <c r="SQB1" s="13"/>
      <c r="SQC1" s="13"/>
      <c r="SQD1" s="13"/>
      <c r="SQE1" s="13"/>
      <c r="SQF1" s="13"/>
      <c r="SQG1" s="13"/>
      <c r="SQH1" s="13"/>
      <c r="SQI1" s="13"/>
      <c r="SQJ1" s="13"/>
      <c r="SQK1" s="13"/>
      <c r="SQL1" s="13"/>
      <c r="SQM1" s="13"/>
      <c r="SQN1" s="13"/>
      <c r="SQO1" s="13"/>
      <c r="SQP1" s="13"/>
      <c r="SQQ1" s="13"/>
      <c r="SQR1" s="13"/>
      <c r="SQS1" s="13"/>
      <c r="SQT1" s="13"/>
      <c r="SQU1" s="13"/>
      <c r="SQV1" s="13"/>
      <c r="SQW1" s="13"/>
      <c r="SQX1" s="13"/>
      <c r="SQY1" s="13"/>
      <c r="SQZ1" s="13"/>
      <c r="SRA1" s="13"/>
      <c r="SRB1" s="13"/>
      <c r="SRC1" s="13"/>
      <c r="SRD1" s="13"/>
      <c r="SRE1" s="13"/>
      <c r="SRF1" s="13"/>
      <c r="SRG1" s="13"/>
      <c r="SRH1" s="13"/>
      <c r="SRI1" s="13"/>
      <c r="SRJ1" s="13"/>
      <c r="SRK1" s="13"/>
      <c r="SRL1" s="13"/>
      <c r="SRM1" s="13"/>
      <c r="SRN1" s="13"/>
      <c r="SRO1" s="13"/>
      <c r="SRP1" s="318"/>
      <c r="SRQ1" s="318"/>
      <c r="SRR1" s="318"/>
      <c r="SRS1" s="318"/>
      <c r="SRT1" s="318"/>
      <c r="SRU1" s="318"/>
      <c r="SRV1" s="318"/>
      <c r="SRW1" s="318"/>
      <c r="SRX1" s="318"/>
      <c r="SRY1" s="318"/>
      <c r="SRZ1" s="318"/>
      <c r="SSA1" s="318"/>
      <c r="SSB1" s="318"/>
      <c r="SSC1" s="318"/>
      <c r="SSD1" s="318"/>
      <c r="SSE1" s="318"/>
      <c r="SSF1" s="318"/>
      <c r="SSG1" s="318"/>
      <c r="SSH1" s="318"/>
      <c r="SSI1" s="318"/>
      <c r="SSJ1" s="318"/>
      <c r="SSK1" s="318"/>
      <c r="SSL1" s="318"/>
      <c r="SSM1" s="318"/>
      <c r="SSN1" s="318"/>
      <c r="SSO1" s="318"/>
      <c r="SSP1" s="318"/>
      <c r="SSQ1" s="318"/>
      <c r="SSR1" s="318"/>
      <c r="SSS1" s="318"/>
      <c r="SST1" s="318"/>
      <c r="SSU1" s="318"/>
      <c r="SSV1" s="318"/>
      <c r="SSW1" s="318"/>
      <c r="SSX1" s="318"/>
      <c r="SSY1" s="318"/>
      <c r="SSZ1" s="318"/>
      <c r="STA1" s="318"/>
      <c r="STB1" s="318"/>
      <c r="STC1" s="318"/>
      <c r="STD1" s="318"/>
      <c r="STE1" s="318"/>
      <c r="STF1" s="318"/>
      <c r="STG1" s="318"/>
      <c r="STH1" s="318"/>
      <c r="STI1" s="318"/>
      <c r="STJ1" s="318"/>
      <c r="STK1" s="318"/>
      <c r="STL1" s="318"/>
      <c r="STM1" s="318"/>
      <c r="STN1" s="318"/>
      <c r="STO1" s="318"/>
      <c r="STP1" s="318"/>
      <c r="STQ1" s="318"/>
      <c r="STR1" s="318"/>
      <c r="STS1" s="318"/>
      <c r="STT1" s="318"/>
      <c r="STU1" s="318"/>
      <c r="STV1" s="318"/>
      <c r="STW1" s="318"/>
      <c r="STX1" s="318"/>
      <c r="STY1" s="318"/>
      <c r="STZ1" s="318"/>
      <c r="SUA1" s="318"/>
      <c r="SUB1" s="318"/>
      <c r="SUC1" s="318"/>
      <c r="SUD1" s="318"/>
      <c r="SUE1" s="318"/>
      <c r="SUF1" s="318"/>
      <c r="SUG1" s="318"/>
      <c r="SUH1" s="318"/>
      <c r="SUI1" s="318"/>
      <c r="SUJ1" s="318"/>
      <c r="SUK1" s="318"/>
      <c r="SUL1" s="318"/>
      <c r="SUM1" s="318"/>
      <c r="SUN1" s="318"/>
      <c r="SUO1" s="318"/>
      <c r="SUP1" s="318"/>
      <c r="SUQ1" s="318"/>
      <c r="SUR1" s="318"/>
      <c r="SUS1" s="318"/>
      <c r="SUT1" s="318"/>
      <c r="SUU1" s="318"/>
      <c r="SUV1" s="318"/>
      <c r="SUW1" s="318"/>
      <c r="SUX1" s="318"/>
      <c r="SUY1" s="318"/>
      <c r="SUZ1" s="318"/>
      <c r="SVA1" s="318"/>
      <c r="SVB1" s="318"/>
      <c r="SVC1" s="318"/>
      <c r="SVD1" s="318"/>
      <c r="SVE1" s="318"/>
      <c r="SVF1" s="318"/>
      <c r="SVG1" s="318"/>
      <c r="SVH1" s="318"/>
      <c r="SVI1" s="318"/>
      <c r="SVJ1" s="318"/>
      <c r="SVK1" s="318"/>
      <c r="SVL1" s="318"/>
      <c r="SVM1" s="318"/>
      <c r="SVN1" s="318"/>
      <c r="SVO1" s="318"/>
      <c r="SVP1" s="318"/>
      <c r="SVQ1" s="318"/>
      <c r="SVR1" s="318"/>
      <c r="SVS1" s="318"/>
      <c r="SVT1" s="318"/>
      <c r="SVU1" s="318"/>
      <c r="SVV1" s="318"/>
      <c r="SVW1" s="318"/>
      <c r="SVX1" s="318"/>
      <c r="SVY1" s="318"/>
      <c r="SVZ1" s="318"/>
      <c r="SWA1" s="318"/>
      <c r="SWB1" s="318"/>
      <c r="SWC1" s="318"/>
      <c r="SWD1" s="318"/>
      <c r="SWE1" s="318"/>
      <c r="SWF1" s="318"/>
      <c r="SWG1" s="318"/>
      <c r="SWH1" s="318"/>
      <c r="SWI1" s="318"/>
      <c r="SWJ1" s="318"/>
      <c r="SWK1" s="318"/>
      <c r="SWL1" s="318"/>
      <c r="SWM1" s="318"/>
      <c r="SWN1" s="318"/>
      <c r="SWO1" s="318"/>
      <c r="SWP1" s="318"/>
      <c r="SWQ1" s="318"/>
      <c r="SWR1" s="318"/>
      <c r="SWS1" s="318"/>
      <c r="SWT1" s="318"/>
      <c r="SWU1" s="318"/>
      <c r="SWV1" s="318"/>
      <c r="SWW1" s="318"/>
      <c r="SWX1" s="318"/>
      <c r="SWY1" s="318"/>
      <c r="SWZ1" s="318"/>
      <c r="SXA1" s="318"/>
      <c r="SXB1" s="318"/>
      <c r="SXC1" s="318"/>
      <c r="SXD1" s="318"/>
      <c r="SXE1" s="318"/>
      <c r="SXF1" s="318"/>
      <c r="SXG1" s="318"/>
      <c r="SXH1" s="318"/>
      <c r="SXI1" s="318"/>
      <c r="SXJ1" s="318"/>
      <c r="SXK1" s="318"/>
      <c r="SXL1" s="318"/>
      <c r="SXM1" s="318"/>
      <c r="SXN1" s="318"/>
      <c r="SXO1" s="318"/>
      <c r="SXP1" s="318"/>
      <c r="SXQ1" s="318"/>
      <c r="SXR1" s="318"/>
      <c r="SXS1" s="318"/>
      <c r="SXT1" s="318"/>
      <c r="SXU1" s="318"/>
      <c r="SXV1" s="318"/>
      <c r="SXW1" s="318"/>
      <c r="SXX1" s="13"/>
      <c r="SXY1" s="13"/>
      <c r="SXZ1" s="13"/>
      <c r="SYA1" s="13"/>
      <c r="SYB1" s="13"/>
      <c r="SYC1" s="13"/>
      <c r="SYD1" s="13"/>
      <c r="SYE1" s="13"/>
      <c r="SYF1" s="13"/>
      <c r="SYG1" s="13"/>
      <c r="SYH1" s="13"/>
      <c r="SYI1" s="13"/>
      <c r="SYJ1" s="13"/>
      <c r="SYK1" s="13"/>
      <c r="SYL1" s="13"/>
      <c r="SYM1" s="13"/>
      <c r="SYN1" s="13"/>
      <c r="SYO1" s="13"/>
      <c r="SYP1" s="13"/>
      <c r="SYQ1" s="13"/>
      <c r="SYR1" s="13"/>
      <c r="SYS1" s="13"/>
      <c r="SYT1" s="13"/>
      <c r="SYU1" s="13"/>
      <c r="SYV1" s="13"/>
      <c r="SYW1" s="13"/>
      <c r="SYX1" s="13"/>
      <c r="SYY1" s="13"/>
      <c r="SYZ1" s="13"/>
      <c r="SZA1" s="13"/>
      <c r="SZB1" s="13"/>
      <c r="SZC1" s="13"/>
      <c r="SZD1" s="13"/>
      <c r="SZE1" s="13"/>
      <c r="SZF1" s="13"/>
      <c r="SZG1" s="13"/>
      <c r="SZH1" s="13"/>
      <c r="SZI1" s="13"/>
      <c r="SZJ1" s="13"/>
      <c r="SZK1" s="13"/>
      <c r="SZL1" s="13"/>
      <c r="SZM1" s="13"/>
      <c r="SZN1" s="13"/>
      <c r="SZO1" s="13"/>
      <c r="SZP1" s="13"/>
      <c r="SZQ1" s="13"/>
      <c r="SZR1" s="13"/>
      <c r="SZS1" s="13"/>
      <c r="SZT1" s="13"/>
      <c r="SZU1" s="13"/>
      <c r="SZV1" s="13"/>
      <c r="SZW1" s="13"/>
      <c r="SZX1" s="13"/>
      <c r="SZY1" s="13"/>
      <c r="SZZ1" s="13"/>
      <c r="TAA1" s="13"/>
      <c r="TAB1" s="13"/>
      <c r="TAC1" s="13"/>
      <c r="TAD1" s="13"/>
      <c r="TAE1" s="13"/>
      <c r="TAF1" s="13"/>
      <c r="TAG1" s="13"/>
      <c r="TAH1" s="13"/>
      <c r="TAI1" s="13"/>
      <c r="TAJ1" s="13"/>
      <c r="TAK1" s="13"/>
      <c r="TAL1" s="13"/>
      <c r="TAM1" s="13"/>
      <c r="TAN1" s="13"/>
      <c r="TAO1" s="13"/>
      <c r="TAP1" s="13"/>
      <c r="TAQ1" s="13"/>
      <c r="TAR1" s="13"/>
      <c r="TAS1" s="13"/>
      <c r="TAT1" s="13"/>
      <c r="TAU1" s="13"/>
      <c r="TAV1" s="13"/>
      <c r="TAW1" s="13"/>
      <c r="TAX1" s="13"/>
      <c r="TAY1" s="13"/>
      <c r="TAZ1" s="13"/>
      <c r="TBA1" s="13"/>
      <c r="TBB1" s="13"/>
      <c r="TBC1" s="13"/>
      <c r="TBD1" s="13"/>
      <c r="TBE1" s="13"/>
      <c r="TBF1" s="13"/>
      <c r="TBG1" s="13"/>
      <c r="TBH1" s="13"/>
      <c r="TBI1" s="13"/>
      <c r="TBJ1" s="13"/>
      <c r="TBK1" s="13"/>
      <c r="TBL1" s="318"/>
      <c r="TBM1" s="318"/>
      <c r="TBN1" s="318"/>
      <c r="TBO1" s="318"/>
      <c r="TBP1" s="318"/>
      <c r="TBQ1" s="318"/>
      <c r="TBR1" s="318"/>
      <c r="TBS1" s="318"/>
      <c r="TBT1" s="318"/>
      <c r="TBU1" s="318"/>
      <c r="TBV1" s="318"/>
      <c r="TBW1" s="318"/>
      <c r="TBX1" s="318"/>
      <c r="TBY1" s="318"/>
      <c r="TBZ1" s="318"/>
      <c r="TCA1" s="318"/>
      <c r="TCB1" s="318"/>
      <c r="TCC1" s="318"/>
      <c r="TCD1" s="318"/>
      <c r="TCE1" s="318"/>
      <c r="TCF1" s="318"/>
      <c r="TCG1" s="318"/>
      <c r="TCH1" s="318"/>
      <c r="TCI1" s="318"/>
      <c r="TCJ1" s="318"/>
      <c r="TCK1" s="318"/>
      <c r="TCL1" s="318"/>
      <c r="TCM1" s="318"/>
      <c r="TCN1" s="318"/>
      <c r="TCO1" s="318"/>
      <c r="TCP1" s="318"/>
      <c r="TCQ1" s="318"/>
      <c r="TCR1" s="318"/>
      <c r="TCS1" s="318"/>
      <c r="TCT1" s="318"/>
      <c r="TCU1" s="318"/>
      <c r="TCV1" s="318"/>
      <c r="TCW1" s="318"/>
      <c r="TCX1" s="318"/>
      <c r="TCY1" s="318"/>
      <c r="TCZ1" s="318"/>
      <c r="TDA1" s="318"/>
      <c r="TDB1" s="318"/>
      <c r="TDC1" s="318"/>
      <c r="TDD1" s="318"/>
      <c r="TDE1" s="318"/>
      <c r="TDF1" s="318"/>
      <c r="TDG1" s="318"/>
      <c r="TDH1" s="318"/>
      <c r="TDI1" s="318"/>
      <c r="TDJ1" s="318"/>
      <c r="TDK1" s="318"/>
      <c r="TDL1" s="318"/>
      <c r="TDM1" s="318"/>
      <c r="TDN1" s="318"/>
      <c r="TDO1" s="318"/>
      <c r="TDP1" s="318"/>
      <c r="TDQ1" s="318"/>
      <c r="TDR1" s="318"/>
      <c r="TDS1" s="318"/>
      <c r="TDT1" s="318"/>
      <c r="TDU1" s="318"/>
      <c r="TDV1" s="318"/>
      <c r="TDW1" s="318"/>
      <c r="TDX1" s="318"/>
      <c r="TDY1" s="318"/>
      <c r="TDZ1" s="318"/>
      <c r="TEA1" s="318"/>
      <c r="TEB1" s="318"/>
      <c r="TEC1" s="318"/>
      <c r="TED1" s="318"/>
      <c r="TEE1" s="318"/>
      <c r="TEF1" s="318"/>
      <c r="TEG1" s="318"/>
      <c r="TEH1" s="318"/>
      <c r="TEI1" s="318"/>
      <c r="TEJ1" s="318"/>
      <c r="TEK1" s="318"/>
      <c r="TEL1" s="318"/>
      <c r="TEM1" s="318"/>
      <c r="TEN1" s="318"/>
      <c r="TEO1" s="318"/>
      <c r="TEP1" s="318"/>
      <c r="TEQ1" s="318"/>
      <c r="TER1" s="318"/>
      <c r="TES1" s="318"/>
      <c r="TET1" s="318"/>
      <c r="TEU1" s="318"/>
      <c r="TEV1" s="318"/>
      <c r="TEW1" s="318"/>
      <c r="TEX1" s="318"/>
      <c r="TEY1" s="318"/>
      <c r="TEZ1" s="318"/>
      <c r="TFA1" s="318"/>
      <c r="TFB1" s="318"/>
      <c r="TFC1" s="318"/>
      <c r="TFD1" s="318"/>
      <c r="TFE1" s="318"/>
      <c r="TFF1" s="318"/>
      <c r="TFG1" s="318"/>
      <c r="TFH1" s="318"/>
      <c r="TFI1" s="318"/>
      <c r="TFJ1" s="318"/>
      <c r="TFK1" s="318"/>
      <c r="TFL1" s="318"/>
      <c r="TFM1" s="318"/>
      <c r="TFN1" s="318"/>
      <c r="TFO1" s="318"/>
      <c r="TFP1" s="318"/>
      <c r="TFQ1" s="318"/>
      <c r="TFR1" s="318"/>
      <c r="TFS1" s="318"/>
      <c r="TFT1" s="318"/>
      <c r="TFU1" s="318"/>
      <c r="TFV1" s="318"/>
      <c r="TFW1" s="318"/>
      <c r="TFX1" s="318"/>
      <c r="TFY1" s="318"/>
      <c r="TFZ1" s="318"/>
      <c r="TGA1" s="318"/>
      <c r="TGB1" s="318"/>
      <c r="TGC1" s="318"/>
      <c r="TGD1" s="318"/>
      <c r="TGE1" s="318"/>
      <c r="TGF1" s="318"/>
      <c r="TGG1" s="318"/>
      <c r="TGH1" s="318"/>
      <c r="TGI1" s="318"/>
      <c r="TGJ1" s="318"/>
      <c r="TGK1" s="318"/>
      <c r="TGL1" s="318"/>
      <c r="TGM1" s="318"/>
      <c r="TGN1" s="318"/>
      <c r="TGO1" s="318"/>
      <c r="TGP1" s="318"/>
      <c r="TGQ1" s="318"/>
      <c r="TGR1" s="318"/>
      <c r="TGS1" s="318"/>
      <c r="TGT1" s="318"/>
      <c r="TGU1" s="318"/>
      <c r="TGV1" s="318"/>
      <c r="TGW1" s="318"/>
      <c r="TGX1" s="318"/>
      <c r="TGY1" s="318"/>
      <c r="TGZ1" s="318"/>
      <c r="THA1" s="318"/>
      <c r="THB1" s="318"/>
      <c r="THC1" s="318"/>
      <c r="THD1" s="318"/>
      <c r="THE1" s="318"/>
      <c r="THF1" s="318"/>
      <c r="THG1" s="318"/>
      <c r="THH1" s="318"/>
      <c r="THI1" s="318"/>
      <c r="THJ1" s="318"/>
      <c r="THK1" s="318"/>
      <c r="THL1" s="318"/>
      <c r="THM1" s="318"/>
      <c r="THN1" s="318"/>
      <c r="THO1" s="318"/>
      <c r="THP1" s="318"/>
      <c r="THQ1" s="318"/>
      <c r="THR1" s="318"/>
      <c r="THS1" s="318"/>
      <c r="THT1" s="13"/>
      <c r="THU1" s="13"/>
      <c r="THV1" s="13"/>
      <c r="THW1" s="13"/>
      <c r="THX1" s="13"/>
      <c r="THY1" s="13"/>
      <c r="THZ1" s="13"/>
      <c r="TIA1" s="13"/>
      <c r="TIB1" s="13"/>
      <c r="TIC1" s="13"/>
      <c r="TID1" s="13"/>
      <c r="TIE1" s="13"/>
      <c r="TIF1" s="13"/>
      <c r="TIG1" s="13"/>
      <c r="TIH1" s="13"/>
      <c r="TII1" s="13"/>
      <c r="TIJ1" s="13"/>
      <c r="TIK1" s="13"/>
      <c r="TIL1" s="13"/>
      <c r="TIM1" s="13"/>
      <c r="TIN1" s="13"/>
      <c r="TIO1" s="13"/>
      <c r="TIP1" s="13"/>
      <c r="TIQ1" s="13"/>
      <c r="TIR1" s="13"/>
      <c r="TIS1" s="13"/>
      <c r="TIT1" s="13"/>
      <c r="TIU1" s="13"/>
      <c r="TIV1" s="13"/>
      <c r="TIW1" s="13"/>
      <c r="TIX1" s="13"/>
      <c r="TIY1" s="13"/>
      <c r="TIZ1" s="13"/>
      <c r="TJA1" s="13"/>
      <c r="TJB1" s="13"/>
      <c r="TJC1" s="13"/>
      <c r="TJD1" s="13"/>
      <c r="TJE1" s="13"/>
      <c r="TJF1" s="13"/>
      <c r="TJG1" s="13"/>
      <c r="TJH1" s="13"/>
      <c r="TJI1" s="13"/>
      <c r="TJJ1" s="13"/>
      <c r="TJK1" s="13"/>
      <c r="TJL1" s="13"/>
      <c r="TJM1" s="13"/>
      <c r="TJN1" s="13"/>
      <c r="TJO1" s="13"/>
      <c r="TJP1" s="13"/>
      <c r="TJQ1" s="13"/>
      <c r="TJR1" s="13"/>
      <c r="TJS1" s="13"/>
      <c r="TJT1" s="13"/>
      <c r="TJU1" s="13"/>
      <c r="TJV1" s="13"/>
      <c r="TJW1" s="13"/>
      <c r="TJX1" s="13"/>
      <c r="TJY1" s="13"/>
      <c r="TJZ1" s="13"/>
      <c r="TKA1" s="13"/>
      <c r="TKB1" s="13"/>
      <c r="TKC1" s="13"/>
      <c r="TKD1" s="13"/>
      <c r="TKE1" s="13"/>
      <c r="TKF1" s="13"/>
      <c r="TKG1" s="13"/>
      <c r="TKH1" s="13"/>
      <c r="TKI1" s="13"/>
      <c r="TKJ1" s="13"/>
      <c r="TKK1" s="13"/>
      <c r="TKL1" s="13"/>
      <c r="TKM1" s="13"/>
      <c r="TKN1" s="13"/>
      <c r="TKO1" s="13"/>
      <c r="TKP1" s="13"/>
      <c r="TKQ1" s="13"/>
      <c r="TKR1" s="13"/>
      <c r="TKS1" s="13"/>
      <c r="TKT1" s="13"/>
      <c r="TKU1" s="13"/>
      <c r="TKV1" s="13"/>
      <c r="TKW1" s="13"/>
      <c r="TKX1" s="13"/>
      <c r="TKY1" s="13"/>
      <c r="TKZ1" s="13"/>
      <c r="TLA1" s="13"/>
      <c r="TLB1" s="13"/>
      <c r="TLC1" s="13"/>
      <c r="TLD1" s="13"/>
      <c r="TLE1" s="13"/>
      <c r="TLF1" s="13"/>
      <c r="TLG1" s="13"/>
      <c r="TLH1" s="318"/>
      <c r="TLI1" s="318"/>
      <c r="TLJ1" s="318"/>
      <c r="TLK1" s="318"/>
      <c r="TLL1" s="318"/>
      <c r="TLM1" s="318"/>
      <c r="TLN1" s="318"/>
      <c r="TLO1" s="318"/>
      <c r="TLP1" s="318"/>
      <c r="TLQ1" s="318"/>
      <c r="TLR1" s="318"/>
      <c r="TLS1" s="318"/>
      <c r="TLT1" s="318"/>
      <c r="TLU1" s="318"/>
      <c r="TLV1" s="318"/>
      <c r="TLW1" s="318"/>
      <c r="TLX1" s="318"/>
      <c r="TLY1" s="318"/>
      <c r="TLZ1" s="318"/>
      <c r="TMA1" s="318"/>
      <c r="TMB1" s="318"/>
      <c r="TMC1" s="318"/>
      <c r="TMD1" s="318"/>
      <c r="TME1" s="318"/>
      <c r="TMF1" s="318"/>
      <c r="TMG1" s="318"/>
      <c r="TMH1" s="318"/>
      <c r="TMI1" s="318"/>
      <c r="TMJ1" s="318"/>
      <c r="TMK1" s="318"/>
      <c r="TML1" s="318"/>
      <c r="TMM1" s="318"/>
      <c r="TMN1" s="318"/>
      <c r="TMO1" s="318"/>
      <c r="TMP1" s="318"/>
      <c r="TMQ1" s="318"/>
      <c r="TMR1" s="318"/>
      <c r="TMS1" s="318"/>
      <c r="TMT1" s="318"/>
      <c r="TMU1" s="318"/>
      <c r="TMV1" s="318"/>
      <c r="TMW1" s="318"/>
      <c r="TMX1" s="318"/>
      <c r="TMY1" s="318"/>
      <c r="TMZ1" s="318"/>
      <c r="TNA1" s="318"/>
      <c r="TNB1" s="318"/>
      <c r="TNC1" s="318"/>
      <c r="TND1" s="318"/>
      <c r="TNE1" s="318"/>
      <c r="TNF1" s="318"/>
      <c r="TNG1" s="318"/>
      <c r="TNH1" s="318"/>
      <c r="TNI1" s="318"/>
      <c r="TNJ1" s="318"/>
      <c r="TNK1" s="318"/>
      <c r="TNL1" s="318"/>
      <c r="TNM1" s="318"/>
      <c r="TNN1" s="318"/>
      <c r="TNO1" s="318"/>
      <c r="TNP1" s="318"/>
      <c r="TNQ1" s="318"/>
      <c r="TNR1" s="318"/>
      <c r="TNS1" s="318"/>
      <c r="TNT1" s="318"/>
      <c r="TNU1" s="318"/>
      <c r="TNV1" s="318"/>
      <c r="TNW1" s="318"/>
      <c r="TNX1" s="318"/>
      <c r="TNY1" s="318"/>
      <c r="TNZ1" s="318"/>
      <c r="TOA1" s="318"/>
      <c r="TOB1" s="318"/>
      <c r="TOC1" s="318"/>
      <c r="TOD1" s="318"/>
      <c r="TOE1" s="318"/>
      <c r="TOF1" s="318"/>
      <c r="TOG1" s="318"/>
      <c r="TOH1" s="318"/>
      <c r="TOI1" s="318"/>
      <c r="TOJ1" s="318"/>
      <c r="TOK1" s="318"/>
      <c r="TOL1" s="318"/>
      <c r="TOM1" s="318"/>
      <c r="TON1" s="318"/>
      <c r="TOO1" s="318"/>
      <c r="TOP1" s="318"/>
      <c r="TOQ1" s="318"/>
      <c r="TOR1" s="318"/>
      <c r="TOS1" s="318"/>
      <c r="TOT1" s="318"/>
      <c r="TOU1" s="318"/>
      <c r="TOV1" s="318"/>
      <c r="TOW1" s="318"/>
      <c r="TOX1" s="318"/>
      <c r="TOY1" s="318"/>
      <c r="TOZ1" s="318"/>
      <c r="TPA1" s="318"/>
      <c r="TPB1" s="318"/>
      <c r="TPC1" s="318"/>
      <c r="TPD1" s="318"/>
      <c r="TPE1" s="318"/>
      <c r="TPF1" s="318"/>
      <c r="TPG1" s="318"/>
      <c r="TPH1" s="318"/>
      <c r="TPI1" s="318"/>
      <c r="TPJ1" s="318"/>
      <c r="TPK1" s="318"/>
      <c r="TPL1" s="318"/>
      <c r="TPM1" s="318"/>
      <c r="TPN1" s="318"/>
      <c r="TPO1" s="318"/>
      <c r="TPP1" s="318"/>
      <c r="TPQ1" s="318"/>
      <c r="TPR1" s="318"/>
      <c r="TPS1" s="318"/>
      <c r="TPT1" s="318"/>
      <c r="TPU1" s="318"/>
      <c r="TPV1" s="318"/>
      <c r="TPW1" s="318"/>
      <c r="TPX1" s="318"/>
      <c r="TPY1" s="318"/>
      <c r="TPZ1" s="318"/>
      <c r="TQA1" s="318"/>
      <c r="TQB1" s="318"/>
      <c r="TQC1" s="318"/>
      <c r="TQD1" s="318"/>
      <c r="TQE1" s="318"/>
      <c r="TQF1" s="318"/>
      <c r="TQG1" s="318"/>
      <c r="TQH1" s="318"/>
      <c r="TQI1" s="318"/>
      <c r="TQJ1" s="318"/>
      <c r="TQK1" s="318"/>
      <c r="TQL1" s="318"/>
      <c r="TQM1" s="318"/>
      <c r="TQN1" s="318"/>
      <c r="TQO1" s="318"/>
      <c r="TQP1" s="318"/>
      <c r="TQQ1" s="318"/>
      <c r="TQR1" s="318"/>
      <c r="TQS1" s="318"/>
      <c r="TQT1" s="318"/>
      <c r="TQU1" s="318"/>
      <c r="TQV1" s="318"/>
      <c r="TQW1" s="318"/>
      <c r="TQX1" s="318"/>
      <c r="TQY1" s="318"/>
      <c r="TQZ1" s="318"/>
      <c r="TRA1" s="318"/>
      <c r="TRB1" s="318"/>
      <c r="TRC1" s="318"/>
      <c r="TRD1" s="318"/>
      <c r="TRE1" s="318"/>
      <c r="TRF1" s="318"/>
      <c r="TRG1" s="318"/>
      <c r="TRH1" s="318"/>
      <c r="TRI1" s="318"/>
      <c r="TRJ1" s="318"/>
      <c r="TRK1" s="318"/>
      <c r="TRL1" s="318"/>
      <c r="TRM1" s="318"/>
      <c r="TRN1" s="318"/>
      <c r="TRO1" s="318"/>
      <c r="TRP1" s="13"/>
      <c r="TRQ1" s="13"/>
      <c r="TRR1" s="13"/>
      <c r="TRS1" s="13"/>
      <c r="TRT1" s="13"/>
      <c r="TRU1" s="13"/>
      <c r="TRV1" s="13"/>
      <c r="TRW1" s="13"/>
      <c r="TRX1" s="13"/>
      <c r="TRY1" s="13"/>
      <c r="TRZ1" s="13"/>
      <c r="TSA1" s="13"/>
      <c r="TSB1" s="13"/>
      <c r="TSC1" s="13"/>
      <c r="TSD1" s="13"/>
      <c r="TSE1" s="13"/>
      <c r="TSF1" s="13"/>
      <c r="TSG1" s="13"/>
      <c r="TSH1" s="13"/>
      <c r="TSI1" s="13"/>
      <c r="TSJ1" s="13"/>
      <c r="TSK1" s="13"/>
      <c r="TSL1" s="13"/>
      <c r="TSM1" s="13"/>
      <c r="TSN1" s="13"/>
      <c r="TSO1" s="13"/>
      <c r="TSP1" s="13"/>
      <c r="TSQ1" s="13"/>
      <c r="TSR1" s="13"/>
      <c r="TSS1" s="13"/>
      <c r="TST1" s="13"/>
      <c r="TSU1" s="13"/>
      <c r="TSV1" s="13"/>
      <c r="TSW1" s="13"/>
      <c r="TSX1" s="13"/>
      <c r="TSY1" s="13"/>
      <c r="TSZ1" s="13"/>
      <c r="TTA1" s="13"/>
      <c r="TTB1" s="13"/>
      <c r="TTC1" s="13"/>
      <c r="TTD1" s="13"/>
      <c r="TTE1" s="13"/>
      <c r="TTF1" s="13"/>
      <c r="TTG1" s="13"/>
      <c r="TTH1" s="13"/>
      <c r="TTI1" s="13"/>
      <c r="TTJ1" s="13"/>
      <c r="TTK1" s="13"/>
      <c r="TTL1" s="13"/>
      <c r="TTM1" s="13"/>
      <c r="TTN1" s="13"/>
      <c r="TTO1" s="13"/>
      <c r="TTP1" s="13"/>
      <c r="TTQ1" s="13"/>
      <c r="TTR1" s="13"/>
      <c r="TTS1" s="13"/>
      <c r="TTT1" s="13"/>
      <c r="TTU1" s="13"/>
      <c r="TTV1" s="13"/>
      <c r="TTW1" s="13"/>
      <c r="TTX1" s="13"/>
      <c r="TTY1" s="13"/>
      <c r="TTZ1" s="13"/>
      <c r="TUA1" s="13"/>
      <c r="TUB1" s="13"/>
      <c r="TUC1" s="13"/>
      <c r="TUD1" s="13"/>
      <c r="TUE1" s="13"/>
      <c r="TUF1" s="13"/>
      <c r="TUG1" s="13"/>
      <c r="TUH1" s="13"/>
      <c r="TUI1" s="13"/>
      <c r="TUJ1" s="13"/>
      <c r="TUK1" s="13"/>
      <c r="TUL1" s="13"/>
      <c r="TUM1" s="13"/>
      <c r="TUN1" s="13"/>
      <c r="TUO1" s="13"/>
      <c r="TUP1" s="13"/>
      <c r="TUQ1" s="13"/>
      <c r="TUR1" s="13"/>
      <c r="TUS1" s="13"/>
      <c r="TUT1" s="13"/>
      <c r="TUU1" s="13"/>
      <c r="TUV1" s="13"/>
      <c r="TUW1" s="13"/>
      <c r="TUX1" s="13"/>
      <c r="TUY1" s="13"/>
      <c r="TUZ1" s="13"/>
      <c r="TVA1" s="13"/>
      <c r="TVB1" s="13"/>
      <c r="TVC1" s="13"/>
      <c r="TVD1" s="318"/>
      <c r="TVE1" s="318"/>
      <c r="TVF1" s="318"/>
      <c r="TVG1" s="318"/>
      <c r="TVH1" s="318"/>
      <c r="TVI1" s="318"/>
      <c r="TVJ1" s="318"/>
      <c r="TVK1" s="318"/>
      <c r="TVL1" s="318"/>
      <c r="TVM1" s="318"/>
      <c r="TVN1" s="318"/>
      <c r="TVO1" s="318"/>
      <c r="TVP1" s="318"/>
      <c r="TVQ1" s="318"/>
      <c r="TVR1" s="318"/>
      <c r="TVS1" s="318"/>
      <c r="TVT1" s="318"/>
      <c r="TVU1" s="318"/>
      <c r="TVV1" s="318"/>
      <c r="TVW1" s="318"/>
      <c r="TVX1" s="318"/>
      <c r="TVY1" s="318"/>
      <c r="TVZ1" s="318"/>
      <c r="TWA1" s="318"/>
      <c r="TWB1" s="318"/>
      <c r="TWC1" s="318"/>
      <c r="TWD1" s="318"/>
      <c r="TWE1" s="318"/>
      <c r="TWF1" s="318"/>
      <c r="TWG1" s="318"/>
      <c r="TWH1" s="318"/>
      <c r="TWI1" s="318"/>
      <c r="TWJ1" s="318"/>
      <c r="TWK1" s="318"/>
      <c r="TWL1" s="318"/>
      <c r="TWM1" s="318"/>
      <c r="TWN1" s="318"/>
      <c r="TWO1" s="318"/>
      <c r="TWP1" s="318"/>
      <c r="TWQ1" s="318"/>
      <c r="TWR1" s="318"/>
      <c r="TWS1" s="318"/>
      <c r="TWT1" s="318"/>
      <c r="TWU1" s="318"/>
      <c r="TWV1" s="318"/>
      <c r="TWW1" s="318"/>
      <c r="TWX1" s="318"/>
      <c r="TWY1" s="318"/>
      <c r="TWZ1" s="318"/>
      <c r="TXA1" s="318"/>
      <c r="TXB1" s="318"/>
      <c r="TXC1" s="318"/>
      <c r="TXD1" s="318"/>
      <c r="TXE1" s="318"/>
      <c r="TXF1" s="318"/>
      <c r="TXG1" s="318"/>
      <c r="TXH1" s="318"/>
      <c r="TXI1" s="318"/>
      <c r="TXJ1" s="318"/>
      <c r="TXK1" s="318"/>
      <c r="TXL1" s="318"/>
      <c r="TXM1" s="318"/>
      <c r="TXN1" s="318"/>
      <c r="TXO1" s="318"/>
      <c r="TXP1" s="318"/>
      <c r="TXQ1" s="318"/>
      <c r="TXR1" s="318"/>
      <c r="TXS1" s="318"/>
      <c r="TXT1" s="318"/>
      <c r="TXU1" s="318"/>
      <c r="TXV1" s="318"/>
      <c r="TXW1" s="318"/>
      <c r="TXX1" s="318"/>
      <c r="TXY1" s="318"/>
      <c r="TXZ1" s="318"/>
      <c r="TYA1" s="318"/>
      <c r="TYB1" s="318"/>
      <c r="TYC1" s="318"/>
      <c r="TYD1" s="318"/>
      <c r="TYE1" s="318"/>
      <c r="TYF1" s="318"/>
      <c r="TYG1" s="318"/>
      <c r="TYH1" s="318"/>
      <c r="TYI1" s="318"/>
      <c r="TYJ1" s="318"/>
      <c r="TYK1" s="318"/>
      <c r="TYL1" s="318"/>
      <c r="TYM1" s="318"/>
      <c r="TYN1" s="318"/>
      <c r="TYO1" s="318"/>
      <c r="TYP1" s="318"/>
      <c r="TYQ1" s="318"/>
      <c r="TYR1" s="318"/>
      <c r="TYS1" s="318"/>
      <c r="TYT1" s="318"/>
      <c r="TYU1" s="318"/>
      <c r="TYV1" s="318"/>
      <c r="TYW1" s="318"/>
      <c r="TYX1" s="318"/>
      <c r="TYY1" s="318"/>
      <c r="TYZ1" s="318"/>
      <c r="TZA1" s="318"/>
      <c r="TZB1" s="318"/>
      <c r="TZC1" s="318"/>
      <c r="TZD1" s="318"/>
      <c r="TZE1" s="318"/>
      <c r="TZF1" s="318"/>
      <c r="TZG1" s="318"/>
      <c r="TZH1" s="318"/>
      <c r="TZI1" s="318"/>
      <c r="TZJ1" s="318"/>
      <c r="TZK1" s="318"/>
      <c r="TZL1" s="318"/>
      <c r="TZM1" s="318"/>
      <c r="TZN1" s="318"/>
      <c r="TZO1" s="318"/>
      <c r="TZP1" s="318"/>
      <c r="TZQ1" s="318"/>
      <c r="TZR1" s="318"/>
      <c r="TZS1" s="318"/>
      <c r="TZT1" s="318"/>
      <c r="TZU1" s="318"/>
      <c r="TZV1" s="318"/>
      <c r="TZW1" s="318"/>
      <c r="TZX1" s="318"/>
      <c r="TZY1" s="318"/>
      <c r="TZZ1" s="318"/>
      <c r="UAA1" s="318"/>
      <c r="UAB1" s="318"/>
      <c r="UAC1" s="318"/>
      <c r="UAD1" s="318"/>
      <c r="UAE1" s="318"/>
      <c r="UAF1" s="318"/>
      <c r="UAG1" s="318"/>
      <c r="UAH1" s="318"/>
      <c r="UAI1" s="318"/>
      <c r="UAJ1" s="318"/>
      <c r="UAK1" s="318"/>
      <c r="UAL1" s="318"/>
      <c r="UAM1" s="318"/>
      <c r="UAN1" s="318"/>
      <c r="UAO1" s="318"/>
      <c r="UAP1" s="318"/>
      <c r="UAQ1" s="318"/>
      <c r="UAR1" s="318"/>
      <c r="UAS1" s="318"/>
      <c r="UAT1" s="318"/>
      <c r="UAU1" s="318"/>
      <c r="UAV1" s="318"/>
      <c r="UAW1" s="318"/>
      <c r="UAX1" s="318"/>
      <c r="UAY1" s="318"/>
      <c r="UAZ1" s="318"/>
      <c r="UBA1" s="318"/>
      <c r="UBB1" s="318"/>
      <c r="UBC1" s="318"/>
      <c r="UBD1" s="318"/>
      <c r="UBE1" s="318"/>
      <c r="UBF1" s="318"/>
      <c r="UBG1" s="318"/>
      <c r="UBH1" s="318"/>
      <c r="UBI1" s="318"/>
      <c r="UBJ1" s="318"/>
      <c r="UBK1" s="318"/>
      <c r="UBL1" s="13"/>
      <c r="UBM1" s="13"/>
      <c r="UBN1" s="13"/>
      <c r="UBO1" s="13"/>
      <c r="UBP1" s="13"/>
      <c r="UBQ1" s="13"/>
      <c r="UBR1" s="13"/>
      <c r="UBS1" s="13"/>
      <c r="UBT1" s="13"/>
      <c r="UBU1" s="13"/>
      <c r="UBV1" s="13"/>
      <c r="UBW1" s="13"/>
      <c r="UBX1" s="13"/>
      <c r="UBY1" s="13"/>
      <c r="UBZ1" s="13"/>
      <c r="UCA1" s="13"/>
      <c r="UCB1" s="13"/>
      <c r="UCC1" s="13"/>
      <c r="UCD1" s="13"/>
      <c r="UCE1" s="13"/>
      <c r="UCF1" s="13"/>
      <c r="UCG1" s="13"/>
      <c r="UCH1" s="13"/>
      <c r="UCI1" s="13"/>
      <c r="UCJ1" s="13"/>
      <c r="UCK1" s="13"/>
      <c r="UCL1" s="13"/>
      <c r="UCM1" s="13"/>
      <c r="UCN1" s="13"/>
      <c r="UCO1" s="13"/>
      <c r="UCP1" s="13"/>
      <c r="UCQ1" s="13"/>
      <c r="UCR1" s="13"/>
      <c r="UCS1" s="13"/>
      <c r="UCT1" s="13"/>
      <c r="UCU1" s="13"/>
      <c r="UCV1" s="13"/>
      <c r="UCW1" s="13"/>
      <c r="UCX1" s="13"/>
      <c r="UCY1" s="13"/>
      <c r="UCZ1" s="13"/>
      <c r="UDA1" s="13"/>
      <c r="UDB1" s="13"/>
      <c r="UDC1" s="13"/>
      <c r="UDD1" s="13"/>
      <c r="UDE1" s="13"/>
      <c r="UDF1" s="13"/>
      <c r="UDG1" s="13"/>
      <c r="UDH1" s="13"/>
      <c r="UDI1" s="13"/>
      <c r="UDJ1" s="13"/>
      <c r="UDK1" s="13"/>
      <c r="UDL1" s="13"/>
      <c r="UDM1" s="13"/>
      <c r="UDN1" s="13"/>
      <c r="UDO1" s="13"/>
      <c r="UDP1" s="13"/>
      <c r="UDQ1" s="13"/>
      <c r="UDR1" s="13"/>
      <c r="UDS1" s="13"/>
      <c r="UDT1" s="13"/>
      <c r="UDU1" s="13"/>
      <c r="UDV1" s="13"/>
      <c r="UDW1" s="13"/>
      <c r="UDX1" s="13"/>
      <c r="UDY1" s="13"/>
      <c r="UDZ1" s="13"/>
      <c r="UEA1" s="13"/>
      <c r="UEB1" s="13"/>
      <c r="UEC1" s="13"/>
      <c r="UED1" s="13"/>
      <c r="UEE1" s="13"/>
      <c r="UEF1" s="13"/>
      <c r="UEG1" s="13"/>
      <c r="UEH1" s="13"/>
      <c r="UEI1" s="13"/>
      <c r="UEJ1" s="13"/>
      <c r="UEK1" s="13"/>
      <c r="UEL1" s="13"/>
      <c r="UEM1" s="13"/>
      <c r="UEN1" s="13"/>
      <c r="UEO1" s="13"/>
      <c r="UEP1" s="13"/>
      <c r="UEQ1" s="13"/>
      <c r="UER1" s="13"/>
      <c r="UES1" s="13"/>
      <c r="UET1" s="13"/>
      <c r="UEU1" s="13"/>
      <c r="UEV1" s="13"/>
      <c r="UEW1" s="13"/>
      <c r="UEX1" s="13"/>
      <c r="UEY1" s="13"/>
      <c r="UEZ1" s="318"/>
      <c r="UFA1" s="318"/>
      <c r="UFB1" s="318"/>
      <c r="UFC1" s="318"/>
      <c r="UFD1" s="318"/>
      <c r="UFE1" s="318"/>
      <c r="UFF1" s="318"/>
      <c r="UFG1" s="318"/>
      <c r="UFH1" s="318"/>
      <c r="UFI1" s="318"/>
      <c r="UFJ1" s="318"/>
      <c r="UFK1" s="318"/>
      <c r="UFL1" s="318"/>
      <c r="UFM1" s="318"/>
      <c r="UFN1" s="318"/>
      <c r="UFO1" s="318"/>
      <c r="UFP1" s="318"/>
      <c r="UFQ1" s="318"/>
      <c r="UFR1" s="318"/>
      <c r="UFS1" s="318"/>
      <c r="UFT1" s="318"/>
      <c r="UFU1" s="318"/>
      <c r="UFV1" s="318"/>
      <c r="UFW1" s="318"/>
      <c r="UFX1" s="318"/>
      <c r="UFY1" s="318"/>
      <c r="UFZ1" s="318"/>
      <c r="UGA1" s="318"/>
      <c r="UGB1" s="318"/>
      <c r="UGC1" s="318"/>
      <c r="UGD1" s="318"/>
      <c r="UGE1" s="318"/>
      <c r="UGF1" s="318"/>
      <c r="UGG1" s="318"/>
      <c r="UGH1" s="318"/>
      <c r="UGI1" s="318"/>
      <c r="UGJ1" s="318"/>
      <c r="UGK1" s="318"/>
      <c r="UGL1" s="318"/>
      <c r="UGM1" s="318"/>
      <c r="UGN1" s="318"/>
      <c r="UGO1" s="318"/>
      <c r="UGP1" s="318"/>
      <c r="UGQ1" s="318"/>
      <c r="UGR1" s="318"/>
      <c r="UGS1" s="318"/>
      <c r="UGT1" s="318"/>
      <c r="UGU1" s="318"/>
      <c r="UGV1" s="318"/>
      <c r="UGW1" s="318"/>
      <c r="UGX1" s="318"/>
      <c r="UGY1" s="318"/>
      <c r="UGZ1" s="318"/>
      <c r="UHA1" s="318"/>
      <c r="UHB1" s="318"/>
      <c r="UHC1" s="318"/>
      <c r="UHD1" s="318"/>
      <c r="UHE1" s="318"/>
      <c r="UHF1" s="318"/>
      <c r="UHG1" s="318"/>
      <c r="UHH1" s="318"/>
      <c r="UHI1" s="318"/>
      <c r="UHJ1" s="318"/>
      <c r="UHK1" s="318"/>
      <c r="UHL1" s="318"/>
      <c r="UHM1" s="318"/>
      <c r="UHN1" s="318"/>
      <c r="UHO1" s="318"/>
      <c r="UHP1" s="318"/>
      <c r="UHQ1" s="318"/>
      <c r="UHR1" s="318"/>
      <c r="UHS1" s="318"/>
      <c r="UHT1" s="318"/>
      <c r="UHU1" s="318"/>
      <c r="UHV1" s="318"/>
      <c r="UHW1" s="318"/>
      <c r="UHX1" s="318"/>
      <c r="UHY1" s="318"/>
      <c r="UHZ1" s="318"/>
      <c r="UIA1" s="318"/>
      <c r="UIB1" s="318"/>
      <c r="UIC1" s="318"/>
      <c r="UID1" s="318"/>
      <c r="UIE1" s="318"/>
      <c r="UIF1" s="318"/>
      <c r="UIG1" s="318"/>
      <c r="UIH1" s="318"/>
      <c r="UII1" s="318"/>
      <c r="UIJ1" s="318"/>
      <c r="UIK1" s="318"/>
      <c r="UIL1" s="318"/>
      <c r="UIM1" s="318"/>
      <c r="UIN1" s="318"/>
      <c r="UIO1" s="318"/>
      <c r="UIP1" s="318"/>
      <c r="UIQ1" s="318"/>
      <c r="UIR1" s="318"/>
      <c r="UIS1" s="318"/>
      <c r="UIT1" s="318"/>
      <c r="UIU1" s="318"/>
      <c r="UIV1" s="318"/>
      <c r="UIW1" s="318"/>
      <c r="UIX1" s="318"/>
      <c r="UIY1" s="318"/>
      <c r="UIZ1" s="318"/>
      <c r="UJA1" s="318"/>
      <c r="UJB1" s="318"/>
      <c r="UJC1" s="318"/>
      <c r="UJD1" s="318"/>
      <c r="UJE1" s="318"/>
      <c r="UJF1" s="318"/>
      <c r="UJG1" s="318"/>
      <c r="UJH1" s="318"/>
      <c r="UJI1" s="318"/>
      <c r="UJJ1" s="318"/>
      <c r="UJK1" s="318"/>
      <c r="UJL1" s="318"/>
      <c r="UJM1" s="318"/>
      <c r="UJN1" s="318"/>
      <c r="UJO1" s="318"/>
      <c r="UJP1" s="318"/>
      <c r="UJQ1" s="318"/>
      <c r="UJR1" s="318"/>
      <c r="UJS1" s="318"/>
      <c r="UJT1" s="318"/>
      <c r="UJU1" s="318"/>
      <c r="UJV1" s="318"/>
      <c r="UJW1" s="318"/>
      <c r="UJX1" s="318"/>
      <c r="UJY1" s="318"/>
      <c r="UJZ1" s="318"/>
      <c r="UKA1" s="318"/>
      <c r="UKB1" s="318"/>
      <c r="UKC1" s="318"/>
      <c r="UKD1" s="318"/>
      <c r="UKE1" s="318"/>
      <c r="UKF1" s="318"/>
      <c r="UKG1" s="318"/>
      <c r="UKH1" s="318"/>
      <c r="UKI1" s="318"/>
      <c r="UKJ1" s="318"/>
      <c r="UKK1" s="318"/>
      <c r="UKL1" s="318"/>
      <c r="UKM1" s="318"/>
      <c r="UKN1" s="318"/>
      <c r="UKO1" s="318"/>
      <c r="UKP1" s="318"/>
      <c r="UKQ1" s="318"/>
      <c r="UKR1" s="318"/>
      <c r="UKS1" s="318"/>
      <c r="UKT1" s="318"/>
      <c r="UKU1" s="318"/>
      <c r="UKV1" s="318"/>
      <c r="UKW1" s="318"/>
      <c r="UKX1" s="318"/>
      <c r="UKY1" s="318"/>
      <c r="UKZ1" s="318"/>
      <c r="ULA1" s="318"/>
      <c r="ULB1" s="318"/>
      <c r="ULC1" s="318"/>
      <c r="ULD1" s="318"/>
      <c r="ULE1" s="318"/>
      <c r="ULF1" s="318"/>
      <c r="ULG1" s="318"/>
      <c r="ULH1" s="13"/>
      <c r="ULI1" s="13"/>
      <c r="ULJ1" s="13"/>
      <c r="ULK1" s="13"/>
      <c r="ULL1" s="13"/>
      <c r="ULM1" s="13"/>
      <c r="ULN1" s="13"/>
      <c r="ULO1" s="13"/>
      <c r="ULP1" s="13"/>
      <c r="ULQ1" s="13"/>
      <c r="ULR1" s="13"/>
      <c r="ULS1" s="13"/>
      <c r="ULT1" s="13"/>
      <c r="ULU1" s="13"/>
      <c r="ULV1" s="13"/>
      <c r="ULW1" s="13"/>
      <c r="ULX1" s="13"/>
      <c r="ULY1" s="13"/>
      <c r="ULZ1" s="13"/>
      <c r="UMA1" s="13"/>
      <c r="UMB1" s="13"/>
      <c r="UMC1" s="13"/>
      <c r="UMD1" s="13"/>
      <c r="UME1" s="13"/>
      <c r="UMF1" s="13"/>
      <c r="UMG1" s="13"/>
      <c r="UMH1" s="13"/>
      <c r="UMI1" s="13"/>
      <c r="UMJ1" s="13"/>
      <c r="UMK1" s="13"/>
      <c r="UML1" s="13"/>
      <c r="UMM1" s="13"/>
      <c r="UMN1" s="13"/>
      <c r="UMO1" s="13"/>
      <c r="UMP1" s="13"/>
      <c r="UMQ1" s="13"/>
      <c r="UMR1" s="13"/>
      <c r="UMS1" s="13"/>
      <c r="UMT1" s="13"/>
      <c r="UMU1" s="13"/>
      <c r="UMV1" s="13"/>
      <c r="UMW1" s="13"/>
      <c r="UMX1" s="13"/>
      <c r="UMY1" s="13"/>
      <c r="UMZ1" s="13"/>
      <c r="UNA1" s="13"/>
      <c r="UNB1" s="13"/>
      <c r="UNC1" s="13"/>
      <c r="UND1" s="13"/>
      <c r="UNE1" s="13"/>
      <c r="UNF1" s="13"/>
      <c r="UNG1" s="13"/>
      <c r="UNH1" s="13"/>
      <c r="UNI1" s="13"/>
      <c r="UNJ1" s="13"/>
      <c r="UNK1" s="13"/>
      <c r="UNL1" s="13"/>
      <c r="UNM1" s="13"/>
      <c r="UNN1" s="13"/>
      <c r="UNO1" s="13"/>
      <c r="UNP1" s="13"/>
      <c r="UNQ1" s="13"/>
      <c r="UNR1" s="13"/>
      <c r="UNS1" s="13"/>
      <c r="UNT1" s="13"/>
      <c r="UNU1" s="13"/>
      <c r="UNV1" s="13"/>
      <c r="UNW1" s="13"/>
      <c r="UNX1" s="13"/>
      <c r="UNY1" s="13"/>
      <c r="UNZ1" s="13"/>
      <c r="UOA1" s="13"/>
      <c r="UOB1" s="13"/>
      <c r="UOC1" s="13"/>
      <c r="UOD1" s="13"/>
      <c r="UOE1" s="13"/>
      <c r="UOF1" s="13"/>
      <c r="UOG1" s="13"/>
      <c r="UOH1" s="13"/>
      <c r="UOI1" s="13"/>
      <c r="UOJ1" s="13"/>
      <c r="UOK1" s="13"/>
      <c r="UOL1" s="13"/>
      <c r="UOM1" s="13"/>
      <c r="UON1" s="13"/>
      <c r="UOO1" s="13"/>
      <c r="UOP1" s="13"/>
      <c r="UOQ1" s="13"/>
      <c r="UOR1" s="13"/>
      <c r="UOS1" s="13"/>
      <c r="UOT1" s="13"/>
      <c r="UOU1" s="13"/>
      <c r="UOV1" s="318"/>
      <c r="UOW1" s="318"/>
      <c r="UOX1" s="318"/>
      <c r="UOY1" s="318"/>
      <c r="UOZ1" s="318"/>
      <c r="UPA1" s="318"/>
      <c r="UPB1" s="318"/>
      <c r="UPC1" s="318"/>
      <c r="UPD1" s="318"/>
      <c r="UPE1" s="318"/>
      <c r="UPF1" s="318"/>
      <c r="UPG1" s="318"/>
      <c r="UPH1" s="318"/>
      <c r="UPI1" s="318"/>
      <c r="UPJ1" s="318"/>
      <c r="UPK1" s="318"/>
      <c r="UPL1" s="318"/>
      <c r="UPM1" s="318"/>
      <c r="UPN1" s="318"/>
      <c r="UPO1" s="318"/>
      <c r="UPP1" s="318"/>
      <c r="UPQ1" s="318"/>
      <c r="UPR1" s="318"/>
      <c r="UPS1" s="318"/>
      <c r="UPT1" s="318"/>
      <c r="UPU1" s="318"/>
      <c r="UPV1" s="318"/>
      <c r="UPW1" s="318"/>
      <c r="UPX1" s="318"/>
      <c r="UPY1" s="318"/>
      <c r="UPZ1" s="318"/>
      <c r="UQA1" s="318"/>
      <c r="UQB1" s="318"/>
      <c r="UQC1" s="318"/>
      <c r="UQD1" s="318"/>
      <c r="UQE1" s="318"/>
      <c r="UQF1" s="318"/>
      <c r="UQG1" s="318"/>
      <c r="UQH1" s="318"/>
      <c r="UQI1" s="318"/>
      <c r="UQJ1" s="318"/>
      <c r="UQK1" s="318"/>
      <c r="UQL1" s="318"/>
      <c r="UQM1" s="318"/>
      <c r="UQN1" s="318"/>
      <c r="UQO1" s="318"/>
      <c r="UQP1" s="318"/>
      <c r="UQQ1" s="318"/>
      <c r="UQR1" s="318"/>
      <c r="UQS1" s="318"/>
      <c r="UQT1" s="318"/>
      <c r="UQU1" s="318"/>
      <c r="UQV1" s="318"/>
      <c r="UQW1" s="318"/>
      <c r="UQX1" s="318"/>
      <c r="UQY1" s="318"/>
      <c r="UQZ1" s="318"/>
      <c r="URA1" s="318"/>
      <c r="URB1" s="318"/>
      <c r="URC1" s="318"/>
      <c r="URD1" s="318"/>
      <c r="URE1" s="318"/>
      <c r="URF1" s="318"/>
      <c r="URG1" s="318"/>
      <c r="URH1" s="318"/>
      <c r="URI1" s="318"/>
      <c r="URJ1" s="318"/>
      <c r="URK1" s="318"/>
      <c r="URL1" s="318"/>
      <c r="URM1" s="318"/>
      <c r="URN1" s="318"/>
      <c r="URO1" s="318"/>
      <c r="URP1" s="318"/>
      <c r="URQ1" s="318"/>
      <c r="URR1" s="318"/>
      <c r="URS1" s="318"/>
      <c r="URT1" s="318"/>
      <c r="URU1" s="318"/>
      <c r="URV1" s="318"/>
      <c r="URW1" s="318"/>
      <c r="URX1" s="318"/>
      <c r="URY1" s="318"/>
      <c r="URZ1" s="318"/>
      <c r="USA1" s="318"/>
      <c r="USB1" s="318"/>
      <c r="USC1" s="318"/>
      <c r="USD1" s="318"/>
      <c r="USE1" s="318"/>
      <c r="USF1" s="318"/>
      <c r="USG1" s="318"/>
      <c r="USH1" s="318"/>
      <c r="USI1" s="318"/>
      <c r="USJ1" s="318"/>
      <c r="USK1" s="318"/>
      <c r="USL1" s="318"/>
      <c r="USM1" s="318"/>
      <c r="USN1" s="318"/>
      <c r="USO1" s="318"/>
      <c r="USP1" s="318"/>
      <c r="USQ1" s="318"/>
      <c r="USR1" s="318"/>
      <c r="USS1" s="318"/>
      <c r="UST1" s="318"/>
      <c r="USU1" s="318"/>
      <c r="USV1" s="318"/>
      <c r="USW1" s="318"/>
      <c r="USX1" s="318"/>
      <c r="USY1" s="318"/>
      <c r="USZ1" s="318"/>
      <c r="UTA1" s="318"/>
      <c r="UTB1" s="318"/>
      <c r="UTC1" s="318"/>
      <c r="UTD1" s="318"/>
      <c r="UTE1" s="318"/>
      <c r="UTF1" s="318"/>
      <c r="UTG1" s="318"/>
      <c r="UTH1" s="318"/>
      <c r="UTI1" s="318"/>
      <c r="UTJ1" s="318"/>
      <c r="UTK1" s="318"/>
      <c r="UTL1" s="318"/>
      <c r="UTM1" s="318"/>
      <c r="UTN1" s="318"/>
      <c r="UTO1" s="318"/>
      <c r="UTP1" s="318"/>
      <c r="UTQ1" s="318"/>
      <c r="UTR1" s="318"/>
      <c r="UTS1" s="318"/>
      <c r="UTT1" s="318"/>
      <c r="UTU1" s="318"/>
      <c r="UTV1" s="318"/>
      <c r="UTW1" s="318"/>
      <c r="UTX1" s="318"/>
      <c r="UTY1" s="318"/>
      <c r="UTZ1" s="318"/>
      <c r="UUA1" s="318"/>
      <c r="UUB1" s="318"/>
      <c r="UUC1" s="318"/>
      <c r="UUD1" s="318"/>
      <c r="UUE1" s="318"/>
      <c r="UUF1" s="318"/>
      <c r="UUG1" s="318"/>
      <c r="UUH1" s="318"/>
      <c r="UUI1" s="318"/>
      <c r="UUJ1" s="318"/>
      <c r="UUK1" s="318"/>
      <c r="UUL1" s="318"/>
      <c r="UUM1" s="318"/>
      <c r="UUN1" s="318"/>
      <c r="UUO1" s="318"/>
      <c r="UUP1" s="318"/>
      <c r="UUQ1" s="318"/>
      <c r="UUR1" s="318"/>
      <c r="UUS1" s="318"/>
      <c r="UUT1" s="318"/>
      <c r="UUU1" s="318"/>
      <c r="UUV1" s="318"/>
      <c r="UUW1" s="318"/>
      <c r="UUX1" s="318"/>
      <c r="UUY1" s="318"/>
      <c r="UUZ1" s="318"/>
      <c r="UVA1" s="318"/>
      <c r="UVB1" s="318"/>
      <c r="UVC1" s="318"/>
      <c r="UVD1" s="13"/>
      <c r="UVE1" s="13"/>
      <c r="UVF1" s="13"/>
      <c r="UVG1" s="13"/>
      <c r="UVH1" s="13"/>
      <c r="UVI1" s="13"/>
      <c r="UVJ1" s="13"/>
      <c r="UVK1" s="13"/>
      <c r="UVL1" s="13"/>
      <c r="UVM1" s="13"/>
      <c r="UVN1" s="13"/>
      <c r="UVO1" s="13"/>
      <c r="UVP1" s="13"/>
      <c r="UVQ1" s="13"/>
      <c r="UVR1" s="13"/>
      <c r="UVS1" s="13"/>
      <c r="UVT1" s="13"/>
      <c r="UVU1" s="13"/>
      <c r="UVV1" s="13"/>
      <c r="UVW1" s="13"/>
      <c r="UVX1" s="13"/>
      <c r="UVY1" s="13"/>
      <c r="UVZ1" s="13"/>
      <c r="UWA1" s="13"/>
      <c r="UWB1" s="13"/>
      <c r="UWC1" s="13"/>
      <c r="UWD1" s="13"/>
      <c r="UWE1" s="13"/>
      <c r="UWF1" s="13"/>
      <c r="UWG1" s="13"/>
      <c r="UWH1" s="13"/>
      <c r="UWI1" s="13"/>
      <c r="UWJ1" s="13"/>
      <c r="UWK1" s="13"/>
      <c r="UWL1" s="13"/>
      <c r="UWM1" s="13"/>
      <c r="UWN1" s="13"/>
      <c r="UWO1" s="13"/>
      <c r="UWP1" s="13"/>
      <c r="UWQ1" s="13"/>
      <c r="UWR1" s="13"/>
      <c r="UWS1" s="13"/>
      <c r="UWT1" s="13"/>
      <c r="UWU1" s="13"/>
      <c r="UWV1" s="13"/>
      <c r="UWW1" s="13"/>
      <c r="UWX1" s="13"/>
      <c r="UWY1" s="13"/>
      <c r="UWZ1" s="13"/>
      <c r="UXA1" s="13"/>
      <c r="UXB1" s="13"/>
      <c r="UXC1" s="13"/>
      <c r="UXD1" s="13"/>
      <c r="UXE1" s="13"/>
      <c r="UXF1" s="13"/>
      <c r="UXG1" s="13"/>
      <c r="UXH1" s="13"/>
      <c r="UXI1" s="13"/>
      <c r="UXJ1" s="13"/>
      <c r="UXK1" s="13"/>
      <c r="UXL1" s="13"/>
      <c r="UXM1" s="13"/>
      <c r="UXN1" s="13"/>
      <c r="UXO1" s="13"/>
      <c r="UXP1" s="13"/>
      <c r="UXQ1" s="13"/>
      <c r="UXR1" s="13"/>
      <c r="UXS1" s="13"/>
      <c r="UXT1" s="13"/>
      <c r="UXU1" s="13"/>
      <c r="UXV1" s="13"/>
      <c r="UXW1" s="13"/>
      <c r="UXX1" s="13"/>
      <c r="UXY1" s="13"/>
      <c r="UXZ1" s="13"/>
      <c r="UYA1" s="13"/>
      <c r="UYB1" s="13"/>
      <c r="UYC1" s="13"/>
      <c r="UYD1" s="13"/>
      <c r="UYE1" s="13"/>
      <c r="UYF1" s="13"/>
      <c r="UYG1" s="13"/>
      <c r="UYH1" s="13"/>
      <c r="UYI1" s="13"/>
      <c r="UYJ1" s="13"/>
      <c r="UYK1" s="13"/>
      <c r="UYL1" s="13"/>
      <c r="UYM1" s="13"/>
      <c r="UYN1" s="13"/>
      <c r="UYO1" s="13"/>
      <c r="UYP1" s="13"/>
      <c r="UYQ1" s="13"/>
      <c r="UYR1" s="318"/>
      <c r="UYS1" s="318"/>
      <c r="UYT1" s="318"/>
      <c r="UYU1" s="318"/>
      <c r="UYV1" s="318"/>
      <c r="UYW1" s="318"/>
      <c r="UYX1" s="318"/>
      <c r="UYY1" s="318"/>
      <c r="UYZ1" s="318"/>
      <c r="UZA1" s="318"/>
      <c r="UZB1" s="318"/>
      <c r="UZC1" s="318"/>
      <c r="UZD1" s="318"/>
      <c r="UZE1" s="318"/>
      <c r="UZF1" s="318"/>
      <c r="UZG1" s="318"/>
      <c r="UZH1" s="318"/>
      <c r="UZI1" s="318"/>
      <c r="UZJ1" s="318"/>
      <c r="UZK1" s="318"/>
      <c r="UZL1" s="318"/>
      <c r="UZM1" s="318"/>
      <c r="UZN1" s="318"/>
      <c r="UZO1" s="318"/>
      <c r="UZP1" s="318"/>
      <c r="UZQ1" s="318"/>
      <c r="UZR1" s="318"/>
      <c r="UZS1" s="318"/>
      <c r="UZT1" s="318"/>
      <c r="UZU1" s="318"/>
      <c r="UZV1" s="318"/>
      <c r="UZW1" s="318"/>
      <c r="UZX1" s="318"/>
      <c r="UZY1" s="318"/>
      <c r="UZZ1" s="318"/>
      <c r="VAA1" s="318"/>
      <c r="VAB1" s="318"/>
      <c r="VAC1" s="318"/>
      <c r="VAD1" s="318"/>
      <c r="VAE1" s="318"/>
      <c r="VAF1" s="318"/>
      <c r="VAG1" s="318"/>
      <c r="VAH1" s="318"/>
      <c r="VAI1" s="318"/>
      <c r="VAJ1" s="318"/>
      <c r="VAK1" s="318"/>
      <c r="VAL1" s="318"/>
      <c r="VAM1" s="318"/>
      <c r="VAN1" s="318"/>
      <c r="VAO1" s="318"/>
      <c r="VAP1" s="318"/>
      <c r="VAQ1" s="318"/>
      <c r="VAR1" s="318"/>
      <c r="VAS1" s="318"/>
      <c r="VAT1" s="318"/>
      <c r="VAU1" s="318"/>
      <c r="VAV1" s="318"/>
      <c r="VAW1" s="318"/>
      <c r="VAX1" s="318"/>
      <c r="VAY1" s="318"/>
      <c r="VAZ1" s="318"/>
      <c r="VBA1" s="318"/>
      <c r="VBB1" s="318"/>
      <c r="VBC1" s="318"/>
      <c r="VBD1" s="318"/>
      <c r="VBE1" s="318"/>
      <c r="VBF1" s="318"/>
      <c r="VBG1" s="318"/>
      <c r="VBH1" s="318"/>
      <c r="VBI1" s="318"/>
      <c r="VBJ1" s="318"/>
      <c r="VBK1" s="318"/>
      <c r="VBL1" s="318"/>
      <c r="VBM1" s="318"/>
      <c r="VBN1" s="318"/>
      <c r="VBO1" s="318"/>
      <c r="VBP1" s="318"/>
      <c r="VBQ1" s="318"/>
      <c r="VBR1" s="318"/>
      <c r="VBS1" s="318"/>
      <c r="VBT1" s="318"/>
      <c r="VBU1" s="318"/>
      <c r="VBV1" s="318"/>
      <c r="VBW1" s="318"/>
      <c r="VBX1" s="318"/>
      <c r="VBY1" s="318"/>
      <c r="VBZ1" s="318"/>
      <c r="VCA1" s="318"/>
      <c r="VCB1" s="318"/>
      <c r="VCC1" s="318"/>
      <c r="VCD1" s="318"/>
      <c r="VCE1" s="318"/>
      <c r="VCF1" s="318"/>
      <c r="VCG1" s="318"/>
      <c r="VCH1" s="318"/>
      <c r="VCI1" s="318"/>
      <c r="VCJ1" s="318"/>
      <c r="VCK1" s="318"/>
      <c r="VCL1" s="318"/>
      <c r="VCM1" s="318"/>
      <c r="VCN1" s="318"/>
      <c r="VCO1" s="318"/>
      <c r="VCP1" s="318"/>
      <c r="VCQ1" s="318"/>
      <c r="VCR1" s="318"/>
      <c r="VCS1" s="318"/>
      <c r="VCT1" s="318"/>
      <c r="VCU1" s="318"/>
      <c r="VCV1" s="318"/>
      <c r="VCW1" s="318"/>
      <c r="VCX1" s="318"/>
      <c r="VCY1" s="318"/>
      <c r="VCZ1" s="318"/>
      <c r="VDA1" s="318"/>
      <c r="VDB1" s="318"/>
      <c r="VDC1" s="318"/>
      <c r="VDD1" s="318"/>
      <c r="VDE1" s="318"/>
      <c r="VDF1" s="318"/>
      <c r="VDG1" s="318"/>
      <c r="VDH1" s="318"/>
      <c r="VDI1" s="318"/>
      <c r="VDJ1" s="318"/>
      <c r="VDK1" s="318"/>
      <c r="VDL1" s="318"/>
      <c r="VDM1" s="318"/>
      <c r="VDN1" s="318"/>
      <c r="VDO1" s="318"/>
      <c r="VDP1" s="318"/>
      <c r="VDQ1" s="318"/>
      <c r="VDR1" s="318"/>
      <c r="VDS1" s="318"/>
      <c r="VDT1" s="318"/>
      <c r="VDU1" s="318"/>
      <c r="VDV1" s="318"/>
      <c r="VDW1" s="318"/>
      <c r="VDX1" s="318"/>
      <c r="VDY1" s="318"/>
      <c r="VDZ1" s="318"/>
      <c r="VEA1" s="318"/>
      <c r="VEB1" s="318"/>
      <c r="VEC1" s="318"/>
      <c r="VED1" s="318"/>
      <c r="VEE1" s="318"/>
      <c r="VEF1" s="318"/>
      <c r="VEG1" s="318"/>
      <c r="VEH1" s="318"/>
      <c r="VEI1" s="318"/>
      <c r="VEJ1" s="318"/>
      <c r="VEK1" s="318"/>
      <c r="VEL1" s="318"/>
      <c r="VEM1" s="318"/>
      <c r="VEN1" s="318"/>
      <c r="VEO1" s="318"/>
      <c r="VEP1" s="318"/>
      <c r="VEQ1" s="318"/>
      <c r="VER1" s="318"/>
      <c r="VES1" s="318"/>
      <c r="VET1" s="318"/>
      <c r="VEU1" s="318"/>
      <c r="VEV1" s="318"/>
      <c r="VEW1" s="318"/>
      <c r="VEX1" s="318"/>
      <c r="VEY1" s="318"/>
      <c r="VEZ1" s="13"/>
      <c r="VFA1" s="13"/>
      <c r="VFB1" s="13"/>
      <c r="VFC1" s="13"/>
      <c r="VFD1" s="13"/>
      <c r="VFE1" s="13"/>
      <c r="VFF1" s="13"/>
      <c r="VFG1" s="13"/>
      <c r="VFH1" s="13"/>
      <c r="VFI1" s="13"/>
      <c r="VFJ1" s="13"/>
      <c r="VFK1" s="13"/>
      <c r="VFL1" s="13"/>
      <c r="VFM1" s="13"/>
      <c r="VFN1" s="13"/>
      <c r="VFO1" s="13"/>
      <c r="VFP1" s="13"/>
      <c r="VFQ1" s="13"/>
      <c r="VFR1" s="13"/>
      <c r="VFS1" s="13"/>
      <c r="VFT1" s="13"/>
      <c r="VFU1" s="13"/>
      <c r="VFV1" s="13"/>
      <c r="VFW1" s="13"/>
      <c r="VFX1" s="13"/>
      <c r="VFY1" s="13"/>
      <c r="VFZ1" s="13"/>
      <c r="VGA1" s="13"/>
      <c r="VGB1" s="13"/>
      <c r="VGC1" s="13"/>
      <c r="VGD1" s="13"/>
      <c r="VGE1" s="13"/>
      <c r="VGF1" s="13"/>
      <c r="VGG1" s="13"/>
      <c r="VGH1" s="13"/>
      <c r="VGI1" s="13"/>
      <c r="VGJ1" s="13"/>
      <c r="VGK1" s="13"/>
      <c r="VGL1" s="13"/>
      <c r="VGM1" s="13"/>
      <c r="VGN1" s="13"/>
      <c r="VGO1" s="13"/>
      <c r="VGP1" s="13"/>
      <c r="VGQ1" s="13"/>
      <c r="VGR1" s="13"/>
      <c r="VGS1" s="13"/>
      <c r="VGT1" s="13"/>
      <c r="VGU1" s="13"/>
      <c r="VGV1" s="13"/>
      <c r="VGW1" s="13"/>
      <c r="VGX1" s="13"/>
      <c r="VGY1" s="13"/>
      <c r="VGZ1" s="13"/>
      <c r="VHA1" s="13"/>
      <c r="VHB1" s="13"/>
      <c r="VHC1" s="13"/>
      <c r="VHD1" s="13"/>
      <c r="VHE1" s="13"/>
      <c r="VHF1" s="13"/>
      <c r="VHG1" s="13"/>
      <c r="VHH1" s="13"/>
      <c r="VHI1" s="13"/>
      <c r="VHJ1" s="13"/>
      <c r="VHK1" s="13"/>
      <c r="VHL1" s="13"/>
      <c r="VHM1" s="13"/>
      <c r="VHN1" s="13"/>
      <c r="VHO1" s="13"/>
      <c r="VHP1" s="13"/>
      <c r="VHQ1" s="13"/>
      <c r="VHR1" s="13"/>
      <c r="VHS1" s="13"/>
      <c r="VHT1" s="13"/>
      <c r="VHU1" s="13"/>
      <c r="VHV1" s="13"/>
      <c r="VHW1" s="13"/>
      <c r="VHX1" s="13"/>
      <c r="VHY1" s="13"/>
      <c r="VHZ1" s="13"/>
      <c r="VIA1" s="13"/>
      <c r="VIB1" s="13"/>
      <c r="VIC1" s="13"/>
      <c r="VID1" s="13"/>
      <c r="VIE1" s="13"/>
      <c r="VIF1" s="13"/>
      <c r="VIG1" s="13"/>
      <c r="VIH1" s="13"/>
      <c r="VII1" s="13"/>
      <c r="VIJ1" s="13"/>
      <c r="VIK1" s="13"/>
      <c r="VIL1" s="13"/>
      <c r="VIM1" s="13"/>
      <c r="VIN1" s="318"/>
      <c r="VIO1" s="318"/>
      <c r="VIP1" s="318"/>
      <c r="VIQ1" s="318"/>
      <c r="VIR1" s="318"/>
      <c r="VIS1" s="318"/>
      <c r="VIT1" s="318"/>
      <c r="VIU1" s="318"/>
      <c r="VIV1" s="318"/>
      <c r="VIW1" s="318"/>
      <c r="VIX1" s="318"/>
      <c r="VIY1" s="318"/>
      <c r="VIZ1" s="318"/>
      <c r="VJA1" s="318"/>
      <c r="VJB1" s="318"/>
      <c r="VJC1" s="318"/>
      <c r="VJD1" s="318"/>
      <c r="VJE1" s="318"/>
      <c r="VJF1" s="318"/>
      <c r="VJG1" s="318"/>
      <c r="VJH1" s="318"/>
      <c r="VJI1" s="318"/>
      <c r="VJJ1" s="318"/>
      <c r="VJK1" s="318"/>
      <c r="VJL1" s="318"/>
      <c r="VJM1" s="318"/>
      <c r="VJN1" s="318"/>
      <c r="VJO1" s="318"/>
      <c r="VJP1" s="318"/>
      <c r="VJQ1" s="318"/>
      <c r="VJR1" s="318"/>
      <c r="VJS1" s="318"/>
      <c r="VJT1" s="318"/>
      <c r="VJU1" s="318"/>
      <c r="VJV1" s="318"/>
      <c r="VJW1" s="318"/>
      <c r="VJX1" s="318"/>
      <c r="VJY1" s="318"/>
      <c r="VJZ1" s="318"/>
      <c r="VKA1" s="318"/>
      <c r="VKB1" s="318"/>
      <c r="VKC1" s="318"/>
      <c r="VKD1" s="318"/>
      <c r="VKE1" s="318"/>
      <c r="VKF1" s="318"/>
      <c r="VKG1" s="318"/>
      <c r="VKH1" s="318"/>
      <c r="VKI1" s="318"/>
      <c r="VKJ1" s="318"/>
      <c r="VKK1" s="318"/>
      <c r="VKL1" s="318"/>
      <c r="VKM1" s="318"/>
      <c r="VKN1" s="318"/>
      <c r="VKO1" s="318"/>
      <c r="VKP1" s="318"/>
      <c r="VKQ1" s="318"/>
      <c r="VKR1" s="318"/>
      <c r="VKS1" s="318"/>
      <c r="VKT1" s="318"/>
      <c r="VKU1" s="318"/>
      <c r="VKV1" s="318"/>
      <c r="VKW1" s="318"/>
      <c r="VKX1" s="318"/>
      <c r="VKY1" s="318"/>
      <c r="VKZ1" s="318"/>
      <c r="VLA1" s="318"/>
      <c r="VLB1" s="318"/>
      <c r="VLC1" s="318"/>
      <c r="VLD1" s="318"/>
      <c r="VLE1" s="318"/>
      <c r="VLF1" s="318"/>
      <c r="VLG1" s="318"/>
      <c r="VLH1" s="318"/>
      <c r="VLI1" s="318"/>
      <c r="VLJ1" s="318"/>
      <c r="VLK1" s="318"/>
      <c r="VLL1" s="318"/>
      <c r="VLM1" s="318"/>
      <c r="VLN1" s="318"/>
      <c r="VLO1" s="318"/>
      <c r="VLP1" s="318"/>
      <c r="VLQ1" s="318"/>
      <c r="VLR1" s="318"/>
      <c r="VLS1" s="318"/>
      <c r="VLT1" s="318"/>
      <c r="VLU1" s="318"/>
      <c r="VLV1" s="318"/>
      <c r="VLW1" s="318"/>
      <c r="VLX1" s="318"/>
      <c r="VLY1" s="318"/>
      <c r="VLZ1" s="318"/>
      <c r="VMA1" s="318"/>
      <c r="VMB1" s="318"/>
      <c r="VMC1" s="318"/>
      <c r="VMD1" s="318"/>
      <c r="VME1" s="318"/>
      <c r="VMF1" s="318"/>
      <c r="VMG1" s="318"/>
      <c r="VMH1" s="318"/>
      <c r="VMI1" s="318"/>
      <c r="VMJ1" s="318"/>
      <c r="VMK1" s="318"/>
      <c r="VML1" s="318"/>
      <c r="VMM1" s="318"/>
      <c r="VMN1" s="318"/>
      <c r="VMO1" s="318"/>
      <c r="VMP1" s="318"/>
      <c r="VMQ1" s="318"/>
      <c r="VMR1" s="318"/>
      <c r="VMS1" s="318"/>
      <c r="VMT1" s="318"/>
      <c r="VMU1" s="318"/>
      <c r="VMV1" s="318"/>
      <c r="VMW1" s="318"/>
      <c r="VMX1" s="318"/>
      <c r="VMY1" s="318"/>
      <c r="VMZ1" s="318"/>
      <c r="VNA1" s="318"/>
      <c r="VNB1" s="318"/>
      <c r="VNC1" s="318"/>
      <c r="VND1" s="318"/>
      <c r="VNE1" s="318"/>
      <c r="VNF1" s="318"/>
      <c r="VNG1" s="318"/>
      <c r="VNH1" s="318"/>
      <c r="VNI1" s="318"/>
      <c r="VNJ1" s="318"/>
      <c r="VNK1" s="318"/>
      <c r="VNL1" s="318"/>
      <c r="VNM1" s="318"/>
      <c r="VNN1" s="318"/>
      <c r="VNO1" s="318"/>
      <c r="VNP1" s="318"/>
      <c r="VNQ1" s="318"/>
      <c r="VNR1" s="318"/>
      <c r="VNS1" s="318"/>
      <c r="VNT1" s="318"/>
      <c r="VNU1" s="318"/>
      <c r="VNV1" s="318"/>
      <c r="VNW1" s="318"/>
      <c r="VNX1" s="318"/>
      <c r="VNY1" s="318"/>
      <c r="VNZ1" s="318"/>
      <c r="VOA1" s="318"/>
      <c r="VOB1" s="318"/>
      <c r="VOC1" s="318"/>
      <c r="VOD1" s="318"/>
      <c r="VOE1" s="318"/>
      <c r="VOF1" s="318"/>
      <c r="VOG1" s="318"/>
      <c r="VOH1" s="318"/>
      <c r="VOI1" s="318"/>
      <c r="VOJ1" s="318"/>
      <c r="VOK1" s="318"/>
      <c r="VOL1" s="318"/>
      <c r="VOM1" s="318"/>
      <c r="VON1" s="318"/>
      <c r="VOO1" s="318"/>
      <c r="VOP1" s="318"/>
      <c r="VOQ1" s="318"/>
      <c r="VOR1" s="318"/>
      <c r="VOS1" s="318"/>
      <c r="VOT1" s="318"/>
      <c r="VOU1" s="318"/>
      <c r="VOV1" s="13"/>
      <c r="VOW1" s="13"/>
      <c r="VOX1" s="13"/>
      <c r="VOY1" s="13"/>
      <c r="VOZ1" s="13"/>
      <c r="VPA1" s="13"/>
      <c r="VPB1" s="13"/>
      <c r="VPC1" s="13"/>
      <c r="VPD1" s="13"/>
      <c r="VPE1" s="13"/>
      <c r="VPF1" s="13"/>
      <c r="VPG1" s="13"/>
      <c r="VPH1" s="13"/>
      <c r="VPI1" s="13"/>
      <c r="VPJ1" s="13"/>
      <c r="VPK1" s="13"/>
      <c r="VPL1" s="13"/>
      <c r="VPM1" s="13"/>
      <c r="VPN1" s="13"/>
      <c r="VPO1" s="13"/>
      <c r="VPP1" s="13"/>
      <c r="VPQ1" s="13"/>
      <c r="VPR1" s="13"/>
      <c r="VPS1" s="13"/>
      <c r="VPT1" s="13"/>
      <c r="VPU1" s="13"/>
      <c r="VPV1" s="13"/>
      <c r="VPW1" s="13"/>
      <c r="VPX1" s="13"/>
      <c r="VPY1" s="13"/>
      <c r="VPZ1" s="13"/>
      <c r="VQA1" s="13"/>
      <c r="VQB1" s="13"/>
      <c r="VQC1" s="13"/>
      <c r="VQD1" s="13"/>
      <c r="VQE1" s="13"/>
      <c r="VQF1" s="13"/>
      <c r="VQG1" s="13"/>
      <c r="VQH1" s="13"/>
      <c r="VQI1" s="13"/>
      <c r="VQJ1" s="13"/>
      <c r="VQK1" s="13"/>
      <c r="VQL1" s="13"/>
      <c r="VQM1" s="13"/>
      <c r="VQN1" s="13"/>
      <c r="VQO1" s="13"/>
      <c r="VQP1" s="13"/>
      <c r="VQQ1" s="13"/>
      <c r="VQR1" s="13"/>
      <c r="VQS1" s="13"/>
      <c r="VQT1" s="13"/>
      <c r="VQU1" s="13"/>
      <c r="VQV1" s="13"/>
      <c r="VQW1" s="13"/>
      <c r="VQX1" s="13"/>
      <c r="VQY1" s="13"/>
      <c r="VQZ1" s="13"/>
      <c r="VRA1" s="13"/>
      <c r="VRB1" s="13"/>
      <c r="VRC1" s="13"/>
      <c r="VRD1" s="13"/>
      <c r="VRE1" s="13"/>
      <c r="VRF1" s="13"/>
      <c r="VRG1" s="13"/>
      <c r="VRH1" s="13"/>
      <c r="VRI1" s="13"/>
      <c r="VRJ1" s="13"/>
      <c r="VRK1" s="13"/>
      <c r="VRL1" s="13"/>
      <c r="VRM1" s="13"/>
      <c r="VRN1" s="13"/>
      <c r="VRO1" s="13"/>
      <c r="VRP1" s="13"/>
      <c r="VRQ1" s="13"/>
      <c r="VRR1" s="13"/>
      <c r="VRS1" s="13"/>
      <c r="VRT1" s="13"/>
      <c r="VRU1" s="13"/>
      <c r="VRV1" s="13"/>
      <c r="VRW1" s="13"/>
      <c r="VRX1" s="13"/>
      <c r="VRY1" s="13"/>
      <c r="VRZ1" s="13"/>
      <c r="VSA1" s="13"/>
      <c r="VSB1" s="13"/>
      <c r="VSC1" s="13"/>
      <c r="VSD1" s="13"/>
      <c r="VSE1" s="13"/>
      <c r="VSF1" s="13"/>
      <c r="VSG1" s="13"/>
      <c r="VSH1" s="13"/>
      <c r="VSI1" s="13"/>
      <c r="VSJ1" s="318"/>
      <c r="VSK1" s="318"/>
      <c r="VSL1" s="318"/>
      <c r="VSM1" s="318"/>
      <c r="VSN1" s="318"/>
      <c r="VSO1" s="318"/>
      <c r="VSP1" s="318"/>
      <c r="VSQ1" s="318"/>
      <c r="VSR1" s="318"/>
      <c r="VSS1" s="318"/>
      <c r="VST1" s="318"/>
      <c r="VSU1" s="318"/>
      <c r="VSV1" s="318"/>
      <c r="VSW1" s="318"/>
      <c r="VSX1" s="318"/>
      <c r="VSY1" s="318"/>
      <c r="VSZ1" s="318"/>
      <c r="VTA1" s="318"/>
      <c r="VTB1" s="318"/>
      <c r="VTC1" s="318"/>
      <c r="VTD1" s="318"/>
      <c r="VTE1" s="318"/>
      <c r="VTF1" s="318"/>
      <c r="VTG1" s="318"/>
      <c r="VTH1" s="318"/>
      <c r="VTI1" s="318"/>
      <c r="VTJ1" s="318"/>
      <c r="VTK1" s="318"/>
      <c r="VTL1" s="318"/>
      <c r="VTM1" s="318"/>
      <c r="VTN1" s="318"/>
      <c r="VTO1" s="318"/>
      <c r="VTP1" s="318"/>
      <c r="VTQ1" s="318"/>
      <c r="VTR1" s="318"/>
      <c r="VTS1" s="318"/>
      <c r="VTT1" s="318"/>
      <c r="VTU1" s="318"/>
      <c r="VTV1" s="318"/>
      <c r="VTW1" s="318"/>
      <c r="VTX1" s="318"/>
      <c r="VTY1" s="318"/>
      <c r="VTZ1" s="318"/>
      <c r="VUA1" s="318"/>
      <c r="VUB1" s="318"/>
      <c r="VUC1" s="318"/>
      <c r="VUD1" s="318"/>
      <c r="VUE1" s="318"/>
      <c r="VUF1" s="318"/>
      <c r="VUG1" s="318"/>
      <c r="VUH1" s="318"/>
      <c r="VUI1" s="318"/>
      <c r="VUJ1" s="318"/>
      <c r="VUK1" s="318"/>
      <c r="VUL1" s="318"/>
      <c r="VUM1" s="318"/>
      <c r="VUN1" s="318"/>
      <c r="VUO1" s="318"/>
      <c r="VUP1" s="318"/>
      <c r="VUQ1" s="318"/>
      <c r="VUR1" s="318"/>
      <c r="VUS1" s="318"/>
      <c r="VUT1" s="318"/>
      <c r="VUU1" s="318"/>
      <c r="VUV1" s="318"/>
      <c r="VUW1" s="318"/>
      <c r="VUX1" s="318"/>
      <c r="VUY1" s="318"/>
      <c r="VUZ1" s="318"/>
      <c r="VVA1" s="318"/>
      <c r="VVB1" s="318"/>
      <c r="VVC1" s="318"/>
      <c r="VVD1" s="318"/>
      <c r="VVE1" s="318"/>
      <c r="VVF1" s="318"/>
      <c r="VVG1" s="318"/>
      <c r="VVH1" s="318"/>
      <c r="VVI1" s="318"/>
      <c r="VVJ1" s="318"/>
      <c r="VVK1" s="318"/>
      <c r="VVL1" s="318"/>
      <c r="VVM1" s="318"/>
      <c r="VVN1" s="318"/>
      <c r="VVO1" s="318"/>
      <c r="VVP1" s="318"/>
      <c r="VVQ1" s="318"/>
      <c r="VVR1" s="318"/>
      <c r="VVS1" s="318"/>
      <c r="VVT1" s="318"/>
      <c r="VVU1" s="318"/>
      <c r="VVV1" s="318"/>
      <c r="VVW1" s="318"/>
      <c r="VVX1" s="318"/>
      <c r="VVY1" s="318"/>
      <c r="VVZ1" s="318"/>
      <c r="VWA1" s="318"/>
      <c r="VWB1" s="318"/>
      <c r="VWC1" s="318"/>
      <c r="VWD1" s="318"/>
      <c r="VWE1" s="318"/>
      <c r="VWF1" s="318"/>
      <c r="VWG1" s="318"/>
      <c r="VWH1" s="318"/>
      <c r="VWI1" s="318"/>
      <c r="VWJ1" s="318"/>
      <c r="VWK1" s="318"/>
      <c r="VWL1" s="318"/>
      <c r="VWM1" s="318"/>
      <c r="VWN1" s="318"/>
      <c r="VWO1" s="318"/>
      <c r="VWP1" s="318"/>
      <c r="VWQ1" s="318"/>
      <c r="VWR1" s="318"/>
      <c r="VWS1" s="318"/>
      <c r="VWT1" s="318"/>
      <c r="VWU1" s="318"/>
      <c r="VWV1" s="318"/>
      <c r="VWW1" s="318"/>
      <c r="VWX1" s="318"/>
      <c r="VWY1" s="318"/>
      <c r="VWZ1" s="318"/>
      <c r="VXA1" s="318"/>
      <c r="VXB1" s="318"/>
      <c r="VXC1" s="318"/>
      <c r="VXD1" s="318"/>
      <c r="VXE1" s="318"/>
      <c r="VXF1" s="318"/>
      <c r="VXG1" s="318"/>
      <c r="VXH1" s="318"/>
      <c r="VXI1" s="318"/>
      <c r="VXJ1" s="318"/>
      <c r="VXK1" s="318"/>
      <c r="VXL1" s="318"/>
      <c r="VXM1" s="318"/>
      <c r="VXN1" s="318"/>
      <c r="VXO1" s="318"/>
      <c r="VXP1" s="318"/>
      <c r="VXQ1" s="318"/>
      <c r="VXR1" s="318"/>
      <c r="VXS1" s="318"/>
      <c r="VXT1" s="318"/>
      <c r="VXU1" s="318"/>
      <c r="VXV1" s="318"/>
      <c r="VXW1" s="318"/>
      <c r="VXX1" s="318"/>
      <c r="VXY1" s="318"/>
      <c r="VXZ1" s="318"/>
      <c r="VYA1" s="318"/>
      <c r="VYB1" s="318"/>
      <c r="VYC1" s="318"/>
      <c r="VYD1" s="318"/>
      <c r="VYE1" s="318"/>
      <c r="VYF1" s="318"/>
      <c r="VYG1" s="318"/>
      <c r="VYH1" s="318"/>
      <c r="VYI1" s="318"/>
      <c r="VYJ1" s="318"/>
      <c r="VYK1" s="318"/>
      <c r="VYL1" s="318"/>
      <c r="VYM1" s="318"/>
      <c r="VYN1" s="318"/>
      <c r="VYO1" s="318"/>
      <c r="VYP1" s="318"/>
      <c r="VYQ1" s="318"/>
      <c r="VYR1" s="13"/>
      <c r="VYS1" s="13"/>
      <c r="VYT1" s="13"/>
      <c r="VYU1" s="13"/>
      <c r="VYV1" s="13"/>
      <c r="VYW1" s="13"/>
      <c r="VYX1" s="13"/>
      <c r="VYY1" s="13"/>
      <c r="VYZ1" s="13"/>
      <c r="VZA1" s="13"/>
      <c r="VZB1" s="13"/>
      <c r="VZC1" s="13"/>
      <c r="VZD1" s="13"/>
      <c r="VZE1" s="13"/>
      <c r="VZF1" s="13"/>
      <c r="VZG1" s="13"/>
      <c r="VZH1" s="13"/>
      <c r="VZI1" s="13"/>
      <c r="VZJ1" s="13"/>
      <c r="VZK1" s="13"/>
      <c r="VZL1" s="13"/>
      <c r="VZM1" s="13"/>
      <c r="VZN1" s="13"/>
      <c r="VZO1" s="13"/>
      <c r="VZP1" s="13"/>
      <c r="VZQ1" s="13"/>
      <c r="VZR1" s="13"/>
      <c r="VZS1" s="13"/>
      <c r="VZT1" s="13"/>
      <c r="VZU1" s="13"/>
      <c r="VZV1" s="13"/>
      <c r="VZW1" s="13"/>
      <c r="VZX1" s="13"/>
      <c r="VZY1" s="13"/>
      <c r="VZZ1" s="13"/>
      <c r="WAA1" s="13"/>
      <c r="WAB1" s="13"/>
      <c r="WAC1" s="13"/>
      <c r="WAD1" s="13"/>
      <c r="WAE1" s="13"/>
      <c r="WAF1" s="13"/>
      <c r="WAG1" s="13"/>
      <c r="WAH1" s="13"/>
      <c r="WAI1" s="13"/>
      <c r="WAJ1" s="13"/>
      <c r="WAK1" s="13"/>
      <c r="WAL1" s="13"/>
      <c r="WAM1" s="13"/>
      <c r="WAN1" s="13"/>
      <c r="WAO1" s="13"/>
      <c r="WAP1" s="13"/>
      <c r="WAQ1" s="13"/>
      <c r="WAR1" s="13"/>
      <c r="WAS1" s="13"/>
      <c r="WAT1" s="13"/>
      <c r="WAU1" s="13"/>
      <c r="WAV1" s="13"/>
      <c r="WAW1" s="13"/>
      <c r="WAX1" s="13"/>
      <c r="WAY1" s="13"/>
      <c r="WAZ1" s="13"/>
      <c r="WBA1" s="13"/>
      <c r="WBB1" s="13"/>
      <c r="WBC1" s="13"/>
      <c r="WBD1" s="13"/>
      <c r="WBE1" s="13"/>
      <c r="WBF1" s="13"/>
      <c r="WBG1" s="13"/>
      <c r="WBH1" s="13"/>
      <c r="WBI1" s="13"/>
      <c r="WBJ1" s="13"/>
      <c r="WBK1" s="13"/>
      <c r="WBL1" s="13"/>
      <c r="WBM1" s="13"/>
      <c r="WBN1" s="13"/>
      <c r="WBO1" s="13"/>
      <c r="WBP1" s="13"/>
      <c r="WBQ1" s="13"/>
      <c r="WBR1" s="13"/>
      <c r="WBS1" s="13"/>
      <c r="WBT1" s="13"/>
      <c r="WBU1" s="13"/>
      <c r="WBV1" s="13"/>
      <c r="WBW1" s="13"/>
      <c r="WBX1" s="13"/>
      <c r="WBY1" s="13"/>
      <c r="WBZ1" s="13"/>
      <c r="WCA1" s="13"/>
      <c r="WCB1" s="13"/>
      <c r="WCC1" s="13"/>
      <c r="WCD1" s="13"/>
      <c r="WCE1" s="13"/>
      <c r="WCF1" s="318"/>
      <c r="WCG1" s="318"/>
      <c r="WCH1" s="318"/>
      <c r="WCI1" s="318"/>
      <c r="WCJ1" s="318"/>
      <c r="WCK1" s="318"/>
      <c r="WCL1" s="318"/>
      <c r="WCM1" s="318"/>
      <c r="WCN1" s="318"/>
      <c r="WCO1" s="318"/>
      <c r="WCP1" s="318"/>
      <c r="WCQ1" s="318"/>
      <c r="WCR1" s="318"/>
      <c r="WCS1" s="318"/>
      <c r="WCT1" s="318"/>
      <c r="WCU1" s="318"/>
      <c r="WCV1" s="318"/>
      <c r="WCW1" s="318"/>
      <c r="WCX1" s="318"/>
      <c r="WCY1" s="318"/>
      <c r="WCZ1" s="318"/>
      <c r="WDA1" s="318"/>
      <c r="WDB1" s="318"/>
      <c r="WDC1" s="318"/>
      <c r="WDD1" s="318"/>
      <c r="WDE1" s="318"/>
      <c r="WDF1" s="318"/>
      <c r="WDG1" s="318"/>
      <c r="WDH1" s="318"/>
      <c r="WDI1" s="318"/>
      <c r="WDJ1" s="318"/>
      <c r="WDK1" s="318"/>
      <c r="WDL1" s="318"/>
      <c r="WDM1" s="318"/>
      <c r="WDN1" s="318"/>
      <c r="WDO1" s="318"/>
      <c r="WDP1" s="318"/>
      <c r="WDQ1" s="318"/>
      <c r="WDR1" s="318"/>
      <c r="WDS1" s="318"/>
      <c r="WDT1" s="318"/>
      <c r="WDU1" s="318"/>
      <c r="WDV1" s="318"/>
      <c r="WDW1" s="318"/>
      <c r="WDX1" s="318"/>
      <c r="WDY1" s="318"/>
      <c r="WDZ1" s="318"/>
      <c r="WEA1" s="318"/>
      <c r="WEB1" s="318"/>
      <c r="WEC1" s="318"/>
      <c r="WED1" s="318"/>
      <c r="WEE1" s="318"/>
      <c r="WEF1" s="318"/>
      <c r="WEG1" s="318"/>
      <c r="WEH1" s="318"/>
      <c r="WEI1" s="318"/>
      <c r="WEJ1" s="318"/>
      <c r="WEK1" s="318"/>
      <c r="WEL1" s="318"/>
      <c r="WEM1" s="318"/>
      <c r="WEN1" s="318"/>
      <c r="WEO1" s="318"/>
      <c r="WEP1" s="318"/>
      <c r="WEQ1" s="318"/>
      <c r="WER1" s="318"/>
      <c r="WES1" s="318"/>
      <c r="WET1" s="318"/>
      <c r="WEU1" s="318"/>
      <c r="WEV1" s="318"/>
      <c r="WEW1" s="318"/>
      <c r="WEX1" s="318"/>
      <c r="WEY1" s="318"/>
      <c r="WEZ1" s="318"/>
      <c r="WFA1" s="318"/>
      <c r="WFB1" s="318"/>
      <c r="WFC1" s="318"/>
      <c r="WFD1" s="318"/>
      <c r="WFE1" s="318"/>
      <c r="WFF1" s="318"/>
      <c r="WFG1" s="318"/>
      <c r="WFH1" s="318"/>
      <c r="WFI1" s="318"/>
      <c r="WFJ1" s="318"/>
      <c r="WFK1" s="318"/>
      <c r="WFL1" s="318"/>
      <c r="WFM1" s="318"/>
      <c r="WFN1" s="318"/>
      <c r="WFO1" s="318"/>
      <c r="WFP1" s="318"/>
      <c r="WFQ1" s="318"/>
      <c r="WFR1" s="318"/>
      <c r="WFS1" s="318"/>
      <c r="WFT1" s="318"/>
      <c r="WFU1" s="318"/>
      <c r="WFV1" s="318"/>
      <c r="WFW1" s="318"/>
      <c r="WFX1" s="318"/>
      <c r="WFY1" s="318"/>
      <c r="WFZ1" s="318"/>
      <c r="WGA1" s="318"/>
      <c r="WGB1" s="318"/>
      <c r="WGC1" s="318"/>
      <c r="WGD1" s="318"/>
      <c r="WGE1" s="318"/>
      <c r="WGF1" s="318"/>
      <c r="WGG1" s="318"/>
      <c r="WGH1" s="318"/>
      <c r="WGI1" s="318"/>
      <c r="WGJ1" s="318"/>
      <c r="WGK1" s="318"/>
      <c r="WGL1" s="318"/>
      <c r="WGM1" s="318"/>
      <c r="WGN1" s="318"/>
      <c r="WGO1" s="318"/>
      <c r="WGP1" s="318"/>
      <c r="WGQ1" s="318"/>
      <c r="WGR1" s="318"/>
      <c r="WGS1" s="318"/>
      <c r="WGT1" s="318"/>
      <c r="WGU1" s="318"/>
      <c r="WGV1" s="318"/>
      <c r="WGW1" s="318"/>
      <c r="WGX1" s="318"/>
      <c r="WGY1" s="318"/>
      <c r="WGZ1" s="318"/>
      <c r="WHA1" s="318"/>
      <c r="WHB1" s="318"/>
      <c r="WHC1" s="318"/>
      <c r="WHD1" s="318"/>
      <c r="WHE1" s="318"/>
      <c r="WHF1" s="318"/>
      <c r="WHG1" s="318"/>
      <c r="WHH1" s="318"/>
      <c r="WHI1" s="318"/>
      <c r="WHJ1" s="318"/>
      <c r="WHK1" s="318"/>
      <c r="WHL1" s="318"/>
      <c r="WHM1" s="318"/>
      <c r="WHN1" s="318"/>
      <c r="WHO1" s="318"/>
      <c r="WHP1" s="318"/>
      <c r="WHQ1" s="318"/>
      <c r="WHR1" s="318"/>
      <c r="WHS1" s="318"/>
      <c r="WHT1" s="318"/>
      <c r="WHU1" s="318"/>
      <c r="WHV1" s="318"/>
      <c r="WHW1" s="318"/>
      <c r="WHX1" s="318"/>
      <c r="WHY1" s="318"/>
      <c r="WHZ1" s="318"/>
      <c r="WIA1" s="318"/>
      <c r="WIB1" s="318"/>
      <c r="WIC1" s="318"/>
      <c r="WID1" s="318"/>
      <c r="WIE1" s="318"/>
      <c r="WIF1" s="318"/>
      <c r="WIG1" s="318"/>
      <c r="WIH1" s="318"/>
      <c r="WII1" s="318"/>
      <c r="WIJ1" s="318"/>
      <c r="WIK1" s="318"/>
      <c r="WIL1" s="318"/>
      <c r="WIM1" s="318"/>
      <c r="WIN1" s="13"/>
      <c r="WIO1" s="13"/>
      <c r="WIP1" s="13"/>
      <c r="WIQ1" s="13"/>
      <c r="WIR1" s="13"/>
      <c r="WIS1" s="13"/>
      <c r="WIT1" s="13"/>
      <c r="WIU1" s="13"/>
      <c r="WIV1" s="13"/>
      <c r="WIW1" s="13"/>
      <c r="WIX1" s="13"/>
      <c r="WIY1" s="13"/>
      <c r="WIZ1" s="13"/>
      <c r="WJA1" s="13"/>
      <c r="WJB1" s="13"/>
      <c r="WJC1" s="13"/>
      <c r="WJD1" s="13"/>
      <c r="WJE1" s="13"/>
      <c r="WJF1" s="13"/>
      <c r="WJG1" s="13"/>
      <c r="WJH1" s="13"/>
      <c r="WJI1" s="13"/>
      <c r="WJJ1" s="13"/>
      <c r="WJK1" s="13"/>
      <c r="WJL1" s="13"/>
      <c r="WJM1" s="13"/>
      <c r="WJN1" s="13"/>
      <c r="WJO1" s="13"/>
      <c r="WJP1" s="13"/>
      <c r="WJQ1" s="13"/>
      <c r="WJR1" s="13"/>
      <c r="WJS1" s="13"/>
      <c r="WJT1" s="13"/>
      <c r="WJU1" s="13"/>
      <c r="WJV1" s="13"/>
      <c r="WJW1" s="13"/>
      <c r="WJX1" s="13"/>
      <c r="WJY1" s="13"/>
      <c r="WJZ1" s="13"/>
      <c r="WKA1" s="13"/>
      <c r="WKB1" s="13"/>
      <c r="WKC1" s="13"/>
      <c r="WKD1" s="13"/>
      <c r="WKE1" s="13"/>
      <c r="WKF1" s="13"/>
      <c r="WKG1" s="13"/>
      <c r="WKH1" s="13"/>
      <c r="WKI1" s="13"/>
      <c r="WKJ1" s="13"/>
      <c r="WKK1" s="13"/>
      <c r="WKL1" s="13"/>
      <c r="WKM1" s="13"/>
      <c r="WKN1" s="13"/>
      <c r="WKO1" s="13"/>
      <c r="WKP1" s="13"/>
      <c r="WKQ1" s="13"/>
      <c r="WKR1" s="13"/>
      <c r="WKS1" s="13"/>
      <c r="WKT1" s="13"/>
      <c r="WKU1" s="13"/>
      <c r="WKV1" s="13"/>
      <c r="WKW1" s="13"/>
      <c r="WKX1" s="13"/>
      <c r="WKY1" s="13"/>
      <c r="WKZ1" s="13"/>
      <c r="WLA1" s="13"/>
      <c r="WLB1" s="13"/>
      <c r="WLC1" s="13"/>
      <c r="WLD1" s="13"/>
      <c r="WLE1" s="13"/>
      <c r="WLF1" s="13"/>
      <c r="WLG1" s="13"/>
      <c r="WLH1" s="13"/>
      <c r="WLI1" s="13"/>
      <c r="WLJ1" s="13"/>
      <c r="WLK1" s="13"/>
      <c r="WLL1" s="13"/>
      <c r="WLM1" s="13"/>
      <c r="WLN1" s="13"/>
      <c r="WLO1" s="13"/>
      <c r="WLP1" s="13"/>
      <c r="WLQ1" s="13"/>
      <c r="WLR1" s="13"/>
      <c r="WLS1" s="13"/>
      <c r="WLT1" s="13"/>
      <c r="WLU1" s="13"/>
      <c r="WLV1" s="13"/>
      <c r="WLW1" s="13"/>
      <c r="WLX1" s="13"/>
      <c r="WLY1" s="13"/>
      <c r="WLZ1" s="13"/>
      <c r="WMA1" s="13"/>
      <c r="WMB1" s="318"/>
      <c r="WMC1" s="318"/>
      <c r="WMD1" s="318"/>
      <c r="WME1" s="318"/>
      <c r="WMF1" s="318"/>
      <c r="WMG1" s="318"/>
      <c r="WMH1" s="318"/>
      <c r="WMI1" s="318"/>
      <c r="WMJ1" s="318"/>
      <c r="WMK1" s="318"/>
      <c r="WML1" s="318"/>
      <c r="WMM1" s="318"/>
      <c r="WMN1" s="318"/>
      <c r="WMO1" s="318"/>
      <c r="WMP1" s="318"/>
      <c r="WMQ1" s="318"/>
      <c r="WMR1" s="318"/>
      <c r="WMS1" s="318"/>
      <c r="WMT1" s="318"/>
      <c r="WMU1" s="318"/>
      <c r="WMV1" s="318"/>
      <c r="WMW1" s="318"/>
      <c r="WMX1" s="318"/>
      <c r="WMY1" s="318"/>
      <c r="WMZ1" s="318"/>
      <c r="WNA1" s="318"/>
      <c r="WNB1" s="318"/>
      <c r="WNC1" s="318"/>
      <c r="WND1" s="318"/>
      <c r="WNE1" s="318"/>
      <c r="WNF1" s="318"/>
      <c r="WNG1" s="318"/>
      <c r="WNH1" s="318"/>
      <c r="WNI1" s="318"/>
      <c r="WNJ1" s="318"/>
      <c r="WNK1" s="318"/>
      <c r="WNL1" s="318"/>
      <c r="WNM1" s="318"/>
      <c r="WNN1" s="318"/>
      <c r="WNO1" s="318"/>
      <c r="WNP1" s="318"/>
      <c r="WNQ1" s="318"/>
      <c r="WNR1" s="318"/>
      <c r="WNS1" s="318"/>
      <c r="WNT1" s="318"/>
      <c r="WNU1" s="318"/>
      <c r="WNV1" s="318"/>
      <c r="WNW1" s="318"/>
      <c r="WNX1" s="318"/>
      <c r="WNY1" s="318"/>
      <c r="WNZ1" s="318"/>
      <c r="WOA1" s="318"/>
      <c r="WOB1" s="318"/>
      <c r="WOC1" s="318"/>
      <c r="WOD1" s="318"/>
      <c r="WOE1" s="318"/>
      <c r="WOF1" s="318"/>
      <c r="WOG1" s="318"/>
      <c r="WOH1" s="318"/>
      <c r="WOI1" s="318"/>
      <c r="WOJ1" s="318"/>
      <c r="WOK1" s="318"/>
      <c r="WOL1" s="318"/>
      <c r="WOM1" s="318"/>
      <c r="WON1" s="318"/>
      <c r="WOO1" s="318"/>
      <c r="WOP1" s="318"/>
      <c r="WOQ1" s="318"/>
      <c r="WOR1" s="318"/>
      <c r="WOS1" s="318"/>
      <c r="WOT1" s="318"/>
      <c r="WOU1" s="318"/>
      <c r="WOV1" s="318"/>
      <c r="WOW1" s="318"/>
      <c r="WOX1" s="318"/>
      <c r="WOY1" s="318"/>
      <c r="WOZ1" s="318"/>
      <c r="WPA1" s="318"/>
      <c r="WPB1" s="318"/>
      <c r="WPC1" s="318"/>
      <c r="WPD1" s="318"/>
      <c r="WPE1" s="318"/>
      <c r="WPF1" s="318"/>
      <c r="WPG1" s="318"/>
      <c r="WPH1" s="318"/>
      <c r="WPI1" s="318"/>
      <c r="WPJ1" s="318"/>
      <c r="WPK1" s="318"/>
      <c r="WPL1" s="318"/>
      <c r="WPM1" s="318"/>
      <c r="WPN1" s="318"/>
      <c r="WPO1" s="318"/>
      <c r="WPP1" s="318"/>
      <c r="WPQ1" s="318"/>
      <c r="WPR1" s="318"/>
      <c r="WPS1" s="318"/>
      <c r="WPT1" s="318"/>
      <c r="WPU1" s="318"/>
      <c r="WPV1" s="318"/>
      <c r="WPW1" s="318"/>
      <c r="WPX1" s="318"/>
      <c r="WPY1" s="318"/>
      <c r="WPZ1" s="318"/>
      <c r="WQA1" s="318"/>
      <c r="WQB1" s="318"/>
      <c r="WQC1" s="318"/>
      <c r="WQD1" s="318"/>
      <c r="WQE1" s="318"/>
      <c r="WQF1" s="318"/>
      <c r="WQG1" s="318"/>
      <c r="WQH1" s="318"/>
      <c r="WQI1" s="318"/>
      <c r="WQJ1" s="318"/>
      <c r="WQK1" s="318"/>
      <c r="WQL1" s="318"/>
      <c r="WQM1" s="318"/>
      <c r="WQN1" s="318"/>
      <c r="WQO1" s="318"/>
      <c r="WQP1" s="318"/>
      <c r="WQQ1" s="318"/>
      <c r="WQR1" s="318"/>
      <c r="WQS1" s="318"/>
      <c r="WQT1" s="318"/>
      <c r="WQU1" s="318"/>
      <c r="WQV1" s="318"/>
      <c r="WQW1" s="318"/>
      <c r="WQX1" s="318"/>
      <c r="WQY1" s="318"/>
      <c r="WQZ1" s="318"/>
      <c r="WRA1" s="318"/>
      <c r="WRB1" s="318"/>
      <c r="WRC1" s="318"/>
      <c r="WRD1" s="318"/>
      <c r="WRE1" s="318"/>
      <c r="WRF1" s="318"/>
      <c r="WRG1" s="318"/>
      <c r="WRH1" s="318"/>
      <c r="WRI1" s="318"/>
      <c r="WRJ1" s="318"/>
      <c r="WRK1" s="318"/>
      <c r="WRL1" s="318"/>
      <c r="WRM1" s="318"/>
      <c r="WRN1" s="318"/>
      <c r="WRO1" s="318"/>
      <c r="WRP1" s="318"/>
      <c r="WRQ1" s="318"/>
      <c r="WRR1" s="318"/>
      <c r="WRS1" s="318"/>
      <c r="WRT1" s="318"/>
      <c r="WRU1" s="318"/>
      <c r="WRV1" s="318"/>
      <c r="WRW1" s="318"/>
      <c r="WRX1" s="318"/>
      <c r="WRY1" s="318"/>
      <c r="WRZ1" s="318"/>
      <c r="WSA1" s="318"/>
      <c r="WSB1" s="318"/>
      <c r="WSC1" s="318"/>
      <c r="WSD1" s="318"/>
      <c r="WSE1" s="318"/>
      <c r="WSF1" s="318"/>
      <c r="WSG1" s="318"/>
      <c r="WSH1" s="318"/>
      <c r="WSI1" s="318"/>
      <c r="WSJ1" s="13"/>
      <c r="WSK1" s="13"/>
      <c r="WSL1" s="13"/>
      <c r="WSM1" s="13"/>
      <c r="WSN1" s="13"/>
      <c r="WSO1" s="13"/>
      <c r="WSP1" s="13"/>
      <c r="WSQ1" s="13"/>
      <c r="WSR1" s="13"/>
      <c r="WSS1" s="13"/>
      <c r="WST1" s="13"/>
      <c r="WSU1" s="13"/>
      <c r="WSV1" s="13"/>
      <c r="WSW1" s="13"/>
      <c r="WSX1" s="13"/>
      <c r="WSY1" s="13"/>
      <c r="WSZ1" s="13"/>
      <c r="WTA1" s="13"/>
      <c r="WTB1" s="13"/>
      <c r="WTC1" s="13"/>
      <c r="WTD1" s="13"/>
      <c r="WTE1" s="13"/>
      <c r="WTF1" s="13"/>
      <c r="WTG1" s="13"/>
      <c r="WTH1" s="13"/>
      <c r="WTI1" s="13"/>
      <c r="WTJ1" s="13"/>
      <c r="WTK1" s="13"/>
      <c r="WTL1" s="13"/>
      <c r="WTM1" s="13"/>
      <c r="WTN1" s="13"/>
      <c r="WTO1" s="13"/>
      <c r="WTP1" s="13"/>
      <c r="WTQ1" s="13"/>
      <c r="WTR1" s="13"/>
      <c r="WTS1" s="13"/>
      <c r="WTT1" s="13"/>
      <c r="WTU1" s="13"/>
      <c r="WTV1" s="13"/>
      <c r="WTW1" s="13"/>
      <c r="WTX1" s="13"/>
      <c r="WTY1" s="13"/>
      <c r="WTZ1" s="13"/>
      <c r="WUA1" s="13"/>
      <c r="WUB1" s="13"/>
      <c r="WUC1" s="13"/>
      <c r="WUD1" s="13"/>
      <c r="WUE1" s="13"/>
      <c r="WUF1" s="13"/>
      <c r="WUG1" s="13"/>
      <c r="WUH1" s="13"/>
      <c r="WUI1" s="13"/>
      <c r="WUJ1" s="13"/>
      <c r="WUK1" s="13"/>
      <c r="WUL1" s="13"/>
      <c r="WUM1" s="13"/>
      <c r="WUN1" s="13"/>
      <c r="WUO1" s="13"/>
      <c r="WUP1" s="13"/>
      <c r="WUQ1" s="13"/>
      <c r="WUR1" s="13"/>
      <c r="WUS1" s="13"/>
      <c r="WUT1" s="13"/>
      <c r="WUU1" s="13"/>
      <c r="WUV1" s="13"/>
      <c r="WUW1" s="13"/>
      <c r="WUX1" s="13"/>
      <c r="WUY1" s="13"/>
      <c r="WUZ1" s="13"/>
      <c r="WVA1" s="13"/>
      <c r="WVB1" s="13"/>
      <c r="WVC1" s="13"/>
      <c r="WVD1" s="13"/>
      <c r="WVE1" s="13"/>
      <c r="WVF1" s="13"/>
      <c r="WVG1" s="13"/>
      <c r="WVH1" s="13"/>
      <c r="WVI1" s="13"/>
      <c r="WVJ1" s="13"/>
      <c r="WVK1" s="13"/>
      <c r="WVL1" s="13"/>
      <c r="WVM1" s="13"/>
      <c r="WVN1" s="13"/>
      <c r="WVO1" s="13"/>
      <c r="WVP1" s="13"/>
      <c r="WVQ1" s="13"/>
      <c r="WVR1" s="13"/>
      <c r="WVS1" s="13"/>
      <c r="WVT1" s="13"/>
      <c r="WVU1" s="13"/>
      <c r="WVV1" s="13"/>
      <c r="WVW1" s="13"/>
      <c r="WVX1" s="13"/>
    </row>
    <row r="2" spans="1:16144" ht="16.149999999999999" thickBot="1">
      <c r="A2" s="11"/>
      <c r="B2" s="11" t="str">
        <f>+"AÑO: "&amp;F2</f>
        <v>AÑO: 2025</v>
      </c>
      <c r="C2" s="11"/>
      <c r="D2" s="15"/>
      <c r="E2" s="50">
        <v>2023</v>
      </c>
      <c r="F2" s="50">
        <v>2025</v>
      </c>
      <c r="G2" s="51"/>
      <c r="H2" s="51"/>
      <c r="I2" s="51"/>
      <c r="J2" s="51"/>
      <c r="K2" s="51"/>
      <c r="L2" s="51"/>
      <c r="M2" s="51"/>
      <c r="N2" s="51"/>
      <c r="O2" s="51"/>
      <c r="P2" s="52"/>
      <c r="Q2" s="53"/>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6"/>
      <c r="CO2" s="16"/>
      <c r="CP2" s="16"/>
      <c r="CQ2" s="16"/>
      <c r="CR2" s="16"/>
      <c r="CS2" s="16"/>
      <c r="CT2" s="16"/>
      <c r="CU2" s="16"/>
      <c r="CV2" s="16"/>
      <c r="CW2" s="16"/>
      <c r="CX2" s="16"/>
      <c r="CY2" s="16"/>
      <c r="CZ2" s="16"/>
      <c r="DA2" s="16"/>
      <c r="DB2" s="16"/>
      <c r="DC2" s="16"/>
      <c r="DD2" s="16"/>
      <c r="DE2" s="16"/>
      <c r="DF2" s="16"/>
      <c r="DG2" s="16"/>
      <c r="DH2" s="16"/>
      <c r="DI2" s="16"/>
      <c r="DJ2" s="16"/>
      <c r="DK2" s="16"/>
      <c r="DL2" s="16"/>
      <c r="DM2" s="16"/>
      <c r="DN2" s="16"/>
      <c r="DO2" s="16"/>
      <c r="DP2" s="16"/>
      <c r="DQ2" s="16"/>
      <c r="DR2" s="16"/>
      <c r="DS2" s="16"/>
      <c r="DT2" s="16"/>
      <c r="DU2" s="16"/>
      <c r="DV2" s="16"/>
      <c r="DW2" s="16"/>
      <c r="DX2" s="16"/>
      <c r="DY2" s="16"/>
      <c r="DZ2" s="16"/>
      <c r="EA2" s="16"/>
      <c r="EB2" s="16"/>
      <c r="EC2" s="16"/>
      <c r="ED2" s="16"/>
      <c r="EE2" s="16"/>
      <c r="EF2" s="16"/>
      <c r="EG2" s="16"/>
      <c r="EH2" s="16"/>
      <c r="EI2" s="16"/>
      <c r="EJ2" s="16"/>
      <c r="EK2" s="16"/>
      <c r="EL2" s="16"/>
      <c r="EM2" s="16"/>
      <c r="EN2" s="16"/>
      <c r="EO2" s="16"/>
      <c r="EP2" s="16"/>
      <c r="EQ2" s="16"/>
      <c r="ER2" s="16"/>
      <c r="ES2" s="16"/>
      <c r="ET2" s="16"/>
      <c r="EU2" s="16"/>
      <c r="EV2" s="16"/>
      <c r="EW2" s="16"/>
      <c r="EX2" s="16"/>
      <c r="EY2" s="16"/>
      <c r="EZ2" s="16"/>
      <c r="FA2" s="16"/>
      <c r="FB2" s="16"/>
      <c r="FC2" s="16"/>
      <c r="FD2" s="16"/>
      <c r="FE2" s="16"/>
      <c r="FF2" s="16"/>
      <c r="FG2" s="16"/>
      <c r="FH2" s="16"/>
      <c r="FI2" s="16"/>
      <c r="FJ2" s="16"/>
      <c r="FK2" s="16"/>
      <c r="FL2" s="16"/>
      <c r="FM2" s="16"/>
      <c r="FN2" s="16"/>
      <c r="FO2" s="16"/>
      <c r="FP2" s="16"/>
      <c r="FQ2" s="16"/>
      <c r="FR2" s="16"/>
      <c r="FS2" s="16"/>
      <c r="FT2" s="16"/>
      <c r="FU2" s="16"/>
      <c r="FV2" s="16"/>
      <c r="FW2" s="16"/>
      <c r="FX2" s="16"/>
      <c r="FY2" s="16"/>
      <c r="FZ2" s="16"/>
      <c r="GA2" s="16"/>
      <c r="GB2" s="16"/>
      <c r="GC2" s="16"/>
      <c r="GD2" s="16"/>
      <c r="GE2" s="16"/>
      <c r="GF2" s="16"/>
      <c r="GG2" s="16"/>
      <c r="GH2" s="16"/>
      <c r="GI2" s="16"/>
      <c r="GJ2" s="16"/>
      <c r="GK2" s="16"/>
      <c r="GL2" s="16"/>
      <c r="GM2" s="16"/>
      <c r="GN2" s="16"/>
      <c r="GO2" s="16"/>
      <c r="GP2" s="16"/>
      <c r="GQ2" s="16"/>
      <c r="GR2" s="16"/>
      <c r="GS2" s="16"/>
      <c r="GT2" s="16"/>
      <c r="GU2" s="16"/>
      <c r="GV2" s="16"/>
      <c r="GW2" s="16"/>
      <c r="GX2" s="16"/>
      <c r="GY2" s="16"/>
      <c r="GZ2" s="16"/>
      <c r="HA2" s="16"/>
      <c r="HB2" s="16"/>
      <c r="HC2" s="16"/>
      <c r="HD2" s="16"/>
      <c r="HE2" s="16"/>
      <c r="HF2" s="16"/>
      <c r="HG2" s="16"/>
      <c r="HH2" s="16"/>
      <c r="HI2" s="16"/>
      <c r="HJ2" s="16"/>
      <c r="HK2" s="16"/>
      <c r="HL2" s="16"/>
      <c r="HM2" s="16"/>
      <c r="HN2" s="16"/>
      <c r="HO2" s="16"/>
      <c r="HP2" s="16"/>
      <c r="HQ2" s="16"/>
      <c r="HR2" s="16"/>
      <c r="HS2" s="16"/>
      <c r="HT2" s="16"/>
      <c r="HU2" s="16"/>
      <c r="HV2" s="16"/>
      <c r="HW2" s="16"/>
      <c r="HX2" s="16"/>
      <c r="HY2" s="16"/>
      <c r="HZ2" s="16"/>
      <c r="IA2" s="16"/>
      <c r="IB2" s="16"/>
      <c r="IC2" s="16"/>
      <c r="ID2" s="16"/>
      <c r="IE2" s="16"/>
      <c r="IF2" s="16"/>
      <c r="IG2" s="16"/>
      <c r="IH2" s="16"/>
      <c r="II2" s="16"/>
      <c r="IJ2" s="16"/>
      <c r="IK2" s="16"/>
      <c r="IL2" s="16"/>
      <c r="IM2" s="16"/>
      <c r="IN2" s="16"/>
      <c r="IO2" s="16"/>
      <c r="IP2" s="16"/>
      <c r="IQ2" s="16"/>
      <c r="IR2" s="16"/>
      <c r="IS2" s="16"/>
      <c r="IT2" s="16"/>
      <c r="IU2" s="16"/>
      <c r="IV2" s="16"/>
      <c r="IW2" s="16"/>
      <c r="IX2" s="16"/>
      <c r="IY2" s="16"/>
      <c r="IZ2" s="16"/>
      <c r="JA2" s="16"/>
      <c r="JB2" s="16"/>
      <c r="JC2" s="16"/>
      <c r="JD2" s="16"/>
      <c r="JE2" s="16"/>
      <c r="JF2" s="16"/>
      <c r="JG2" s="16"/>
      <c r="JH2" s="16"/>
      <c r="JI2" s="16"/>
      <c r="JJ2" s="16"/>
      <c r="JK2" s="16"/>
      <c r="JL2" s="16"/>
      <c r="JM2" s="16"/>
      <c r="JN2" s="16"/>
      <c r="JO2" s="16"/>
      <c r="JP2" s="16"/>
      <c r="JQ2" s="16"/>
      <c r="JR2" s="16"/>
      <c r="JS2" s="16"/>
      <c r="JT2" s="16"/>
      <c r="JU2" s="16"/>
      <c r="JV2" s="16"/>
      <c r="JW2" s="16"/>
      <c r="JX2" s="16"/>
      <c r="JY2" s="16"/>
      <c r="JZ2" s="16"/>
      <c r="KA2" s="16"/>
      <c r="KB2" s="16"/>
      <c r="KC2" s="16"/>
      <c r="KD2" s="16"/>
      <c r="KE2" s="16"/>
      <c r="KF2" s="16"/>
      <c r="KG2" s="16"/>
      <c r="KH2" s="16"/>
      <c r="KI2" s="16"/>
      <c r="KJ2" s="16"/>
      <c r="KK2" s="16"/>
      <c r="KL2" s="16"/>
      <c r="KM2" s="16"/>
      <c r="KN2" s="16"/>
      <c r="KO2" s="16"/>
      <c r="KP2" s="16"/>
      <c r="KQ2" s="16"/>
      <c r="KR2" s="16"/>
      <c r="KS2" s="16"/>
      <c r="KT2" s="16"/>
      <c r="KU2" s="16"/>
      <c r="KV2" s="16"/>
      <c r="KW2" s="16"/>
      <c r="KX2" s="16"/>
      <c r="KY2" s="16"/>
      <c r="KZ2" s="16"/>
      <c r="LA2" s="16"/>
      <c r="LB2" s="16"/>
      <c r="LC2" s="16"/>
      <c r="LD2" s="16"/>
      <c r="LE2" s="16"/>
      <c r="LF2" s="16"/>
      <c r="LG2" s="16"/>
      <c r="LH2" s="16"/>
      <c r="LI2" s="16"/>
      <c r="LJ2" s="16"/>
      <c r="LK2" s="16"/>
      <c r="LL2" s="16"/>
      <c r="LM2" s="16"/>
      <c r="LN2" s="16"/>
      <c r="LO2" s="16"/>
      <c r="LP2" s="16"/>
      <c r="LQ2" s="16"/>
      <c r="LR2" s="16"/>
      <c r="LS2" s="16"/>
      <c r="LT2" s="16"/>
      <c r="LU2" s="16"/>
      <c r="LV2" s="16"/>
      <c r="LW2" s="16"/>
      <c r="LX2" s="16"/>
      <c r="LY2" s="16"/>
      <c r="LZ2" s="16"/>
      <c r="MA2" s="16"/>
      <c r="MB2" s="16"/>
      <c r="MC2" s="16"/>
      <c r="MD2" s="16"/>
      <c r="ME2" s="16"/>
      <c r="MF2" s="16"/>
      <c r="MG2" s="16"/>
      <c r="MH2" s="16"/>
      <c r="MI2" s="16"/>
      <c r="MJ2" s="16"/>
      <c r="MK2" s="16"/>
      <c r="ML2" s="16"/>
      <c r="MM2" s="16"/>
      <c r="MN2" s="16"/>
      <c r="MO2" s="16"/>
      <c r="MP2" s="16"/>
      <c r="MQ2" s="16"/>
      <c r="MR2" s="16"/>
      <c r="MS2" s="16"/>
      <c r="MT2" s="16"/>
      <c r="MU2" s="16"/>
      <c r="MV2" s="16"/>
      <c r="MW2" s="16"/>
      <c r="MX2" s="16"/>
      <c r="MY2" s="16"/>
      <c r="MZ2" s="16"/>
      <c r="NA2" s="16"/>
      <c r="NB2" s="16"/>
      <c r="NC2" s="16"/>
      <c r="ND2" s="16"/>
      <c r="NE2" s="16"/>
      <c r="NF2" s="16"/>
      <c r="NG2" s="16"/>
      <c r="NH2" s="16"/>
      <c r="NI2" s="16"/>
      <c r="NJ2" s="16"/>
      <c r="NK2" s="16"/>
      <c r="NL2" s="16"/>
      <c r="NM2" s="16"/>
      <c r="NN2" s="16"/>
      <c r="NO2" s="16"/>
      <c r="NP2" s="16"/>
      <c r="NQ2" s="16"/>
      <c r="NR2" s="16"/>
      <c r="NS2" s="16"/>
      <c r="NT2" s="16"/>
      <c r="NU2" s="16"/>
      <c r="NV2" s="16"/>
      <c r="NW2" s="16"/>
      <c r="NX2" s="16"/>
      <c r="NY2" s="16"/>
      <c r="NZ2" s="16"/>
      <c r="OA2" s="16"/>
      <c r="OB2" s="16"/>
      <c r="OC2" s="16"/>
      <c r="OD2" s="16"/>
      <c r="OE2" s="16"/>
      <c r="OF2" s="16"/>
      <c r="OG2" s="16"/>
      <c r="OH2" s="16"/>
      <c r="OI2" s="16"/>
      <c r="OJ2" s="16"/>
      <c r="OK2" s="16"/>
      <c r="OL2" s="16"/>
      <c r="OM2" s="16"/>
      <c r="ON2" s="16"/>
      <c r="OO2" s="16"/>
      <c r="OP2" s="16"/>
      <c r="OQ2" s="16"/>
      <c r="OR2" s="16"/>
      <c r="OS2" s="16"/>
      <c r="OT2" s="16"/>
      <c r="OU2" s="16"/>
      <c r="OV2" s="16"/>
      <c r="OW2" s="16"/>
      <c r="OX2" s="16"/>
      <c r="OY2" s="16"/>
      <c r="OZ2" s="16"/>
      <c r="PA2" s="16"/>
      <c r="PB2" s="16"/>
      <c r="PC2" s="16"/>
      <c r="PD2" s="16"/>
      <c r="PE2" s="16"/>
      <c r="PF2" s="16"/>
      <c r="PG2" s="16"/>
      <c r="PH2" s="16"/>
      <c r="PI2" s="16"/>
      <c r="PJ2" s="16"/>
      <c r="PK2" s="16"/>
      <c r="PL2" s="16"/>
      <c r="PM2" s="16"/>
      <c r="PN2" s="16"/>
      <c r="PO2" s="16"/>
      <c r="PP2" s="16"/>
      <c r="PQ2" s="16"/>
      <c r="PR2" s="16"/>
      <c r="PS2" s="16"/>
      <c r="PT2" s="16"/>
      <c r="PU2" s="16"/>
      <c r="PV2" s="16"/>
      <c r="PW2" s="16"/>
      <c r="PX2" s="16"/>
      <c r="PY2" s="16"/>
      <c r="PZ2" s="16"/>
      <c r="QA2" s="16"/>
      <c r="QB2" s="16"/>
      <c r="QC2" s="16"/>
      <c r="QD2" s="16"/>
      <c r="QE2" s="16"/>
      <c r="QF2" s="16"/>
      <c r="QG2" s="16"/>
      <c r="QH2" s="16"/>
      <c r="QI2" s="16"/>
      <c r="QJ2" s="16"/>
      <c r="QK2" s="16"/>
      <c r="QL2" s="16"/>
      <c r="QM2" s="16"/>
      <c r="QN2" s="16"/>
      <c r="QO2" s="16"/>
      <c r="QP2" s="16"/>
      <c r="QQ2" s="16"/>
      <c r="QR2" s="16"/>
      <c r="QS2" s="16"/>
      <c r="QT2" s="16"/>
      <c r="QU2" s="16"/>
      <c r="QV2" s="16"/>
      <c r="QW2" s="16"/>
      <c r="QX2" s="16"/>
      <c r="QY2" s="16"/>
      <c r="QZ2" s="16"/>
      <c r="RA2" s="16"/>
      <c r="RB2" s="16"/>
      <c r="RC2" s="16"/>
      <c r="RD2" s="16"/>
      <c r="RE2" s="16"/>
      <c r="RF2" s="16"/>
      <c r="RG2" s="16"/>
      <c r="RH2" s="16"/>
      <c r="RI2" s="16"/>
      <c r="RJ2" s="16"/>
      <c r="RK2" s="16"/>
      <c r="RL2" s="16"/>
      <c r="RM2" s="16"/>
      <c r="RN2" s="16"/>
      <c r="RO2" s="16"/>
      <c r="RP2" s="16"/>
      <c r="RQ2" s="16"/>
      <c r="RR2" s="16"/>
      <c r="RS2" s="16"/>
      <c r="RT2" s="16"/>
      <c r="RU2" s="16"/>
      <c r="RV2" s="16"/>
      <c r="RW2" s="16"/>
      <c r="RX2" s="16"/>
      <c r="RY2" s="16"/>
      <c r="RZ2" s="16"/>
      <c r="SA2" s="16"/>
      <c r="SB2" s="16"/>
      <c r="SC2" s="16"/>
      <c r="SD2" s="16"/>
      <c r="SE2" s="16"/>
      <c r="SF2" s="16"/>
      <c r="SG2" s="16"/>
      <c r="SH2" s="16"/>
      <c r="SI2" s="16"/>
      <c r="SJ2" s="16"/>
      <c r="SK2" s="16"/>
      <c r="SL2" s="16"/>
      <c r="SM2" s="16"/>
      <c r="SN2" s="16"/>
      <c r="SO2" s="16"/>
      <c r="SP2" s="16"/>
      <c r="SQ2" s="16"/>
      <c r="SR2" s="16"/>
      <c r="SS2" s="16"/>
      <c r="ST2" s="16"/>
      <c r="SU2" s="16"/>
      <c r="SV2" s="16"/>
      <c r="SW2" s="16"/>
      <c r="SX2" s="16"/>
      <c r="SY2" s="16"/>
      <c r="SZ2" s="16"/>
      <c r="TA2" s="16"/>
      <c r="TB2" s="16"/>
      <c r="TC2" s="16"/>
      <c r="TD2" s="16"/>
      <c r="TE2" s="16"/>
      <c r="TF2" s="16"/>
      <c r="TG2" s="16"/>
      <c r="TH2" s="16"/>
      <c r="TI2" s="16"/>
      <c r="TJ2" s="16"/>
      <c r="TK2" s="16"/>
      <c r="TL2" s="16"/>
      <c r="TM2" s="16"/>
      <c r="TN2" s="16"/>
      <c r="TO2" s="16"/>
      <c r="TP2" s="16"/>
      <c r="TQ2" s="16"/>
      <c r="TR2" s="16"/>
      <c r="TS2" s="16"/>
      <c r="TT2" s="16"/>
      <c r="TU2" s="16"/>
      <c r="TV2" s="16"/>
      <c r="TW2" s="16"/>
      <c r="TX2" s="16"/>
      <c r="TY2" s="16"/>
      <c r="TZ2" s="16"/>
      <c r="UA2" s="16"/>
      <c r="UB2" s="16"/>
      <c r="UC2" s="16"/>
      <c r="UD2" s="16"/>
      <c r="UE2" s="16"/>
      <c r="UF2" s="16"/>
      <c r="UG2" s="16"/>
      <c r="UH2" s="16"/>
      <c r="UI2" s="16"/>
      <c r="UJ2" s="16"/>
      <c r="UK2" s="16"/>
      <c r="UL2" s="16"/>
      <c r="UM2" s="16"/>
      <c r="UN2" s="16"/>
      <c r="UO2" s="16"/>
      <c r="UP2" s="16"/>
      <c r="UQ2" s="16"/>
      <c r="UR2" s="16"/>
      <c r="US2" s="16"/>
      <c r="UT2" s="16"/>
      <c r="UU2" s="16"/>
      <c r="UV2" s="16"/>
      <c r="UW2" s="16"/>
      <c r="UX2" s="16"/>
      <c r="UY2" s="16"/>
      <c r="UZ2" s="16"/>
      <c r="VA2" s="16"/>
      <c r="VB2" s="16"/>
      <c r="VC2" s="16"/>
      <c r="VD2" s="16"/>
      <c r="VE2" s="16"/>
      <c r="VF2" s="16"/>
      <c r="VG2" s="16"/>
      <c r="VH2" s="16"/>
      <c r="VI2" s="16"/>
      <c r="VJ2" s="16"/>
      <c r="VK2" s="16"/>
      <c r="VL2" s="16"/>
      <c r="VM2" s="16"/>
      <c r="VN2" s="16"/>
      <c r="VO2" s="16"/>
      <c r="VP2" s="16"/>
      <c r="VQ2" s="16"/>
      <c r="VR2" s="16"/>
      <c r="VS2" s="16"/>
      <c r="VT2" s="16"/>
      <c r="VU2" s="16"/>
      <c r="VV2" s="16"/>
      <c r="VW2" s="16"/>
      <c r="VX2" s="16"/>
      <c r="VY2" s="16"/>
      <c r="VZ2" s="16"/>
      <c r="WA2" s="16"/>
      <c r="WB2" s="16"/>
      <c r="WC2" s="16"/>
      <c r="WD2" s="16"/>
      <c r="WE2" s="16"/>
      <c r="WF2" s="16"/>
      <c r="WG2" s="16"/>
      <c r="WH2" s="16"/>
      <c r="WI2" s="16"/>
      <c r="WJ2" s="16"/>
      <c r="WK2" s="16"/>
      <c r="WL2" s="16"/>
      <c r="WM2" s="16"/>
      <c r="WN2" s="16"/>
      <c r="WO2" s="16"/>
      <c r="WP2" s="16"/>
      <c r="WQ2" s="16"/>
      <c r="WR2" s="16"/>
      <c r="WS2" s="16"/>
      <c r="WT2" s="16"/>
      <c r="WU2" s="16"/>
      <c r="WV2" s="16"/>
      <c r="WW2" s="16"/>
      <c r="WX2" s="16"/>
      <c r="WY2" s="16"/>
      <c r="WZ2" s="16"/>
      <c r="XA2" s="16"/>
      <c r="XB2" s="16"/>
      <c r="XC2" s="16"/>
      <c r="XD2" s="16"/>
      <c r="XE2" s="16"/>
      <c r="XF2" s="16"/>
      <c r="XG2" s="16"/>
      <c r="XH2" s="16"/>
      <c r="XI2" s="16"/>
      <c r="XJ2" s="16"/>
      <c r="XK2" s="16"/>
      <c r="XL2" s="16"/>
      <c r="XM2" s="16"/>
      <c r="XN2" s="16"/>
      <c r="XO2" s="16"/>
      <c r="XP2" s="16"/>
      <c r="XQ2" s="16"/>
      <c r="XR2" s="16"/>
      <c r="XS2" s="16"/>
      <c r="XT2" s="16"/>
      <c r="XU2" s="16"/>
      <c r="XV2" s="16"/>
      <c r="XW2" s="16"/>
      <c r="XX2" s="16"/>
      <c r="XY2" s="16"/>
      <c r="XZ2" s="16"/>
      <c r="YA2" s="16"/>
      <c r="YB2" s="16"/>
      <c r="YC2" s="16"/>
      <c r="YD2" s="16"/>
      <c r="YE2" s="16"/>
      <c r="YF2" s="16"/>
      <c r="YG2" s="16"/>
      <c r="YH2" s="16"/>
      <c r="YI2" s="16"/>
      <c r="YJ2" s="16"/>
      <c r="YK2" s="16"/>
      <c r="YL2" s="16"/>
      <c r="YM2" s="16"/>
      <c r="YN2" s="16"/>
      <c r="YO2" s="16"/>
      <c r="YP2" s="16"/>
      <c r="YQ2" s="16"/>
      <c r="YR2" s="16"/>
      <c r="YS2" s="16"/>
      <c r="YT2" s="16"/>
      <c r="YU2" s="16"/>
      <c r="YV2" s="16"/>
      <c r="YW2" s="16"/>
      <c r="YX2" s="16"/>
      <c r="YY2" s="16"/>
      <c r="YZ2" s="16"/>
      <c r="ZA2" s="16"/>
      <c r="ZB2" s="16"/>
      <c r="ZC2" s="16"/>
      <c r="ZD2" s="16"/>
      <c r="ZE2" s="16"/>
      <c r="ZF2" s="16"/>
      <c r="ZG2" s="16"/>
      <c r="ZH2" s="16"/>
      <c r="ZI2" s="16"/>
      <c r="ZJ2" s="16"/>
      <c r="ZK2" s="16"/>
      <c r="ZL2" s="16"/>
      <c r="ZM2" s="16"/>
      <c r="ZN2" s="16"/>
      <c r="ZO2" s="16"/>
      <c r="ZP2" s="16"/>
      <c r="ZQ2" s="16"/>
      <c r="ZR2" s="16"/>
      <c r="ZS2" s="16"/>
      <c r="ZT2" s="16"/>
      <c r="ZU2" s="16"/>
      <c r="ZV2" s="16"/>
      <c r="ZW2" s="16"/>
      <c r="ZX2" s="16"/>
      <c r="ZY2" s="16"/>
      <c r="ZZ2" s="16"/>
      <c r="AAA2" s="16"/>
      <c r="AAB2" s="16"/>
      <c r="AAC2" s="16"/>
      <c r="AAD2" s="16"/>
      <c r="AAE2" s="16"/>
      <c r="AAF2" s="16"/>
      <c r="AAG2" s="16"/>
      <c r="AAH2" s="16"/>
      <c r="AAI2" s="16"/>
      <c r="AAJ2" s="16"/>
      <c r="AAK2" s="16"/>
      <c r="AAL2" s="16"/>
      <c r="AAM2" s="16"/>
      <c r="AAN2" s="16"/>
      <c r="AAO2" s="16"/>
      <c r="AAP2" s="16"/>
      <c r="AAQ2" s="16"/>
      <c r="AAR2" s="16"/>
      <c r="AAS2" s="16"/>
      <c r="AAT2" s="16"/>
      <c r="AAU2" s="16"/>
      <c r="AAV2" s="16"/>
      <c r="AAW2" s="16"/>
      <c r="AAX2" s="16"/>
      <c r="AAY2" s="16"/>
      <c r="AAZ2" s="16"/>
      <c r="ABA2" s="16"/>
      <c r="ABB2" s="16"/>
      <c r="ABC2" s="16"/>
      <c r="ABD2" s="16"/>
      <c r="ABE2" s="16"/>
      <c r="ABF2" s="16"/>
      <c r="ABG2" s="16"/>
      <c r="ABH2" s="16"/>
      <c r="ABI2" s="16"/>
      <c r="ABJ2" s="16"/>
      <c r="ABK2" s="16"/>
      <c r="ABL2" s="16"/>
      <c r="ABM2" s="16"/>
      <c r="ABN2" s="16"/>
      <c r="ABO2" s="16"/>
      <c r="ABP2" s="16"/>
      <c r="ABQ2" s="16"/>
      <c r="ABR2" s="16"/>
      <c r="ABS2" s="16"/>
      <c r="ABT2" s="16"/>
      <c r="ABU2" s="16"/>
      <c r="ABV2" s="16"/>
      <c r="ABW2" s="16"/>
      <c r="ABX2" s="16"/>
      <c r="ABY2" s="16"/>
      <c r="ABZ2" s="16"/>
      <c r="ACA2" s="16"/>
      <c r="ACB2" s="16"/>
      <c r="ACC2" s="16"/>
      <c r="ACD2" s="16"/>
      <c r="ACE2" s="16"/>
      <c r="ACF2" s="16"/>
      <c r="ACG2" s="16"/>
      <c r="ACH2" s="16"/>
      <c r="ACI2" s="16"/>
      <c r="ACJ2" s="16"/>
      <c r="ACK2" s="16"/>
      <c r="ACL2" s="16"/>
      <c r="ACM2" s="16"/>
      <c r="ACN2" s="16"/>
      <c r="ACO2" s="16"/>
      <c r="ACP2" s="16"/>
      <c r="ACQ2" s="16"/>
      <c r="ACR2" s="16"/>
      <c r="ACS2" s="16"/>
      <c r="ACT2" s="16"/>
      <c r="ACU2" s="16"/>
      <c r="ACV2" s="16"/>
      <c r="ACW2" s="16"/>
      <c r="ACX2" s="16"/>
      <c r="ACY2" s="16"/>
      <c r="ACZ2" s="16"/>
      <c r="ADA2" s="16"/>
      <c r="ADB2" s="16"/>
      <c r="ADC2" s="16"/>
      <c r="ADD2" s="16"/>
      <c r="ADE2" s="16"/>
      <c r="ADF2" s="16"/>
      <c r="ADG2" s="16"/>
      <c r="ADH2" s="16"/>
      <c r="ADI2" s="16"/>
      <c r="ADJ2" s="16"/>
      <c r="ADK2" s="16"/>
      <c r="ADL2" s="16"/>
      <c r="ADM2" s="16"/>
      <c r="ADN2" s="16"/>
      <c r="ADO2" s="16"/>
      <c r="ADP2" s="16"/>
      <c r="ADQ2" s="16"/>
      <c r="ADR2" s="16"/>
      <c r="ADS2" s="16"/>
      <c r="ADT2" s="16"/>
      <c r="ADU2" s="16"/>
      <c r="ADV2" s="16"/>
      <c r="ADW2" s="16"/>
      <c r="ADX2" s="16"/>
      <c r="ADY2" s="16"/>
      <c r="ADZ2" s="16"/>
      <c r="AEA2" s="16"/>
      <c r="AEB2" s="16"/>
      <c r="AEC2" s="16"/>
      <c r="AED2" s="16"/>
      <c r="AEE2" s="16"/>
      <c r="AEF2" s="16"/>
      <c r="AEG2" s="16"/>
      <c r="AEH2" s="16"/>
      <c r="AEI2" s="16"/>
      <c r="AEJ2" s="16"/>
      <c r="AEK2" s="16"/>
      <c r="AEL2" s="16"/>
      <c r="AEM2" s="16"/>
      <c r="AEN2" s="16"/>
      <c r="AEO2" s="16"/>
      <c r="AEP2" s="16"/>
      <c r="AEQ2" s="16"/>
      <c r="AER2" s="16"/>
      <c r="AES2" s="16"/>
      <c r="AET2" s="16"/>
      <c r="AEU2" s="16"/>
      <c r="AEV2" s="16"/>
      <c r="AEW2" s="16"/>
      <c r="AEX2" s="16"/>
      <c r="AEY2" s="16"/>
      <c r="AEZ2" s="16"/>
      <c r="AFA2" s="16"/>
      <c r="AFB2" s="16"/>
      <c r="AFC2" s="16"/>
      <c r="AFD2" s="16"/>
      <c r="AFE2" s="16"/>
      <c r="AFF2" s="16"/>
      <c r="AFG2" s="16"/>
      <c r="AFH2" s="16"/>
      <c r="AFI2" s="16"/>
      <c r="AFJ2" s="16"/>
      <c r="AFK2" s="16"/>
      <c r="AFL2" s="16"/>
      <c r="AFM2" s="16"/>
      <c r="AFN2" s="16"/>
      <c r="AFO2" s="16"/>
      <c r="AFP2" s="16"/>
      <c r="AFQ2" s="16"/>
      <c r="AFR2" s="16"/>
      <c r="AFS2" s="16"/>
      <c r="AFT2" s="16"/>
      <c r="AFU2" s="16"/>
      <c r="AFV2" s="16"/>
      <c r="AFW2" s="16"/>
      <c r="AFX2" s="16"/>
      <c r="AFY2" s="16"/>
      <c r="AFZ2" s="16"/>
      <c r="AGA2" s="16"/>
      <c r="AGB2" s="16"/>
      <c r="AGC2" s="16"/>
      <c r="AGD2" s="16"/>
      <c r="AGE2" s="16"/>
      <c r="AGF2" s="16"/>
      <c r="AGG2" s="16"/>
      <c r="AGH2" s="16"/>
      <c r="AGI2" s="16"/>
      <c r="AGJ2" s="16"/>
      <c r="AGK2" s="16"/>
      <c r="AGL2" s="16"/>
      <c r="AGM2" s="16"/>
      <c r="AGN2" s="16"/>
      <c r="AGO2" s="16"/>
      <c r="AGP2" s="16"/>
      <c r="AGQ2" s="16"/>
      <c r="AGR2" s="16"/>
      <c r="AGS2" s="16"/>
      <c r="AGT2" s="16"/>
      <c r="AGU2" s="16"/>
      <c r="AGV2" s="16"/>
      <c r="AGW2" s="16"/>
      <c r="AGX2" s="16"/>
      <c r="AGY2" s="16"/>
      <c r="AGZ2" s="16"/>
      <c r="AHA2" s="16"/>
      <c r="AHB2" s="16"/>
      <c r="AHC2" s="16"/>
      <c r="AHD2" s="16"/>
      <c r="AHE2" s="16"/>
      <c r="AHF2" s="16"/>
      <c r="AHG2" s="16"/>
      <c r="AHH2" s="16"/>
      <c r="AHI2" s="16"/>
      <c r="AHJ2" s="16"/>
      <c r="AHK2" s="16"/>
      <c r="AHL2" s="16"/>
      <c r="AHM2" s="16"/>
      <c r="AHN2" s="16"/>
      <c r="AHO2" s="16"/>
      <c r="AHP2" s="16"/>
      <c r="AHQ2" s="16"/>
      <c r="AHR2" s="16"/>
      <c r="AHS2" s="16"/>
      <c r="AHT2" s="16"/>
      <c r="AHU2" s="16"/>
      <c r="AHV2" s="16"/>
      <c r="AHW2" s="16"/>
      <c r="AHX2" s="16"/>
      <c r="AHY2" s="16"/>
      <c r="AHZ2" s="16"/>
      <c r="AIA2" s="16"/>
      <c r="AIB2" s="16"/>
      <c r="AIC2" s="16"/>
      <c r="AID2" s="16"/>
      <c r="AIE2" s="16"/>
      <c r="AIF2" s="16"/>
      <c r="AIG2" s="16"/>
      <c r="AIH2" s="16"/>
      <c r="AII2" s="16"/>
      <c r="AIJ2" s="16"/>
      <c r="AIK2" s="16"/>
      <c r="AIL2" s="16"/>
      <c r="AIM2" s="16"/>
      <c r="AIN2" s="16"/>
      <c r="AIO2" s="16"/>
      <c r="AIP2" s="16"/>
      <c r="AIQ2" s="16"/>
      <c r="AIR2" s="16"/>
      <c r="AIS2" s="16"/>
      <c r="AIT2" s="16"/>
      <c r="AIU2" s="16"/>
      <c r="AIV2" s="16"/>
      <c r="AIW2" s="16"/>
      <c r="AIX2" s="16"/>
      <c r="AIY2" s="16"/>
      <c r="AIZ2" s="16"/>
      <c r="AJA2" s="16"/>
      <c r="AJB2" s="16"/>
      <c r="AJC2" s="16"/>
      <c r="AJD2" s="16"/>
      <c r="AJE2" s="16"/>
      <c r="AJF2" s="16"/>
      <c r="AJG2" s="16"/>
      <c r="AJH2" s="16"/>
      <c r="AJI2" s="16"/>
      <c r="AJJ2" s="16"/>
      <c r="AJK2" s="16"/>
      <c r="AJL2" s="16"/>
      <c r="AJM2" s="16"/>
      <c r="AJN2" s="16"/>
      <c r="AJO2" s="16"/>
      <c r="AJP2" s="16"/>
      <c r="AJQ2" s="16"/>
      <c r="AJR2" s="16"/>
      <c r="AJS2" s="16"/>
      <c r="AJT2" s="16"/>
      <c r="AJU2" s="16"/>
      <c r="AJV2" s="16"/>
      <c r="AJW2" s="16"/>
      <c r="AJX2" s="16"/>
      <c r="AJY2" s="16"/>
      <c r="AJZ2" s="16"/>
      <c r="AKA2" s="16"/>
      <c r="AKB2" s="16"/>
      <c r="AKC2" s="16"/>
      <c r="AKD2" s="16"/>
      <c r="AKE2" s="16"/>
      <c r="AKF2" s="16"/>
      <c r="AKG2" s="16"/>
      <c r="AKH2" s="16"/>
      <c r="AKI2" s="16"/>
      <c r="AKJ2" s="16"/>
      <c r="AKK2" s="16"/>
      <c r="AKL2" s="16"/>
      <c r="AKM2" s="16"/>
      <c r="AKN2" s="16"/>
      <c r="AKO2" s="16"/>
      <c r="AKP2" s="16"/>
      <c r="AKQ2" s="16"/>
      <c r="AKR2" s="16"/>
      <c r="AKS2" s="16"/>
      <c r="AKT2" s="16"/>
      <c r="AKU2" s="16"/>
      <c r="AKV2" s="16"/>
      <c r="AKW2" s="16"/>
      <c r="AKX2" s="16"/>
      <c r="AKY2" s="16"/>
      <c r="AKZ2" s="16"/>
      <c r="ALA2" s="16"/>
      <c r="ALB2" s="16"/>
      <c r="ALC2" s="16"/>
      <c r="ALD2" s="16"/>
      <c r="ALE2" s="16"/>
      <c r="ALF2" s="16"/>
      <c r="ALG2" s="16"/>
      <c r="ALH2" s="16"/>
      <c r="ALI2" s="16"/>
      <c r="ALJ2" s="16"/>
      <c r="ALK2" s="16"/>
      <c r="ALL2" s="16"/>
      <c r="ALM2" s="16"/>
      <c r="ALN2" s="16"/>
      <c r="ALO2" s="16"/>
      <c r="ALP2" s="16"/>
      <c r="ALQ2" s="16"/>
      <c r="ALR2" s="16"/>
      <c r="ALS2" s="16"/>
      <c r="ALT2" s="16"/>
      <c r="ALU2" s="16"/>
      <c r="ALV2" s="16"/>
      <c r="ALW2" s="16"/>
      <c r="ALX2" s="16"/>
      <c r="ALY2" s="16"/>
      <c r="ALZ2" s="16"/>
      <c r="AMA2" s="16"/>
      <c r="AMB2" s="16"/>
      <c r="AMC2" s="16"/>
      <c r="AMD2" s="16"/>
      <c r="AME2" s="16"/>
      <c r="AMF2" s="16"/>
      <c r="AMG2" s="16"/>
      <c r="AMH2" s="16"/>
      <c r="AMI2" s="16"/>
      <c r="AMJ2" s="16"/>
      <c r="AMK2" s="16"/>
      <c r="AML2" s="16"/>
      <c r="AMM2" s="16"/>
      <c r="AMN2" s="16"/>
      <c r="AMO2" s="16"/>
      <c r="AMP2" s="16"/>
      <c r="AMQ2" s="16"/>
      <c r="AMR2" s="16"/>
      <c r="AMS2" s="16"/>
      <c r="AMT2" s="16"/>
      <c r="AMU2" s="16"/>
      <c r="AMV2" s="16"/>
      <c r="AMW2" s="16"/>
      <c r="AMX2" s="16"/>
      <c r="AMY2" s="16"/>
      <c r="AMZ2" s="16"/>
      <c r="ANA2" s="16"/>
      <c r="ANB2" s="16"/>
      <c r="ANC2" s="16"/>
      <c r="AND2" s="16"/>
      <c r="ANE2" s="16"/>
      <c r="ANF2" s="16"/>
      <c r="ANG2" s="16"/>
      <c r="ANH2" s="16"/>
      <c r="ANI2" s="16"/>
      <c r="ANJ2" s="16"/>
      <c r="ANK2" s="16"/>
      <c r="ANL2" s="16"/>
      <c r="ANM2" s="16"/>
      <c r="ANN2" s="16"/>
      <c r="ANO2" s="16"/>
      <c r="ANP2" s="16"/>
      <c r="ANQ2" s="16"/>
      <c r="ANR2" s="16"/>
      <c r="ANS2" s="16"/>
      <c r="ANT2" s="16"/>
      <c r="ANU2" s="16"/>
      <c r="ANV2" s="16"/>
      <c r="ANW2" s="16"/>
      <c r="ANX2" s="16"/>
      <c r="ANY2" s="16"/>
      <c r="ANZ2" s="16"/>
      <c r="AOA2" s="16"/>
      <c r="AOB2" s="16"/>
      <c r="AOC2" s="16"/>
      <c r="AOD2" s="16"/>
      <c r="AOE2" s="16"/>
      <c r="AOF2" s="16"/>
      <c r="AOG2" s="16"/>
      <c r="AOH2" s="16"/>
      <c r="AOI2" s="16"/>
      <c r="AOJ2" s="16"/>
      <c r="AOK2" s="16"/>
      <c r="AOL2" s="16"/>
      <c r="AOM2" s="16"/>
      <c r="AON2" s="16"/>
      <c r="AOO2" s="16"/>
      <c r="AOP2" s="16"/>
      <c r="AOQ2" s="16"/>
      <c r="AOR2" s="16"/>
      <c r="AOS2" s="16"/>
      <c r="AOT2" s="16"/>
      <c r="AOU2" s="16"/>
      <c r="AOV2" s="16"/>
      <c r="AOW2" s="16"/>
      <c r="AOX2" s="16"/>
      <c r="AOY2" s="16"/>
      <c r="AOZ2" s="16"/>
      <c r="APA2" s="16"/>
      <c r="APB2" s="16"/>
      <c r="APC2" s="16"/>
      <c r="APD2" s="16"/>
      <c r="APE2" s="16"/>
      <c r="APF2" s="16"/>
      <c r="APG2" s="16"/>
      <c r="APH2" s="16"/>
      <c r="API2" s="16"/>
      <c r="APJ2" s="16"/>
      <c r="APK2" s="16"/>
      <c r="APL2" s="16"/>
      <c r="APM2" s="16"/>
      <c r="APN2" s="16"/>
      <c r="APO2" s="16"/>
      <c r="APP2" s="16"/>
      <c r="APQ2" s="16"/>
      <c r="APR2" s="16"/>
      <c r="APS2" s="16"/>
      <c r="APT2" s="16"/>
      <c r="APU2" s="16"/>
      <c r="APV2" s="16"/>
      <c r="APW2" s="16"/>
      <c r="APX2" s="16"/>
      <c r="APY2" s="16"/>
      <c r="APZ2" s="16"/>
      <c r="AQA2" s="16"/>
      <c r="AQB2" s="16"/>
      <c r="AQC2" s="16"/>
      <c r="AQD2" s="16"/>
      <c r="AQE2" s="16"/>
      <c r="AQF2" s="16"/>
      <c r="AQG2" s="16"/>
      <c r="AQH2" s="16"/>
      <c r="AQI2" s="16"/>
      <c r="AQJ2" s="16"/>
      <c r="AQK2" s="16"/>
      <c r="AQL2" s="16"/>
      <c r="AQM2" s="16"/>
      <c r="AQN2" s="16"/>
      <c r="AQO2" s="16"/>
      <c r="AQP2" s="16"/>
      <c r="AQQ2" s="16"/>
      <c r="AQR2" s="16"/>
      <c r="AQS2" s="16"/>
      <c r="AQT2" s="16"/>
      <c r="AQU2" s="16"/>
      <c r="AQV2" s="16"/>
      <c r="AQW2" s="16"/>
      <c r="AQX2" s="16"/>
      <c r="AQY2" s="16"/>
      <c r="AQZ2" s="16"/>
      <c r="ARA2" s="16"/>
      <c r="ARB2" s="16"/>
      <c r="ARC2" s="16"/>
      <c r="ARD2" s="16"/>
      <c r="ARE2" s="16"/>
      <c r="ARF2" s="16"/>
      <c r="ARG2" s="16"/>
      <c r="ARH2" s="16"/>
      <c r="ARI2" s="16"/>
      <c r="ARJ2" s="16"/>
      <c r="ARK2" s="16"/>
      <c r="ARL2" s="16"/>
      <c r="ARM2" s="16"/>
      <c r="ARN2" s="16"/>
      <c r="ARO2" s="16"/>
      <c r="ARP2" s="16"/>
      <c r="ARQ2" s="16"/>
      <c r="ARR2" s="16"/>
      <c r="ARS2" s="16"/>
      <c r="ART2" s="16"/>
      <c r="ARU2" s="16"/>
      <c r="ARV2" s="16"/>
      <c r="ARW2" s="16"/>
      <c r="ARX2" s="16"/>
      <c r="ARY2" s="16"/>
      <c r="ARZ2" s="16"/>
      <c r="ASA2" s="16"/>
      <c r="ASB2" s="16"/>
      <c r="ASC2" s="16"/>
      <c r="ASD2" s="16"/>
      <c r="ASE2" s="16"/>
      <c r="ASF2" s="16"/>
      <c r="ASG2" s="16"/>
      <c r="ASH2" s="16"/>
      <c r="ASI2" s="16"/>
      <c r="ASJ2" s="16"/>
      <c r="ASK2" s="16"/>
      <c r="ASL2" s="16"/>
      <c r="ASM2" s="16"/>
      <c r="ASN2" s="16"/>
      <c r="ASO2" s="16"/>
      <c r="ASP2" s="16"/>
      <c r="ASQ2" s="16"/>
      <c r="ASR2" s="16"/>
      <c r="ASS2" s="16"/>
      <c r="AST2" s="16"/>
      <c r="ASU2" s="16"/>
      <c r="ASV2" s="16"/>
      <c r="ASW2" s="16"/>
      <c r="ASX2" s="16"/>
      <c r="ASY2" s="16"/>
      <c r="ASZ2" s="16"/>
      <c r="ATA2" s="16"/>
      <c r="ATB2" s="16"/>
      <c r="ATC2" s="16"/>
      <c r="ATD2" s="16"/>
      <c r="ATE2" s="16"/>
      <c r="ATF2" s="16"/>
      <c r="ATG2" s="16"/>
      <c r="ATH2" s="16"/>
      <c r="ATI2" s="16"/>
      <c r="ATJ2" s="16"/>
      <c r="ATK2" s="16"/>
      <c r="ATL2" s="16"/>
      <c r="ATM2" s="16"/>
      <c r="ATN2" s="16"/>
      <c r="ATO2" s="16"/>
      <c r="ATP2" s="16"/>
      <c r="ATQ2" s="16"/>
      <c r="ATR2" s="16"/>
      <c r="ATS2" s="16"/>
      <c r="ATT2" s="16"/>
      <c r="ATU2" s="16"/>
      <c r="ATV2" s="16"/>
      <c r="ATW2" s="16"/>
      <c r="ATX2" s="16"/>
      <c r="ATY2" s="16"/>
      <c r="ATZ2" s="16"/>
      <c r="AUA2" s="16"/>
      <c r="AUB2" s="16"/>
      <c r="AUC2" s="16"/>
      <c r="AUD2" s="16"/>
      <c r="AUE2" s="16"/>
      <c r="AUF2" s="16"/>
      <c r="AUG2" s="16"/>
      <c r="AUH2" s="16"/>
      <c r="AUI2" s="16"/>
      <c r="AUJ2" s="16"/>
      <c r="AUK2" s="16"/>
      <c r="AUL2" s="16"/>
      <c r="AUM2" s="16"/>
      <c r="AUN2" s="16"/>
      <c r="AUO2" s="16"/>
      <c r="AUP2" s="16"/>
      <c r="AUQ2" s="16"/>
      <c r="AUR2" s="16"/>
      <c r="AUS2" s="16"/>
      <c r="AUT2" s="16"/>
      <c r="AUU2" s="16"/>
      <c r="AUV2" s="16"/>
      <c r="AUW2" s="16"/>
      <c r="AUX2" s="16"/>
      <c r="AUY2" s="16"/>
      <c r="AUZ2" s="16"/>
      <c r="AVA2" s="16"/>
      <c r="AVB2" s="16"/>
      <c r="AVC2" s="16"/>
      <c r="AVD2" s="16"/>
      <c r="AVE2" s="16"/>
      <c r="AVF2" s="16"/>
      <c r="AVG2" s="16"/>
      <c r="AVH2" s="16"/>
      <c r="AVI2" s="16"/>
      <c r="AVJ2" s="16"/>
      <c r="AVK2" s="16"/>
      <c r="AVL2" s="16"/>
      <c r="AVM2" s="16"/>
      <c r="AVN2" s="16"/>
      <c r="AVO2" s="16"/>
      <c r="AVP2" s="16"/>
      <c r="AVQ2" s="16"/>
      <c r="AVR2" s="16"/>
      <c r="AVS2" s="16"/>
      <c r="AVT2" s="16"/>
      <c r="AVU2" s="16"/>
      <c r="AVV2" s="16"/>
      <c r="AVW2" s="16"/>
      <c r="AVX2" s="16"/>
      <c r="AVY2" s="16"/>
      <c r="AVZ2" s="16"/>
      <c r="AWA2" s="16"/>
      <c r="AWB2" s="16"/>
      <c r="AWC2" s="16"/>
      <c r="AWD2" s="16"/>
      <c r="AWE2" s="16"/>
      <c r="AWF2" s="16"/>
      <c r="AWG2" s="16"/>
      <c r="AWH2" s="16"/>
      <c r="AWI2" s="16"/>
      <c r="AWJ2" s="16"/>
      <c r="AWK2" s="16"/>
      <c r="AWL2" s="16"/>
      <c r="AWM2" s="16"/>
      <c r="AWN2" s="16"/>
      <c r="AWO2" s="16"/>
      <c r="AWP2" s="16"/>
      <c r="AWQ2" s="16"/>
      <c r="AWR2" s="16"/>
      <c r="AWS2" s="16"/>
      <c r="AWT2" s="16"/>
      <c r="AWU2" s="16"/>
      <c r="AWV2" s="16"/>
      <c r="AWW2" s="16"/>
      <c r="AWX2" s="16"/>
      <c r="AWY2" s="16"/>
      <c r="AWZ2" s="16"/>
      <c r="AXA2" s="16"/>
      <c r="AXB2" s="16"/>
      <c r="AXC2" s="16"/>
      <c r="AXD2" s="16"/>
      <c r="AXE2" s="16"/>
      <c r="AXF2" s="16"/>
      <c r="AXG2" s="16"/>
      <c r="AXH2" s="16"/>
      <c r="AXI2" s="16"/>
      <c r="AXJ2" s="16"/>
      <c r="AXK2" s="16"/>
      <c r="AXL2" s="16"/>
      <c r="AXM2" s="16"/>
      <c r="AXN2" s="16"/>
      <c r="AXO2" s="16"/>
      <c r="AXP2" s="16"/>
      <c r="AXQ2" s="16"/>
      <c r="AXR2" s="16"/>
      <c r="AXS2" s="16"/>
      <c r="AXT2" s="16"/>
      <c r="AXU2" s="16"/>
      <c r="AXV2" s="16"/>
      <c r="AXW2" s="16"/>
      <c r="AXX2" s="16"/>
      <c r="AXY2" s="16"/>
      <c r="AXZ2" s="16"/>
      <c r="AYA2" s="16"/>
      <c r="AYB2" s="16"/>
      <c r="AYC2" s="16"/>
      <c r="AYD2" s="16"/>
      <c r="AYE2" s="16"/>
      <c r="AYF2" s="16"/>
      <c r="AYG2" s="16"/>
      <c r="AYH2" s="16"/>
      <c r="AYI2" s="16"/>
      <c r="AYJ2" s="16"/>
      <c r="AYK2" s="16"/>
      <c r="AYL2" s="16"/>
      <c r="AYM2" s="16"/>
      <c r="AYN2" s="16"/>
      <c r="AYO2" s="16"/>
      <c r="AYP2" s="16"/>
      <c r="AYQ2" s="16"/>
      <c r="AYR2" s="16"/>
      <c r="AYS2" s="16"/>
      <c r="AYT2" s="16"/>
      <c r="AYU2" s="16"/>
      <c r="AYV2" s="16"/>
      <c r="AYW2" s="16"/>
      <c r="AYX2" s="16"/>
      <c r="AYY2" s="16"/>
      <c r="AYZ2" s="16"/>
      <c r="AZA2" s="16"/>
      <c r="AZB2" s="16"/>
      <c r="AZC2" s="16"/>
      <c r="AZD2" s="16"/>
      <c r="AZE2" s="16"/>
      <c r="AZF2" s="16"/>
      <c r="AZG2" s="16"/>
      <c r="AZH2" s="16"/>
      <c r="AZI2" s="16"/>
      <c r="AZJ2" s="16"/>
      <c r="AZK2" s="16"/>
      <c r="AZL2" s="16"/>
      <c r="AZM2" s="16"/>
      <c r="AZN2" s="16"/>
      <c r="AZO2" s="16"/>
      <c r="AZP2" s="16"/>
      <c r="AZQ2" s="16"/>
      <c r="AZR2" s="16"/>
      <c r="AZS2" s="16"/>
      <c r="AZT2" s="16"/>
      <c r="AZU2" s="16"/>
      <c r="AZV2" s="16"/>
      <c r="AZW2" s="16"/>
      <c r="AZX2" s="16"/>
      <c r="AZY2" s="16"/>
      <c r="AZZ2" s="16"/>
      <c r="BAA2" s="16"/>
      <c r="BAB2" s="16"/>
      <c r="BAC2" s="16"/>
      <c r="BAD2" s="16"/>
      <c r="BAE2" s="16"/>
      <c r="BAF2" s="16"/>
      <c r="BAG2" s="16"/>
      <c r="BAH2" s="16"/>
      <c r="BAI2" s="16"/>
      <c r="BAJ2" s="16"/>
      <c r="BAK2" s="16"/>
      <c r="BAL2" s="16"/>
      <c r="BAM2" s="16"/>
      <c r="BAN2" s="16"/>
      <c r="BAO2" s="16"/>
      <c r="BAP2" s="16"/>
      <c r="BAQ2" s="16"/>
      <c r="BAR2" s="16"/>
      <c r="BAS2" s="16"/>
      <c r="BAT2" s="16"/>
      <c r="BAU2" s="16"/>
      <c r="BAV2" s="16"/>
      <c r="BAW2" s="16"/>
      <c r="BAX2" s="16"/>
      <c r="BAY2" s="16"/>
      <c r="BAZ2" s="16"/>
      <c r="BBA2" s="16"/>
      <c r="BBB2" s="16"/>
      <c r="BBC2" s="16"/>
      <c r="BBD2" s="16"/>
      <c r="BBE2" s="16"/>
      <c r="BBF2" s="16"/>
      <c r="BBG2" s="16"/>
      <c r="BBH2" s="16"/>
      <c r="BBI2" s="16"/>
      <c r="BBJ2" s="16"/>
      <c r="BBK2" s="16"/>
      <c r="BBL2" s="16"/>
      <c r="BBM2" s="16"/>
      <c r="BBN2" s="16"/>
      <c r="BBO2" s="16"/>
      <c r="BBP2" s="16"/>
      <c r="BBQ2" s="16"/>
      <c r="BBR2" s="16"/>
      <c r="BBS2" s="16"/>
      <c r="BBT2" s="16"/>
      <c r="BBU2" s="16"/>
      <c r="BBV2" s="16"/>
      <c r="BBW2" s="16"/>
      <c r="BBX2" s="16"/>
      <c r="BBY2" s="16"/>
      <c r="BBZ2" s="16"/>
      <c r="BCA2" s="16"/>
      <c r="BCB2" s="16"/>
      <c r="BCC2" s="16"/>
      <c r="BCD2" s="16"/>
      <c r="BCE2" s="16"/>
      <c r="BCF2" s="16"/>
      <c r="BCG2" s="16"/>
      <c r="BCH2" s="16"/>
      <c r="BCI2" s="16"/>
      <c r="BCJ2" s="16"/>
      <c r="BCK2" s="16"/>
      <c r="BCL2" s="16"/>
      <c r="BCM2" s="16"/>
      <c r="BCN2" s="16"/>
      <c r="BCO2" s="16"/>
      <c r="BCP2" s="16"/>
      <c r="BCQ2" s="16"/>
      <c r="BCR2" s="16"/>
      <c r="BCS2" s="16"/>
      <c r="BCT2" s="16"/>
      <c r="BCU2" s="16"/>
      <c r="BCV2" s="16"/>
      <c r="BCW2" s="16"/>
      <c r="BCX2" s="16"/>
      <c r="BCY2" s="16"/>
      <c r="BCZ2" s="16"/>
      <c r="BDA2" s="16"/>
      <c r="BDB2" s="16"/>
      <c r="BDC2" s="16"/>
      <c r="BDD2" s="16"/>
      <c r="BDE2" s="16"/>
      <c r="BDF2" s="16"/>
      <c r="BDG2" s="16"/>
      <c r="BDH2" s="16"/>
      <c r="BDI2" s="16"/>
      <c r="BDJ2" s="16"/>
      <c r="BDK2" s="16"/>
      <c r="BDL2" s="16"/>
      <c r="BDM2" s="16"/>
      <c r="BDN2" s="16"/>
      <c r="BDO2" s="16"/>
      <c r="BDP2" s="16"/>
      <c r="BDQ2" s="16"/>
      <c r="BDR2" s="16"/>
      <c r="BDS2" s="16"/>
      <c r="BDT2" s="16"/>
      <c r="BDU2" s="16"/>
      <c r="BDV2" s="16"/>
      <c r="BDW2" s="16"/>
      <c r="BDX2" s="16"/>
      <c r="BDY2" s="16"/>
      <c r="BDZ2" s="16"/>
      <c r="BEA2" s="16"/>
      <c r="BEB2" s="16"/>
      <c r="BEC2" s="16"/>
      <c r="BED2" s="16"/>
      <c r="BEE2" s="16"/>
      <c r="BEF2" s="16"/>
      <c r="BEG2" s="16"/>
      <c r="BEH2" s="16"/>
      <c r="BEI2" s="16"/>
      <c r="BEJ2" s="16"/>
      <c r="BEK2" s="16"/>
      <c r="BEL2" s="16"/>
      <c r="BEM2" s="16"/>
      <c r="BEN2" s="16"/>
      <c r="BEO2" s="16"/>
      <c r="BEP2" s="16"/>
      <c r="BEQ2" s="16"/>
      <c r="BER2" s="16"/>
      <c r="BES2" s="16"/>
      <c r="BET2" s="16"/>
      <c r="BEU2" s="16"/>
      <c r="BEV2" s="16"/>
      <c r="BEW2" s="16"/>
      <c r="BEX2" s="16"/>
      <c r="BEY2" s="16"/>
      <c r="BEZ2" s="16"/>
      <c r="BFA2" s="16"/>
      <c r="BFB2" s="16"/>
      <c r="BFC2" s="16"/>
      <c r="BFD2" s="16"/>
      <c r="BFE2" s="16"/>
      <c r="BFF2" s="16"/>
      <c r="BFG2" s="16"/>
      <c r="BFH2" s="16"/>
      <c r="BFI2" s="16"/>
      <c r="BFJ2" s="16"/>
      <c r="BFK2" s="16"/>
      <c r="BFL2" s="16"/>
      <c r="BFM2" s="16"/>
      <c r="BFN2" s="16"/>
      <c r="BFO2" s="16"/>
      <c r="BFP2" s="16"/>
      <c r="BFQ2" s="16"/>
      <c r="BFR2" s="16"/>
      <c r="BFS2" s="16"/>
      <c r="BFT2" s="16"/>
      <c r="BFU2" s="16"/>
      <c r="BFV2" s="16"/>
      <c r="BFW2" s="16"/>
      <c r="BFX2" s="16"/>
      <c r="BFY2" s="16"/>
      <c r="BFZ2" s="16"/>
      <c r="BGA2" s="16"/>
      <c r="BGB2" s="16"/>
      <c r="BGC2" s="16"/>
      <c r="BGD2" s="16"/>
      <c r="BGE2" s="16"/>
      <c r="BGF2" s="16"/>
      <c r="BGG2" s="16"/>
      <c r="BGH2" s="16"/>
      <c r="BGI2" s="16"/>
      <c r="BGJ2" s="16"/>
      <c r="BGK2" s="16"/>
      <c r="BGL2" s="16"/>
      <c r="BGM2" s="16"/>
      <c r="BGN2" s="16"/>
      <c r="BGO2" s="16"/>
      <c r="BGP2" s="16"/>
      <c r="BGQ2" s="16"/>
      <c r="BGR2" s="16"/>
      <c r="BGS2" s="16"/>
      <c r="BGT2" s="16"/>
      <c r="BGU2" s="16"/>
      <c r="BGV2" s="16"/>
      <c r="BGW2" s="16"/>
      <c r="BGX2" s="16"/>
      <c r="BGY2" s="16"/>
      <c r="BGZ2" s="16"/>
      <c r="BHA2" s="16"/>
      <c r="BHB2" s="16"/>
      <c r="BHC2" s="16"/>
      <c r="BHD2" s="16"/>
      <c r="BHE2" s="16"/>
      <c r="BHF2" s="16"/>
      <c r="BHG2" s="16"/>
      <c r="BHH2" s="16"/>
      <c r="BHI2" s="16"/>
      <c r="BHJ2" s="16"/>
      <c r="BHK2" s="16"/>
      <c r="BHL2" s="16"/>
      <c r="BHM2" s="16"/>
      <c r="BHN2" s="16"/>
      <c r="BHO2" s="16"/>
      <c r="BHP2" s="16"/>
      <c r="BHQ2" s="16"/>
      <c r="BHR2" s="16"/>
      <c r="BHS2" s="16"/>
      <c r="BHT2" s="16"/>
      <c r="BHU2" s="16"/>
      <c r="BHV2" s="16"/>
      <c r="BHW2" s="16"/>
      <c r="BHX2" s="16"/>
      <c r="BHY2" s="16"/>
      <c r="BHZ2" s="16"/>
      <c r="BIA2" s="16"/>
      <c r="BIB2" s="16"/>
      <c r="BIC2" s="16"/>
      <c r="BID2" s="16"/>
      <c r="BIE2" s="16"/>
      <c r="BIF2" s="16"/>
      <c r="BIG2" s="16"/>
      <c r="BIH2" s="16"/>
      <c r="BII2" s="16"/>
      <c r="BIJ2" s="16"/>
      <c r="BIK2" s="16"/>
      <c r="BIL2" s="16"/>
      <c r="BIM2" s="16"/>
      <c r="BIN2" s="16"/>
      <c r="BIO2" s="16"/>
      <c r="BIP2" s="16"/>
      <c r="BIQ2" s="16"/>
      <c r="BIR2" s="16"/>
      <c r="BIS2" s="16"/>
      <c r="BIT2" s="16"/>
      <c r="BIU2" s="16"/>
      <c r="BIV2" s="16"/>
      <c r="BIW2" s="16"/>
      <c r="BIX2" s="16"/>
      <c r="BIY2" s="16"/>
      <c r="BIZ2" s="16"/>
      <c r="BJA2" s="16"/>
      <c r="BJB2" s="16"/>
      <c r="BJC2" s="16"/>
      <c r="BJD2" s="16"/>
      <c r="BJE2" s="16"/>
      <c r="BJF2" s="16"/>
      <c r="BJG2" s="16"/>
      <c r="BJH2" s="16"/>
      <c r="BJI2" s="16"/>
      <c r="BJJ2" s="16"/>
      <c r="BJK2" s="16"/>
      <c r="BJL2" s="16"/>
      <c r="BJM2" s="16"/>
      <c r="BJN2" s="16"/>
      <c r="BJO2" s="16"/>
      <c r="BJP2" s="16"/>
      <c r="BJQ2" s="16"/>
      <c r="BJR2" s="16"/>
      <c r="BJS2" s="16"/>
      <c r="BJT2" s="16"/>
      <c r="BJU2" s="16"/>
      <c r="BJV2" s="16"/>
      <c r="BJW2" s="16"/>
      <c r="BJX2" s="16"/>
      <c r="BJY2" s="16"/>
      <c r="BJZ2" s="16"/>
      <c r="BKA2" s="16"/>
      <c r="BKB2" s="16"/>
      <c r="BKC2" s="16"/>
      <c r="BKD2" s="16"/>
      <c r="BKE2" s="16"/>
      <c r="BKF2" s="16"/>
      <c r="BKG2" s="16"/>
      <c r="BKH2" s="16"/>
      <c r="BKI2" s="16"/>
      <c r="BKJ2" s="16"/>
      <c r="BKK2" s="16"/>
      <c r="BKL2" s="16"/>
      <c r="BKM2" s="16"/>
      <c r="BKN2" s="16"/>
      <c r="BKO2" s="16"/>
      <c r="BKP2" s="16"/>
      <c r="BKQ2" s="16"/>
      <c r="BKR2" s="16"/>
      <c r="BKS2" s="16"/>
      <c r="BKT2" s="16"/>
      <c r="BKU2" s="16"/>
      <c r="BKV2" s="16"/>
      <c r="BKW2" s="16"/>
      <c r="BKX2" s="16"/>
      <c r="BKY2" s="16"/>
      <c r="BKZ2" s="16"/>
      <c r="BLA2" s="16"/>
      <c r="BLB2" s="16"/>
      <c r="BLC2" s="16"/>
      <c r="BLD2" s="16"/>
      <c r="BLE2" s="16"/>
      <c r="BLF2" s="16"/>
      <c r="BLG2" s="16"/>
      <c r="BLH2" s="16"/>
      <c r="BLI2" s="16"/>
      <c r="BLJ2" s="16"/>
      <c r="BLK2" s="16"/>
      <c r="BLL2" s="16"/>
      <c r="BLM2" s="16"/>
      <c r="BLN2" s="16"/>
      <c r="BLO2" s="16"/>
      <c r="BLP2" s="16"/>
      <c r="BLQ2" s="16"/>
      <c r="BLR2" s="16"/>
      <c r="BLS2" s="16"/>
      <c r="BLT2" s="16"/>
      <c r="BLU2" s="16"/>
      <c r="BLV2" s="16"/>
      <c r="BLW2" s="16"/>
      <c r="BLX2" s="16"/>
      <c r="BLY2" s="16"/>
      <c r="BLZ2" s="16"/>
      <c r="BMA2" s="16"/>
      <c r="BMB2" s="16"/>
      <c r="BMC2" s="16"/>
      <c r="BMD2" s="16"/>
      <c r="BME2" s="16"/>
      <c r="BMF2" s="16"/>
      <c r="BMG2" s="16"/>
      <c r="BMH2" s="16"/>
      <c r="BMI2" s="16"/>
      <c r="BMJ2" s="16"/>
      <c r="BMK2" s="16"/>
      <c r="BML2" s="16"/>
      <c r="BMM2" s="16"/>
      <c r="BMN2" s="16"/>
      <c r="BMO2" s="16"/>
      <c r="BMP2" s="16"/>
      <c r="BMQ2" s="16"/>
      <c r="BMR2" s="16"/>
      <c r="BMS2" s="16"/>
      <c r="BMT2" s="16"/>
      <c r="BMU2" s="16"/>
      <c r="BMV2" s="16"/>
      <c r="BMW2" s="16"/>
      <c r="BMX2" s="16"/>
      <c r="BMY2" s="16"/>
      <c r="BMZ2" s="16"/>
      <c r="BNA2" s="16"/>
      <c r="BNB2" s="16"/>
      <c r="BNC2" s="16"/>
      <c r="BND2" s="16"/>
      <c r="BNE2" s="16"/>
      <c r="BNF2" s="16"/>
      <c r="BNG2" s="16"/>
      <c r="BNH2" s="16"/>
      <c r="BNI2" s="16"/>
      <c r="BNJ2" s="16"/>
      <c r="BNK2" s="16"/>
      <c r="BNL2" s="16"/>
      <c r="BNM2" s="16"/>
      <c r="BNN2" s="16"/>
      <c r="BNO2" s="16"/>
      <c r="BNP2" s="16"/>
      <c r="BNQ2" s="16"/>
      <c r="BNR2" s="16"/>
      <c r="BNS2" s="16"/>
      <c r="BNT2" s="16"/>
      <c r="BNU2" s="16"/>
      <c r="BNV2" s="16"/>
      <c r="BNW2" s="16"/>
      <c r="BNX2" s="16"/>
      <c r="BNY2" s="16"/>
      <c r="BNZ2" s="16"/>
      <c r="BOA2" s="16"/>
      <c r="BOB2" s="16"/>
      <c r="BOC2" s="16"/>
      <c r="BOD2" s="16"/>
      <c r="BOE2" s="16"/>
      <c r="BOF2" s="16"/>
      <c r="BOG2" s="16"/>
      <c r="BOH2" s="16"/>
      <c r="BOI2" s="16"/>
      <c r="BOJ2" s="16"/>
      <c r="BOK2" s="16"/>
      <c r="BOL2" s="16"/>
      <c r="BOM2" s="16"/>
      <c r="BON2" s="16"/>
      <c r="BOO2" s="16"/>
      <c r="BOP2" s="16"/>
      <c r="BOQ2" s="16"/>
      <c r="BOR2" s="16"/>
      <c r="BOS2" s="16"/>
      <c r="BOT2" s="16"/>
      <c r="BOU2" s="16"/>
      <c r="BOV2" s="16"/>
      <c r="BOW2" s="16"/>
      <c r="BOX2" s="16"/>
      <c r="BOY2" s="16"/>
      <c r="BOZ2" s="16"/>
      <c r="BPA2" s="16"/>
      <c r="BPB2" s="16"/>
      <c r="BPC2" s="16"/>
      <c r="BPD2" s="16"/>
      <c r="BPE2" s="16"/>
      <c r="BPF2" s="16"/>
      <c r="BPG2" s="16"/>
      <c r="BPH2" s="16"/>
      <c r="BPI2" s="16"/>
      <c r="BPJ2" s="16"/>
      <c r="BPK2" s="16"/>
      <c r="BPL2" s="16"/>
      <c r="BPM2" s="16"/>
      <c r="BPN2" s="16"/>
      <c r="BPO2" s="16"/>
      <c r="BPP2" s="16"/>
      <c r="BPQ2" s="16"/>
      <c r="BPR2" s="16"/>
      <c r="BPS2" s="16"/>
      <c r="BPT2" s="16"/>
      <c r="BPU2" s="16"/>
      <c r="BPV2" s="16"/>
      <c r="BPW2" s="16"/>
      <c r="BPX2" s="16"/>
      <c r="BPY2" s="16"/>
      <c r="BPZ2" s="16"/>
      <c r="BQA2" s="16"/>
      <c r="BQB2" s="16"/>
      <c r="BQC2" s="16"/>
      <c r="BQD2" s="16"/>
      <c r="BQE2" s="16"/>
      <c r="BQF2" s="16"/>
      <c r="BQG2" s="16"/>
      <c r="BQH2" s="16"/>
      <c r="BQI2" s="16"/>
      <c r="BQJ2" s="16"/>
      <c r="BQK2" s="16"/>
      <c r="BQL2" s="16"/>
      <c r="BQM2" s="16"/>
      <c r="BQN2" s="16"/>
      <c r="BQO2" s="16"/>
      <c r="BQP2" s="16"/>
      <c r="BQQ2" s="16"/>
      <c r="BQR2" s="16"/>
      <c r="BQS2" s="16"/>
      <c r="BQT2" s="16"/>
      <c r="BQU2" s="16"/>
      <c r="BQV2" s="16"/>
      <c r="BQW2" s="16"/>
      <c r="BQX2" s="16"/>
      <c r="BQY2" s="16"/>
      <c r="BQZ2" s="16"/>
      <c r="BRA2" s="16"/>
      <c r="BRB2" s="16"/>
      <c r="BRC2" s="16"/>
      <c r="BRD2" s="16"/>
      <c r="BRE2" s="16"/>
      <c r="BRF2" s="16"/>
      <c r="BRG2" s="16"/>
      <c r="BRH2" s="16"/>
      <c r="BRI2" s="16"/>
      <c r="BRJ2" s="16"/>
      <c r="BRK2" s="16"/>
      <c r="BRL2" s="16"/>
      <c r="BRM2" s="16"/>
      <c r="BRN2" s="16"/>
      <c r="BRO2" s="16"/>
      <c r="BRP2" s="16"/>
      <c r="BRQ2" s="16"/>
      <c r="BRR2" s="16"/>
      <c r="BRS2" s="16"/>
      <c r="BRT2" s="16"/>
      <c r="BRU2" s="16"/>
      <c r="BRV2" s="16"/>
      <c r="BRW2" s="16"/>
      <c r="BRX2" s="16"/>
      <c r="BRY2" s="16"/>
      <c r="BRZ2" s="16"/>
      <c r="BSA2" s="16"/>
      <c r="BSB2" s="16"/>
      <c r="BSC2" s="16"/>
      <c r="BSD2" s="16"/>
      <c r="BSE2" s="16"/>
      <c r="BSF2" s="16"/>
      <c r="BSG2" s="16"/>
      <c r="BSH2" s="16"/>
      <c r="BSI2" s="16"/>
      <c r="BSJ2" s="16"/>
      <c r="BSK2" s="16"/>
      <c r="BSL2" s="16"/>
      <c r="BSM2" s="16"/>
      <c r="BSN2" s="16"/>
      <c r="BSO2" s="16"/>
      <c r="BSP2" s="16"/>
      <c r="BSQ2" s="16"/>
      <c r="BSR2" s="16"/>
      <c r="BSS2" s="16"/>
      <c r="BST2" s="16"/>
      <c r="BSU2" s="16"/>
      <c r="BSV2" s="16"/>
      <c r="BSW2" s="16"/>
      <c r="BSX2" s="16"/>
      <c r="BSY2" s="16"/>
      <c r="BSZ2" s="16"/>
      <c r="BTA2" s="16"/>
      <c r="BTB2" s="16"/>
      <c r="BTC2" s="16"/>
      <c r="BTD2" s="16"/>
      <c r="BTE2" s="16"/>
      <c r="BTF2" s="16"/>
      <c r="BTG2" s="16"/>
      <c r="BTH2" s="16"/>
      <c r="BTI2" s="16"/>
      <c r="BTJ2" s="16"/>
      <c r="BTK2" s="16"/>
      <c r="BTL2" s="16"/>
      <c r="BTM2" s="16"/>
      <c r="BTN2" s="16"/>
      <c r="BTO2" s="16"/>
      <c r="BTP2" s="16"/>
      <c r="BTQ2" s="16"/>
      <c r="BTR2" s="16"/>
      <c r="BTS2" s="16"/>
      <c r="BTT2" s="16"/>
      <c r="BTU2" s="16"/>
      <c r="BTV2" s="16"/>
      <c r="BTW2" s="16"/>
      <c r="BTX2" s="16"/>
      <c r="BTY2" s="16"/>
      <c r="BTZ2" s="16"/>
      <c r="BUA2" s="16"/>
      <c r="BUB2" s="16"/>
      <c r="BUC2" s="16"/>
      <c r="BUD2" s="16"/>
      <c r="BUE2" s="16"/>
      <c r="BUF2" s="16"/>
      <c r="BUG2" s="16"/>
      <c r="BUH2" s="16"/>
      <c r="BUI2" s="16"/>
      <c r="BUJ2" s="16"/>
      <c r="BUK2" s="16"/>
      <c r="BUL2" s="16"/>
      <c r="BUM2" s="16"/>
      <c r="BUN2" s="16"/>
      <c r="BUO2" s="16"/>
      <c r="BUP2" s="16"/>
      <c r="BUQ2" s="16"/>
      <c r="BUR2" s="16"/>
      <c r="BUS2" s="16"/>
      <c r="BUT2" s="16"/>
      <c r="BUU2" s="16"/>
      <c r="BUV2" s="16"/>
      <c r="BUW2" s="16"/>
      <c r="BUX2" s="16"/>
      <c r="BUY2" s="16"/>
      <c r="BUZ2" s="16"/>
      <c r="BVA2" s="16"/>
      <c r="BVB2" s="16"/>
      <c r="BVC2" s="16"/>
      <c r="BVD2" s="16"/>
      <c r="BVE2" s="16"/>
      <c r="BVF2" s="16"/>
      <c r="BVG2" s="16"/>
      <c r="BVH2" s="16"/>
      <c r="BVI2" s="16"/>
      <c r="BVJ2" s="16"/>
      <c r="BVK2" s="16"/>
      <c r="BVL2" s="16"/>
      <c r="BVM2" s="16"/>
      <c r="BVN2" s="16"/>
      <c r="BVO2" s="16"/>
      <c r="BVP2" s="16"/>
      <c r="BVQ2" s="16"/>
      <c r="BVR2" s="16"/>
      <c r="BVS2" s="16"/>
      <c r="BVT2" s="16"/>
      <c r="BVU2" s="16"/>
      <c r="BVV2" s="16"/>
      <c r="BVW2" s="16"/>
      <c r="BVX2" s="16"/>
      <c r="BVY2" s="16"/>
      <c r="BVZ2" s="16"/>
      <c r="BWA2" s="16"/>
      <c r="BWB2" s="16"/>
      <c r="BWC2" s="16"/>
      <c r="BWD2" s="16"/>
      <c r="BWE2" s="16"/>
      <c r="BWF2" s="16"/>
      <c r="BWG2" s="16"/>
      <c r="BWH2" s="16"/>
      <c r="BWI2" s="16"/>
      <c r="BWJ2" s="16"/>
      <c r="BWK2" s="16"/>
      <c r="BWL2" s="16"/>
      <c r="BWM2" s="16"/>
      <c r="BWN2" s="16"/>
      <c r="BWO2" s="16"/>
      <c r="BWP2" s="16"/>
      <c r="BWQ2" s="16"/>
      <c r="BWR2" s="16"/>
      <c r="BWS2" s="16"/>
      <c r="BWT2" s="16"/>
      <c r="BWU2" s="16"/>
      <c r="BWV2" s="16"/>
      <c r="BWW2" s="16"/>
      <c r="BWX2" s="16"/>
      <c r="BWY2" s="16"/>
      <c r="BWZ2" s="16"/>
      <c r="BXA2" s="16"/>
      <c r="BXB2" s="16"/>
      <c r="BXC2" s="16"/>
      <c r="BXD2" s="16"/>
      <c r="BXE2" s="16"/>
      <c r="BXF2" s="16"/>
      <c r="BXG2" s="16"/>
      <c r="BXH2" s="16"/>
      <c r="BXI2" s="16"/>
      <c r="BXJ2" s="16"/>
      <c r="BXK2" s="16"/>
      <c r="BXL2" s="16"/>
      <c r="BXM2" s="16"/>
      <c r="BXN2" s="16"/>
      <c r="BXO2" s="16"/>
      <c r="BXP2" s="16"/>
      <c r="BXQ2" s="16"/>
      <c r="BXR2" s="16"/>
      <c r="BXS2" s="16"/>
      <c r="BXT2" s="16"/>
      <c r="BXU2" s="16"/>
      <c r="BXV2" s="16"/>
      <c r="BXW2" s="16"/>
      <c r="BXX2" s="16"/>
      <c r="BXY2" s="16"/>
      <c r="BXZ2" s="16"/>
      <c r="BYA2" s="16"/>
      <c r="BYB2" s="16"/>
      <c r="BYC2" s="16"/>
      <c r="BYD2" s="16"/>
      <c r="BYE2" s="16"/>
      <c r="BYF2" s="16"/>
      <c r="BYG2" s="16"/>
      <c r="BYH2" s="16"/>
      <c r="BYI2" s="16"/>
      <c r="BYJ2" s="16"/>
      <c r="BYK2" s="16"/>
      <c r="BYL2" s="16"/>
      <c r="BYM2" s="16"/>
      <c r="BYN2" s="16"/>
      <c r="BYO2" s="16"/>
      <c r="BYP2" s="16"/>
      <c r="BYQ2" s="16"/>
      <c r="BYR2" s="16"/>
      <c r="BYS2" s="16"/>
      <c r="BYT2" s="16"/>
      <c r="BYU2" s="16"/>
      <c r="BYV2" s="16"/>
      <c r="BYW2" s="16"/>
      <c r="BYX2" s="16"/>
      <c r="BYY2" s="16"/>
      <c r="BYZ2" s="16"/>
      <c r="BZA2" s="16"/>
      <c r="BZB2" s="16"/>
      <c r="BZC2" s="16"/>
      <c r="BZD2" s="16"/>
      <c r="BZE2" s="16"/>
      <c r="BZF2" s="16"/>
      <c r="BZG2" s="16"/>
      <c r="BZH2" s="16"/>
      <c r="BZI2" s="16"/>
      <c r="BZJ2" s="16"/>
      <c r="BZK2" s="16"/>
      <c r="BZL2" s="16"/>
      <c r="BZM2" s="16"/>
      <c r="BZN2" s="16"/>
      <c r="BZO2" s="16"/>
      <c r="BZP2" s="16"/>
      <c r="BZQ2" s="16"/>
      <c r="BZR2" s="16"/>
      <c r="BZS2" s="16"/>
      <c r="BZT2" s="16"/>
      <c r="BZU2" s="16"/>
      <c r="BZV2" s="16"/>
      <c r="BZW2" s="16"/>
      <c r="BZX2" s="16"/>
      <c r="BZY2" s="16"/>
      <c r="BZZ2" s="16"/>
      <c r="CAA2" s="16"/>
      <c r="CAB2" s="16"/>
      <c r="CAC2" s="16"/>
      <c r="CAD2" s="16"/>
      <c r="CAE2" s="16"/>
      <c r="CAF2" s="16"/>
      <c r="CAG2" s="16"/>
      <c r="CAH2" s="16"/>
      <c r="CAI2" s="16"/>
      <c r="CAJ2" s="16"/>
      <c r="CAK2" s="16"/>
      <c r="CAL2" s="16"/>
      <c r="CAM2" s="16"/>
      <c r="CAN2" s="16"/>
      <c r="CAO2" s="16"/>
      <c r="CAP2" s="16"/>
      <c r="CAQ2" s="16"/>
      <c r="CAR2" s="16"/>
      <c r="CAS2" s="16"/>
      <c r="CAT2" s="16"/>
      <c r="CAU2" s="16"/>
      <c r="CAV2" s="16"/>
      <c r="CAW2" s="16"/>
      <c r="CAX2" s="16"/>
      <c r="CAY2" s="16"/>
      <c r="CAZ2" s="16"/>
      <c r="CBA2" s="16"/>
      <c r="CBB2" s="16"/>
      <c r="CBC2" s="16"/>
      <c r="CBD2" s="16"/>
      <c r="CBE2" s="16"/>
      <c r="CBF2" s="16"/>
      <c r="CBG2" s="16"/>
      <c r="CBH2" s="16"/>
      <c r="CBI2" s="16"/>
      <c r="CBJ2" s="16"/>
      <c r="CBK2" s="16"/>
      <c r="CBL2" s="16"/>
      <c r="CBM2" s="16"/>
      <c r="CBN2" s="16"/>
      <c r="CBO2" s="16"/>
      <c r="CBP2" s="16"/>
      <c r="CBQ2" s="16"/>
      <c r="CBR2" s="16"/>
      <c r="CBS2" s="16"/>
      <c r="CBT2" s="16"/>
      <c r="CBU2" s="16"/>
      <c r="CBV2" s="16"/>
      <c r="CBW2" s="16"/>
      <c r="CBX2" s="16"/>
      <c r="CBY2" s="16"/>
      <c r="CBZ2" s="16"/>
      <c r="CCA2" s="16"/>
      <c r="CCB2" s="16"/>
      <c r="CCC2" s="16"/>
      <c r="CCD2" s="16"/>
      <c r="CCE2" s="16"/>
      <c r="CCF2" s="16"/>
      <c r="CCG2" s="16"/>
      <c r="CCH2" s="16"/>
      <c r="CCI2" s="16"/>
      <c r="CCJ2" s="16"/>
      <c r="CCK2" s="16"/>
      <c r="CCL2" s="16"/>
      <c r="CCM2" s="16"/>
      <c r="CCN2" s="16"/>
      <c r="CCO2" s="16"/>
      <c r="CCP2" s="16"/>
      <c r="CCQ2" s="16"/>
      <c r="CCR2" s="16"/>
      <c r="CCS2" s="16"/>
      <c r="CCT2" s="16"/>
      <c r="CCU2" s="16"/>
      <c r="CCV2" s="16"/>
      <c r="CCW2" s="16"/>
      <c r="CCX2" s="16"/>
      <c r="CCY2" s="16"/>
      <c r="CCZ2" s="16"/>
      <c r="CDA2" s="16"/>
      <c r="CDB2" s="16"/>
      <c r="CDC2" s="16"/>
      <c r="CDD2" s="16"/>
      <c r="CDE2" s="16"/>
      <c r="CDF2" s="16"/>
      <c r="CDG2" s="16"/>
      <c r="CDH2" s="16"/>
      <c r="CDI2" s="16"/>
      <c r="CDJ2" s="16"/>
      <c r="CDK2" s="16"/>
      <c r="CDL2" s="16"/>
      <c r="CDM2" s="16"/>
      <c r="CDN2" s="16"/>
      <c r="CDO2" s="16"/>
      <c r="CDP2" s="16"/>
      <c r="CDQ2" s="16"/>
      <c r="CDR2" s="16"/>
      <c r="CDS2" s="16"/>
      <c r="CDT2" s="16"/>
      <c r="CDU2" s="16"/>
      <c r="CDV2" s="16"/>
      <c r="CDW2" s="16"/>
      <c r="CDX2" s="16"/>
      <c r="CDY2" s="16"/>
      <c r="CDZ2" s="16"/>
      <c r="CEA2" s="16"/>
      <c r="CEB2" s="16"/>
      <c r="CEC2" s="16"/>
      <c r="CED2" s="16"/>
      <c r="CEE2" s="16"/>
      <c r="CEF2" s="16"/>
      <c r="CEG2" s="16"/>
      <c r="CEH2" s="16"/>
      <c r="CEI2" s="16"/>
      <c r="CEJ2" s="16"/>
      <c r="CEK2" s="16"/>
      <c r="CEL2" s="16"/>
      <c r="CEM2" s="16"/>
      <c r="CEN2" s="16"/>
      <c r="CEO2" s="16"/>
      <c r="CEP2" s="16"/>
      <c r="CEQ2" s="16"/>
      <c r="CER2" s="16"/>
      <c r="CES2" s="16"/>
      <c r="CET2" s="16"/>
      <c r="CEU2" s="16"/>
      <c r="CEV2" s="16"/>
      <c r="CEW2" s="16"/>
      <c r="CEX2" s="16"/>
      <c r="CEY2" s="16"/>
      <c r="CEZ2" s="16"/>
      <c r="CFA2" s="16"/>
      <c r="CFB2" s="16"/>
      <c r="CFC2" s="16"/>
      <c r="CFD2" s="16"/>
      <c r="CFE2" s="16"/>
      <c r="CFF2" s="16"/>
      <c r="CFG2" s="16"/>
      <c r="CFH2" s="16"/>
      <c r="CFI2" s="16"/>
      <c r="CFJ2" s="16"/>
      <c r="CFK2" s="16"/>
      <c r="CFL2" s="16"/>
      <c r="CFM2" s="16"/>
      <c r="CFN2" s="16"/>
      <c r="CFO2" s="16"/>
      <c r="CFP2" s="16"/>
      <c r="CFQ2" s="16"/>
      <c r="CFR2" s="16"/>
      <c r="CFS2" s="16"/>
      <c r="CFT2" s="16"/>
      <c r="CFU2" s="16"/>
      <c r="CFV2" s="16"/>
      <c r="CFW2" s="16"/>
      <c r="CFX2" s="16"/>
      <c r="CFY2" s="16"/>
      <c r="CFZ2" s="16"/>
      <c r="CGA2" s="16"/>
      <c r="CGB2" s="16"/>
      <c r="CGC2" s="16"/>
      <c r="CGD2" s="16"/>
      <c r="CGE2" s="16"/>
      <c r="CGF2" s="16"/>
      <c r="CGG2" s="16"/>
      <c r="CGH2" s="16"/>
      <c r="CGI2" s="16"/>
      <c r="CGJ2" s="16"/>
      <c r="CGK2" s="16"/>
      <c r="CGL2" s="16"/>
      <c r="CGM2" s="16"/>
      <c r="CGN2" s="16"/>
      <c r="CGO2" s="16"/>
      <c r="CGP2" s="16"/>
      <c r="CGQ2" s="16"/>
      <c r="CGR2" s="16"/>
      <c r="CGS2" s="16"/>
      <c r="CGT2" s="16"/>
      <c r="CGU2" s="16"/>
      <c r="CGV2" s="16"/>
      <c r="CGW2" s="16"/>
      <c r="CGX2" s="16"/>
      <c r="CGY2" s="16"/>
      <c r="CGZ2" s="16"/>
      <c r="CHA2" s="16"/>
      <c r="CHB2" s="16"/>
      <c r="CHC2" s="16"/>
      <c r="CHD2" s="16"/>
      <c r="CHE2" s="16"/>
      <c r="CHF2" s="16"/>
      <c r="CHG2" s="16"/>
      <c r="CHH2" s="16"/>
      <c r="CHI2" s="16"/>
      <c r="CHJ2" s="16"/>
      <c r="CHK2" s="16"/>
      <c r="CHL2" s="16"/>
      <c r="CHM2" s="16"/>
      <c r="CHN2" s="16"/>
      <c r="CHO2" s="16"/>
      <c r="CHP2" s="16"/>
      <c r="CHQ2" s="16"/>
      <c r="CHR2" s="16"/>
      <c r="CHS2" s="16"/>
      <c r="CHT2" s="16"/>
      <c r="CHU2" s="16"/>
      <c r="CHV2" s="16"/>
      <c r="CHW2" s="16"/>
      <c r="CHX2" s="16"/>
      <c r="CHY2" s="16"/>
      <c r="CHZ2" s="16"/>
      <c r="CIA2" s="16"/>
      <c r="CIB2" s="16"/>
      <c r="CIC2" s="16"/>
      <c r="CID2" s="16"/>
      <c r="CIE2" s="16"/>
      <c r="CIF2" s="16"/>
      <c r="CIG2" s="16"/>
      <c r="CIH2" s="16"/>
      <c r="CII2" s="16"/>
      <c r="CIJ2" s="16"/>
      <c r="CIK2" s="16"/>
      <c r="CIL2" s="16"/>
      <c r="CIM2" s="16"/>
      <c r="CIN2" s="16"/>
      <c r="CIO2" s="16"/>
      <c r="CIP2" s="16"/>
      <c r="CIQ2" s="16"/>
      <c r="CIR2" s="16"/>
      <c r="CIS2" s="16"/>
      <c r="CIT2" s="16"/>
      <c r="CIU2" s="16"/>
      <c r="CIV2" s="16"/>
      <c r="CIW2" s="16"/>
      <c r="CIX2" s="16"/>
      <c r="CIY2" s="16"/>
      <c r="CIZ2" s="16"/>
      <c r="CJA2" s="16"/>
      <c r="CJB2" s="16"/>
      <c r="CJC2" s="16"/>
      <c r="CJD2" s="16"/>
      <c r="CJE2" s="16"/>
      <c r="CJF2" s="16"/>
      <c r="CJG2" s="16"/>
      <c r="CJH2" s="16"/>
      <c r="CJI2" s="16"/>
      <c r="CJJ2" s="16"/>
      <c r="CJK2" s="16"/>
      <c r="CJL2" s="16"/>
      <c r="CJM2" s="16"/>
      <c r="CJN2" s="16"/>
      <c r="CJO2" s="16"/>
      <c r="CJP2" s="16"/>
      <c r="CJQ2" s="16"/>
      <c r="CJR2" s="16"/>
      <c r="CJS2" s="16"/>
      <c r="CJT2" s="16"/>
      <c r="CJU2" s="16"/>
      <c r="CJV2" s="16"/>
      <c r="CJW2" s="16"/>
      <c r="CJX2" s="16"/>
      <c r="CJY2" s="16"/>
      <c r="CJZ2" s="16"/>
      <c r="CKA2" s="16"/>
      <c r="CKB2" s="16"/>
      <c r="CKC2" s="16"/>
      <c r="CKD2" s="16"/>
      <c r="CKE2" s="16"/>
      <c r="CKF2" s="16"/>
      <c r="CKG2" s="16"/>
      <c r="CKH2" s="16"/>
      <c r="CKI2" s="16"/>
      <c r="CKJ2" s="16"/>
      <c r="CKK2" s="16"/>
      <c r="CKL2" s="16"/>
      <c r="CKM2" s="16"/>
      <c r="CKN2" s="16"/>
      <c r="CKO2" s="16"/>
      <c r="CKP2" s="16"/>
      <c r="CKQ2" s="16"/>
      <c r="CKR2" s="16"/>
      <c r="CKS2" s="16"/>
      <c r="CKT2" s="16"/>
      <c r="CKU2" s="16"/>
      <c r="CKV2" s="16"/>
      <c r="CKW2" s="16"/>
      <c r="CKX2" s="16"/>
      <c r="CKY2" s="16"/>
      <c r="CKZ2" s="16"/>
      <c r="CLA2" s="16"/>
      <c r="CLB2" s="16"/>
      <c r="CLC2" s="16"/>
      <c r="CLD2" s="16"/>
      <c r="CLE2" s="16"/>
      <c r="CLF2" s="16"/>
      <c r="CLG2" s="16"/>
      <c r="CLH2" s="16"/>
      <c r="CLI2" s="16"/>
      <c r="CLJ2" s="16"/>
      <c r="CLK2" s="16"/>
      <c r="CLL2" s="16"/>
      <c r="CLM2" s="16"/>
      <c r="CLN2" s="16"/>
      <c r="CLO2" s="16"/>
      <c r="CLP2" s="16"/>
      <c r="CLQ2" s="16"/>
      <c r="CLR2" s="16"/>
      <c r="CLS2" s="16"/>
      <c r="CLT2" s="16"/>
      <c r="CLU2" s="16"/>
      <c r="CLV2" s="16"/>
      <c r="CLW2" s="16"/>
      <c r="CLX2" s="16"/>
      <c r="CLY2" s="16"/>
      <c r="CLZ2" s="16"/>
      <c r="CMA2" s="16"/>
      <c r="CMB2" s="16"/>
      <c r="CMC2" s="16"/>
      <c r="CMD2" s="16"/>
      <c r="CME2" s="16"/>
      <c r="CMF2" s="16"/>
      <c r="CMG2" s="16"/>
      <c r="CMH2" s="16"/>
      <c r="CMI2" s="16"/>
      <c r="CMJ2" s="16"/>
      <c r="CMK2" s="16"/>
      <c r="CML2" s="16"/>
      <c r="CMM2" s="16"/>
      <c r="CMN2" s="16"/>
      <c r="CMO2" s="16"/>
      <c r="CMP2" s="16"/>
      <c r="CMQ2" s="16"/>
      <c r="CMR2" s="16"/>
      <c r="CMS2" s="16"/>
      <c r="CMT2" s="16"/>
      <c r="CMU2" s="16"/>
      <c r="CMV2" s="16"/>
      <c r="CMW2" s="16"/>
      <c r="CMX2" s="16"/>
      <c r="CMY2" s="16"/>
      <c r="CMZ2" s="16"/>
      <c r="CNA2" s="16"/>
      <c r="CNB2" s="16"/>
      <c r="CNC2" s="16"/>
      <c r="CND2" s="16"/>
      <c r="CNE2" s="16"/>
      <c r="CNF2" s="16"/>
      <c r="CNG2" s="16"/>
      <c r="CNH2" s="16"/>
      <c r="CNI2" s="16"/>
      <c r="CNJ2" s="16"/>
      <c r="CNK2" s="16"/>
      <c r="CNL2" s="16"/>
      <c r="CNM2" s="16"/>
      <c r="CNN2" s="16"/>
      <c r="CNO2" s="16"/>
      <c r="CNP2" s="16"/>
      <c r="CNQ2" s="16"/>
      <c r="CNR2" s="16"/>
      <c r="CNS2" s="16"/>
      <c r="CNT2" s="16"/>
      <c r="CNU2" s="16"/>
      <c r="CNV2" s="16"/>
      <c r="CNW2" s="16"/>
      <c r="CNX2" s="16"/>
      <c r="CNY2" s="16"/>
      <c r="CNZ2" s="16"/>
      <c r="COA2" s="16"/>
      <c r="COB2" s="16"/>
      <c r="COC2" s="16"/>
      <c r="COD2" s="16"/>
      <c r="COE2" s="16"/>
      <c r="COF2" s="16"/>
      <c r="COG2" s="16"/>
      <c r="COH2" s="16"/>
      <c r="COI2" s="16"/>
      <c r="COJ2" s="16"/>
      <c r="COK2" s="16"/>
      <c r="COL2" s="16"/>
      <c r="COM2" s="16"/>
      <c r="CON2" s="16"/>
      <c r="COO2" s="16"/>
      <c r="COP2" s="16"/>
      <c r="COQ2" s="16"/>
      <c r="COR2" s="16"/>
      <c r="COS2" s="16"/>
      <c r="COT2" s="16"/>
      <c r="COU2" s="16"/>
      <c r="COV2" s="16"/>
      <c r="COW2" s="16"/>
      <c r="COX2" s="16"/>
      <c r="COY2" s="16"/>
      <c r="COZ2" s="16"/>
      <c r="CPA2" s="16"/>
      <c r="CPB2" s="16"/>
      <c r="CPC2" s="16"/>
      <c r="CPD2" s="16"/>
      <c r="CPE2" s="16"/>
      <c r="CPF2" s="16"/>
      <c r="CPG2" s="16"/>
      <c r="CPH2" s="16"/>
      <c r="CPI2" s="16"/>
      <c r="CPJ2" s="16"/>
      <c r="CPK2" s="16"/>
      <c r="CPL2" s="16"/>
      <c r="CPM2" s="16"/>
      <c r="CPN2" s="16"/>
      <c r="CPO2" s="16"/>
      <c r="CPP2" s="16"/>
      <c r="CPQ2" s="16"/>
      <c r="CPR2" s="16"/>
      <c r="CPS2" s="16"/>
      <c r="CPT2" s="16"/>
      <c r="CPU2" s="16"/>
      <c r="CPV2" s="16"/>
      <c r="CPW2" s="16"/>
      <c r="CPX2" s="16"/>
      <c r="CPY2" s="16"/>
      <c r="CPZ2" s="16"/>
      <c r="CQA2" s="16"/>
      <c r="CQB2" s="16"/>
      <c r="CQC2" s="16"/>
      <c r="CQD2" s="16"/>
      <c r="CQE2" s="16"/>
      <c r="CQF2" s="16"/>
      <c r="CQG2" s="16"/>
      <c r="CQH2" s="16"/>
      <c r="CQI2" s="16"/>
      <c r="CQJ2" s="16"/>
      <c r="CQK2" s="16"/>
      <c r="CQL2" s="16"/>
      <c r="CQM2" s="16"/>
      <c r="CQN2" s="16"/>
      <c r="CQO2" s="16"/>
      <c r="CQP2" s="16"/>
      <c r="CQQ2" s="16"/>
      <c r="CQR2" s="16"/>
      <c r="CQS2" s="16"/>
      <c r="CQT2" s="16"/>
      <c r="CQU2" s="16"/>
      <c r="CQV2" s="16"/>
      <c r="CQW2" s="16"/>
      <c r="CQX2" s="16"/>
      <c r="CQY2" s="16"/>
      <c r="CQZ2" s="16"/>
      <c r="CRA2" s="16"/>
      <c r="CRB2" s="16"/>
      <c r="CRC2" s="16"/>
      <c r="CRD2" s="16"/>
      <c r="CRE2" s="16"/>
      <c r="CRF2" s="16"/>
      <c r="CRG2" s="16"/>
      <c r="CRH2" s="16"/>
      <c r="CRI2" s="16"/>
      <c r="CRJ2" s="16"/>
      <c r="CRK2" s="16"/>
      <c r="CRL2" s="16"/>
      <c r="CRM2" s="16"/>
      <c r="CRN2" s="16"/>
      <c r="CRO2" s="16"/>
      <c r="CRP2" s="16"/>
      <c r="CRQ2" s="16"/>
      <c r="CRR2" s="16"/>
      <c r="CRS2" s="16"/>
      <c r="CRT2" s="16"/>
      <c r="CRU2" s="16"/>
      <c r="CRV2" s="16"/>
      <c r="CRW2" s="16"/>
      <c r="CRX2" s="16"/>
      <c r="CRY2" s="16"/>
      <c r="CRZ2" s="16"/>
      <c r="CSA2" s="16"/>
      <c r="CSB2" s="16"/>
      <c r="CSC2" s="16"/>
      <c r="CSD2" s="16"/>
      <c r="CSE2" s="16"/>
      <c r="CSF2" s="16"/>
      <c r="CSG2" s="16"/>
      <c r="CSH2" s="16"/>
      <c r="CSI2" s="16"/>
      <c r="CSJ2" s="16"/>
      <c r="CSK2" s="16"/>
      <c r="CSL2" s="16"/>
      <c r="CSM2" s="16"/>
      <c r="CSN2" s="16"/>
      <c r="CSO2" s="16"/>
      <c r="CSP2" s="16"/>
      <c r="CSQ2" s="16"/>
      <c r="CSR2" s="16"/>
      <c r="CSS2" s="16"/>
      <c r="CST2" s="16"/>
      <c r="CSU2" s="16"/>
      <c r="CSV2" s="16"/>
      <c r="CSW2" s="16"/>
      <c r="CSX2" s="16"/>
      <c r="CSY2" s="16"/>
      <c r="CSZ2" s="16"/>
      <c r="CTA2" s="16"/>
      <c r="CTB2" s="16"/>
      <c r="CTC2" s="16"/>
      <c r="CTD2" s="16"/>
      <c r="CTE2" s="16"/>
      <c r="CTF2" s="16"/>
      <c r="CTG2" s="16"/>
      <c r="CTH2" s="16"/>
      <c r="CTI2" s="16"/>
      <c r="CTJ2" s="16"/>
      <c r="CTK2" s="16"/>
      <c r="CTL2" s="16"/>
      <c r="CTM2" s="16"/>
      <c r="CTN2" s="16"/>
      <c r="CTO2" s="16"/>
      <c r="CTP2" s="16"/>
      <c r="CTQ2" s="16"/>
      <c r="CTR2" s="16"/>
      <c r="CTS2" s="16"/>
      <c r="CTT2" s="16"/>
      <c r="CTU2" s="16"/>
      <c r="CTV2" s="16"/>
      <c r="CTW2" s="16"/>
      <c r="CTX2" s="16"/>
      <c r="CTY2" s="16"/>
      <c r="CTZ2" s="16"/>
      <c r="CUA2" s="16"/>
      <c r="CUB2" s="16"/>
      <c r="CUC2" s="16"/>
      <c r="CUD2" s="16"/>
      <c r="CUE2" s="16"/>
      <c r="CUF2" s="16"/>
      <c r="CUG2" s="16"/>
      <c r="CUH2" s="16"/>
      <c r="CUI2" s="16"/>
      <c r="CUJ2" s="16"/>
      <c r="CUK2" s="16"/>
      <c r="CUL2" s="16"/>
      <c r="CUM2" s="16"/>
      <c r="CUN2" s="16"/>
      <c r="CUO2" s="16"/>
      <c r="CUP2" s="16"/>
      <c r="CUQ2" s="16"/>
      <c r="CUR2" s="16"/>
      <c r="CUS2" s="16"/>
      <c r="CUT2" s="16"/>
      <c r="CUU2" s="16"/>
      <c r="CUV2" s="16"/>
      <c r="CUW2" s="16"/>
      <c r="CUX2" s="16"/>
      <c r="CUY2" s="16"/>
      <c r="CUZ2" s="16"/>
      <c r="CVA2" s="16"/>
      <c r="CVB2" s="16"/>
      <c r="CVC2" s="16"/>
      <c r="CVD2" s="16"/>
      <c r="CVE2" s="16"/>
      <c r="CVF2" s="16"/>
      <c r="CVG2" s="16"/>
      <c r="CVH2" s="16"/>
      <c r="CVI2" s="16"/>
      <c r="CVJ2" s="16"/>
      <c r="CVK2" s="16"/>
      <c r="CVL2" s="16"/>
      <c r="CVM2" s="16"/>
      <c r="CVN2" s="16"/>
      <c r="CVO2" s="16"/>
      <c r="CVP2" s="16"/>
      <c r="CVQ2" s="16"/>
      <c r="CVR2" s="16"/>
      <c r="CVS2" s="16"/>
      <c r="CVT2" s="16"/>
      <c r="CVU2" s="16"/>
      <c r="CVV2" s="16"/>
      <c r="CVW2" s="16"/>
      <c r="CVX2" s="16"/>
      <c r="CVY2" s="16"/>
      <c r="CVZ2" s="16"/>
      <c r="CWA2" s="16"/>
      <c r="CWB2" s="16"/>
      <c r="CWC2" s="16"/>
      <c r="CWD2" s="16"/>
      <c r="CWE2" s="16"/>
      <c r="CWF2" s="16"/>
      <c r="CWG2" s="16"/>
      <c r="CWH2" s="16"/>
      <c r="CWI2" s="16"/>
      <c r="CWJ2" s="16"/>
      <c r="CWK2" s="16"/>
      <c r="CWL2" s="16"/>
      <c r="CWM2" s="16"/>
      <c r="CWN2" s="16"/>
      <c r="CWO2" s="16"/>
      <c r="CWP2" s="16"/>
      <c r="CWQ2" s="16"/>
      <c r="CWR2" s="16"/>
      <c r="CWS2" s="16"/>
      <c r="CWT2" s="16"/>
      <c r="CWU2" s="16"/>
      <c r="CWV2" s="16"/>
      <c r="CWW2" s="16"/>
      <c r="CWX2" s="16"/>
      <c r="CWY2" s="16"/>
      <c r="CWZ2" s="16"/>
      <c r="CXA2" s="16"/>
      <c r="CXB2" s="16"/>
      <c r="CXC2" s="16"/>
      <c r="CXD2" s="16"/>
      <c r="CXE2" s="16"/>
      <c r="CXF2" s="16"/>
      <c r="CXG2" s="16"/>
      <c r="CXH2" s="16"/>
      <c r="CXI2" s="16"/>
      <c r="CXJ2" s="16"/>
      <c r="CXK2" s="16"/>
      <c r="CXL2" s="16"/>
      <c r="CXM2" s="16"/>
      <c r="CXN2" s="16"/>
      <c r="CXO2" s="16"/>
      <c r="CXP2" s="16"/>
      <c r="CXQ2" s="16"/>
      <c r="CXR2" s="16"/>
      <c r="CXS2" s="16"/>
      <c r="CXT2" s="16"/>
      <c r="CXU2" s="16"/>
      <c r="CXV2" s="16"/>
      <c r="CXW2" s="16"/>
      <c r="CXX2" s="16"/>
      <c r="CXY2" s="16"/>
      <c r="CXZ2" s="16"/>
      <c r="CYA2" s="16"/>
      <c r="CYB2" s="16"/>
      <c r="CYC2" s="16"/>
      <c r="CYD2" s="16"/>
      <c r="CYE2" s="16"/>
      <c r="CYF2" s="16"/>
      <c r="CYG2" s="16"/>
      <c r="CYH2" s="16"/>
      <c r="CYI2" s="16"/>
      <c r="CYJ2" s="16"/>
      <c r="CYK2" s="16"/>
      <c r="CYL2" s="16"/>
      <c r="CYM2" s="16"/>
      <c r="CYN2" s="16"/>
      <c r="CYO2" s="16"/>
      <c r="CYP2" s="16"/>
      <c r="CYQ2" s="16"/>
      <c r="CYR2" s="16"/>
      <c r="CYS2" s="16"/>
      <c r="CYT2" s="16"/>
      <c r="CYU2" s="16"/>
      <c r="CYV2" s="16"/>
      <c r="CYW2" s="16"/>
      <c r="CYX2" s="16"/>
      <c r="CYY2" s="16"/>
      <c r="CYZ2" s="16"/>
      <c r="CZA2" s="16"/>
      <c r="CZB2" s="16"/>
      <c r="CZC2" s="16"/>
      <c r="CZD2" s="16"/>
      <c r="CZE2" s="16"/>
      <c r="CZF2" s="16"/>
      <c r="CZG2" s="16"/>
      <c r="CZH2" s="16"/>
      <c r="CZI2" s="16"/>
      <c r="CZJ2" s="16"/>
      <c r="CZK2" s="16"/>
      <c r="CZL2" s="16"/>
      <c r="CZM2" s="16"/>
      <c r="CZN2" s="16"/>
      <c r="CZO2" s="16"/>
      <c r="CZP2" s="16"/>
      <c r="CZQ2" s="16"/>
      <c r="CZR2" s="16"/>
      <c r="CZS2" s="16"/>
      <c r="CZT2" s="16"/>
      <c r="CZU2" s="16"/>
      <c r="CZV2" s="16"/>
      <c r="CZW2" s="16"/>
      <c r="CZX2" s="16"/>
      <c r="CZY2" s="16"/>
      <c r="CZZ2" s="16"/>
      <c r="DAA2" s="16"/>
      <c r="DAB2" s="16"/>
      <c r="DAC2" s="16"/>
      <c r="DAD2" s="16"/>
      <c r="DAE2" s="16"/>
      <c r="DAF2" s="16"/>
      <c r="DAG2" s="16"/>
      <c r="DAH2" s="16"/>
      <c r="DAI2" s="16"/>
      <c r="DAJ2" s="16"/>
      <c r="DAK2" s="16"/>
      <c r="DAL2" s="16"/>
      <c r="DAM2" s="16"/>
      <c r="DAN2" s="16"/>
      <c r="DAO2" s="16"/>
      <c r="DAP2" s="16"/>
      <c r="DAQ2" s="16"/>
      <c r="DAR2" s="16"/>
      <c r="DAS2" s="16"/>
      <c r="DAT2" s="16"/>
      <c r="DAU2" s="16"/>
      <c r="DAV2" s="16"/>
      <c r="DAW2" s="16"/>
      <c r="DAX2" s="16"/>
      <c r="DAY2" s="16"/>
      <c r="DAZ2" s="16"/>
      <c r="DBA2" s="16"/>
      <c r="DBB2" s="16"/>
      <c r="DBC2" s="16"/>
      <c r="DBD2" s="16"/>
      <c r="DBE2" s="16"/>
      <c r="DBF2" s="16"/>
      <c r="DBG2" s="16"/>
      <c r="DBH2" s="16"/>
      <c r="DBI2" s="16"/>
      <c r="DBJ2" s="16"/>
      <c r="DBK2" s="16"/>
      <c r="DBL2" s="16"/>
      <c r="DBM2" s="16"/>
      <c r="DBN2" s="16"/>
      <c r="DBO2" s="16"/>
      <c r="DBP2" s="16"/>
      <c r="DBQ2" s="16"/>
      <c r="DBR2" s="16"/>
      <c r="DBS2" s="16"/>
      <c r="DBT2" s="16"/>
      <c r="DBU2" s="16"/>
      <c r="DBV2" s="16"/>
      <c r="DBW2" s="16"/>
      <c r="DBX2" s="16"/>
      <c r="DBY2" s="16"/>
      <c r="DBZ2" s="16"/>
      <c r="DCA2" s="16"/>
      <c r="DCB2" s="16"/>
      <c r="DCC2" s="16"/>
      <c r="DCD2" s="16"/>
      <c r="DCE2" s="16"/>
      <c r="DCF2" s="16"/>
      <c r="DCG2" s="16"/>
      <c r="DCH2" s="16"/>
      <c r="DCI2" s="16"/>
      <c r="DCJ2" s="16"/>
      <c r="DCK2" s="16"/>
      <c r="DCL2" s="16"/>
      <c r="DCM2" s="16"/>
      <c r="DCN2" s="16"/>
      <c r="DCO2" s="16"/>
      <c r="DCP2" s="16"/>
      <c r="DCQ2" s="16"/>
      <c r="DCR2" s="16"/>
      <c r="DCS2" s="16"/>
      <c r="DCT2" s="16"/>
      <c r="DCU2" s="16"/>
      <c r="DCV2" s="16"/>
      <c r="DCW2" s="16"/>
      <c r="DCX2" s="16"/>
      <c r="DCY2" s="16"/>
      <c r="DCZ2" s="16"/>
      <c r="DDA2" s="16"/>
      <c r="DDB2" s="16"/>
      <c r="DDC2" s="16"/>
      <c r="DDD2" s="16"/>
      <c r="DDE2" s="16"/>
      <c r="DDF2" s="16"/>
      <c r="DDG2" s="16"/>
      <c r="DDH2" s="16"/>
      <c r="DDI2" s="16"/>
      <c r="DDJ2" s="16"/>
      <c r="DDK2" s="16"/>
      <c r="DDL2" s="16"/>
      <c r="DDM2" s="16"/>
      <c r="DDN2" s="16"/>
      <c r="DDO2" s="16"/>
      <c r="DDP2" s="16"/>
      <c r="DDQ2" s="16"/>
      <c r="DDR2" s="16"/>
      <c r="DDS2" s="16"/>
      <c r="DDT2" s="16"/>
      <c r="DDU2" s="16"/>
      <c r="DDV2" s="16"/>
      <c r="DDW2" s="16"/>
      <c r="DDX2" s="16"/>
      <c r="DDY2" s="16"/>
      <c r="DDZ2" s="16"/>
      <c r="DEA2" s="16"/>
      <c r="DEB2" s="16"/>
      <c r="DEC2" s="16"/>
      <c r="DED2" s="16"/>
      <c r="DEE2" s="16"/>
      <c r="DEF2" s="16"/>
      <c r="DEG2" s="16"/>
      <c r="DEH2" s="16"/>
      <c r="DEI2" s="16"/>
      <c r="DEJ2" s="16"/>
      <c r="DEK2" s="16"/>
      <c r="DEL2" s="16"/>
      <c r="DEM2" s="16"/>
      <c r="DEN2" s="16"/>
      <c r="DEO2" s="16"/>
      <c r="DEP2" s="16"/>
      <c r="DEQ2" s="16"/>
      <c r="DER2" s="16"/>
      <c r="DES2" s="16"/>
      <c r="DET2" s="16"/>
      <c r="DEU2" s="16"/>
      <c r="DEV2" s="16"/>
      <c r="DEW2" s="16"/>
      <c r="DEX2" s="16"/>
      <c r="DEY2" s="16"/>
      <c r="DEZ2" s="16"/>
      <c r="DFA2" s="16"/>
      <c r="DFB2" s="16"/>
      <c r="DFC2" s="16"/>
      <c r="DFD2" s="16"/>
      <c r="DFE2" s="16"/>
      <c r="DFF2" s="16"/>
      <c r="DFG2" s="16"/>
      <c r="DFH2" s="16"/>
      <c r="DFI2" s="16"/>
      <c r="DFJ2" s="16"/>
      <c r="DFK2" s="16"/>
      <c r="DFL2" s="16"/>
      <c r="DFM2" s="16"/>
      <c r="DFN2" s="16"/>
      <c r="DFO2" s="16"/>
      <c r="DFP2" s="16"/>
      <c r="DFQ2" s="16"/>
      <c r="DFR2" s="16"/>
      <c r="DFS2" s="16"/>
      <c r="DFT2" s="16"/>
      <c r="DFU2" s="16"/>
      <c r="DFV2" s="16"/>
      <c r="DFW2" s="16"/>
      <c r="DFX2" s="16"/>
      <c r="DFY2" s="16"/>
      <c r="DFZ2" s="16"/>
      <c r="DGA2" s="16"/>
      <c r="DGB2" s="16"/>
      <c r="DGC2" s="16"/>
      <c r="DGD2" s="16"/>
      <c r="DGE2" s="16"/>
      <c r="DGF2" s="16"/>
      <c r="DGG2" s="16"/>
      <c r="DGH2" s="16"/>
      <c r="DGI2" s="16"/>
      <c r="DGJ2" s="16"/>
      <c r="DGK2" s="16"/>
      <c r="DGL2" s="16"/>
      <c r="DGM2" s="16"/>
      <c r="DGN2" s="16"/>
      <c r="DGO2" s="16"/>
      <c r="DGP2" s="16"/>
      <c r="DGQ2" s="16"/>
      <c r="DGR2" s="16"/>
      <c r="DGS2" s="16"/>
      <c r="DGT2" s="16"/>
      <c r="DGU2" s="16"/>
      <c r="DGV2" s="16"/>
      <c r="DGW2" s="16"/>
      <c r="DGX2" s="16"/>
      <c r="DGY2" s="16"/>
      <c r="DGZ2" s="16"/>
      <c r="DHA2" s="16"/>
      <c r="DHB2" s="16"/>
      <c r="DHC2" s="16"/>
      <c r="DHD2" s="16"/>
      <c r="DHE2" s="16"/>
      <c r="DHF2" s="16"/>
      <c r="DHG2" s="16"/>
      <c r="DHH2" s="16"/>
      <c r="DHI2" s="16"/>
      <c r="DHJ2" s="16"/>
      <c r="DHK2" s="16"/>
      <c r="DHL2" s="16"/>
      <c r="DHM2" s="16"/>
      <c r="DHN2" s="16"/>
      <c r="DHO2" s="16"/>
      <c r="DHP2" s="16"/>
      <c r="DHQ2" s="16"/>
      <c r="DHR2" s="16"/>
      <c r="DHS2" s="16"/>
      <c r="DHT2" s="16"/>
      <c r="DHU2" s="16"/>
      <c r="DHV2" s="16"/>
      <c r="DHW2" s="16"/>
      <c r="DHX2" s="16"/>
      <c r="DHY2" s="16"/>
      <c r="DHZ2" s="16"/>
      <c r="DIA2" s="16"/>
      <c r="DIB2" s="16"/>
      <c r="DIC2" s="16"/>
      <c r="DID2" s="16"/>
      <c r="DIE2" s="16"/>
      <c r="DIF2" s="16"/>
      <c r="DIG2" s="16"/>
      <c r="DIH2" s="16"/>
      <c r="DII2" s="16"/>
      <c r="DIJ2" s="16"/>
      <c r="DIK2" s="16"/>
      <c r="DIL2" s="16"/>
      <c r="DIM2" s="16"/>
      <c r="DIN2" s="16"/>
      <c r="DIO2" s="16"/>
      <c r="DIP2" s="16"/>
      <c r="DIQ2" s="16"/>
      <c r="DIR2" s="16"/>
      <c r="DIS2" s="16"/>
      <c r="DIT2" s="16"/>
      <c r="DIU2" s="16"/>
      <c r="DIV2" s="16"/>
      <c r="DIW2" s="16"/>
      <c r="DIX2" s="16"/>
      <c r="DIY2" s="16"/>
      <c r="DIZ2" s="16"/>
      <c r="DJA2" s="16"/>
      <c r="DJB2" s="16"/>
      <c r="DJC2" s="16"/>
      <c r="DJD2" s="16"/>
      <c r="DJE2" s="16"/>
      <c r="DJF2" s="16"/>
      <c r="DJG2" s="16"/>
      <c r="DJH2" s="16"/>
      <c r="DJI2" s="16"/>
      <c r="DJJ2" s="16"/>
      <c r="DJK2" s="16"/>
      <c r="DJL2" s="16"/>
      <c r="DJM2" s="16"/>
      <c r="DJN2" s="16"/>
      <c r="DJO2" s="16"/>
      <c r="DJP2" s="16"/>
      <c r="DJQ2" s="16"/>
      <c r="DJR2" s="16"/>
      <c r="DJS2" s="16"/>
      <c r="DJT2" s="16"/>
      <c r="DJU2" s="16"/>
      <c r="DJV2" s="16"/>
      <c r="DJW2" s="16"/>
      <c r="DJX2" s="16"/>
      <c r="DJY2" s="16"/>
      <c r="DJZ2" s="16"/>
      <c r="DKA2" s="16"/>
      <c r="DKB2" s="16"/>
      <c r="DKC2" s="16"/>
      <c r="DKD2" s="16"/>
      <c r="DKE2" s="16"/>
      <c r="DKF2" s="16"/>
      <c r="DKG2" s="16"/>
      <c r="DKH2" s="16"/>
      <c r="DKI2" s="16"/>
      <c r="DKJ2" s="16"/>
      <c r="DKK2" s="16"/>
      <c r="DKL2" s="16"/>
      <c r="DKM2" s="16"/>
      <c r="DKN2" s="16"/>
      <c r="DKO2" s="16"/>
      <c r="DKP2" s="16"/>
      <c r="DKQ2" s="16"/>
      <c r="DKR2" s="16"/>
      <c r="DKS2" s="16"/>
      <c r="DKT2" s="16"/>
      <c r="DKU2" s="16"/>
      <c r="DKV2" s="16"/>
      <c r="DKW2" s="16"/>
      <c r="DKX2" s="16"/>
      <c r="DKY2" s="16"/>
      <c r="DKZ2" s="16"/>
      <c r="DLA2" s="16"/>
      <c r="DLB2" s="16"/>
      <c r="DLC2" s="16"/>
      <c r="DLD2" s="16"/>
      <c r="DLE2" s="16"/>
      <c r="DLF2" s="16"/>
      <c r="DLG2" s="16"/>
      <c r="DLH2" s="16"/>
      <c r="DLI2" s="16"/>
      <c r="DLJ2" s="16"/>
      <c r="DLK2" s="16"/>
      <c r="DLL2" s="16"/>
      <c r="DLM2" s="16"/>
      <c r="DLN2" s="16"/>
      <c r="DLO2" s="16"/>
      <c r="DLP2" s="16"/>
      <c r="DLQ2" s="16"/>
      <c r="DLR2" s="16"/>
      <c r="DLS2" s="16"/>
      <c r="DLT2" s="16"/>
      <c r="DLU2" s="16"/>
      <c r="DLV2" s="16"/>
      <c r="DLW2" s="16"/>
      <c r="DLX2" s="16"/>
      <c r="DLY2" s="16"/>
      <c r="DLZ2" s="16"/>
      <c r="DMA2" s="16"/>
      <c r="DMB2" s="16"/>
      <c r="DMC2" s="16"/>
      <c r="DMD2" s="16"/>
      <c r="DME2" s="16"/>
      <c r="DMF2" s="16"/>
      <c r="DMG2" s="16"/>
      <c r="DMH2" s="16"/>
      <c r="DMI2" s="16"/>
      <c r="DMJ2" s="16"/>
      <c r="DMK2" s="16"/>
      <c r="DML2" s="16"/>
      <c r="DMM2" s="16"/>
      <c r="DMN2" s="16"/>
      <c r="DMO2" s="16"/>
      <c r="DMP2" s="16"/>
      <c r="DMQ2" s="16"/>
      <c r="DMR2" s="16"/>
      <c r="DMS2" s="16"/>
      <c r="DMT2" s="16"/>
      <c r="DMU2" s="16"/>
      <c r="DMV2" s="16"/>
      <c r="DMW2" s="16"/>
      <c r="DMX2" s="16"/>
      <c r="DMY2" s="16"/>
      <c r="DMZ2" s="16"/>
      <c r="DNA2" s="16"/>
      <c r="DNB2" s="16"/>
      <c r="DNC2" s="16"/>
      <c r="DND2" s="16"/>
      <c r="DNE2" s="16"/>
      <c r="DNF2" s="16"/>
      <c r="DNG2" s="16"/>
      <c r="DNH2" s="16"/>
      <c r="DNI2" s="16"/>
      <c r="DNJ2" s="16"/>
      <c r="DNK2" s="16"/>
      <c r="DNL2" s="16"/>
      <c r="DNM2" s="16"/>
      <c r="DNN2" s="16"/>
      <c r="DNO2" s="16"/>
      <c r="DNP2" s="16"/>
      <c r="DNQ2" s="16"/>
      <c r="DNR2" s="16"/>
      <c r="DNS2" s="16"/>
      <c r="DNT2" s="16"/>
      <c r="DNU2" s="16"/>
      <c r="DNV2" s="16"/>
      <c r="DNW2" s="16"/>
      <c r="DNX2" s="16"/>
      <c r="DNY2" s="16"/>
      <c r="DNZ2" s="16"/>
      <c r="DOA2" s="16"/>
      <c r="DOB2" s="16"/>
      <c r="DOC2" s="16"/>
      <c r="DOD2" s="16"/>
      <c r="DOE2" s="16"/>
      <c r="DOF2" s="16"/>
      <c r="DOG2" s="16"/>
      <c r="DOH2" s="16"/>
      <c r="DOI2" s="16"/>
      <c r="DOJ2" s="16"/>
      <c r="DOK2" s="16"/>
      <c r="DOL2" s="16"/>
      <c r="DOM2" s="16"/>
      <c r="DON2" s="16"/>
      <c r="DOO2" s="16"/>
      <c r="DOP2" s="16"/>
      <c r="DOQ2" s="16"/>
      <c r="DOR2" s="16"/>
      <c r="DOS2" s="16"/>
      <c r="DOT2" s="16"/>
      <c r="DOU2" s="16"/>
      <c r="DOV2" s="16"/>
      <c r="DOW2" s="16"/>
      <c r="DOX2" s="16"/>
      <c r="DOY2" s="16"/>
      <c r="DOZ2" s="16"/>
      <c r="DPA2" s="16"/>
      <c r="DPB2" s="16"/>
      <c r="DPC2" s="16"/>
      <c r="DPD2" s="16"/>
      <c r="DPE2" s="16"/>
      <c r="DPF2" s="16"/>
      <c r="DPG2" s="16"/>
      <c r="DPH2" s="16"/>
      <c r="DPI2" s="16"/>
      <c r="DPJ2" s="16"/>
      <c r="DPK2" s="16"/>
      <c r="DPL2" s="16"/>
      <c r="DPM2" s="16"/>
      <c r="DPN2" s="16"/>
      <c r="DPO2" s="16"/>
      <c r="DPP2" s="16"/>
      <c r="DPQ2" s="16"/>
      <c r="DPR2" s="16"/>
      <c r="DPS2" s="16"/>
      <c r="DPT2" s="16"/>
      <c r="DPU2" s="16"/>
      <c r="DPV2" s="16"/>
      <c r="DPW2" s="16"/>
      <c r="DPX2" s="16"/>
      <c r="DPY2" s="16"/>
      <c r="DPZ2" s="16"/>
      <c r="DQA2" s="16"/>
      <c r="DQB2" s="16"/>
      <c r="DQC2" s="16"/>
      <c r="DQD2" s="16"/>
      <c r="DQE2" s="16"/>
      <c r="DQF2" s="16"/>
      <c r="DQG2" s="16"/>
      <c r="DQH2" s="16"/>
      <c r="DQI2" s="16"/>
      <c r="DQJ2" s="16"/>
      <c r="DQK2" s="16"/>
      <c r="DQL2" s="16"/>
      <c r="DQM2" s="16"/>
      <c r="DQN2" s="16"/>
      <c r="DQO2" s="16"/>
      <c r="DQP2" s="16"/>
      <c r="DQQ2" s="16"/>
      <c r="DQR2" s="16"/>
      <c r="DQS2" s="16"/>
      <c r="DQT2" s="16"/>
      <c r="DQU2" s="16"/>
      <c r="DQV2" s="16"/>
      <c r="DQW2" s="16"/>
      <c r="DQX2" s="16"/>
      <c r="DQY2" s="16"/>
      <c r="DQZ2" s="16"/>
      <c r="DRA2" s="16"/>
      <c r="DRB2" s="16"/>
      <c r="DRC2" s="16"/>
      <c r="DRD2" s="16"/>
      <c r="DRE2" s="16"/>
      <c r="DRF2" s="16"/>
      <c r="DRG2" s="16"/>
      <c r="DRH2" s="16"/>
      <c r="DRI2" s="16"/>
      <c r="DRJ2" s="16"/>
      <c r="DRK2" s="16"/>
      <c r="DRL2" s="16"/>
      <c r="DRM2" s="16"/>
      <c r="DRN2" s="16"/>
      <c r="DRO2" s="16"/>
      <c r="DRP2" s="16"/>
      <c r="DRQ2" s="16"/>
      <c r="DRR2" s="16"/>
      <c r="DRS2" s="16"/>
      <c r="DRT2" s="16"/>
      <c r="DRU2" s="16"/>
      <c r="DRV2" s="16"/>
      <c r="DRW2" s="16"/>
      <c r="DRX2" s="16"/>
      <c r="DRY2" s="16"/>
      <c r="DRZ2" s="16"/>
      <c r="DSA2" s="16"/>
      <c r="DSB2" s="16"/>
      <c r="DSC2" s="16"/>
      <c r="DSD2" s="16"/>
      <c r="DSE2" s="16"/>
      <c r="DSF2" s="16"/>
      <c r="DSG2" s="16"/>
      <c r="DSH2" s="16"/>
      <c r="DSI2" s="16"/>
      <c r="DSJ2" s="16"/>
      <c r="DSK2" s="16"/>
      <c r="DSL2" s="16"/>
      <c r="DSM2" s="16"/>
      <c r="DSN2" s="16"/>
      <c r="DSO2" s="16"/>
      <c r="DSP2" s="16"/>
      <c r="DSQ2" s="16"/>
      <c r="DSR2" s="16"/>
      <c r="DSS2" s="16"/>
      <c r="DST2" s="16"/>
      <c r="DSU2" s="16"/>
      <c r="DSV2" s="16"/>
      <c r="DSW2" s="16"/>
      <c r="DSX2" s="16"/>
      <c r="DSY2" s="16"/>
      <c r="DSZ2" s="16"/>
      <c r="DTA2" s="16"/>
      <c r="DTB2" s="16"/>
      <c r="DTC2" s="16"/>
      <c r="DTD2" s="16"/>
      <c r="DTE2" s="16"/>
      <c r="DTF2" s="16"/>
      <c r="DTG2" s="16"/>
      <c r="DTH2" s="16"/>
      <c r="DTI2" s="16"/>
      <c r="DTJ2" s="16"/>
      <c r="DTK2" s="16"/>
      <c r="DTL2" s="16"/>
      <c r="DTM2" s="16"/>
      <c r="DTN2" s="16"/>
      <c r="DTO2" s="16"/>
      <c r="DTP2" s="16"/>
      <c r="DTQ2" s="16"/>
      <c r="DTR2" s="16"/>
      <c r="DTS2" s="16"/>
      <c r="DTT2" s="16"/>
      <c r="DTU2" s="16"/>
      <c r="DTV2" s="16"/>
      <c r="DTW2" s="16"/>
      <c r="DTX2" s="16"/>
      <c r="DTY2" s="16"/>
      <c r="DTZ2" s="16"/>
      <c r="DUA2" s="16"/>
      <c r="DUB2" s="16"/>
      <c r="DUC2" s="16"/>
      <c r="DUD2" s="16"/>
      <c r="DUE2" s="16"/>
      <c r="DUF2" s="16"/>
      <c r="DUG2" s="16"/>
      <c r="DUH2" s="16"/>
      <c r="DUI2" s="16"/>
      <c r="DUJ2" s="16"/>
      <c r="DUK2" s="16"/>
      <c r="DUL2" s="16"/>
      <c r="DUM2" s="16"/>
      <c r="DUN2" s="16"/>
      <c r="DUO2" s="16"/>
      <c r="DUP2" s="16"/>
      <c r="DUQ2" s="16"/>
      <c r="DUR2" s="16"/>
      <c r="DUS2" s="16"/>
      <c r="DUT2" s="16"/>
      <c r="DUU2" s="16"/>
      <c r="DUV2" s="16"/>
      <c r="DUW2" s="16"/>
      <c r="DUX2" s="16"/>
      <c r="DUY2" s="16"/>
      <c r="DUZ2" s="16"/>
      <c r="DVA2" s="16"/>
      <c r="DVB2" s="16"/>
      <c r="DVC2" s="16"/>
      <c r="DVD2" s="16"/>
      <c r="DVE2" s="16"/>
      <c r="DVF2" s="16"/>
      <c r="DVG2" s="16"/>
      <c r="DVH2" s="16"/>
      <c r="DVI2" s="16"/>
      <c r="DVJ2" s="16"/>
      <c r="DVK2" s="16"/>
      <c r="DVL2" s="16"/>
      <c r="DVM2" s="16"/>
      <c r="DVN2" s="16"/>
      <c r="DVO2" s="16"/>
      <c r="DVP2" s="16"/>
      <c r="DVQ2" s="16"/>
      <c r="DVR2" s="16"/>
      <c r="DVS2" s="16"/>
      <c r="DVT2" s="16"/>
      <c r="DVU2" s="16"/>
      <c r="DVV2" s="16"/>
      <c r="DVW2" s="16"/>
      <c r="DVX2" s="16"/>
      <c r="DVY2" s="16"/>
      <c r="DVZ2" s="16"/>
      <c r="DWA2" s="16"/>
      <c r="DWB2" s="16"/>
      <c r="DWC2" s="16"/>
      <c r="DWD2" s="16"/>
      <c r="DWE2" s="16"/>
      <c r="DWF2" s="16"/>
      <c r="DWG2" s="16"/>
      <c r="DWH2" s="16"/>
      <c r="DWI2" s="16"/>
      <c r="DWJ2" s="16"/>
      <c r="DWK2" s="16"/>
      <c r="DWL2" s="16"/>
      <c r="DWM2" s="16"/>
      <c r="DWN2" s="16"/>
      <c r="DWO2" s="16"/>
      <c r="DWP2" s="16"/>
      <c r="DWQ2" s="16"/>
      <c r="DWR2" s="16"/>
      <c r="DWS2" s="16"/>
      <c r="DWT2" s="16"/>
      <c r="DWU2" s="16"/>
      <c r="DWV2" s="16"/>
      <c r="DWW2" s="16"/>
      <c r="DWX2" s="16"/>
      <c r="DWY2" s="16"/>
      <c r="DWZ2" s="16"/>
      <c r="DXA2" s="16"/>
      <c r="DXB2" s="16"/>
      <c r="DXC2" s="16"/>
      <c r="DXD2" s="16"/>
      <c r="DXE2" s="16"/>
      <c r="DXF2" s="16"/>
      <c r="DXG2" s="16"/>
      <c r="DXH2" s="16"/>
      <c r="DXI2" s="16"/>
      <c r="DXJ2" s="16"/>
      <c r="DXK2" s="16"/>
      <c r="DXL2" s="16"/>
      <c r="DXM2" s="16"/>
      <c r="DXN2" s="16"/>
      <c r="DXO2" s="16"/>
      <c r="DXP2" s="16"/>
      <c r="DXQ2" s="16"/>
      <c r="DXR2" s="16"/>
      <c r="DXS2" s="16"/>
      <c r="DXT2" s="16"/>
      <c r="DXU2" s="16"/>
      <c r="DXV2" s="16"/>
      <c r="DXW2" s="16"/>
      <c r="DXX2" s="16"/>
      <c r="DXY2" s="16"/>
      <c r="DXZ2" s="16"/>
      <c r="DYA2" s="16"/>
      <c r="DYB2" s="16"/>
      <c r="DYC2" s="16"/>
      <c r="DYD2" s="16"/>
      <c r="DYE2" s="16"/>
      <c r="DYF2" s="16"/>
      <c r="DYG2" s="16"/>
      <c r="DYH2" s="16"/>
      <c r="DYI2" s="16"/>
      <c r="DYJ2" s="16"/>
      <c r="DYK2" s="16"/>
      <c r="DYL2" s="16"/>
      <c r="DYM2" s="16"/>
      <c r="DYN2" s="16"/>
      <c r="DYO2" s="16"/>
      <c r="DYP2" s="16"/>
      <c r="DYQ2" s="16"/>
      <c r="DYR2" s="16"/>
      <c r="DYS2" s="16"/>
      <c r="DYT2" s="16"/>
      <c r="DYU2" s="16"/>
      <c r="DYV2" s="16"/>
      <c r="DYW2" s="16"/>
      <c r="DYX2" s="16"/>
      <c r="DYY2" s="16"/>
      <c r="DYZ2" s="16"/>
      <c r="DZA2" s="16"/>
      <c r="DZB2" s="16"/>
      <c r="DZC2" s="16"/>
      <c r="DZD2" s="16"/>
      <c r="DZE2" s="16"/>
      <c r="DZF2" s="16"/>
      <c r="DZG2" s="16"/>
      <c r="DZH2" s="16"/>
      <c r="DZI2" s="16"/>
      <c r="DZJ2" s="16"/>
      <c r="DZK2" s="16"/>
      <c r="DZL2" s="16"/>
      <c r="DZM2" s="16"/>
      <c r="DZN2" s="16"/>
      <c r="DZO2" s="16"/>
      <c r="DZP2" s="16"/>
      <c r="DZQ2" s="16"/>
      <c r="DZR2" s="16"/>
      <c r="DZS2" s="16"/>
      <c r="DZT2" s="16"/>
      <c r="DZU2" s="16"/>
      <c r="DZV2" s="16"/>
      <c r="DZW2" s="16"/>
      <c r="DZX2" s="16"/>
      <c r="DZY2" s="16"/>
      <c r="DZZ2" s="16"/>
      <c r="EAA2" s="16"/>
      <c r="EAB2" s="16"/>
      <c r="EAC2" s="16"/>
      <c r="EAD2" s="16"/>
      <c r="EAE2" s="16"/>
      <c r="EAF2" s="16"/>
      <c r="EAG2" s="16"/>
      <c r="EAH2" s="16"/>
      <c r="EAI2" s="16"/>
      <c r="EAJ2" s="16"/>
      <c r="EAK2" s="16"/>
      <c r="EAL2" s="16"/>
      <c r="EAM2" s="16"/>
      <c r="EAN2" s="16"/>
      <c r="EAO2" s="16"/>
      <c r="EAP2" s="16"/>
      <c r="EAQ2" s="16"/>
      <c r="EAR2" s="16"/>
      <c r="EAS2" s="16"/>
      <c r="EAT2" s="16"/>
      <c r="EAU2" s="16"/>
      <c r="EAV2" s="16"/>
      <c r="EAW2" s="16"/>
      <c r="EAX2" s="16"/>
      <c r="EAY2" s="16"/>
      <c r="EAZ2" s="16"/>
      <c r="EBA2" s="16"/>
      <c r="EBB2" s="16"/>
      <c r="EBC2" s="16"/>
      <c r="EBD2" s="16"/>
      <c r="EBE2" s="16"/>
      <c r="EBF2" s="16"/>
      <c r="EBG2" s="16"/>
      <c r="EBH2" s="16"/>
      <c r="EBI2" s="16"/>
      <c r="EBJ2" s="16"/>
      <c r="EBK2" s="16"/>
      <c r="EBL2" s="16"/>
      <c r="EBM2" s="16"/>
      <c r="EBN2" s="16"/>
      <c r="EBO2" s="16"/>
      <c r="EBP2" s="16"/>
      <c r="EBQ2" s="16"/>
      <c r="EBR2" s="16"/>
      <c r="EBS2" s="16"/>
      <c r="EBT2" s="16"/>
      <c r="EBU2" s="16"/>
      <c r="EBV2" s="16"/>
      <c r="EBW2" s="16"/>
      <c r="EBX2" s="16"/>
      <c r="EBY2" s="16"/>
      <c r="EBZ2" s="16"/>
      <c r="ECA2" s="16"/>
      <c r="ECB2" s="16"/>
      <c r="ECC2" s="16"/>
      <c r="ECD2" s="16"/>
      <c r="ECE2" s="16"/>
      <c r="ECF2" s="16"/>
      <c r="ECG2" s="16"/>
      <c r="ECH2" s="16"/>
      <c r="ECI2" s="16"/>
      <c r="ECJ2" s="16"/>
      <c r="ECK2" s="16"/>
      <c r="ECL2" s="16"/>
      <c r="ECM2" s="16"/>
      <c r="ECN2" s="16"/>
      <c r="ECO2" s="16"/>
      <c r="ECP2" s="16"/>
      <c r="ECQ2" s="16"/>
      <c r="ECR2" s="16"/>
      <c r="ECS2" s="16"/>
      <c r="ECT2" s="16"/>
      <c r="ECU2" s="16"/>
      <c r="ECV2" s="16"/>
      <c r="ECW2" s="16"/>
      <c r="ECX2" s="16"/>
      <c r="ECY2" s="16"/>
      <c r="ECZ2" s="16"/>
      <c r="EDA2" s="16"/>
      <c r="EDB2" s="16"/>
      <c r="EDC2" s="16"/>
      <c r="EDD2" s="16"/>
      <c r="EDE2" s="16"/>
      <c r="EDF2" s="16"/>
      <c r="EDG2" s="16"/>
      <c r="EDH2" s="16"/>
      <c r="EDI2" s="16"/>
      <c r="EDJ2" s="16"/>
      <c r="EDK2" s="16"/>
      <c r="EDL2" s="16"/>
      <c r="EDM2" s="16"/>
      <c r="EDN2" s="16"/>
      <c r="EDO2" s="16"/>
      <c r="EDP2" s="16"/>
      <c r="EDQ2" s="16"/>
      <c r="EDR2" s="16"/>
      <c r="EDS2" s="16"/>
      <c r="EDT2" s="16"/>
      <c r="EDU2" s="16"/>
      <c r="EDV2" s="16"/>
      <c r="EDW2" s="16"/>
      <c r="EDX2" s="16"/>
      <c r="EDY2" s="16"/>
      <c r="EDZ2" s="16"/>
      <c r="EEA2" s="16"/>
      <c r="EEB2" s="16"/>
      <c r="EEC2" s="16"/>
      <c r="EED2" s="16"/>
      <c r="EEE2" s="16"/>
      <c r="EEF2" s="16"/>
      <c r="EEG2" s="16"/>
      <c r="EEH2" s="16"/>
      <c r="EEI2" s="16"/>
      <c r="EEJ2" s="16"/>
      <c r="EEK2" s="16"/>
      <c r="EEL2" s="16"/>
      <c r="EEM2" s="16"/>
      <c r="EEN2" s="16"/>
      <c r="EEO2" s="16"/>
      <c r="EEP2" s="16"/>
      <c r="EEQ2" s="16"/>
      <c r="EER2" s="16"/>
      <c r="EES2" s="16"/>
      <c r="EET2" s="16"/>
      <c r="EEU2" s="16"/>
      <c r="EEV2" s="16"/>
      <c r="EEW2" s="16"/>
      <c r="EEX2" s="16"/>
      <c r="EEY2" s="16"/>
      <c r="EEZ2" s="16"/>
      <c r="EFA2" s="16"/>
      <c r="EFB2" s="16"/>
      <c r="EFC2" s="16"/>
      <c r="EFD2" s="16"/>
      <c r="EFE2" s="16"/>
      <c r="EFF2" s="16"/>
      <c r="EFG2" s="16"/>
      <c r="EFH2" s="16"/>
      <c r="EFI2" s="16"/>
      <c r="EFJ2" s="16"/>
      <c r="EFK2" s="16"/>
      <c r="EFL2" s="16"/>
      <c r="EFM2" s="16"/>
      <c r="EFN2" s="16"/>
      <c r="EFO2" s="16"/>
      <c r="EFP2" s="16"/>
      <c r="EFQ2" s="16"/>
      <c r="EFR2" s="16"/>
      <c r="EFS2" s="16"/>
      <c r="EFT2" s="16"/>
      <c r="EFU2" s="16"/>
      <c r="EFV2" s="16"/>
      <c r="EFW2" s="16"/>
      <c r="EFX2" s="16"/>
      <c r="EFY2" s="16"/>
      <c r="EFZ2" s="16"/>
      <c r="EGA2" s="16"/>
      <c r="EGB2" s="16"/>
      <c r="EGC2" s="16"/>
      <c r="EGD2" s="16"/>
      <c r="EGE2" s="16"/>
      <c r="EGF2" s="16"/>
      <c r="EGG2" s="16"/>
      <c r="EGH2" s="16"/>
      <c r="EGI2" s="16"/>
      <c r="EGJ2" s="16"/>
      <c r="EGK2" s="16"/>
      <c r="EGL2" s="16"/>
      <c r="EGM2" s="16"/>
      <c r="EGN2" s="16"/>
      <c r="EGO2" s="16"/>
      <c r="EGP2" s="16"/>
      <c r="EGQ2" s="16"/>
      <c r="EGR2" s="16"/>
      <c r="EGS2" s="16"/>
      <c r="EGT2" s="16"/>
      <c r="EGU2" s="16"/>
      <c r="EGV2" s="16"/>
      <c r="EGW2" s="16"/>
      <c r="EGX2" s="16"/>
      <c r="EGY2" s="16"/>
      <c r="EGZ2" s="16"/>
      <c r="EHA2" s="16"/>
      <c r="EHB2" s="16"/>
      <c r="EHC2" s="16"/>
      <c r="EHD2" s="16"/>
      <c r="EHE2" s="16"/>
      <c r="EHF2" s="16"/>
      <c r="EHG2" s="16"/>
      <c r="EHH2" s="16"/>
      <c r="EHI2" s="16"/>
      <c r="EHJ2" s="16"/>
      <c r="EHK2" s="16"/>
      <c r="EHL2" s="16"/>
      <c r="EHM2" s="16"/>
      <c r="EHN2" s="16"/>
      <c r="EHO2" s="16"/>
      <c r="EHP2" s="16"/>
      <c r="EHQ2" s="16"/>
      <c r="EHR2" s="16"/>
      <c r="EHS2" s="16"/>
      <c r="EHT2" s="16"/>
      <c r="EHU2" s="16"/>
      <c r="EHV2" s="16"/>
      <c r="EHW2" s="16"/>
      <c r="EHX2" s="16"/>
      <c r="EHY2" s="16"/>
      <c r="EHZ2" s="16"/>
      <c r="EIA2" s="16"/>
      <c r="EIB2" s="16"/>
      <c r="EIC2" s="16"/>
      <c r="EID2" s="16"/>
      <c r="EIE2" s="16"/>
      <c r="EIF2" s="16"/>
      <c r="EIG2" s="16"/>
      <c r="EIH2" s="16"/>
      <c r="EII2" s="16"/>
      <c r="EIJ2" s="16"/>
      <c r="EIK2" s="16"/>
      <c r="EIL2" s="16"/>
      <c r="EIM2" s="16"/>
      <c r="EIN2" s="16"/>
      <c r="EIO2" s="16"/>
      <c r="EIP2" s="16"/>
      <c r="EIQ2" s="16"/>
      <c r="EIR2" s="16"/>
      <c r="EIS2" s="16"/>
      <c r="EIT2" s="16"/>
      <c r="EIU2" s="16"/>
      <c r="EIV2" s="16"/>
      <c r="EIW2" s="16"/>
      <c r="EIX2" s="16"/>
      <c r="EIY2" s="16"/>
      <c r="EIZ2" s="16"/>
      <c r="EJA2" s="16"/>
      <c r="EJB2" s="16"/>
      <c r="EJC2" s="16"/>
      <c r="EJD2" s="16"/>
      <c r="EJE2" s="16"/>
      <c r="EJF2" s="16"/>
      <c r="EJG2" s="16"/>
      <c r="EJH2" s="16"/>
      <c r="EJI2" s="16"/>
      <c r="EJJ2" s="16"/>
      <c r="EJK2" s="16"/>
      <c r="EJL2" s="16"/>
      <c r="EJM2" s="16"/>
      <c r="EJN2" s="16"/>
      <c r="EJO2" s="16"/>
      <c r="EJP2" s="16"/>
      <c r="EJQ2" s="16"/>
      <c r="EJR2" s="16"/>
      <c r="EJS2" s="16"/>
      <c r="EJT2" s="16"/>
      <c r="EJU2" s="16"/>
      <c r="EJV2" s="16"/>
      <c r="EJW2" s="16"/>
      <c r="EJX2" s="16"/>
      <c r="EJY2" s="16"/>
      <c r="EJZ2" s="16"/>
      <c r="EKA2" s="16"/>
      <c r="EKB2" s="16"/>
      <c r="EKC2" s="16"/>
      <c r="EKD2" s="16"/>
      <c r="EKE2" s="16"/>
      <c r="EKF2" s="16"/>
      <c r="EKG2" s="16"/>
      <c r="EKH2" s="16"/>
      <c r="EKI2" s="16"/>
      <c r="EKJ2" s="16"/>
      <c r="EKK2" s="16"/>
      <c r="EKL2" s="16"/>
      <c r="EKM2" s="16"/>
      <c r="EKN2" s="16"/>
      <c r="EKO2" s="16"/>
      <c r="EKP2" s="16"/>
      <c r="EKQ2" s="16"/>
      <c r="EKR2" s="16"/>
      <c r="EKS2" s="16"/>
      <c r="EKT2" s="16"/>
      <c r="EKU2" s="16"/>
      <c r="EKV2" s="16"/>
      <c r="EKW2" s="16"/>
      <c r="EKX2" s="16"/>
      <c r="EKY2" s="16"/>
      <c r="EKZ2" s="16"/>
      <c r="ELA2" s="16"/>
      <c r="ELB2" s="16"/>
      <c r="ELC2" s="16"/>
      <c r="ELD2" s="16"/>
      <c r="ELE2" s="16"/>
      <c r="ELF2" s="16"/>
      <c r="ELG2" s="16"/>
      <c r="ELH2" s="16"/>
      <c r="ELI2" s="16"/>
      <c r="ELJ2" s="16"/>
      <c r="ELK2" s="16"/>
      <c r="ELL2" s="16"/>
      <c r="ELM2" s="16"/>
      <c r="ELN2" s="16"/>
      <c r="ELO2" s="16"/>
      <c r="ELP2" s="16"/>
      <c r="ELQ2" s="16"/>
      <c r="ELR2" s="16"/>
      <c r="ELS2" s="16"/>
      <c r="ELT2" s="16"/>
      <c r="ELU2" s="16"/>
      <c r="ELV2" s="16"/>
      <c r="ELW2" s="16"/>
      <c r="ELX2" s="16"/>
      <c r="ELY2" s="16"/>
      <c r="ELZ2" s="16"/>
      <c r="EMA2" s="16"/>
      <c r="EMB2" s="16"/>
      <c r="EMC2" s="16"/>
      <c r="EMD2" s="16"/>
      <c r="EME2" s="16"/>
      <c r="EMF2" s="16"/>
      <c r="EMG2" s="16"/>
      <c r="EMH2" s="16"/>
      <c r="EMI2" s="16"/>
      <c r="EMJ2" s="16"/>
      <c r="EMK2" s="16"/>
      <c r="EML2" s="16"/>
      <c r="EMM2" s="16"/>
      <c r="EMN2" s="16"/>
      <c r="EMO2" s="16"/>
      <c r="EMP2" s="16"/>
      <c r="EMQ2" s="16"/>
      <c r="EMR2" s="16"/>
      <c r="EMS2" s="16"/>
      <c r="EMT2" s="16"/>
      <c r="EMU2" s="16"/>
      <c r="EMV2" s="16"/>
      <c r="EMW2" s="16"/>
      <c r="EMX2" s="16"/>
      <c r="EMY2" s="16"/>
      <c r="EMZ2" s="16"/>
      <c r="ENA2" s="16"/>
      <c r="ENB2" s="16"/>
      <c r="ENC2" s="16"/>
      <c r="END2" s="16"/>
      <c r="ENE2" s="16"/>
      <c r="ENF2" s="16"/>
      <c r="ENG2" s="16"/>
      <c r="ENH2" s="16"/>
      <c r="ENI2" s="16"/>
      <c r="ENJ2" s="16"/>
      <c r="ENK2" s="16"/>
      <c r="ENL2" s="16"/>
      <c r="ENM2" s="16"/>
      <c r="ENN2" s="16"/>
      <c r="ENO2" s="16"/>
      <c r="ENP2" s="16"/>
      <c r="ENQ2" s="16"/>
      <c r="ENR2" s="16"/>
      <c r="ENS2" s="16"/>
      <c r="ENT2" s="16"/>
      <c r="ENU2" s="16"/>
      <c r="ENV2" s="16"/>
      <c r="ENW2" s="16"/>
      <c r="ENX2" s="16"/>
      <c r="ENY2" s="16"/>
      <c r="ENZ2" s="16"/>
      <c r="EOA2" s="16"/>
      <c r="EOB2" s="16"/>
      <c r="EOC2" s="16"/>
      <c r="EOD2" s="16"/>
      <c r="EOE2" s="16"/>
      <c r="EOF2" s="16"/>
      <c r="EOG2" s="16"/>
      <c r="EOH2" s="16"/>
      <c r="EOI2" s="16"/>
      <c r="EOJ2" s="16"/>
      <c r="EOK2" s="16"/>
      <c r="EOL2" s="16"/>
      <c r="EOM2" s="16"/>
      <c r="EON2" s="16"/>
      <c r="EOO2" s="16"/>
      <c r="EOP2" s="16"/>
      <c r="EOQ2" s="16"/>
      <c r="EOR2" s="16"/>
      <c r="EOS2" s="16"/>
      <c r="EOT2" s="16"/>
      <c r="EOU2" s="16"/>
      <c r="EOV2" s="16"/>
      <c r="EOW2" s="16"/>
      <c r="EOX2" s="16"/>
      <c r="EOY2" s="16"/>
      <c r="EOZ2" s="16"/>
      <c r="EPA2" s="16"/>
      <c r="EPB2" s="16"/>
      <c r="EPC2" s="16"/>
      <c r="EPD2" s="16"/>
      <c r="EPE2" s="16"/>
      <c r="EPF2" s="16"/>
      <c r="EPG2" s="16"/>
      <c r="EPH2" s="16"/>
      <c r="EPI2" s="16"/>
      <c r="EPJ2" s="16"/>
      <c r="EPK2" s="16"/>
      <c r="EPL2" s="16"/>
      <c r="EPM2" s="16"/>
      <c r="EPN2" s="16"/>
      <c r="EPO2" s="16"/>
      <c r="EPP2" s="16"/>
      <c r="EPQ2" s="16"/>
      <c r="EPR2" s="16"/>
      <c r="EPS2" s="16"/>
      <c r="EPT2" s="16"/>
      <c r="EPU2" s="16"/>
      <c r="EPV2" s="16"/>
      <c r="EPW2" s="16"/>
      <c r="EPX2" s="16"/>
      <c r="EPY2" s="16"/>
      <c r="EPZ2" s="16"/>
      <c r="EQA2" s="16"/>
      <c r="EQB2" s="16"/>
      <c r="EQC2" s="16"/>
      <c r="EQD2" s="16"/>
      <c r="EQE2" s="16"/>
      <c r="EQF2" s="16"/>
      <c r="EQG2" s="16"/>
      <c r="EQH2" s="16"/>
      <c r="EQI2" s="16"/>
      <c r="EQJ2" s="16"/>
      <c r="EQK2" s="16"/>
      <c r="EQL2" s="16"/>
      <c r="EQM2" s="16"/>
      <c r="EQN2" s="16"/>
      <c r="EQO2" s="16"/>
      <c r="EQP2" s="16"/>
      <c r="EQQ2" s="16"/>
      <c r="EQR2" s="16"/>
      <c r="EQS2" s="16"/>
      <c r="EQT2" s="16"/>
      <c r="EQU2" s="16"/>
      <c r="EQV2" s="16"/>
      <c r="EQW2" s="16"/>
      <c r="EQX2" s="16"/>
      <c r="EQY2" s="16"/>
      <c r="EQZ2" s="16"/>
      <c r="ERA2" s="16"/>
      <c r="ERB2" s="16"/>
      <c r="ERC2" s="16"/>
      <c r="ERD2" s="16"/>
      <c r="ERE2" s="16"/>
      <c r="ERF2" s="16"/>
      <c r="ERG2" s="16"/>
      <c r="ERH2" s="16"/>
      <c r="ERI2" s="16"/>
      <c r="ERJ2" s="16"/>
      <c r="ERK2" s="16"/>
      <c r="ERL2" s="16"/>
      <c r="ERM2" s="16"/>
      <c r="ERN2" s="16"/>
      <c r="ERO2" s="16"/>
      <c r="ERP2" s="16"/>
      <c r="ERQ2" s="16"/>
      <c r="ERR2" s="16"/>
      <c r="ERS2" s="16"/>
      <c r="ERT2" s="16"/>
      <c r="ERU2" s="16"/>
      <c r="ERV2" s="16"/>
      <c r="ERW2" s="16"/>
      <c r="ERX2" s="16"/>
      <c r="ERY2" s="16"/>
      <c r="ERZ2" s="16"/>
      <c r="ESA2" s="16"/>
      <c r="ESB2" s="16"/>
      <c r="ESC2" s="16"/>
      <c r="ESD2" s="16"/>
      <c r="ESE2" s="16"/>
      <c r="ESF2" s="16"/>
      <c r="ESG2" s="16"/>
      <c r="ESH2" s="16"/>
      <c r="ESI2" s="16"/>
      <c r="ESJ2" s="16"/>
      <c r="ESK2" s="16"/>
      <c r="ESL2" s="16"/>
      <c r="ESM2" s="16"/>
      <c r="ESN2" s="16"/>
      <c r="ESO2" s="16"/>
      <c r="ESP2" s="16"/>
      <c r="ESQ2" s="16"/>
      <c r="ESR2" s="16"/>
      <c r="ESS2" s="16"/>
      <c r="EST2" s="16"/>
      <c r="ESU2" s="16"/>
      <c r="ESV2" s="16"/>
      <c r="ESW2" s="16"/>
      <c r="ESX2" s="16"/>
      <c r="ESY2" s="16"/>
      <c r="ESZ2" s="16"/>
      <c r="ETA2" s="16"/>
      <c r="ETB2" s="16"/>
      <c r="ETC2" s="16"/>
      <c r="ETD2" s="16"/>
      <c r="ETE2" s="16"/>
      <c r="ETF2" s="16"/>
      <c r="ETG2" s="16"/>
      <c r="ETH2" s="16"/>
      <c r="ETI2" s="16"/>
      <c r="ETJ2" s="16"/>
      <c r="ETK2" s="16"/>
      <c r="ETL2" s="16"/>
      <c r="ETM2" s="16"/>
      <c r="ETN2" s="16"/>
      <c r="ETO2" s="16"/>
      <c r="ETP2" s="16"/>
      <c r="ETQ2" s="16"/>
      <c r="ETR2" s="16"/>
      <c r="ETS2" s="16"/>
      <c r="ETT2" s="16"/>
      <c r="ETU2" s="16"/>
      <c r="ETV2" s="16"/>
      <c r="ETW2" s="16"/>
      <c r="ETX2" s="16"/>
      <c r="ETY2" s="16"/>
      <c r="ETZ2" s="16"/>
      <c r="EUA2" s="16"/>
      <c r="EUB2" s="16"/>
      <c r="EUC2" s="16"/>
      <c r="EUD2" s="16"/>
      <c r="EUE2" s="16"/>
      <c r="EUF2" s="16"/>
      <c r="EUG2" s="16"/>
      <c r="EUH2" s="16"/>
      <c r="EUI2" s="16"/>
      <c r="EUJ2" s="16"/>
      <c r="EUK2" s="16"/>
      <c r="EUL2" s="16"/>
      <c r="EUM2" s="16"/>
      <c r="EUN2" s="16"/>
      <c r="EUO2" s="16"/>
      <c r="EUP2" s="16"/>
      <c r="EUQ2" s="16"/>
      <c r="EUR2" s="16"/>
      <c r="EUS2" s="16"/>
      <c r="EUT2" s="16"/>
      <c r="EUU2" s="16"/>
      <c r="EUV2" s="16"/>
      <c r="EUW2" s="16"/>
      <c r="EUX2" s="16"/>
      <c r="EUY2" s="16"/>
      <c r="EUZ2" s="16"/>
      <c r="EVA2" s="16"/>
      <c r="EVB2" s="16"/>
      <c r="EVC2" s="16"/>
      <c r="EVD2" s="16"/>
      <c r="EVE2" s="16"/>
      <c r="EVF2" s="16"/>
      <c r="EVG2" s="16"/>
      <c r="EVH2" s="16"/>
      <c r="EVI2" s="16"/>
      <c r="EVJ2" s="16"/>
      <c r="EVK2" s="16"/>
      <c r="EVL2" s="16"/>
      <c r="EVM2" s="16"/>
      <c r="EVN2" s="16"/>
      <c r="EVO2" s="16"/>
      <c r="EVP2" s="16"/>
      <c r="EVQ2" s="16"/>
      <c r="EVR2" s="16"/>
      <c r="EVS2" s="16"/>
      <c r="EVT2" s="16"/>
      <c r="EVU2" s="16"/>
      <c r="EVV2" s="16"/>
      <c r="EVW2" s="16"/>
      <c r="EVX2" s="16"/>
      <c r="EVY2" s="16"/>
      <c r="EVZ2" s="16"/>
      <c r="EWA2" s="16"/>
      <c r="EWB2" s="16"/>
      <c r="EWC2" s="16"/>
      <c r="EWD2" s="16"/>
      <c r="EWE2" s="16"/>
      <c r="EWF2" s="16"/>
      <c r="EWG2" s="16"/>
      <c r="EWH2" s="16"/>
      <c r="EWI2" s="16"/>
      <c r="EWJ2" s="16"/>
      <c r="EWK2" s="16"/>
      <c r="EWL2" s="16"/>
      <c r="EWM2" s="16"/>
      <c r="EWN2" s="16"/>
      <c r="EWO2" s="16"/>
      <c r="EWP2" s="16"/>
      <c r="EWQ2" s="16"/>
      <c r="EWR2" s="16"/>
      <c r="EWS2" s="16"/>
      <c r="EWT2" s="16"/>
      <c r="EWU2" s="16"/>
      <c r="EWV2" s="16"/>
      <c r="EWW2" s="16"/>
      <c r="EWX2" s="16"/>
      <c r="EWY2" s="16"/>
      <c r="EWZ2" s="16"/>
      <c r="EXA2" s="16"/>
      <c r="EXB2" s="16"/>
      <c r="EXC2" s="16"/>
      <c r="EXD2" s="16"/>
      <c r="EXE2" s="16"/>
      <c r="EXF2" s="16"/>
      <c r="EXG2" s="16"/>
      <c r="EXH2" s="16"/>
      <c r="EXI2" s="16"/>
      <c r="EXJ2" s="16"/>
      <c r="EXK2" s="16"/>
      <c r="EXL2" s="16"/>
      <c r="EXM2" s="16"/>
      <c r="EXN2" s="16"/>
      <c r="EXO2" s="16"/>
      <c r="EXP2" s="16"/>
      <c r="EXQ2" s="16"/>
      <c r="EXR2" s="16"/>
      <c r="EXS2" s="16"/>
      <c r="EXT2" s="16"/>
      <c r="EXU2" s="16"/>
      <c r="EXV2" s="16"/>
      <c r="EXW2" s="16"/>
      <c r="EXX2" s="16"/>
      <c r="EXY2" s="16"/>
      <c r="EXZ2" s="16"/>
      <c r="EYA2" s="16"/>
      <c r="EYB2" s="16"/>
      <c r="EYC2" s="16"/>
      <c r="EYD2" s="16"/>
      <c r="EYE2" s="16"/>
      <c r="EYF2" s="16"/>
      <c r="EYG2" s="16"/>
      <c r="EYH2" s="16"/>
      <c r="EYI2" s="16"/>
      <c r="EYJ2" s="16"/>
      <c r="EYK2" s="16"/>
      <c r="EYL2" s="16"/>
      <c r="EYM2" s="16"/>
      <c r="EYN2" s="16"/>
      <c r="EYO2" s="16"/>
      <c r="EYP2" s="16"/>
      <c r="EYQ2" s="16"/>
      <c r="EYR2" s="16"/>
      <c r="EYS2" s="16"/>
      <c r="EYT2" s="16"/>
      <c r="EYU2" s="16"/>
      <c r="EYV2" s="16"/>
      <c r="EYW2" s="16"/>
      <c r="EYX2" s="16"/>
      <c r="EYY2" s="16"/>
      <c r="EYZ2" s="16"/>
      <c r="EZA2" s="16"/>
      <c r="EZB2" s="16"/>
      <c r="EZC2" s="16"/>
      <c r="EZD2" s="16"/>
      <c r="EZE2" s="16"/>
      <c r="EZF2" s="16"/>
      <c r="EZG2" s="16"/>
      <c r="EZH2" s="16"/>
      <c r="EZI2" s="16"/>
      <c r="EZJ2" s="16"/>
      <c r="EZK2" s="16"/>
      <c r="EZL2" s="16"/>
      <c r="EZM2" s="16"/>
      <c r="EZN2" s="16"/>
      <c r="EZO2" s="16"/>
      <c r="EZP2" s="16"/>
      <c r="EZQ2" s="16"/>
      <c r="EZR2" s="16"/>
      <c r="EZS2" s="16"/>
      <c r="EZT2" s="16"/>
      <c r="EZU2" s="16"/>
      <c r="EZV2" s="16"/>
      <c r="EZW2" s="16"/>
      <c r="EZX2" s="16"/>
      <c r="EZY2" s="16"/>
      <c r="EZZ2" s="16"/>
      <c r="FAA2" s="16"/>
      <c r="FAB2" s="16"/>
      <c r="FAC2" s="16"/>
      <c r="FAD2" s="16"/>
      <c r="FAE2" s="16"/>
      <c r="FAF2" s="16"/>
      <c r="FAG2" s="16"/>
      <c r="FAH2" s="16"/>
      <c r="FAI2" s="16"/>
      <c r="FAJ2" s="16"/>
      <c r="FAK2" s="16"/>
      <c r="FAL2" s="16"/>
      <c r="FAM2" s="16"/>
      <c r="FAN2" s="16"/>
      <c r="FAO2" s="16"/>
      <c r="FAP2" s="16"/>
      <c r="FAQ2" s="16"/>
      <c r="FAR2" s="16"/>
      <c r="FAS2" s="16"/>
      <c r="FAT2" s="16"/>
      <c r="FAU2" s="16"/>
      <c r="FAV2" s="16"/>
      <c r="FAW2" s="16"/>
      <c r="FAX2" s="16"/>
      <c r="FAY2" s="16"/>
      <c r="FAZ2" s="16"/>
      <c r="FBA2" s="16"/>
      <c r="FBB2" s="16"/>
      <c r="FBC2" s="16"/>
      <c r="FBD2" s="16"/>
      <c r="FBE2" s="16"/>
      <c r="FBF2" s="16"/>
      <c r="FBG2" s="16"/>
      <c r="FBH2" s="16"/>
      <c r="FBI2" s="16"/>
      <c r="FBJ2" s="16"/>
      <c r="FBK2" s="16"/>
      <c r="FBL2" s="16"/>
      <c r="FBM2" s="16"/>
      <c r="FBN2" s="16"/>
      <c r="FBO2" s="16"/>
      <c r="FBP2" s="16"/>
      <c r="FBQ2" s="16"/>
      <c r="FBR2" s="16"/>
      <c r="FBS2" s="16"/>
      <c r="FBT2" s="16"/>
      <c r="FBU2" s="16"/>
      <c r="FBV2" s="16"/>
      <c r="FBW2" s="16"/>
      <c r="FBX2" s="16"/>
      <c r="FBY2" s="16"/>
      <c r="FBZ2" s="16"/>
      <c r="FCA2" s="16"/>
      <c r="FCB2" s="16"/>
      <c r="FCC2" s="16"/>
      <c r="FCD2" s="16"/>
      <c r="FCE2" s="16"/>
      <c r="FCF2" s="16"/>
      <c r="FCG2" s="16"/>
      <c r="FCH2" s="16"/>
      <c r="FCI2" s="16"/>
      <c r="FCJ2" s="16"/>
      <c r="FCK2" s="16"/>
      <c r="FCL2" s="16"/>
      <c r="FCM2" s="16"/>
      <c r="FCN2" s="16"/>
      <c r="FCO2" s="16"/>
      <c r="FCP2" s="16"/>
      <c r="FCQ2" s="16"/>
      <c r="FCR2" s="16"/>
      <c r="FCS2" s="16"/>
      <c r="FCT2" s="16"/>
      <c r="FCU2" s="16"/>
      <c r="FCV2" s="16"/>
      <c r="FCW2" s="16"/>
      <c r="FCX2" s="16"/>
      <c r="FCY2" s="16"/>
      <c r="FCZ2" s="16"/>
      <c r="FDA2" s="16"/>
      <c r="FDB2" s="16"/>
      <c r="FDC2" s="16"/>
      <c r="FDD2" s="16"/>
      <c r="FDE2" s="16"/>
      <c r="FDF2" s="16"/>
      <c r="FDG2" s="16"/>
      <c r="FDH2" s="16"/>
      <c r="FDI2" s="16"/>
      <c r="FDJ2" s="16"/>
      <c r="FDK2" s="16"/>
      <c r="FDL2" s="16"/>
      <c r="FDM2" s="16"/>
      <c r="FDN2" s="16"/>
      <c r="FDO2" s="16"/>
      <c r="FDP2" s="16"/>
      <c r="FDQ2" s="16"/>
      <c r="FDR2" s="16"/>
      <c r="FDS2" s="16"/>
      <c r="FDT2" s="16"/>
      <c r="FDU2" s="16"/>
      <c r="FDV2" s="16"/>
      <c r="FDW2" s="16"/>
      <c r="FDX2" s="16"/>
      <c r="FDY2" s="16"/>
      <c r="FDZ2" s="16"/>
      <c r="FEA2" s="16"/>
      <c r="FEB2" s="16"/>
      <c r="FEC2" s="16"/>
      <c r="FED2" s="16"/>
      <c r="FEE2" s="16"/>
      <c r="FEF2" s="16"/>
      <c r="FEG2" s="16"/>
      <c r="FEH2" s="16"/>
      <c r="FEI2" s="16"/>
      <c r="FEJ2" s="16"/>
      <c r="FEK2" s="16"/>
      <c r="FEL2" s="16"/>
      <c r="FEM2" s="16"/>
      <c r="FEN2" s="16"/>
      <c r="FEO2" s="16"/>
      <c r="FEP2" s="16"/>
      <c r="FEQ2" s="16"/>
      <c r="FER2" s="16"/>
      <c r="FES2" s="16"/>
      <c r="FET2" s="16"/>
      <c r="FEU2" s="16"/>
      <c r="FEV2" s="16"/>
      <c r="FEW2" s="16"/>
      <c r="FEX2" s="16"/>
      <c r="FEY2" s="16"/>
      <c r="FEZ2" s="16"/>
      <c r="FFA2" s="16"/>
      <c r="FFB2" s="16"/>
      <c r="FFC2" s="16"/>
      <c r="FFD2" s="16"/>
      <c r="FFE2" s="16"/>
      <c r="FFF2" s="16"/>
      <c r="FFG2" s="16"/>
      <c r="FFH2" s="16"/>
      <c r="FFI2" s="16"/>
      <c r="FFJ2" s="16"/>
      <c r="FFK2" s="16"/>
      <c r="FFL2" s="16"/>
      <c r="FFM2" s="16"/>
      <c r="FFN2" s="16"/>
      <c r="FFO2" s="16"/>
      <c r="FFP2" s="16"/>
      <c r="FFQ2" s="16"/>
      <c r="FFR2" s="16"/>
      <c r="FFS2" s="16"/>
      <c r="FFT2" s="16"/>
      <c r="FFU2" s="16"/>
      <c r="FFV2" s="16"/>
      <c r="FFW2" s="16"/>
      <c r="FFX2" s="16"/>
      <c r="FFY2" s="16"/>
      <c r="FFZ2" s="16"/>
      <c r="FGA2" s="16"/>
      <c r="FGB2" s="16"/>
      <c r="FGC2" s="16"/>
      <c r="FGD2" s="16"/>
      <c r="FGE2" s="16"/>
      <c r="FGF2" s="16"/>
      <c r="FGG2" s="16"/>
      <c r="FGH2" s="16"/>
      <c r="FGI2" s="16"/>
      <c r="FGJ2" s="16"/>
      <c r="FGK2" s="16"/>
      <c r="FGL2" s="16"/>
      <c r="FGM2" s="16"/>
      <c r="FGN2" s="16"/>
      <c r="FGO2" s="16"/>
      <c r="FGP2" s="16"/>
      <c r="FGQ2" s="16"/>
      <c r="FGR2" s="16"/>
      <c r="FGS2" s="16"/>
      <c r="FGT2" s="16"/>
      <c r="FGU2" s="16"/>
      <c r="FGV2" s="16"/>
      <c r="FGW2" s="16"/>
      <c r="FGX2" s="16"/>
      <c r="FGY2" s="16"/>
      <c r="FGZ2" s="16"/>
      <c r="FHA2" s="16"/>
      <c r="FHB2" s="16"/>
      <c r="FHC2" s="16"/>
      <c r="FHD2" s="16"/>
      <c r="FHE2" s="16"/>
      <c r="FHF2" s="16"/>
      <c r="FHG2" s="16"/>
      <c r="FHH2" s="16"/>
      <c r="FHI2" s="16"/>
      <c r="FHJ2" s="16"/>
      <c r="FHK2" s="16"/>
      <c r="FHL2" s="16"/>
      <c r="FHM2" s="16"/>
      <c r="FHN2" s="16"/>
      <c r="FHO2" s="16"/>
      <c r="FHP2" s="16"/>
      <c r="FHQ2" s="16"/>
      <c r="FHR2" s="16"/>
      <c r="FHS2" s="16"/>
      <c r="FHT2" s="16"/>
      <c r="FHU2" s="16"/>
      <c r="FHV2" s="16"/>
      <c r="FHW2" s="16"/>
      <c r="FHX2" s="16"/>
      <c r="FHY2" s="16"/>
      <c r="FHZ2" s="16"/>
      <c r="FIA2" s="16"/>
      <c r="FIB2" s="16"/>
      <c r="FIC2" s="16"/>
      <c r="FID2" s="16"/>
      <c r="FIE2" s="16"/>
      <c r="FIF2" s="16"/>
      <c r="FIG2" s="16"/>
      <c r="FIH2" s="16"/>
      <c r="FII2" s="16"/>
      <c r="FIJ2" s="16"/>
      <c r="FIK2" s="16"/>
      <c r="FIL2" s="16"/>
      <c r="FIM2" s="16"/>
      <c r="FIN2" s="16"/>
      <c r="FIO2" s="16"/>
      <c r="FIP2" s="16"/>
      <c r="FIQ2" s="16"/>
      <c r="FIR2" s="16"/>
      <c r="FIS2" s="16"/>
      <c r="FIT2" s="16"/>
      <c r="FIU2" s="16"/>
      <c r="FIV2" s="16"/>
      <c r="FIW2" s="16"/>
      <c r="FIX2" s="16"/>
      <c r="FIY2" s="16"/>
      <c r="FIZ2" s="16"/>
      <c r="FJA2" s="16"/>
      <c r="FJB2" s="16"/>
      <c r="FJC2" s="16"/>
      <c r="FJD2" s="16"/>
      <c r="FJE2" s="16"/>
      <c r="FJF2" s="16"/>
      <c r="FJG2" s="16"/>
      <c r="FJH2" s="16"/>
      <c r="FJI2" s="16"/>
      <c r="FJJ2" s="16"/>
      <c r="FJK2" s="16"/>
      <c r="FJL2" s="16"/>
      <c r="FJM2" s="16"/>
      <c r="FJN2" s="16"/>
      <c r="FJO2" s="16"/>
      <c r="FJP2" s="16"/>
      <c r="FJQ2" s="16"/>
      <c r="FJR2" s="16"/>
      <c r="FJS2" s="16"/>
      <c r="FJT2" s="16"/>
      <c r="FJU2" s="16"/>
      <c r="FJV2" s="16"/>
      <c r="FJW2" s="16"/>
      <c r="FJX2" s="16"/>
      <c r="FJY2" s="16"/>
      <c r="FJZ2" s="16"/>
      <c r="FKA2" s="16"/>
      <c r="FKB2" s="16"/>
      <c r="FKC2" s="16"/>
      <c r="FKD2" s="16"/>
      <c r="FKE2" s="16"/>
      <c r="FKF2" s="16"/>
      <c r="FKG2" s="16"/>
      <c r="FKH2" s="16"/>
      <c r="FKI2" s="16"/>
      <c r="FKJ2" s="16"/>
      <c r="FKK2" s="16"/>
      <c r="FKL2" s="16"/>
      <c r="FKM2" s="16"/>
      <c r="FKN2" s="16"/>
      <c r="FKO2" s="16"/>
      <c r="FKP2" s="16"/>
      <c r="FKQ2" s="16"/>
      <c r="FKR2" s="16"/>
      <c r="FKS2" s="16"/>
      <c r="FKT2" s="16"/>
      <c r="FKU2" s="16"/>
      <c r="FKV2" s="16"/>
      <c r="FKW2" s="16"/>
      <c r="FKX2" s="16"/>
      <c r="FKY2" s="16"/>
      <c r="FKZ2" s="16"/>
      <c r="FLA2" s="16"/>
      <c r="FLB2" s="16"/>
      <c r="FLC2" s="16"/>
      <c r="FLD2" s="16"/>
      <c r="FLE2" s="16"/>
      <c r="FLF2" s="16"/>
      <c r="FLG2" s="16"/>
      <c r="FLH2" s="16"/>
      <c r="FLI2" s="16"/>
      <c r="FLJ2" s="16"/>
      <c r="FLK2" s="16"/>
      <c r="FLL2" s="16"/>
      <c r="FLM2" s="16"/>
      <c r="FLN2" s="16"/>
      <c r="FLO2" s="16"/>
      <c r="FLP2" s="16"/>
      <c r="FLQ2" s="16"/>
      <c r="FLR2" s="16"/>
      <c r="FLS2" s="16"/>
      <c r="FLT2" s="16"/>
      <c r="FLU2" s="16"/>
      <c r="FLV2" s="16"/>
      <c r="FLW2" s="16"/>
      <c r="FLX2" s="16"/>
      <c r="FLY2" s="16"/>
      <c r="FLZ2" s="16"/>
      <c r="FMA2" s="16"/>
      <c r="FMB2" s="16"/>
      <c r="FMC2" s="16"/>
      <c r="FMD2" s="16"/>
      <c r="FME2" s="16"/>
      <c r="FMF2" s="16"/>
      <c r="FMG2" s="16"/>
      <c r="FMH2" s="16"/>
      <c r="FMI2" s="16"/>
      <c r="FMJ2" s="16"/>
      <c r="FMK2" s="16"/>
      <c r="FML2" s="16"/>
      <c r="FMM2" s="16"/>
      <c r="FMN2" s="16"/>
      <c r="FMO2" s="16"/>
      <c r="FMP2" s="16"/>
      <c r="FMQ2" s="16"/>
      <c r="FMR2" s="16"/>
      <c r="FMS2" s="16"/>
      <c r="FMT2" s="16"/>
      <c r="FMU2" s="16"/>
      <c r="FMV2" s="16"/>
      <c r="FMW2" s="16"/>
      <c r="FMX2" s="16"/>
      <c r="FMY2" s="16"/>
      <c r="FMZ2" s="16"/>
      <c r="FNA2" s="16"/>
      <c r="FNB2" s="16"/>
      <c r="FNC2" s="16"/>
      <c r="FND2" s="16"/>
      <c r="FNE2" s="16"/>
      <c r="FNF2" s="16"/>
      <c r="FNG2" s="16"/>
      <c r="FNH2" s="16"/>
      <c r="FNI2" s="16"/>
      <c r="FNJ2" s="16"/>
      <c r="FNK2" s="16"/>
      <c r="FNL2" s="16"/>
      <c r="FNM2" s="16"/>
      <c r="FNN2" s="16"/>
      <c r="FNO2" s="16"/>
      <c r="FNP2" s="16"/>
      <c r="FNQ2" s="16"/>
      <c r="FNR2" s="16"/>
      <c r="FNS2" s="16"/>
      <c r="FNT2" s="16"/>
      <c r="FNU2" s="16"/>
      <c r="FNV2" s="16"/>
      <c r="FNW2" s="16"/>
      <c r="FNX2" s="16"/>
      <c r="FNY2" s="16"/>
      <c r="FNZ2" s="16"/>
      <c r="FOA2" s="16"/>
      <c r="FOB2" s="16"/>
      <c r="FOC2" s="16"/>
      <c r="FOD2" s="16"/>
      <c r="FOE2" s="16"/>
      <c r="FOF2" s="16"/>
      <c r="FOG2" s="16"/>
      <c r="FOH2" s="16"/>
      <c r="FOI2" s="16"/>
      <c r="FOJ2" s="16"/>
      <c r="FOK2" s="16"/>
      <c r="FOL2" s="16"/>
      <c r="FOM2" s="16"/>
      <c r="FON2" s="16"/>
      <c r="FOO2" s="16"/>
      <c r="FOP2" s="16"/>
      <c r="FOQ2" s="16"/>
      <c r="FOR2" s="16"/>
      <c r="FOS2" s="16"/>
      <c r="FOT2" s="16"/>
      <c r="FOU2" s="16"/>
      <c r="FOV2" s="16"/>
      <c r="FOW2" s="16"/>
      <c r="FOX2" s="16"/>
      <c r="FOY2" s="16"/>
      <c r="FOZ2" s="16"/>
      <c r="FPA2" s="16"/>
      <c r="FPB2" s="16"/>
      <c r="FPC2" s="16"/>
      <c r="FPD2" s="16"/>
      <c r="FPE2" s="16"/>
      <c r="FPF2" s="16"/>
      <c r="FPG2" s="16"/>
      <c r="FPH2" s="16"/>
      <c r="FPI2" s="16"/>
      <c r="FPJ2" s="16"/>
      <c r="FPK2" s="16"/>
      <c r="FPL2" s="16"/>
      <c r="FPM2" s="16"/>
      <c r="FPN2" s="16"/>
      <c r="FPO2" s="16"/>
      <c r="FPP2" s="16"/>
      <c r="FPQ2" s="16"/>
      <c r="FPR2" s="16"/>
      <c r="FPS2" s="16"/>
      <c r="FPT2" s="16"/>
      <c r="FPU2" s="16"/>
      <c r="FPV2" s="16"/>
      <c r="FPW2" s="16"/>
      <c r="FPX2" s="16"/>
      <c r="FPY2" s="16"/>
      <c r="FPZ2" s="16"/>
      <c r="FQA2" s="16"/>
      <c r="FQB2" s="16"/>
      <c r="FQC2" s="16"/>
      <c r="FQD2" s="16"/>
      <c r="FQE2" s="16"/>
      <c r="FQF2" s="16"/>
      <c r="FQG2" s="16"/>
      <c r="FQH2" s="16"/>
      <c r="FQI2" s="16"/>
      <c r="FQJ2" s="16"/>
      <c r="FQK2" s="16"/>
      <c r="FQL2" s="16"/>
      <c r="FQM2" s="16"/>
      <c r="FQN2" s="16"/>
      <c r="FQO2" s="16"/>
      <c r="FQP2" s="16"/>
      <c r="FQQ2" s="16"/>
      <c r="FQR2" s="16"/>
      <c r="FQS2" s="16"/>
      <c r="FQT2" s="16"/>
      <c r="FQU2" s="16"/>
      <c r="FQV2" s="16"/>
      <c r="FQW2" s="16"/>
      <c r="FQX2" s="16"/>
      <c r="FQY2" s="16"/>
      <c r="FQZ2" s="16"/>
      <c r="FRA2" s="16"/>
      <c r="FRB2" s="16"/>
      <c r="FRC2" s="16"/>
      <c r="FRD2" s="16"/>
      <c r="FRE2" s="16"/>
      <c r="FRF2" s="16"/>
      <c r="FRG2" s="16"/>
      <c r="FRH2" s="16"/>
      <c r="FRI2" s="16"/>
      <c r="FRJ2" s="16"/>
      <c r="FRK2" s="16"/>
      <c r="FRL2" s="16"/>
      <c r="FRM2" s="16"/>
      <c r="FRN2" s="16"/>
      <c r="FRO2" s="16"/>
      <c r="FRP2" s="16"/>
      <c r="FRQ2" s="16"/>
      <c r="FRR2" s="16"/>
      <c r="FRS2" s="16"/>
      <c r="FRT2" s="16"/>
      <c r="FRU2" s="16"/>
      <c r="FRV2" s="16"/>
      <c r="FRW2" s="16"/>
      <c r="FRX2" s="16"/>
      <c r="FRY2" s="16"/>
      <c r="FRZ2" s="16"/>
      <c r="FSA2" s="16"/>
      <c r="FSB2" s="16"/>
      <c r="FSC2" s="16"/>
      <c r="FSD2" s="16"/>
      <c r="FSE2" s="16"/>
      <c r="FSF2" s="16"/>
      <c r="FSG2" s="16"/>
      <c r="FSH2" s="16"/>
      <c r="FSI2" s="16"/>
      <c r="FSJ2" s="16"/>
      <c r="FSK2" s="16"/>
      <c r="FSL2" s="16"/>
      <c r="FSM2" s="16"/>
      <c r="FSN2" s="16"/>
      <c r="FSO2" s="16"/>
      <c r="FSP2" s="16"/>
      <c r="FSQ2" s="16"/>
      <c r="FSR2" s="16"/>
      <c r="FSS2" s="16"/>
      <c r="FST2" s="16"/>
      <c r="FSU2" s="16"/>
      <c r="FSV2" s="16"/>
      <c r="FSW2" s="16"/>
      <c r="FSX2" s="16"/>
      <c r="FSY2" s="16"/>
      <c r="FSZ2" s="16"/>
      <c r="FTA2" s="16"/>
      <c r="FTB2" s="16"/>
      <c r="FTC2" s="16"/>
      <c r="FTD2" s="16"/>
      <c r="FTE2" s="16"/>
      <c r="FTF2" s="16"/>
      <c r="FTG2" s="16"/>
      <c r="FTH2" s="16"/>
      <c r="FTI2" s="16"/>
      <c r="FTJ2" s="16"/>
      <c r="FTK2" s="16"/>
      <c r="FTL2" s="16"/>
      <c r="FTM2" s="16"/>
      <c r="FTN2" s="16"/>
      <c r="FTO2" s="16"/>
      <c r="FTP2" s="16"/>
      <c r="FTQ2" s="16"/>
      <c r="FTR2" s="16"/>
      <c r="FTS2" s="16"/>
      <c r="FTT2" s="16"/>
      <c r="FTU2" s="16"/>
      <c r="FTV2" s="16"/>
      <c r="FTW2" s="16"/>
      <c r="FTX2" s="16"/>
      <c r="FTY2" s="16"/>
      <c r="FTZ2" s="16"/>
      <c r="FUA2" s="16"/>
      <c r="FUB2" s="16"/>
      <c r="FUC2" s="16"/>
      <c r="FUD2" s="16"/>
      <c r="FUE2" s="16"/>
      <c r="FUF2" s="16"/>
      <c r="FUG2" s="16"/>
      <c r="FUH2" s="16"/>
      <c r="FUI2" s="16"/>
      <c r="FUJ2" s="16"/>
      <c r="FUK2" s="16"/>
      <c r="FUL2" s="16"/>
      <c r="FUM2" s="16"/>
      <c r="FUN2" s="16"/>
      <c r="FUO2" s="16"/>
      <c r="FUP2" s="16"/>
      <c r="FUQ2" s="16"/>
      <c r="FUR2" s="16"/>
      <c r="FUS2" s="16"/>
      <c r="FUT2" s="16"/>
      <c r="FUU2" s="16"/>
      <c r="FUV2" s="16"/>
      <c r="FUW2" s="16"/>
      <c r="FUX2" s="16"/>
      <c r="FUY2" s="16"/>
      <c r="FUZ2" s="16"/>
      <c r="FVA2" s="16"/>
      <c r="FVB2" s="16"/>
      <c r="FVC2" s="16"/>
      <c r="FVD2" s="16"/>
      <c r="FVE2" s="16"/>
      <c r="FVF2" s="16"/>
      <c r="FVG2" s="16"/>
      <c r="FVH2" s="16"/>
      <c r="FVI2" s="16"/>
      <c r="FVJ2" s="16"/>
      <c r="FVK2" s="16"/>
      <c r="FVL2" s="16"/>
      <c r="FVM2" s="16"/>
      <c r="FVN2" s="16"/>
      <c r="FVO2" s="16"/>
      <c r="FVP2" s="16"/>
      <c r="FVQ2" s="16"/>
      <c r="FVR2" s="16"/>
      <c r="FVS2" s="16"/>
      <c r="FVT2" s="16"/>
      <c r="FVU2" s="16"/>
      <c r="FVV2" s="16"/>
      <c r="FVW2" s="16"/>
      <c r="FVX2" s="16"/>
      <c r="FVY2" s="16"/>
      <c r="FVZ2" s="16"/>
      <c r="FWA2" s="16"/>
      <c r="FWB2" s="16"/>
      <c r="FWC2" s="16"/>
      <c r="FWD2" s="16"/>
      <c r="FWE2" s="16"/>
      <c r="FWF2" s="16"/>
      <c r="FWG2" s="16"/>
      <c r="FWH2" s="16"/>
      <c r="FWI2" s="16"/>
      <c r="FWJ2" s="16"/>
      <c r="FWK2" s="16"/>
      <c r="FWL2" s="16"/>
      <c r="FWM2" s="16"/>
      <c r="FWN2" s="16"/>
      <c r="FWO2" s="16"/>
      <c r="FWP2" s="16"/>
      <c r="FWQ2" s="16"/>
      <c r="FWR2" s="16"/>
      <c r="FWS2" s="16"/>
      <c r="FWT2" s="16"/>
      <c r="FWU2" s="16"/>
      <c r="FWV2" s="16"/>
      <c r="FWW2" s="16"/>
      <c r="FWX2" s="16"/>
      <c r="FWY2" s="16"/>
      <c r="FWZ2" s="16"/>
      <c r="FXA2" s="16"/>
      <c r="FXB2" s="16"/>
      <c r="FXC2" s="16"/>
      <c r="FXD2" s="16"/>
      <c r="FXE2" s="16"/>
      <c r="FXF2" s="16"/>
      <c r="FXG2" s="16"/>
      <c r="FXH2" s="16"/>
      <c r="FXI2" s="16"/>
      <c r="FXJ2" s="16"/>
      <c r="FXK2" s="16"/>
      <c r="FXL2" s="16"/>
      <c r="FXM2" s="16"/>
      <c r="FXN2" s="16"/>
      <c r="FXO2" s="16"/>
      <c r="FXP2" s="16"/>
      <c r="FXQ2" s="16"/>
      <c r="FXR2" s="16"/>
      <c r="FXS2" s="16"/>
      <c r="FXT2" s="16"/>
      <c r="FXU2" s="16"/>
      <c r="FXV2" s="16"/>
      <c r="FXW2" s="16"/>
      <c r="FXX2" s="16"/>
      <c r="FXY2" s="16"/>
      <c r="FXZ2" s="16"/>
      <c r="FYA2" s="16"/>
      <c r="FYB2" s="16"/>
      <c r="FYC2" s="16"/>
      <c r="FYD2" s="16"/>
      <c r="FYE2" s="16"/>
      <c r="FYF2" s="16"/>
      <c r="FYG2" s="16"/>
      <c r="FYH2" s="16"/>
      <c r="FYI2" s="16"/>
      <c r="FYJ2" s="16"/>
      <c r="FYK2" s="16"/>
      <c r="FYL2" s="16"/>
      <c r="FYM2" s="16"/>
      <c r="FYN2" s="16"/>
      <c r="FYO2" s="16"/>
      <c r="FYP2" s="16"/>
      <c r="FYQ2" s="16"/>
      <c r="FYR2" s="16"/>
      <c r="FYS2" s="16"/>
      <c r="FYT2" s="16"/>
      <c r="FYU2" s="16"/>
      <c r="FYV2" s="16"/>
      <c r="FYW2" s="16"/>
      <c r="FYX2" s="16"/>
      <c r="FYY2" s="16"/>
      <c r="FYZ2" s="16"/>
      <c r="FZA2" s="16"/>
      <c r="FZB2" s="16"/>
      <c r="FZC2" s="16"/>
      <c r="FZD2" s="16"/>
      <c r="FZE2" s="16"/>
      <c r="FZF2" s="16"/>
      <c r="FZG2" s="16"/>
      <c r="FZH2" s="16"/>
      <c r="FZI2" s="16"/>
      <c r="FZJ2" s="16"/>
      <c r="FZK2" s="16"/>
      <c r="FZL2" s="16"/>
      <c r="FZM2" s="16"/>
      <c r="FZN2" s="16"/>
      <c r="FZO2" s="16"/>
      <c r="FZP2" s="16"/>
      <c r="FZQ2" s="16"/>
      <c r="FZR2" s="16"/>
      <c r="FZS2" s="16"/>
      <c r="FZT2" s="16"/>
      <c r="FZU2" s="16"/>
      <c r="FZV2" s="16"/>
      <c r="FZW2" s="16"/>
      <c r="FZX2" s="16"/>
      <c r="FZY2" s="16"/>
      <c r="FZZ2" s="16"/>
      <c r="GAA2" s="16"/>
      <c r="GAB2" s="16"/>
      <c r="GAC2" s="16"/>
      <c r="GAD2" s="16"/>
      <c r="GAE2" s="16"/>
      <c r="GAF2" s="16"/>
      <c r="GAG2" s="16"/>
      <c r="GAH2" s="16"/>
      <c r="GAI2" s="16"/>
      <c r="GAJ2" s="16"/>
      <c r="GAK2" s="16"/>
      <c r="GAL2" s="16"/>
      <c r="GAM2" s="16"/>
      <c r="GAN2" s="16"/>
      <c r="GAO2" s="16"/>
      <c r="GAP2" s="16"/>
      <c r="GAQ2" s="16"/>
      <c r="GAR2" s="16"/>
      <c r="GAS2" s="16"/>
      <c r="GAT2" s="16"/>
      <c r="GAU2" s="16"/>
      <c r="GAV2" s="16"/>
      <c r="GAW2" s="16"/>
      <c r="GAX2" s="16"/>
      <c r="GAY2" s="16"/>
      <c r="GAZ2" s="16"/>
      <c r="GBA2" s="16"/>
      <c r="GBB2" s="16"/>
      <c r="GBC2" s="16"/>
      <c r="GBD2" s="16"/>
      <c r="GBE2" s="16"/>
      <c r="GBF2" s="16"/>
      <c r="GBG2" s="16"/>
      <c r="GBH2" s="16"/>
      <c r="GBI2" s="16"/>
      <c r="GBJ2" s="16"/>
      <c r="GBK2" s="16"/>
      <c r="GBL2" s="16"/>
      <c r="GBM2" s="16"/>
      <c r="GBN2" s="16"/>
      <c r="GBO2" s="16"/>
      <c r="GBP2" s="16"/>
      <c r="GBQ2" s="16"/>
      <c r="GBR2" s="16"/>
      <c r="GBS2" s="16"/>
      <c r="GBT2" s="16"/>
      <c r="GBU2" s="16"/>
      <c r="GBV2" s="16"/>
      <c r="GBW2" s="16"/>
      <c r="GBX2" s="16"/>
      <c r="GBY2" s="16"/>
      <c r="GBZ2" s="16"/>
      <c r="GCA2" s="16"/>
      <c r="GCB2" s="16"/>
      <c r="GCC2" s="16"/>
      <c r="GCD2" s="16"/>
      <c r="GCE2" s="16"/>
      <c r="GCF2" s="16"/>
      <c r="GCG2" s="16"/>
      <c r="GCH2" s="16"/>
      <c r="GCI2" s="16"/>
      <c r="GCJ2" s="16"/>
      <c r="GCK2" s="16"/>
      <c r="GCL2" s="16"/>
      <c r="GCM2" s="16"/>
      <c r="GCN2" s="16"/>
      <c r="GCO2" s="16"/>
      <c r="GCP2" s="16"/>
      <c r="GCQ2" s="16"/>
      <c r="GCR2" s="16"/>
      <c r="GCS2" s="16"/>
      <c r="GCT2" s="16"/>
      <c r="GCU2" s="16"/>
      <c r="GCV2" s="16"/>
      <c r="GCW2" s="16"/>
      <c r="GCX2" s="16"/>
      <c r="GCY2" s="16"/>
      <c r="GCZ2" s="16"/>
      <c r="GDA2" s="16"/>
      <c r="GDB2" s="16"/>
      <c r="GDC2" s="16"/>
      <c r="GDD2" s="16"/>
      <c r="GDE2" s="16"/>
      <c r="GDF2" s="16"/>
      <c r="GDG2" s="16"/>
      <c r="GDH2" s="16"/>
      <c r="GDI2" s="16"/>
      <c r="GDJ2" s="16"/>
      <c r="GDK2" s="16"/>
      <c r="GDL2" s="16"/>
      <c r="GDM2" s="16"/>
      <c r="GDN2" s="16"/>
      <c r="GDO2" s="16"/>
      <c r="GDP2" s="16"/>
      <c r="GDQ2" s="16"/>
      <c r="GDR2" s="16"/>
      <c r="GDS2" s="16"/>
      <c r="GDT2" s="16"/>
      <c r="GDU2" s="16"/>
      <c r="GDV2" s="16"/>
      <c r="GDW2" s="16"/>
      <c r="GDX2" s="16"/>
      <c r="GDY2" s="16"/>
      <c r="GDZ2" s="16"/>
      <c r="GEA2" s="16"/>
      <c r="GEB2" s="16"/>
      <c r="GEC2" s="16"/>
      <c r="GED2" s="16"/>
      <c r="GEE2" s="16"/>
      <c r="GEF2" s="16"/>
      <c r="GEG2" s="16"/>
      <c r="GEH2" s="16"/>
      <c r="GEI2" s="16"/>
      <c r="GEJ2" s="16"/>
      <c r="GEK2" s="16"/>
      <c r="GEL2" s="16"/>
      <c r="GEM2" s="16"/>
      <c r="GEN2" s="16"/>
      <c r="GEO2" s="16"/>
      <c r="GEP2" s="16"/>
      <c r="GEQ2" s="16"/>
      <c r="GER2" s="16"/>
      <c r="GES2" s="16"/>
      <c r="GET2" s="16"/>
      <c r="GEU2" s="16"/>
      <c r="GEV2" s="16"/>
      <c r="GEW2" s="16"/>
      <c r="GEX2" s="16"/>
      <c r="GEY2" s="16"/>
      <c r="GEZ2" s="16"/>
      <c r="GFA2" s="16"/>
      <c r="GFB2" s="16"/>
      <c r="GFC2" s="16"/>
      <c r="GFD2" s="16"/>
      <c r="GFE2" s="16"/>
      <c r="GFF2" s="16"/>
      <c r="GFG2" s="16"/>
      <c r="GFH2" s="16"/>
      <c r="GFI2" s="16"/>
      <c r="GFJ2" s="16"/>
      <c r="GFK2" s="16"/>
      <c r="GFL2" s="16"/>
      <c r="GFM2" s="16"/>
      <c r="GFN2" s="16"/>
      <c r="GFO2" s="16"/>
      <c r="GFP2" s="16"/>
      <c r="GFQ2" s="16"/>
      <c r="GFR2" s="16"/>
      <c r="GFS2" s="16"/>
      <c r="GFT2" s="16"/>
      <c r="GFU2" s="16"/>
      <c r="GFV2" s="16"/>
      <c r="GFW2" s="16"/>
      <c r="GFX2" s="16"/>
      <c r="GFY2" s="16"/>
      <c r="GFZ2" s="16"/>
      <c r="GGA2" s="16"/>
      <c r="GGB2" s="16"/>
      <c r="GGC2" s="16"/>
      <c r="GGD2" s="16"/>
      <c r="GGE2" s="16"/>
      <c r="GGF2" s="16"/>
      <c r="GGG2" s="16"/>
      <c r="GGH2" s="16"/>
      <c r="GGI2" s="16"/>
      <c r="GGJ2" s="16"/>
      <c r="GGK2" s="16"/>
      <c r="GGL2" s="16"/>
      <c r="GGM2" s="16"/>
      <c r="GGN2" s="16"/>
      <c r="GGO2" s="16"/>
      <c r="GGP2" s="16"/>
      <c r="GGQ2" s="16"/>
      <c r="GGR2" s="16"/>
      <c r="GGS2" s="16"/>
      <c r="GGT2" s="16"/>
      <c r="GGU2" s="16"/>
      <c r="GGV2" s="16"/>
      <c r="GGW2" s="16"/>
      <c r="GGX2" s="16"/>
      <c r="GGY2" s="16"/>
      <c r="GGZ2" s="16"/>
      <c r="GHA2" s="16"/>
      <c r="GHB2" s="16"/>
      <c r="GHC2" s="16"/>
      <c r="GHD2" s="16"/>
      <c r="GHE2" s="16"/>
      <c r="GHF2" s="16"/>
      <c r="GHG2" s="16"/>
      <c r="GHH2" s="16"/>
      <c r="GHI2" s="16"/>
      <c r="GHJ2" s="16"/>
      <c r="GHK2" s="16"/>
      <c r="GHL2" s="16"/>
      <c r="GHM2" s="16"/>
      <c r="GHN2" s="16"/>
      <c r="GHO2" s="16"/>
      <c r="GHP2" s="16"/>
      <c r="GHQ2" s="16"/>
      <c r="GHR2" s="16"/>
      <c r="GHS2" s="16"/>
      <c r="GHT2" s="16"/>
      <c r="GHU2" s="16"/>
      <c r="GHV2" s="16"/>
      <c r="GHW2" s="16"/>
      <c r="GHX2" s="16"/>
      <c r="GHY2" s="16"/>
      <c r="GHZ2" s="16"/>
      <c r="GIA2" s="16"/>
      <c r="GIB2" s="16"/>
      <c r="GIC2" s="16"/>
      <c r="GID2" s="16"/>
      <c r="GIE2" s="16"/>
      <c r="GIF2" s="16"/>
      <c r="GIG2" s="16"/>
      <c r="GIH2" s="16"/>
      <c r="GII2" s="16"/>
      <c r="GIJ2" s="16"/>
      <c r="GIK2" s="16"/>
      <c r="GIL2" s="16"/>
      <c r="GIM2" s="16"/>
      <c r="GIN2" s="16"/>
      <c r="GIO2" s="16"/>
      <c r="GIP2" s="16"/>
      <c r="GIQ2" s="16"/>
      <c r="GIR2" s="16"/>
      <c r="GIS2" s="16"/>
      <c r="GIT2" s="16"/>
      <c r="GIU2" s="16"/>
      <c r="GIV2" s="16"/>
      <c r="GIW2" s="16"/>
      <c r="GIX2" s="16"/>
      <c r="GIY2" s="16"/>
      <c r="GIZ2" s="16"/>
      <c r="GJA2" s="16"/>
      <c r="GJB2" s="16"/>
      <c r="GJC2" s="16"/>
      <c r="GJD2" s="16"/>
      <c r="GJE2" s="16"/>
      <c r="GJF2" s="16"/>
      <c r="GJG2" s="16"/>
      <c r="GJH2" s="16"/>
      <c r="GJI2" s="16"/>
      <c r="GJJ2" s="16"/>
      <c r="GJK2" s="16"/>
      <c r="GJL2" s="16"/>
      <c r="GJM2" s="16"/>
      <c r="GJN2" s="16"/>
      <c r="GJO2" s="16"/>
      <c r="GJP2" s="16"/>
      <c r="GJQ2" s="16"/>
      <c r="GJR2" s="16"/>
      <c r="GJS2" s="16"/>
      <c r="GJT2" s="16"/>
      <c r="GJU2" s="16"/>
      <c r="GJV2" s="16"/>
      <c r="GJW2" s="16"/>
      <c r="GJX2" s="16"/>
      <c r="GJY2" s="16"/>
      <c r="GJZ2" s="16"/>
      <c r="GKA2" s="16"/>
      <c r="GKB2" s="16"/>
      <c r="GKC2" s="16"/>
      <c r="GKD2" s="16"/>
      <c r="GKE2" s="16"/>
      <c r="GKF2" s="16"/>
      <c r="GKG2" s="16"/>
      <c r="GKH2" s="16"/>
      <c r="GKI2" s="16"/>
      <c r="GKJ2" s="16"/>
      <c r="GKK2" s="16"/>
      <c r="GKL2" s="16"/>
      <c r="GKM2" s="16"/>
      <c r="GKN2" s="16"/>
      <c r="GKO2" s="16"/>
      <c r="GKP2" s="16"/>
      <c r="GKQ2" s="16"/>
      <c r="GKR2" s="16"/>
      <c r="GKS2" s="16"/>
      <c r="GKT2" s="16"/>
      <c r="GKU2" s="16"/>
      <c r="GKV2" s="16"/>
      <c r="GKW2" s="16"/>
      <c r="GKX2" s="16"/>
      <c r="GKY2" s="16"/>
      <c r="GKZ2" s="16"/>
      <c r="GLA2" s="16"/>
      <c r="GLB2" s="16"/>
      <c r="GLC2" s="16"/>
      <c r="GLD2" s="16"/>
      <c r="GLE2" s="16"/>
      <c r="GLF2" s="16"/>
      <c r="GLG2" s="16"/>
      <c r="GLH2" s="16"/>
      <c r="GLI2" s="16"/>
      <c r="GLJ2" s="16"/>
      <c r="GLK2" s="16"/>
      <c r="GLL2" s="16"/>
      <c r="GLM2" s="16"/>
      <c r="GLN2" s="16"/>
      <c r="GLO2" s="16"/>
      <c r="GLP2" s="16"/>
      <c r="GLQ2" s="16"/>
      <c r="GLR2" s="16"/>
      <c r="GLS2" s="16"/>
      <c r="GLT2" s="16"/>
      <c r="GLU2" s="16"/>
      <c r="GLV2" s="16"/>
      <c r="GLW2" s="16"/>
      <c r="GLX2" s="16"/>
      <c r="GLY2" s="16"/>
      <c r="GLZ2" s="16"/>
      <c r="GMA2" s="16"/>
      <c r="GMB2" s="16"/>
      <c r="GMC2" s="16"/>
      <c r="GMD2" s="16"/>
      <c r="GME2" s="16"/>
      <c r="GMF2" s="16"/>
      <c r="GMG2" s="16"/>
      <c r="GMH2" s="16"/>
      <c r="GMI2" s="16"/>
      <c r="GMJ2" s="16"/>
      <c r="GMK2" s="16"/>
      <c r="GML2" s="16"/>
      <c r="GMM2" s="16"/>
      <c r="GMN2" s="16"/>
      <c r="GMO2" s="16"/>
      <c r="GMP2" s="16"/>
      <c r="GMQ2" s="16"/>
      <c r="GMR2" s="16"/>
      <c r="GMS2" s="16"/>
      <c r="GMT2" s="16"/>
      <c r="GMU2" s="16"/>
      <c r="GMV2" s="16"/>
      <c r="GMW2" s="16"/>
      <c r="GMX2" s="16"/>
      <c r="GMY2" s="16"/>
      <c r="GMZ2" s="16"/>
      <c r="GNA2" s="16"/>
      <c r="GNB2" s="16"/>
      <c r="GNC2" s="16"/>
      <c r="GND2" s="16"/>
      <c r="GNE2" s="16"/>
      <c r="GNF2" s="16"/>
      <c r="GNG2" s="16"/>
      <c r="GNH2" s="16"/>
      <c r="GNI2" s="16"/>
      <c r="GNJ2" s="16"/>
      <c r="GNK2" s="16"/>
      <c r="GNL2" s="16"/>
      <c r="GNM2" s="16"/>
      <c r="GNN2" s="16"/>
      <c r="GNO2" s="16"/>
      <c r="GNP2" s="16"/>
      <c r="GNQ2" s="16"/>
      <c r="GNR2" s="16"/>
      <c r="GNS2" s="16"/>
      <c r="GNT2" s="16"/>
      <c r="GNU2" s="16"/>
      <c r="GNV2" s="16"/>
      <c r="GNW2" s="16"/>
      <c r="GNX2" s="16"/>
      <c r="GNY2" s="16"/>
      <c r="GNZ2" s="16"/>
      <c r="GOA2" s="16"/>
      <c r="GOB2" s="16"/>
      <c r="GOC2" s="16"/>
      <c r="GOD2" s="16"/>
      <c r="GOE2" s="16"/>
      <c r="GOF2" s="16"/>
      <c r="GOG2" s="16"/>
      <c r="GOH2" s="16"/>
      <c r="GOI2" s="16"/>
      <c r="GOJ2" s="16"/>
      <c r="GOK2" s="16"/>
      <c r="GOL2" s="16"/>
      <c r="GOM2" s="16"/>
      <c r="GON2" s="16"/>
      <c r="GOO2" s="16"/>
      <c r="GOP2" s="16"/>
      <c r="GOQ2" s="16"/>
      <c r="GOR2" s="16"/>
      <c r="GOS2" s="16"/>
      <c r="GOT2" s="16"/>
      <c r="GOU2" s="16"/>
      <c r="GOV2" s="16"/>
      <c r="GOW2" s="16"/>
      <c r="GOX2" s="16"/>
      <c r="GOY2" s="16"/>
      <c r="GOZ2" s="16"/>
      <c r="GPA2" s="16"/>
      <c r="GPB2" s="16"/>
      <c r="GPC2" s="16"/>
      <c r="GPD2" s="16"/>
      <c r="GPE2" s="16"/>
      <c r="GPF2" s="16"/>
      <c r="GPG2" s="16"/>
      <c r="GPH2" s="16"/>
      <c r="GPI2" s="16"/>
      <c r="GPJ2" s="16"/>
      <c r="GPK2" s="16"/>
      <c r="GPL2" s="16"/>
      <c r="GPM2" s="16"/>
      <c r="GPN2" s="16"/>
      <c r="GPO2" s="16"/>
      <c r="GPP2" s="16"/>
      <c r="GPQ2" s="16"/>
      <c r="GPR2" s="16"/>
      <c r="GPS2" s="16"/>
      <c r="GPT2" s="16"/>
      <c r="GPU2" s="16"/>
      <c r="GPV2" s="16"/>
      <c r="GPW2" s="16"/>
      <c r="GPX2" s="16"/>
      <c r="GPY2" s="16"/>
      <c r="GPZ2" s="16"/>
      <c r="GQA2" s="16"/>
      <c r="GQB2" s="16"/>
      <c r="GQC2" s="16"/>
      <c r="GQD2" s="16"/>
      <c r="GQE2" s="16"/>
      <c r="GQF2" s="16"/>
      <c r="GQG2" s="16"/>
      <c r="GQH2" s="16"/>
      <c r="GQI2" s="16"/>
      <c r="GQJ2" s="16"/>
      <c r="GQK2" s="16"/>
      <c r="GQL2" s="16"/>
      <c r="GQM2" s="16"/>
      <c r="GQN2" s="16"/>
      <c r="GQO2" s="16"/>
      <c r="GQP2" s="16"/>
      <c r="GQQ2" s="16"/>
      <c r="GQR2" s="16"/>
      <c r="GQS2" s="16"/>
      <c r="GQT2" s="16"/>
      <c r="GQU2" s="16"/>
      <c r="GQV2" s="16"/>
      <c r="GQW2" s="16"/>
      <c r="GQX2" s="16"/>
      <c r="GQY2" s="16"/>
      <c r="GQZ2" s="16"/>
      <c r="GRA2" s="16"/>
      <c r="GRB2" s="16"/>
      <c r="GRC2" s="16"/>
      <c r="GRD2" s="16"/>
      <c r="GRE2" s="16"/>
      <c r="GRF2" s="16"/>
      <c r="GRG2" s="16"/>
      <c r="GRH2" s="16"/>
      <c r="GRI2" s="16"/>
      <c r="GRJ2" s="16"/>
      <c r="GRK2" s="16"/>
      <c r="GRL2" s="16"/>
      <c r="GRM2" s="16"/>
      <c r="GRN2" s="16"/>
      <c r="GRO2" s="16"/>
      <c r="GRP2" s="16"/>
      <c r="GRQ2" s="16"/>
      <c r="GRR2" s="16"/>
      <c r="GRS2" s="16"/>
      <c r="GRT2" s="16"/>
      <c r="GRU2" s="16"/>
      <c r="GRV2" s="16"/>
      <c r="GRW2" s="16"/>
      <c r="GRX2" s="16"/>
      <c r="GRY2" s="16"/>
      <c r="GRZ2" s="16"/>
      <c r="GSA2" s="16"/>
      <c r="GSB2" s="16"/>
      <c r="GSC2" s="16"/>
      <c r="GSD2" s="16"/>
      <c r="GSE2" s="16"/>
      <c r="GSF2" s="16"/>
      <c r="GSG2" s="16"/>
      <c r="GSH2" s="16"/>
      <c r="GSI2" s="16"/>
      <c r="GSJ2" s="16"/>
      <c r="GSK2" s="16"/>
      <c r="GSL2" s="16"/>
      <c r="GSM2" s="16"/>
      <c r="GSN2" s="16"/>
      <c r="GSO2" s="16"/>
      <c r="GSP2" s="16"/>
      <c r="GSQ2" s="16"/>
      <c r="GSR2" s="16"/>
      <c r="GSS2" s="16"/>
      <c r="GST2" s="16"/>
      <c r="GSU2" s="16"/>
      <c r="GSV2" s="16"/>
      <c r="GSW2" s="16"/>
      <c r="GSX2" s="16"/>
      <c r="GSY2" s="16"/>
      <c r="GSZ2" s="16"/>
      <c r="GTA2" s="16"/>
      <c r="GTB2" s="16"/>
      <c r="GTC2" s="16"/>
      <c r="GTD2" s="16"/>
      <c r="GTE2" s="16"/>
      <c r="GTF2" s="16"/>
      <c r="GTG2" s="16"/>
      <c r="GTH2" s="16"/>
      <c r="GTI2" s="16"/>
      <c r="GTJ2" s="16"/>
      <c r="GTK2" s="16"/>
      <c r="GTL2" s="16"/>
      <c r="GTM2" s="16"/>
      <c r="GTN2" s="16"/>
      <c r="GTO2" s="16"/>
      <c r="GTP2" s="16"/>
      <c r="GTQ2" s="16"/>
      <c r="GTR2" s="16"/>
      <c r="GTS2" s="16"/>
      <c r="GTT2" s="16"/>
      <c r="GTU2" s="16"/>
      <c r="GTV2" s="16"/>
      <c r="GTW2" s="16"/>
      <c r="GTX2" s="16"/>
      <c r="GTY2" s="16"/>
      <c r="GTZ2" s="16"/>
      <c r="GUA2" s="16"/>
      <c r="GUB2" s="16"/>
      <c r="GUC2" s="16"/>
      <c r="GUD2" s="16"/>
      <c r="GUE2" s="16"/>
      <c r="GUF2" s="16"/>
      <c r="GUG2" s="16"/>
      <c r="GUH2" s="16"/>
      <c r="GUI2" s="16"/>
      <c r="GUJ2" s="16"/>
      <c r="GUK2" s="16"/>
      <c r="GUL2" s="16"/>
      <c r="GUM2" s="16"/>
      <c r="GUN2" s="16"/>
      <c r="GUO2" s="16"/>
      <c r="GUP2" s="16"/>
      <c r="GUQ2" s="16"/>
      <c r="GUR2" s="16"/>
      <c r="GUS2" s="16"/>
      <c r="GUT2" s="16"/>
      <c r="GUU2" s="16"/>
      <c r="GUV2" s="16"/>
      <c r="GUW2" s="16"/>
      <c r="GUX2" s="16"/>
      <c r="GUY2" s="16"/>
      <c r="GUZ2" s="16"/>
      <c r="GVA2" s="16"/>
      <c r="GVB2" s="16"/>
      <c r="GVC2" s="16"/>
      <c r="GVD2" s="16"/>
      <c r="GVE2" s="16"/>
      <c r="GVF2" s="16"/>
      <c r="GVG2" s="16"/>
      <c r="GVH2" s="16"/>
      <c r="GVI2" s="16"/>
      <c r="GVJ2" s="16"/>
      <c r="GVK2" s="16"/>
      <c r="GVL2" s="16"/>
      <c r="GVM2" s="16"/>
      <c r="GVN2" s="16"/>
      <c r="GVO2" s="16"/>
      <c r="GVP2" s="16"/>
      <c r="GVQ2" s="16"/>
      <c r="GVR2" s="16"/>
      <c r="GVS2" s="16"/>
      <c r="GVT2" s="16"/>
      <c r="GVU2" s="16"/>
      <c r="GVV2" s="16"/>
      <c r="GVW2" s="16"/>
      <c r="GVX2" s="16"/>
      <c r="GVY2" s="16"/>
      <c r="GVZ2" s="16"/>
      <c r="GWA2" s="16"/>
      <c r="GWB2" s="16"/>
      <c r="GWC2" s="16"/>
      <c r="GWD2" s="16"/>
      <c r="GWE2" s="16"/>
      <c r="GWF2" s="16"/>
      <c r="GWG2" s="16"/>
      <c r="GWH2" s="16"/>
      <c r="GWI2" s="16"/>
      <c r="GWJ2" s="16"/>
      <c r="GWK2" s="16"/>
      <c r="GWL2" s="16"/>
      <c r="GWM2" s="16"/>
      <c r="GWN2" s="16"/>
      <c r="GWO2" s="16"/>
      <c r="GWP2" s="16"/>
      <c r="GWQ2" s="16"/>
      <c r="GWR2" s="16"/>
      <c r="GWS2" s="16"/>
      <c r="GWT2" s="16"/>
      <c r="GWU2" s="16"/>
      <c r="GWV2" s="16"/>
      <c r="GWW2" s="16"/>
      <c r="GWX2" s="16"/>
      <c r="GWY2" s="16"/>
      <c r="GWZ2" s="16"/>
      <c r="GXA2" s="16"/>
      <c r="GXB2" s="16"/>
      <c r="GXC2" s="16"/>
      <c r="GXD2" s="16"/>
      <c r="GXE2" s="16"/>
      <c r="GXF2" s="16"/>
      <c r="GXG2" s="16"/>
      <c r="GXH2" s="16"/>
      <c r="GXI2" s="16"/>
      <c r="GXJ2" s="16"/>
      <c r="GXK2" s="16"/>
      <c r="GXL2" s="16"/>
      <c r="GXM2" s="16"/>
      <c r="GXN2" s="16"/>
      <c r="GXO2" s="16"/>
      <c r="GXP2" s="16"/>
      <c r="GXQ2" s="16"/>
      <c r="GXR2" s="16"/>
      <c r="GXS2" s="16"/>
      <c r="GXT2" s="16"/>
      <c r="GXU2" s="16"/>
      <c r="GXV2" s="16"/>
      <c r="GXW2" s="16"/>
      <c r="GXX2" s="16"/>
      <c r="GXY2" s="16"/>
      <c r="GXZ2" s="16"/>
      <c r="GYA2" s="16"/>
      <c r="GYB2" s="16"/>
      <c r="GYC2" s="16"/>
      <c r="GYD2" s="16"/>
      <c r="GYE2" s="16"/>
      <c r="GYF2" s="16"/>
      <c r="GYG2" s="16"/>
      <c r="GYH2" s="16"/>
      <c r="GYI2" s="16"/>
      <c r="GYJ2" s="16"/>
      <c r="GYK2" s="16"/>
      <c r="GYL2" s="16"/>
      <c r="GYM2" s="16"/>
      <c r="GYN2" s="16"/>
      <c r="GYO2" s="16"/>
      <c r="GYP2" s="16"/>
      <c r="GYQ2" s="16"/>
      <c r="GYR2" s="16"/>
      <c r="GYS2" s="16"/>
      <c r="GYT2" s="16"/>
      <c r="GYU2" s="16"/>
      <c r="GYV2" s="16"/>
      <c r="GYW2" s="16"/>
      <c r="GYX2" s="16"/>
      <c r="GYY2" s="16"/>
      <c r="GYZ2" s="16"/>
      <c r="GZA2" s="16"/>
      <c r="GZB2" s="16"/>
      <c r="GZC2" s="16"/>
      <c r="GZD2" s="16"/>
      <c r="GZE2" s="16"/>
      <c r="GZF2" s="16"/>
      <c r="GZG2" s="16"/>
      <c r="GZH2" s="16"/>
      <c r="GZI2" s="16"/>
      <c r="GZJ2" s="16"/>
      <c r="GZK2" s="16"/>
      <c r="GZL2" s="16"/>
      <c r="GZM2" s="16"/>
      <c r="GZN2" s="16"/>
      <c r="GZO2" s="16"/>
      <c r="GZP2" s="16"/>
      <c r="GZQ2" s="16"/>
      <c r="GZR2" s="16"/>
      <c r="GZS2" s="16"/>
      <c r="GZT2" s="16"/>
      <c r="GZU2" s="16"/>
      <c r="GZV2" s="16"/>
      <c r="GZW2" s="16"/>
      <c r="GZX2" s="16"/>
      <c r="GZY2" s="16"/>
      <c r="GZZ2" s="16"/>
      <c r="HAA2" s="16"/>
      <c r="HAB2" s="16"/>
      <c r="HAC2" s="16"/>
      <c r="HAD2" s="16"/>
      <c r="HAE2" s="16"/>
      <c r="HAF2" s="16"/>
      <c r="HAG2" s="16"/>
      <c r="HAH2" s="16"/>
      <c r="HAI2" s="16"/>
      <c r="HAJ2" s="16"/>
      <c r="HAK2" s="16"/>
      <c r="HAL2" s="16"/>
      <c r="HAM2" s="16"/>
      <c r="HAN2" s="16"/>
      <c r="HAO2" s="16"/>
      <c r="HAP2" s="16"/>
      <c r="HAQ2" s="16"/>
      <c r="HAR2" s="16"/>
      <c r="HAS2" s="16"/>
      <c r="HAT2" s="16"/>
      <c r="HAU2" s="16"/>
      <c r="HAV2" s="16"/>
      <c r="HAW2" s="16"/>
      <c r="HAX2" s="16"/>
      <c r="HAY2" s="16"/>
      <c r="HAZ2" s="16"/>
      <c r="HBA2" s="16"/>
      <c r="HBB2" s="16"/>
      <c r="HBC2" s="16"/>
      <c r="HBD2" s="16"/>
      <c r="HBE2" s="16"/>
      <c r="HBF2" s="16"/>
      <c r="HBG2" s="16"/>
      <c r="HBH2" s="16"/>
      <c r="HBI2" s="16"/>
      <c r="HBJ2" s="16"/>
      <c r="HBK2" s="16"/>
      <c r="HBL2" s="16"/>
      <c r="HBM2" s="16"/>
      <c r="HBN2" s="16"/>
      <c r="HBO2" s="16"/>
      <c r="HBP2" s="16"/>
      <c r="HBQ2" s="16"/>
      <c r="HBR2" s="16"/>
      <c r="HBS2" s="16"/>
      <c r="HBT2" s="16"/>
      <c r="HBU2" s="16"/>
      <c r="HBV2" s="16"/>
      <c r="HBW2" s="16"/>
      <c r="HBX2" s="16"/>
      <c r="HBY2" s="16"/>
      <c r="HBZ2" s="16"/>
      <c r="HCA2" s="16"/>
      <c r="HCB2" s="16"/>
      <c r="HCC2" s="16"/>
      <c r="HCD2" s="16"/>
      <c r="HCE2" s="16"/>
      <c r="HCF2" s="16"/>
      <c r="HCG2" s="16"/>
      <c r="HCH2" s="16"/>
      <c r="HCI2" s="16"/>
      <c r="HCJ2" s="16"/>
      <c r="HCK2" s="16"/>
      <c r="HCL2" s="16"/>
      <c r="HCM2" s="16"/>
      <c r="HCN2" s="16"/>
      <c r="HCO2" s="16"/>
      <c r="HCP2" s="16"/>
      <c r="HCQ2" s="16"/>
      <c r="HCR2" s="16"/>
      <c r="HCS2" s="16"/>
      <c r="HCT2" s="16"/>
      <c r="HCU2" s="16"/>
      <c r="HCV2" s="16"/>
      <c r="HCW2" s="16"/>
      <c r="HCX2" s="16"/>
      <c r="HCY2" s="16"/>
      <c r="HCZ2" s="16"/>
      <c r="HDA2" s="16"/>
      <c r="HDB2" s="16"/>
      <c r="HDC2" s="16"/>
      <c r="HDD2" s="16"/>
      <c r="HDE2" s="16"/>
      <c r="HDF2" s="16"/>
      <c r="HDG2" s="16"/>
      <c r="HDH2" s="16"/>
      <c r="HDI2" s="16"/>
      <c r="HDJ2" s="16"/>
      <c r="HDK2" s="16"/>
      <c r="HDL2" s="16"/>
      <c r="HDM2" s="16"/>
      <c r="HDN2" s="16"/>
      <c r="HDO2" s="16"/>
      <c r="HDP2" s="16"/>
      <c r="HDQ2" s="16"/>
      <c r="HDR2" s="16"/>
      <c r="HDS2" s="16"/>
      <c r="HDT2" s="16"/>
      <c r="HDU2" s="16"/>
      <c r="HDV2" s="16"/>
      <c r="HDW2" s="16"/>
      <c r="HDX2" s="16"/>
      <c r="HDY2" s="16"/>
      <c r="HDZ2" s="16"/>
      <c r="HEA2" s="16"/>
      <c r="HEB2" s="16"/>
      <c r="HEC2" s="16"/>
      <c r="HED2" s="16"/>
      <c r="HEE2" s="16"/>
      <c r="HEF2" s="16"/>
      <c r="HEG2" s="16"/>
      <c r="HEH2" s="16"/>
      <c r="HEI2" s="16"/>
      <c r="HEJ2" s="16"/>
      <c r="HEK2" s="16"/>
      <c r="HEL2" s="16"/>
      <c r="HEM2" s="16"/>
      <c r="HEN2" s="16"/>
      <c r="HEO2" s="16"/>
      <c r="HEP2" s="16"/>
      <c r="HEQ2" s="16"/>
      <c r="HER2" s="16"/>
      <c r="HES2" s="16"/>
      <c r="HET2" s="16"/>
      <c r="HEU2" s="16"/>
      <c r="HEV2" s="16"/>
      <c r="HEW2" s="16"/>
      <c r="HEX2" s="16"/>
      <c r="HEY2" s="16"/>
      <c r="HEZ2" s="16"/>
      <c r="HFA2" s="16"/>
      <c r="HFB2" s="16"/>
      <c r="HFC2" s="16"/>
      <c r="HFD2" s="16"/>
      <c r="HFE2" s="16"/>
      <c r="HFF2" s="16"/>
      <c r="HFG2" s="16"/>
      <c r="HFH2" s="16"/>
      <c r="HFI2" s="16"/>
      <c r="HFJ2" s="16"/>
      <c r="HFK2" s="16"/>
      <c r="HFL2" s="16"/>
      <c r="HFM2" s="16"/>
      <c r="HFN2" s="16"/>
      <c r="HFO2" s="16"/>
      <c r="HFP2" s="16"/>
      <c r="HFQ2" s="16"/>
      <c r="HFR2" s="16"/>
      <c r="HFS2" s="16"/>
      <c r="HFT2" s="16"/>
      <c r="HFU2" s="16"/>
      <c r="HFV2" s="16"/>
      <c r="HFW2" s="16"/>
      <c r="HFX2" s="16"/>
      <c r="HFY2" s="16"/>
      <c r="HFZ2" s="16"/>
      <c r="HGA2" s="16"/>
      <c r="HGB2" s="16"/>
      <c r="HGC2" s="16"/>
      <c r="HGD2" s="16"/>
      <c r="HGE2" s="16"/>
      <c r="HGF2" s="16"/>
      <c r="HGG2" s="16"/>
      <c r="HGH2" s="16"/>
      <c r="HGI2" s="16"/>
      <c r="HGJ2" s="16"/>
      <c r="HGK2" s="16"/>
      <c r="HGL2" s="16"/>
      <c r="HGM2" s="16"/>
      <c r="HGN2" s="16"/>
      <c r="HGO2" s="16"/>
      <c r="HGP2" s="16"/>
      <c r="HGQ2" s="16"/>
      <c r="HGR2" s="16"/>
      <c r="HGS2" s="16"/>
      <c r="HGT2" s="16"/>
      <c r="HGU2" s="16"/>
      <c r="HGV2" s="16"/>
      <c r="HGW2" s="16"/>
      <c r="HGX2" s="16"/>
      <c r="HGY2" s="16"/>
      <c r="HGZ2" s="16"/>
      <c r="HHA2" s="16"/>
      <c r="HHB2" s="16"/>
      <c r="HHC2" s="16"/>
      <c r="HHD2" s="16"/>
      <c r="HHE2" s="16"/>
      <c r="HHF2" s="16"/>
      <c r="HHG2" s="16"/>
      <c r="HHH2" s="16"/>
      <c r="HHI2" s="16"/>
      <c r="HHJ2" s="16"/>
      <c r="HHK2" s="16"/>
      <c r="HHL2" s="16"/>
      <c r="HHM2" s="16"/>
      <c r="HHN2" s="16"/>
      <c r="HHO2" s="16"/>
      <c r="HHP2" s="16"/>
      <c r="HHQ2" s="16"/>
      <c r="HHR2" s="16"/>
      <c r="HHS2" s="16"/>
      <c r="HHT2" s="16"/>
      <c r="HHU2" s="16"/>
      <c r="HHV2" s="16"/>
      <c r="HHW2" s="16"/>
      <c r="HHX2" s="16"/>
      <c r="HHY2" s="16"/>
      <c r="HHZ2" s="16"/>
      <c r="HIA2" s="16"/>
      <c r="HIB2" s="16"/>
      <c r="HIC2" s="16"/>
      <c r="HID2" s="16"/>
      <c r="HIE2" s="16"/>
      <c r="HIF2" s="16"/>
      <c r="HIG2" s="16"/>
      <c r="HIH2" s="16"/>
      <c r="HII2" s="16"/>
      <c r="HIJ2" s="16"/>
      <c r="HIK2" s="16"/>
      <c r="HIL2" s="16"/>
      <c r="HIM2" s="16"/>
      <c r="HIN2" s="16"/>
      <c r="HIO2" s="16"/>
      <c r="HIP2" s="16"/>
      <c r="HIQ2" s="16"/>
      <c r="HIR2" s="16"/>
      <c r="HIS2" s="16"/>
      <c r="HIT2" s="16"/>
      <c r="HIU2" s="16"/>
      <c r="HIV2" s="16"/>
      <c r="HIW2" s="16"/>
      <c r="HIX2" s="16"/>
      <c r="HIY2" s="16"/>
      <c r="HIZ2" s="16"/>
      <c r="HJA2" s="16"/>
      <c r="HJB2" s="16"/>
      <c r="HJC2" s="16"/>
      <c r="HJD2" s="16"/>
      <c r="HJE2" s="16"/>
      <c r="HJF2" s="16"/>
      <c r="HJG2" s="16"/>
      <c r="HJH2" s="16"/>
      <c r="HJI2" s="16"/>
      <c r="HJJ2" s="16"/>
      <c r="HJK2" s="16"/>
      <c r="HJL2" s="16"/>
      <c r="HJM2" s="16"/>
      <c r="HJN2" s="16"/>
      <c r="HJO2" s="16"/>
      <c r="HJP2" s="16"/>
      <c r="HJQ2" s="16"/>
      <c r="HJR2" s="16"/>
      <c r="HJS2" s="16"/>
      <c r="HJT2" s="16"/>
      <c r="HJU2" s="16"/>
      <c r="HJV2" s="16"/>
      <c r="HJW2" s="16"/>
      <c r="HJX2" s="16"/>
      <c r="HJY2" s="16"/>
      <c r="HJZ2" s="16"/>
      <c r="HKA2" s="16"/>
      <c r="HKB2" s="16"/>
      <c r="HKC2" s="16"/>
      <c r="HKD2" s="16"/>
      <c r="HKE2" s="16"/>
      <c r="HKF2" s="16"/>
      <c r="HKG2" s="16"/>
      <c r="HKH2" s="16"/>
      <c r="HKI2" s="16"/>
      <c r="HKJ2" s="16"/>
      <c r="HKK2" s="16"/>
      <c r="HKL2" s="16"/>
      <c r="HKM2" s="16"/>
      <c r="HKN2" s="16"/>
      <c r="HKO2" s="16"/>
      <c r="HKP2" s="16"/>
      <c r="HKQ2" s="16"/>
      <c r="HKR2" s="16"/>
      <c r="HKS2" s="16"/>
      <c r="HKT2" s="16"/>
      <c r="HKU2" s="16"/>
      <c r="HKV2" s="16"/>
      <c r="HKW2" s="16"/>
      <c r="HKX2" s="16"/>
      <c r="HKY2" s="16"/>
      <c r="HKZ2" s="16"/>
      <c r="HLA2" s="16"/>
      <c r="HLB2" s="16"/>
      <c r="HLC2" s="16"/>
      <c r="HLD2" s="16"/>
      <c r="HLE2" s="16"/>
      <c r="HLF2" s="16"/>
      <c r="HLG2" s="16"/>
      <c r="HLH2" s="16"/>
      <c r="HLI2" s="16"/>
      <c r="HLJ2" s="16"/>
      <c r="HLK2" s="16"/>
      <c r="HLL2" s="16"/>
      <c r="HLM2" s="16"/>
      <c r="HLN2" s="16"/>
      <c r="HLO2" s="16"/>
      <c r="HLP2" s="16"/>
      <c r="HLQ2" s="16"/>
      <c r="HLR2" s="16"/>
      <c r="HLS2" s="16"/>
      <c r="HLT2" s="16"/>
      <c r="HLU2" s="16"/>
      <c r="HLV2" s="16"/>
      <c r="HLW2" s="16"/>
      <c r="HLX2" s="16"/>
      <c r="HLY2" s="16"/>
      <c r="HLZ2" s="16"/>
      <c r="HMA2" s="16"/>
      <c r="HMB2" s="16"/>
      <c r="HMC2" s="16"/>
      <c r="HMD2" s="16"/>
      <c r="HME2" s="16"/>
      <c r="HMF2" s="16"/>
      <c r="HMG2" s="16"/>
      <c r="HMH2" s="16"/>
      <c r="HMI2" s="16"/>
      <c r="HMJ2" s="16"/>
      <c r="HMK2" s="16"/>
      <c r="HML2" s="16"/>
      <c r="HMM2" s="16"/>
      <c r="HMN2" s="16"/>
      <c r="HMO2" s="16"/>
      <c r="HMP2" s="16"/>
      <c r="HMQ2" s="16"/>
      <c r="HMR2" s="16"/>
      <c r="HMS2" s="16"/>
      <c r="HMT2" s="16"/>
      <c r="HMU2" s="16"/>
      <c r="HMV2" s="16"/>
      <c r="HMW2" s="16"/>
      <c r="HMX2" s="16"/>
      <c r="HMY2" s="16"/>
      <c r="HMZ2" s="16"/>
      <c r="HNA2" s="16"/>
      <c r="HNB2" s="16"/>
      <c r="HNC2" s="16"/>
      <c r="HND2" s="16"/>
      <c r="HNE2" s="16"/>
      <c r="HNF2" s="16"/>
      <c r="HNG2" s="16"/>
      <c r="HNH2" s="16"/>
      <c r="HNI2" s="16"/>
      <c r="HNJ2" s="16"/>
      <c r="HNK2" s="16"/>
      <c r="HNL2" s="16"/>
      <c r="HNM2" s="16"/>
      <c r="HNN2" s="16"/>
      <c r="HNO2" s="16"/>
      <c r="HNP2" s="16"/>
      <c r="HNQ2" s="16"/>
      <c r="HNR2" s="16"/>
      <c r="HNS2" s="16"/>
      <c r="HNT2" s="16"/>
      <c r="HNU2" s="16"/>
      <c r="HNV2" s="16"/>
      <c r="HNW2" s="16"/>
      <c r="HNX2" s="16"/>
      <c r="HNY2" s="16"/>
      <c r="HNZ2" s="16"/>
      <c r="HOA2" s="16"/>
      <c r="HOB2" s="16"/>
      <c r="HOC2" s="16"/>
      <c r="HOD2" s="16"/>
      <c r="HOE2" s="16"/>
      <c r="HOF2" s="16"/>
      <c r="HOG2" s="16"/>
      <c r="HOH2" s="16"/>
      <c r="HOI2" s="16"/>
      <c r="HOJ2" s="16"/>
      <c r="HOK2" s="16"/>
      <c r="HOL2" s="16"/>
      <c r="HOM2" s="16"/>
      <c r="HON2" s="16"/>
      <c r="HOO2" s="16"/>
      <c r="HOP2" s="16"/>
      <c r="HOQ2" s="16"/>
      <c r="HOR2" s="16"/>
      <c r="HOS2" s="16"/>
      <c r="HOT2" s="16"/>
      <c r="HOU2" s="16"/>
      <c r="HOV2" s="16"/>
      <c r="HOW2" s="16"/>
      <c r="HOX2" s="16"/>
      <c r="HOY2" s="16"/>
      <c r="HOZ2" s="16"/>
      <c r="HPA2" s="16"/>
      <c r="HPB2" s="16"/>
      <c r="HPC2" s="16"/>
      <c r="HPD2" s="16"/>
      <c r="HPE2" s="16"/>
      <c r="HPF2" s="16"/>
      <c r="HPG2" s="16"/>
      <c r="HPH2" s="16"/>
      <c r="HPI2" s="16"/>
      <c r="HPJ2" s="16"/>
      <c r="HPK2" s="16"/>
      <c r="HPL2" s="16"/>
      <c r="HPM2" s="16"/>
      <c r="HPN2" s="16"/>
      <c r="HPO2" s="16"/>
      <c r="HPP2" s="16"/>
      <c r="HPQ2" s="16"/>
      <c r="HPR2" s="16"/>
      <c r="HPS2" s="16"/>
      <c r="HPT2" s="16"/>
      <c r="HPU2" s="16"/>
      <c r="HPV2" s="16"/>
      <c r="HPW2" s="16"/>
      <c r="HPX2" s="16"/>
      <c r="HPY2" s="16"/>
      <c r="HPZ2" s="16"/>
      <c r="HQA2" s="16"/>
      <c r="HQB2" s="16"/>
      <c r="HQC2" s="16"/>
      <c r="HQD2" s="16"/>
      <c r="HQE2" s="16"/>
      <c r="HQF2" s="16"/>
      <c r="HQG2" s="16"/>
      <c r="HQH2" s="16"/>
      <c r="HQI2" s="16"/>
      <c r="HQJ2" s="16"/>
      <c r="HQK2" s="16"/>
      <c r="HQL2" s="16"/>
      <c r="HQM2" s="16"/>
      <c r="HQN2" s="16"/>
      <c r="HQO2" s="16"/>
      <c r="HQP2" s="16"/>
      <c r="HQQ2" s="16"/>
      <c r="HQR2" s="16"/>
      <c r="HQS2" s="16"/>
      <c r="HQT2" s="16"/>
      <c r="HQU2" s="16"/>
      <c r="HQV2" s="16"/>
      <c r="HQW2" s="16"/>
      <c r="HQX2" s="16"/>
      <c r="HQY2" s="16"/>
      <c r="HQZ2" s="16"/>
      <c r="HRA2" s="16"/>
      <c r="HRB2" s="16"/>
      <c r="HRC2" s="16"/>
      <c r="HRD2" s="16"/>
      <c r="HRE2" s="16"/>
      <c r="HRF2" s="16"/>
      <c r="HRG2" s="16"/>
      <c r="HRH2" s="16"/>
      <c r="HRI2" s="16"/>
      <c r="HRJ2" s="16"/>
      <c r="HRK2" s="16"/>
      <c r="HRL2" s="16"/>
      <c r="HRM2" s="16"/>
      <c r="HRN2" s="16"/>
      <c r="HRO2" s="16"/>
      <c r="HRP2" s="16"/>
      <c r="HRQ2" s="16"/>
      <c r="HRR2" s="16"/>
      <c r="HRS2" s="16"/>
      <c r="HRT2" s="16"/>
      <c r="HRU2" s="16"/>
      <c r="HRV2" s="16"/>
      <c r="HRW2" s="16"/>
      <c r="HRX2" s="16"/>
      <c r="HRY2" s="16"/>
      <c r="HRZ2" s="16"/>
      <c r="HSA2" s="16"/>
      <c r="HSB2" s="16"/>
      <c r="HSC2" s="16"/>
      <c r="HSD2" s="16"/>
      <c r="HSE2" s="16"/>
      <c r="HSF2" s="16"/>
      <c r="HSG2" s="16"/>
      <c r="HSH2" s="16"/>
      <c r="HSI2" s="16"/>
      <c r="HSJ2" s="16"/>
      <c r="HSK2" s="16"/>
      <c r="HSL2" s="16"/>
      <c r="HSM2" s="16"/>
      <c r="HSN2" s="16"/>
      <c r="HSO2" s="16"/>
      <c r="HSP2" s="16"/>
      <c r="HSQ2" s="16"/>
      <c r="HSR2" s="16"/>
      <c r="HSS2" s="16"/>
      <c r="HST2" s="16"/>
      <c r="HSU2" s="16"/>
      <c r="HSV2" s="16"/>
      <c r="HSW2" s="16"/>
      <c r="HSX2" s="16"/>
      <c r="HSY2" s="16"/>
      <c r="HSZ2" s="16"/>
      <c r="HTA2" s="16"/>
      <c r="HTB2" s="16"/>
      <c r="HTC2" s="16"/>
      <c r="HTD2" s="16"/>
      <c r="HTE2" s="16"/>
      <c r="HTF2" s="16"/>
      <c r="HTG2" s="16"/>
      <c r="HTH2" s="16"/>
      <c r="HTI2" s="16"/>
      <c r="HTJ2" s="16"/>
      <c r="HTK2" s="16"/>
      <c r="HTL2" s="16"/>
      <c r="HTM2" s="16"/>
      <c r="HTN2" s="16"/>
      <c r="HTO2" s="16"/>
      <c r="HTP2" s="16"/>
      <c r="HTQ2" s="16"/>
      <c r="HTR2" s="16"/>
      <c r="HTS2" s="16"/>
      <c r="HTT2" s="16"/>
      <c r="HTU2" s="16"/>
      <c r="HTV2" s="16"/>
      <c r="HTW2" s="16"/>
      <c r="HTX2" s="16"/>
      <c r="HTY2" s="16"/>
      <c r="HTZ2" s="16"/>
      <c r="HUA2" s="16"/>
      <c r="HUB2" s="16"/>
      <c r="HUC2" s="16"/>
      <c r="HUD2" s="16"/>
      <c r="HUE2" s="16"/>
      <c r="HUF2" s="16"/>
      <c r="HUG2" s="16"/>
      <c r="HUH2" s="16"/>
      <c r="HUI2" s="16"/>
      <c r="HUJ2" s="16"/>
      <c r="HUK2" s="16"/>
      <c r="HUL2" s="16"/>
      <c r="HUM2" s="16"/>
      <c r="HUN2" s="16"/>
      <c r="HUO2" s="16"/>
      <c r="HUP2" s="16"/>
      <c r="HUQ2" s="16"/>
      <c r="HUR2" s="16"/>
      <c r="HUS2" s="16"/>
      <c r="HUT2" s="16"/>
      <c r="HUU2" s="16"/>
      <c r="HUV2" s="16"/>
      <c r="HUW2" s="16"/>
      <c r="HUX2" s="16"/>
      <c r="HUY2" s="16"/>
      <c r="HUZ2" s="16"/>
      <c r="HVA2" s="16"/>
      <c r="HVB2" s="16"/>
      <c r="HVC2" s="16"/>
      <c r="HVD2" s="16"/>
      <c r="HVE2" s="16"/>
      <c r="HVF2" s="16"/>
      <c r="HVG2" s="16"/>
      <c r="HVH2" s="16"/>
      <c r="HVI2" s="16"/>
      <c r="HVJ2" s="16"/>
      <c r="HVK2" s="16"/>
      <c r="HVL2" s="16"/>
      <c r="HVM2" s="16"/>
      <c r="HVN2" s="16"/>
      <c r="HVO2" s="16"/>
      <c r="HVP2" s="16"/>
      <c r="HVQ2" s="16"/>
      <c r="HVR2" s="16"/>
      <c r="HVS2" s="16"/>
      <c r="HVT2" s="16"/>
      <c r="HVU2" s="16"/>
      <c r="HVV2" s="16"/>
      <c r="HVW2" s="16"/>
      <c r="HVX2" s="16"/>
      <c r="HVY2" s="16"/>
      <c r="HVZ2" s="16"/>
      <c r="HWA2" s="16"/>
      <c r="HWB2" s="16"/>
      <c r="HWC2" s="16"/>
      <c r="HWD2" s="16"/>
      <c r="HWE2" s="16"/>
      <c r="HWF2" s="16"/>
      <c r="HWG2" s="16"/>
      <c r="HWH2" s="16"/>
      <c r="HWI2" s="16"/>
      <c r="HWJ2" s="16"/>
      <c r="HWK2" s="16"/>
      <c r="HWL2" s="16"/>
      <c r="HWM2" s="16"/>
      <c r="HWN2" s="16"/>
      <c r="HWO2" s="16"/>
      <c r="HWP2" s="16"/>
      <c r="HWQ2" s="16"/>
      <c r="HWR2" s="16"/>
      <c r="HWS2" s="16"/>
      <c r="HWT2" s="16"/>
      <c r="HWU2" s="16"/>
      <c r="HWV2" s="16"/>
      <c r="HWW2" s="16"/>
      <c r="HWX2" s="16"/>
      <c r="HWY2" s="16"/>
      <c r="HWZ2" s="16"/>
      <c r="HXA2" s="16"/>
      <c r="HXB2" s="16"/>
      <c r="HXC2" s="16"/>
      <c r="HXD2" s="16"/>
      <c r="HXE2" s="16"/>
      <c r="HXF2" s="16"/>
      <c r="HXG2" s="16"/>
      <c r="HXH2" s="16"/>
      <c r="HXI2" s="16"/>
      <c r="HXJ2" s="16"/>
      <c r="HXK2" s="16"/>
      <c r="HXL2" s="16"/>
      <c r="HXM2" s="16"/>
      <c r="HXN2" s="16"/>
      <c r="HXO2" s="16"/>
      <c r="HXP2" s="16"/>
      <c r="HXQ2" s="16"/>
      <c r="HXR2" s="16"/>
      <c r="HXS2" s="16"/>
      <c r="HXT2" s="16"/>
      <c r="HXU2" s="16"/>
      <c r="HXV2" s="16"/>
      <c r="HXW2" s="16"/>
      <c r="HXX2" s="16"/>
      <c r="HXY2" s="16"/>
      <c r="HXZ2" s="16"/>
      <c r="HYA2" s="16"/>
      <c r="HYB2" s="16"/>
      <c r="HYC2" s="16"/>
      <c r="HYD2" s="16"/>
      <c r="HYE2" s="16"/>
      <c r="HYF2" s="16"/>
      <c r="HYG2" s="16"/>
      <c r="HYH2" s="16"/>
      <c r="HYI2" s="16"/>
      <c r="HYJ2" s="16"/>
      <c r="HYK2" s="16"/>
      <c r="HYL2" s="16"/>
      <c r="HYM2" s="16"/>
      <c r="HYN2" s="16"/>
      <c r="HYO2" s="16"/>
      <c r="HYP2" s="16"/>
      <c r="HYQ2" s="16"/>
      <c r="HYR2" s="16"/>
      <c r="HYS2" s="16"/>
      <c r="HYT2" s="16"/>
      <c r="HYU2" s="16"/>
      <c r="HYV2" s="16"/>
      <c r="HYW2" s="16"/>
      <c r="HYX2" s="16"/>
      <c r="HYY2" s="16"/>
      <c r="HYZ2" s="16"/>
      <c r="HZA2" s="16"/>
      <c r="HZB2" s="16"/>
      <c r="HZC2" s="16"/>
      <c r="HZD2" s="16"/>
      <c r="HZE2" s="16"/>
      <c r="HZF2" s="16"/>
      <c r="HZG2" s="16"/>
      <c r="HZH2" s="16"/>
      <c r="HZI2" s="16"/>
      <c r="HZJ2" s="16"/>
      <c r="HZK2" s="16"/>
      <c r="HZL2" s="16"/>
      <c r="HZM2" s="16"/>
      <c r="HZN2" s="16"/>
      <c r="HZO2" s="16"/>
      <c r="HZP2" s="16"/>
      <c r="HZQ2" s="16"/>
      <c r="HZR2" s="16"/>
      <c r="HZS2" s="16"/>
      <c r="HZT2" s="16"/>
      <c r="HZU2" s="16"/>
      <c r="HZV2" s="16"/>
      <c r="HZW2" s="16"/>
      <c r="HZX2" s="16"/>
      <c r="HZY2" s="16"/>
      <c r="HZZ2" s="16"/>
      <c r="IAA2" s="16"/>
      <c r="IAB2" s="16"/>
      <c r="IAC2" s="16"/>
      <c r="IAD2" s="16"/>
      <c r="IAE2" s="16"/>
      <c r="IAF2" s="16"/>
      <c r="IAG2" s="16"/>
      <c r="IAH2" s="16"/>
      <c r="IAI2" s="16"/>
      <c r="IAJ2" s="16"/>
      <c r="IAK2" s="16"/>
      <c r="IAL2" s="16"/>
      <c r="IAM2" s="16"/>
      <c r="IAN2" s="16"/>
      <c r="IAO2" s="16"/>
      <c r="IAP2" s="16"/>
      <c r="IAQ2" s="16"/>
      <c r="IAR2" s="16"/>
      <c r="IAS2" s="16"/>
      <c r="IAT2" s="16"/>
      <c r="IAU2" s="16"/>
      <c r="IAV2" s="16"/>
      <c r="IAW2" s="16"/>
      <c r="IAX2" s="16"/>
      <c r="IAY2" s="16"/>
      <c r="IAZ2" s="16"/>
      <c r="IBA2" s="16"/>
      <c r="IBB2" s="16"/>
      <c r="IBC2" s="16"/>
      <c r="IBD2" s="16"/>
      <c r="IBE2" s="16"/>
      <c r="IBF2" s="16"/>
      <c r="IBG2" s="16"/>
      <c r="IBH2" s="16"/>
      <c r="IBI2" s="16"/>
      <c r="IBJ2" s="16"/>
      <c r="IBK2" s="16"/>
      <c r="IBL2" s="16"/>
      <c r="IBM2" s="16"/>
      <c r="IBN2" s="16"/>
      <c r="IBO2" s="16"/>
      <c r="IBP2" s="16"/>
      <c r="IBQ2" s="16"/>
      <c r="IBR2" s="16"/>
      <c r="IBS2" s="16"/>
      <c r="IBT2" s="16"/>
      <c r="IBU2" s="16"/>
      <c r="IBV2" s="16"/>
      <c r="IBW2" s="16"/>
      <c r="IBX2" s="16"/>
      <c r="IBY2" s="16"/>
      <c r="IBZ2" s="16"/>
      <c r="ICA2" s="16"/>
      <c r="ICB2" s="16"/>
      <c r="ICC2" s="16"/>
      <c r="ICD2" s="16"/>
      <c r="ICE2" s="16"/>
      <c r="ICF2" s="16"/>
      <c r="ICG2" s="16"/>
      <c r="ICH2" s="16"/>
      <c r="ICI2" s="16"/>
      <c r="ICJ2" s="16"/>
      <c r="ICK2" s="16"/>
      <c r="ICL2" s="16"/>
      <c r="ICM2" s="16"/>
      <c r="ICN2" s="16"/>
      <c r="ICO2" s="16"/>
      <c r="ICP2" s="16"/>
      <c r="ICQ2" s="16"/>
      <c r="ICR2" s="16"/>
      <c r="ICS2" s="16"/>
      <c r="ICT2" s="16"/>
      <c r="ICU2" s="16"/>
      <c r="ICV2" s="16"/>
      <c r="ICW2" s="16"/>
      <c r="ICX2" s="16"/>
      <c r="ICY2" s="16"/>
      <c r="ICZ2" s="16"/>
      <c r="IDA2" s="16"/>
      <c r="IDB2" s="16"/>
      <c r="IDC2" s="16"/>
      <c r="IDD2" s="16"/>
      <c r="IDE2" s="16"/>
      <c r="IDF2" s="16"/>
      <c r="IDG2" s="16"/>
      <c r="IDH2" s="16"/>
      <c r="IDI2" s="16"/>
      <c r="IDJ2" s="16"/>
      <c r="IDK2" s="16"/>
      <c r="IDL2" s="16"/>
      <c r="IDM2" s="16"/>
      <c r="IDN2" s="16"/>
      <c r="IDO2" s="16"/>
      <c r="IDP2" s="16"/>
      <c r="IDQ2" s="16"/>
      <c r="IDR2" s="16"/>
      <c r="IDS2" s="16"/>
      <c r="IDT2" s="16"/>
      <c r="IDU2" s="16"/>
      <c r="IDV2" s="16"/>
      <c r="IDW2" s="16"/>
      <c r="IDX2" s="16"/>
      <c r="IDY2" s="16"/>
      <c r="IDZ2" s="16"/>
      <c r="IEA2" s="16"/>
      <c r="IEB2" s="16"/>
      <c r="IEC2" s="16"/>
      <c r="IED2" s="16"/>
      <c r="IEE2" s="16"/>
      <c r="IEF2" s="16"/>
      <c r="IEG2" s="16"/>
      <c r="IEH2" s="16"/>
      <c r="IEI2" s="16"/>
      <c r="IEJ2" s="16"/>
      <c r="IEK2" s="16"/>
      <c r="IEL2" s="16"/>
      <c r="IEM2" s="16"/>
      <c r="IEN2" s="16"/>
      <c r="IEO2" s="16"/>
      <c r="IEP2" s="16"/>
      <c r="IEQ2" s="16"/>
      <c r="IER2" s="16"/>
      <c r="IES2" s="16"/>
      <c r="IET2" s="16"/>
      <c r="IEU2" s="16"/>
      <c r="IEV2" s="16"/>
      <c r="IEW2" s="16"/>
      <c r="IEX2" s="16"/>
      <c r="IEY2" s="16"/>
      <c r="IEZ2" s="16"/>
      <c r="IFA2" s="16"/>
      <c r="IFB2" s="16"/>
      <c r="IFC2" s="16"/>
      <c r="IFD2" s="16"/>
      <c r="IFE2" s="16"/>
      <c r="IFF2" s="16"/>
      <c r="IFG2" s="16"/>
      <c r="IFH2" s="16"/>
      <c r="IFI2" s="16"/>
      <c r="IFJ2" s="16"/>
      <c r="IFK2" s="16"/>
      <c r="IFL2" s="16"/>
      <c r="IFM2" s="16"/>
      <c r="IFN2" s="16"/>
      <c r="IFO2" s="16"/>
      <c r="IFP2" s="16"/>
      <c r="IFQ2" s="16"/>
      <c r="IFR2" s="16"/>
      <c r="IFS2" s="16"/>
      <c r="IFT2" s="16"/>
      <c r="IFU2" s="16"/>
      <c r="IFV2" s="16"/>
      <c r="IFW2" s="16"/>
      <c r="IFX2" s="16"/>
      <c r="IFY2" s="16"/>
      <c r="IFZ2" s="16"/>
      <c r="IGA2" s="16"/>
      <c r="IGB2" s="16"/>
      <c r="IGC2" s="16"/>
      <c r="IGD2" s="16"/>
      <c r="IGE2" s="16"/>
      <c r="IGF2" s="16"/>
      <c r="IGG2" s="16"/>
      <c r="IGH2" s="16"/>
      <c r="IGI2" s="16"/>
      <c r="IGJ2" s="16"/>
      <c r="IGK2" s="16"/>
      <c r="IGL2" s="16"/>
      <c r="IGM2" s="16"/>
      <c r="IGN2" s="16"/>
      <c r="IGO2" s="16"/>
      <c r="IGP2" s="16"/>
      <c r="IGQ2" s="16"/>
      <c r="IGR2" s="16"/>
      <c r="IGS2" s="16"/>
      <c r="IGT2" s="16"/>
      <c r="IGU2" s="16"/>
      <c r="IGV2" s="16"/>
      <c r="IGW2" s="16"/>
      <c r="IGX2" s="16"/>
      <c r="IGY2" s="16"/>
      <c r="IGZ2" s="16"/>
      <c r="IHA2" s="16"/>
      <c r="IHB2" s="16"/>
      <c r="IHC2" s="16"/>
      <c r="IHD2" s="16"/>
      <c r="IHE2" s="16"/>
      <c r="IHF2" s="16"/>
      <c r="IHG2" s="16"/>
      <c r="IHH2" s="16"/>
      <c r="IHI2" s="16"/>
      <c r="IHJ2" s="16"/>
      <c r="IHK2" s="16"/>
      <c r="IHL2" s="16"/>
      <c r="IHM2" s="16"/>
      <c r="IHN2" s="16"/>
      <c r="IHO2" s="16"/>
      <c r="IHP2" s="16"/>
      <c r="IHQ2" s="16"/>
      <c r="IHR2" s="16"/>
      <c r="IHS2" s="16"/>
      <c r="IHT2" s="16"/>
      <c r="IHU2" s="16"/>
      <c r="IHV2" s="16"/>
      <c r="IHW2" s="16"/>
      <c r="IHX2" s="16"/>
      <c r="IHY2" s="16"/>
      <c r="IHZ2" s="16"/>
      <c r="IIA2" s="16"/>
      <c r="IIB2" s="16"/>
      <c r="IIC2" s="16"/>
      <c r="IID2" s="16"/>
      <c r="IIE2" s="16"/>
      <c r="IIF2" s="16"/>
      <c r="IIG2" s="16"/>
      <c r="IIH2" s="16"/>
      <c r="III2" s="16"/>
      <c r="IIJ2" s="16"/>
      <c r="IIK2" s="16"/>
      <c r="IIL2" s="16"/>
      <c r="IIM2" s="16"/>
      <c r="IIN2" s="16"/>
      <c r="IIO2" s="16"/>
      <c r="IIP2" s="16"/>
      <c r="IIQ2" s="16"/>
      <c r="IIR2" s="16"/>
      <c r="IIS2" s="16"/>
      <c r="IIT2" s="16"/>
      <c r="IIU2" s="16"/>
      <c r="IIV2" s="16"/>
      <c r="IIW2" s="16"/>
      <c r="IIX2" s="16"/>
      <c r="IIY2" s="16"/>
      <c r="IIZ2" s="16"/>
      <c r="IJA2" s="16"/>
      <c r="IJB2" s="16"/>
      <c r="IJC2" s="16"/>
      <c r="IJD2" s="16"/>
      <c r="IJE2" s="16"/>
      <c r="IJF2" s="16"/>
      <c r="IJG2" s="16"/>
      <c r="IJH2" s="16"/>
      <c r="IJI2" s="16"/>
      <c r="IJJ2" s="16"/>
      <c r="IJK2" s="16"/>
      <c r="IJL2" s="16"/>
      <c r="IJM2" s="16"/>
      <c r="IJN2" s="16"/>
      <c r="IJO2" s="16"/>
      <c r="IJP2" s="16"/>
      <c r="IJQ2" s="16"/>
      <c r="IJR2" s="16"/>
      <c r="IJS2" s="16"/>
      <c r="IJT2" s="16"/>
      <c r="IJU2" s="16"/>
      <c r="IJV2" s="16"/>
      <c r="IJW2" s="16"/>
      <c r="IJX2" s="16"/>
      <c r="IJY2" s="16"/>
      <c r="IJZ2" s="16"/>
      <c r="IKA2" s="16"/>
      <c r="IKB2" s="16"/>
      <c r="IKC2" s="16"/>
      <c r="IKD2" s="16"/>
      <c r="IKE2" s="16"/>
      <c r="IKF2" s="16"/>
      <c r="IKG2" s="16"/>
      <c r="IKH2" s="16"/>
      <c r="IKI2" s="16"/>
      <c r="IKJ2" s="16"/>
      <c r="IKK2" s="16"/>
      <c r="IKL2" s="16"/>
      <c r="IKM2" s="16"/>
      <c r="IKN2" s="16"/>
      <c r="IKO2" s="16"/>
      <c r="IKP2" s="16"/>
      <c r="IKQ2" s="16"/>
      <c r="IKR2" s="16"/>
      <c r="IKS2" s="16"/>
      <c r="IKT2" s="16"/>
      <c r="IKU2" s="16"/>
      <c r="IKV2" s="16"/>
      <c r="IKW2" s="16"/>
      <c r="IKX2" s="16"/>
      <c r="IKY2" s="16"/>
      <c r="IKZ2" s="16"/>
      <c r="ILA2" s="16"/>
      <c r="ILB2" s="16"/>
      <c r="ILC2" s="16"/>
      <c r="ILD2" s="16"/>
      <c r="ILE2" s="16"/>
      <c r="ILF2" s="16"/>
      <c r="ILG2" s="16"/>
      <c r="ILH2" s="16"/>
      <c r="ILI2" s="16"/>
      <c r="ILJ2" s="16"/>
      <c r="ILK2" s="16"/>
      <c r="ILL2" s="16"/>
      <c r="ILM2" s="16"/>
      <c r="ILN2" s="16"/>
      <c r="ILO2" s="16"/>
      <c r="ILP2" s="16"/>
      <c r="ILQ2" s="16"/>
      <c r="ILR2" s="16"/>
      <c r="ILS2" s="16"/>
      <c r="ILT2" s="16"/>
      <c r="ILU2" s="16"/>
      <c r="ILV2" s="16"/>
      <c r="ILW2" s="16"/>
      <c r="ILX2" s="16"/>
      <c r="ILY2" s="16"/>
      <c r="ILZ2" s="16"/>
      <c r="IMA2" s="16"/>
      <c r="IMB2" s="16"/>
      <c r="IMC2" s="16"/>
      <c r="IMD2" s="16"/>
      <c r="IME2" s="16"/>
      <c r="IMF2" s="16"/>
      <c r="IMG2" s="16"/>
      <c r="IMH2" s="16"/>
      <c r="IMI2" s="16"/>
      <c r="IMJ2" s="16"/>
      <c r="IMK2" s="16"/>
      <c r="IML2" s="16"/>
      <c r="IMM2" s="16"/>
      <c r="IMN2" s="16"/>
      <c r="IMO2" s="16"/>
      <c r="IMP2" s="16"/>
      <c r="IMQ2" s="16"/>
      <c r="IMR2" s="16"/>
      <c r="IMS2" s="16"/>
      <c r="IMT2" s="16"/>
      <c r="IMU2" s="16"/>
      <c r="IMV2" s="16"/>
      <c r="IMW2" s="16"/>
      <c r="IMX2" s="16"/>
      <c r="IMY2" s="16"/>
      <c r="IMZ2" s="16"/>
      <c r="INA2" s="16"/>
      <c r="INB2" s="16"/>
      <c r="INC2" s="16"/>
      <c r="IND2" s="16"/>
      <c r="INE2" s="16"/>
      <c r="INF2" s="16"/>
      <c r="ING2" s="16"/>
      <c r="INH2" s="16"/>
      <c r="INI2" s="16"/>
      <c r="INJ2" s="16"/>
      <c r="INK2" s="16"/>
      <c r="INL2" s="16"/>
      <c r="INM2" s="16"/>
      <c r="INN2" s="16"/>
      <c r="INO2" s="16"/>
      <c r="INP2" s="16"/>
      <c r="INQ2" s="16"/>
      <c r="INR2" s="16"/>
      <c r="INS2" s="16"/>
      <c r="INT2" s="16"/>
      <c r="INU2" s="16"/>
      <c r="INV2" s="16"/>
      <c r="INW2" s="16"/>
      <c r="INX2" s="16"/>
      <c r="INY2" s="16"/>
      <c r="INZ2" s="16"/>
      <c r="IOA2" s="16"/>
      <c r="IOB2" s="16"/>
      <c r="IOC2" s="16"/>
      <c r="IOD2" s="16"/>
      <c r="IOE2" s="16"/>
      <c r="IOF2" s="16"/>
      <c r="IOG2" s="16"/>
      <c r="IOH2" s="16"/>
      <c r="IOI2" s="16"/>
      <c r="IOJ2" s="16"/>
      <c r="IOK2" s="16"/>
      <c r="IOL2" s="16"/>
      <c r="IOM2" s="16"/>
      <c r="ION2" s="16"/>
      <c r="IOO2" s="16"/>
      <c r="IOP2" s="16"/>
      <c r="IOQ2" s="16"/>
      <c r="IOR2" s="16"/>
      <c r="IOS2" s="16"/>
      <c r="IOT2" s="16"/>
      <c r="IOU2" s="16"/>
      <c r="IOV2" s="16"/>
      <c r="IOW2" s="16"/>
      <c r="IOX2" s="16"/>
      <c r="IOY2" s="16"/>
      <c r="IOZ2" s="16"/>
      <c r="IPA2" s="16"/>
      <c r="IPB2" s="16"/>
      <c r="IPC2" s="16"/>
      <c r="IPD2" s="16"/>
      <c r="IPE2" s="16"/>
      <c r="IPF2" s="16"/>
      <c r="IPG2" s="16"/>
      <c r="IPH2" s="16"/>
      <c r="IPI2" s="16"/>
      <c r="IPJ2" s="16"/>
      <c r="IPK2" s="16"/>
      <c r="IPL2" s="16"/>
      <c r="IPM2" s="16"/>
      <c r="IPN2" s="16"/>
      <c r="IPO2" s="16"/>
      <c r="IPP2" s="16"/>
      <c r="IPQ2" s="16"/>
      <c r="IPR2" s="16"/>
      <c r="IPS2" s="16"/>
      <c r="IPT2" s="16"/>
      <c r="IPU2" s="16"/>
      <c r="IPV2" s="16"/>
      <c r="IPW2" s="16"/>
      <c r="IPX2" s="16"/>
      <c r="IPY2" s="16"/>
      <c r="IPZ2" s="16"/>
      <c r="IQA2" s="16"/>
      <c r="IQB2" s="16"/>
      <c r="IQC2" s="16"/>
      <c r="IQD2" s="16"/>
      <c r="IQE2" s="16"/>
      <c r="IQF2" s="16"/>
      <c r="IQG2" s="16"/>
      <c r="IQH2" s="16"/>
      <c r="IQI2" s="16"/>
      <c r="IQJ2" s="16"/>
      <c r="IQK2" s="16"/>
      <c r="IQL2" s="16"/>
      <c r="IQM2" s="16"/>
      <c r="IQN2" s="16"/>
      <c r="IQO2" s="16"/>
      <c r="IQP2" s="16"/>
      <c r="IQQ2" s="16"/>
      <c r="IQR2" s="16"/>
      <c r="IQS2" s="16"/>
      <c r="IQT2" s="16"/>
      <c r="IQU2" s="16"/>
      <c r="IQV2" s="16"/>
      <c r="IQW2" s="16"/>
      <c r="IQX2" s="16"/>
      <c r="IQY2" s="16"/>
      <c r="IQZ2" s="16"/>
      <c r="IRA2" s="16"/>
      <c r="IRB2" s="16"/>
      <c r="IRC2" s="16"/>
      <c r="IRD2" s="16"/>
      <c r="IRE2" s="16"/>
      <c r="IRF2" s="16"/>
      <c r="IRG2" s="16"/>
      <c r="IRH2" s="16"/>
      <c r="IRI2" s="16"/>
      <c r="IRJ2" s="16"/>
      <c r="IRK2" s="16"/>
      <c r="IRL2" s="16"/>
      <c r="IRM2" s="16"/>
      <c r="IRN2" s="16"/>
      <c r="IRO2" s="16"/>
      <c r="IRP2" s="16"/>
      <c r="IRQ2" s="16"/>
      <c r="IRR2" s="16"/>
      <c r="IRS2" s="16"/>
      <c r="IRT2" s="16"/>
      <c r="IRU2" s="16"/>
      <c r="IRV2" s="16"/>
      <c r="IRW2" s="16"/>
      <c r="IRX2" s="16"/>
      <c r="IRY2" s="16"/>
      <c r="IRZ2" s="16"/>
      <c r="ISA2" s="16"/>
      <c r="ISB2" s="16"/>
      <c r="ISC2" s="16"/>
      <c r="ISD2" s="16"/>
      <c r="ISE2" s="16"/>
      <c r="ISF2" s="16"/>
      <c r="ISG2" s="16"/>
      <c r="ISH2" s="16"/>
      <c r="ISI2" s="16"/>
      <c r="ISJ2" s="16"/>
      <c r="ISK2" s="16"/>
      <c r="ISL2" s="16"/>
      <c r="ISM2" s="16"/>
      <c r="ISN2" s="16"/>
      <c r="ISO2" s="16"/>
      <c r="ISP2" s="16"/>
      <c r="ISQ2" s="16"/>
      <c r="ISR2" s="16"/>
      <c r="ISS2" s="16"/>
      <c r="IST2" s="16"/>
      <c r="ISU2" s="16"/>
      <c r="ISV2" s="16"/>
      <c r="ISW2" s="16"/>
      <c r="ISX2" s="16"/>
      <c r="ISY2" s="16"/>
      <c r="ISZ2" s="16"/>
      <c r="ITA2" s="16"/>
      <c r="ITB2" s="16"/>
      <c r="ITC2" s="16"/>
      <c r="ITD2" s="16"/>
      <c r="ITE2" s="16"/>
      <c r="ITF2" s="16"/>
      <c r="ITG2" s="16"/>
      <c r="ITH2" s="16"/>
      <c r="ITI2" s="16"/>
      <c r="ITJ2" s="16"/>
      <c r="ITK2" s="16"/>
      <c r="ITL2" s="16"/>
      <c r="ITM2" s="16"/>
      <c r="ITN2" s="16"/>
      <c r="ITO2" s="16"/>
      <c r="ITP2" s="16"/>
      <c r="ITQ2" s="16"/>
      <c r="ITR2" s="16"/>
      <c r="ITS2" s="16"/>
      <c r="ITT2" s="16"/>
      <c r="ITU2" s="16"/>
      <c r="ITV2" s="16"/>
      <c r="ITW2" s="16"/>
      <c r="ITX2" s="16"/>
      <c r="ITY2" s="16"/>
      <c r="ITZ2" s="16"/>
      <c r="IUA2" s="16"/>
      <c r="IUB2" s="16"/>
      <c r="IUC2" s="16"/>
      <c r="IUD2" s="16"/>
      <c r="IUE2" s="16"/>
      <c r="IUF2" s="16"/>
      <c r="IUG2" s="16"/>
      <c r="IUH2" s="16"/>
      <c r="IUI2" s="16"/>
      <c r="IUJ2" s="16"/>
      <c r="IUK2" s="16"/>
      <c r="IUL2" s="16"/>
      <c r="IUM2" s="16"/>
      <c r="IUN2" s="16"/>
      <c r="IUO2" s="16"/>
      <c r="IUP2" s="16"/>
      <c r="IUQ2" s="16"/>
      <c r="IUR2" s="16"/>
      <c r="IUS2" s="16"/>
      <c r="IUT2" s="16"/>
      <c r="IUU2" s="16"/>
      <c r="IUV2" s="16"/>
      <c r="IUW2" s="16"/>
      <c r="IUX2" s="16"/>
      <c r="IUY2" s="16"/>
      <c r="IUZ2" s="16"/>
      <c r="IVA2" s="16"/>
      <c r="IVB2" s="16"/>
      <c r="IVC2" s="16"/>
      <c r="IVD2" s="16"/>
      <c r="IVE2" s="16"/>
      <c r="IVF2" s="16"/>
      <c r="IVG2" s="16"/>
      <c r="IVH2" s="16"/>
      <c r="IVI2" s="16"/>
      <c r="IVJ2" s="16"/>
      <c r="IVK2" s="16"/>
      <c r="IVL2" s="16"/>
      <c r="IVM2" s="16"/>
      <c r="IVN2" s="16"/>
      <c r="IVO2" s="16"/>
      <c r="IVP2" s="16"/>
      <c r="IVQ2" s="16"/>
      <c r="IVR2" s="16"/>
      <c r="IVS2" s="16"/>
      <c r="IVT2" s="16"/>
      <c r="IVU2" s="16"/>
      <c r="IVV2" s="16"/>
      <c r="IVW2" s="16"/>
      <c r="IVX2" s="16"/>
      <c r="IVY2" s="16"/>
      <c r="IVZ2" s="16"/>
      <c r="IWA2" s="16"/>
      <c r="IWB2" s="16"/>
      <c r="IWC2" s="16"/>
      <c r="IWD2" s="16"/>
      <c r="IWE2" s="16"/>
      <c r="IWF2" s="16"/>
      <c r="IWG2" s="16"/>
      <c r="IWH2" s="16"/>
      <c r="IWI2" s="16"/>
      <c r="IWJ2" s="16"/>
      <c r="IWK2" s="16"/>
      <c r="IWL2" s="16"/>
      <c r="IWM2" s="16"/>
      <c r="IWN2" s="16"/>
      <c r="IWO2" s="16"/>
      <c r="IWP2" s="16"/>
      <c r="IWQ2" s="16"/>
      <c r="IWR2" s="16"/>
      <c r="IWS2" s="16"/>
      <c r="IWT2" s="16"/>
      <c r="IWU2" s="16"/>
      <c r="IWV2" s="16"/>
      <c r="IWW2" s="16"/>
      <c r="IWX2" s="16"/>
      <c r="IWY2" s="16"/>
      <c r="IWZ2" s="16"/>
      <c r="IXA2" s="16"/>
      <c r="IXB2" s="16"/>
      <c r="IXC2" s="16"/>
      <c r="IXD2" s="16"/>
      <c r="IXE2" s="16"/>
      <c r="IXF2" s="16"/>
      <c r="IXG2" s="16"/>
      <c r="IXH2" s="16"/>
      <c r="IXI2" s="16"/>
      <c r="IXJ2" s="16"/>
      <c r="IXK2" s="16"/>
      <c r="IXL2" s="16"/>
      <c r="IXM2" s="16"/>
      <c r="IXN2" s="16"/>
      <c r="IXO2" s="16"/>
      <c r="IXP2" s="16"/>
      <c r="IXQ2" s="16"/>
      <c r="IXR2" s="16"/>
      <c r="IXS2" s="16"/>
      <c r="IXT2" s="16"/>
      <c r="IXU2" s="16"/>
      <c r="IXV2" s="16"/>
      <c r="IXW2" s="16"/>
      <c r="IXX2" s="16"/>
      <c r="IXY2" s="16"/>
      <c r="IXZ2" s="16"/>
      <c r="IYA2" s="16"/>
      <c r="IYB2" s="16"/>
      <c r="IYC2" s="16"/>
      <c r="IYD2" s="16"/>
      <c r="IYE2" s="16"/>
      <c r="IYF2" s="16"/>
      <c r="IYG2" s="16"/>
      <c r="IYH2" s="16"/>
      <c r="IYI2" s="16"/>
      <c r="IYJ2" s="16"/>
      <c r="IYK2" s="16"/>
      <c r="IYL2" s="16"/>
      <c r="IYM2" s="16"/>
      <c r="IYN2" s="16"/>
      <c r="IYO2" s="16"/>
      <c r="IYP2" s="16"/>
      <c r="IYQ2" s="16"/>
      <c r="IYR2" s="16"/>
      <c r="IYS2" s="16"/>
      <c r="IYT2" s="16"/>
      <c r="IYU2" s="16"/>
      <c r="IYV2" s="16"/>
      <c r="IYW2" s="16"/>
      <c r="IYX2" s="16"/>
      <c r="IYY2" s="16"/>
      <c r="IYZ2" s="16"/>
      <c r="IZA2" s="16"/>
      <c r="IZB2" s="16"/>
      <c r="IZC2" s="16"/>
      <c r="IZD2" s="16"/>
      <c r="IZE2" s="16"/>
      <c r="IZF2" s="16"/>
      <c r="IZG2" s="16"/>
      <c r="IZH2" s="16"/>
      <c r="IZI2" s="16"/>
      <c r="IZJ2" s="16"/>
      <c r="IZK2" s="16"/>
      <c r="IZL2" s="16"/>
      <c r="IZM2" s="16"/>
      <c r="IZN2" s="16"/>
      <c r="IZO2" s="16"/>
      <c r="IZP2" s="16"/>
      <c r="IZQ2" s="16"/>
      <c r="IZR2" s="16"/>
      <c r="IZS2" s="16"/>
      <c r="IZT2" s="16"/>
      <c r="IZU2" s="16"/>
      <c r="IZV2" s="16"/>
      <c r="IZW2" s="16"/>
      <c r="IZX2" s="16"/>
      <c r="IZY2" s="16"/>
      <c r="IZZ2" s="16"/>
      <c r="JAA2" s="16"/>
      <c r="JAB2" s="16"/>
      <c r="JAC2" s="16"/>
      <c r="JAD2" s="16"/>
      <c r="JAE2" s="16"/>
      <c r="JAF2" s="16"/>
      <c r="JAG2" s="16"/>
      <c r="JAH2" s="16"/>
      <c r="JAI2" s="16"/>
      <c r="JAJ2" s="16"/>
      <c r="JAK2" s="16"/>
      <c r="JAL2" s="16"/>
      <c r="JAM2" s="16"/>
      <c r="JAN2" s="16"/>
      <c r="JAO2" s="16"/>
      <c r="JAP2" s="16"/>
      <c r="JAQ2" s="16"/>
      <c r="JAR2" s="16"/>
      <c r="JAS2" s="16"/>
      <c r="JAT2" s="16"/>
      <c r="JAU2" s="16"/>
      <c r="JAV2" s="16"/>
      <c r="JAW2" s="16"/>
      <c r="JAX2" s="16"/>
      <c r="JAY2" s="16"/>
      <c r="JAZ2" s="16"/>
      <c r="JBA2" s="16"/>
      <c r="JBB2" s="16"/>
      <c r="JBC2" s="16"/>
      <c r="JBD2" s="16"/>
      <c r="JBE2" s="16"/>
      <c r="JBF2" s="16"/>
      <c r="JBG2" s="16"/>
      <c r="JBH2" s="16"/>
      <c r="JBI2" s="16"/>
      <c r="JBJ2" s="16"/>
      <c r="JBK2" s="16"/>
      <c r="JBL2" s="16"/>
      <c r="JBM2" s="16"/>
      <c r="JBN2" s="16"/>
      <c r="JBO2" s="16"/>
      <c r="JBP2" s="16"/>
      <c r="JBQ2" s="16"/>
      <c r="JBR2" s="16"/>
      <c r="JBS2" s="16"/>
      <c r="JBT2" s="16"/>
      <c r="JBU2" s="16"/>
      <c r="JBV2" s="16"/>
      <c r="JBW2" s="16"/>
      <c r="JBX2" s="16"/>
      <c r="JBY2" s="16"/>
      <c r="JBZ2" s="16"/>
      <c r="JCA2" s="16"/>
      <c r="JCB2" s="16"/>
      <c r="JCC2" s="16"/>
      <c r="JCD2" s="16"/>
      <c r="JCE2" s="16"/>
      <c r="JCF2" s="16"/>
      <c r="JCG2" s="16"/>
      <c r="JCH2" s="16"/>
      <c r="JCI2" s="16"/>
      <c r="JCJ2" s="16"/>
      <c r="JCK2" s="16"/>
      <c r="JCL2" s="16"/>
      <c r="JCM2" s="16"/>
      <c r="JCN2" s="16"/>
      <c r="JCO2" s="16"/>
      <c r="JCP2" s="16"/>
      <c r="JCQ2" s="16"/>
      <c r="JCR2" s="16"/>
      <c r="JCS2" s="16"/>
      <c r="JCT2" s="16"/>
      <c r="JCU2" s="16"/>
      <c r="JCV2" s="16"/>
      <c r="JCW2" s="16"/>
      <c r="JCX2" s="16"/>
      <c r="JCY2" s="16"/>
      <c r="JCZ2" s="16"/>
      <c r="JDA2" s="16"/>
      <c r="JDB2" s="16"/>
      <c r="JDC2" s="16"/>
      <c r="JDD2" s="16"/>
      <c r="JDE2" s="16"/>
      <c r="JDF2" s="16"/>
      <c r="JDG2" s="16"/>
      <c r="JDH2" s="16"/>
      <c r="JDI2" s="16"/>
      <c r="JDJ2" s="16"/>
      <c r="JDK2" s="16"/>
      <c r="JDL2" s="16"/>
      <c r="JDM2" s="16"/>
      <c r="JDN2" s="16"/>
      <c r="JDO2" s="16"/>
      <c r="JDP2" s="16"/>
      <c r="JDQ2" s="16"/>
      <c r="JDR2" s="16"/>
      <c r="JDS2" s="16"/>
      <c r="JDT2" s="16"/>
      <c r="JDU2" s="16"/>
      <c r="JDV2" s="16"/>
      <c r="JDW2" s="16"/>
      <c r="JDX2" s="16"/>
      <c r="JDY2" s="16"/>
      <c r="JDZ2" s="16"/>
      <c r="JEA2" s="16"/>
      <c r="JEB2" s="16"/>
      <c r="JEC2" s="16"/>
      <c r="JED2" s="16"/>
      <c r="JEE2" s="16"/>
      <c r="JEF2" s="16"/>
      <c r="JEG2" s="16"/>
      <c r="JEH2" s="16"/>
      <c r="JEI2" s="16"/>
      <c r="JEJ2" s="16"/>
      <c r="JEK2" s="16"/>
      <c r="JEL2" s="16"/>
      <c r="JEM2" s="16"/>
      <c r="JEN2" s="16"/>
      <c r="JEO2" s="16"/>
      <c r="JEP2" s="16"/>
      <c r="JEQ2" s="16"/>
      <c r="JER2" s="16"/>
      <c r="JES2" s="16"/>
      <c r="JET2" s="16"/>
      <c r="JEU2" s="16"/>
      <c r="JEV2" s="16"/>
      <c r="JEW2" s="16"/>
      <c r="JEX2" s="16"/>
      <c r="JEY2" s="16"/>
      <c r="JEZ2" s="16"/>
      <c r="JFA2" s="16"/>
      <c r="JFB2" s="16"/>
      <c r="JFC2" s="16"/>
      <c r="JFD2" s="16"/>
      <c r="JFE2" s="16"/>
      <c r="JFF2" s="16"/>
      <c r="JFG2" s="16"/>
      <c r="JFH2" s="16"/>
      <c r="JFI2" s="16"/>
      <c r="JFJ2" s="16"/>
      <c r="JFK2" s="16"/>
      <c r="JFL2" s="16"/>
      <c r="JFM2" s="16"/>
      <c r="JFN2" s="16"/>
      <c r="JFO2" s="16"/>
      <c r="JFP2" s="16"/>
      <c r="JFQ2" s="16"/>
      <c r="JFR2" s="16"/>
      <c r="JFS2" s="16"/>
      <c r="JFT2" s="16"/>
      <c r="JFU2" s="16"/>
      <c r="JFV2" s="16"/>
      <c r="JFW2" s="16"/>
      <c r="JFX2" s="16"/>
      <c r="JFY2" s="16"/>
      <c r="JFZ2" s="16"/>
      <c r="JGA2" s="16"/>
      <c r="JGB2" s="16"/>
      <c r="JGC2" s="16"/>
      <c r="JGD2" s="16"/>
      <c r="JGE2" s="16"/>
      <c r="JGF2" s="16"/>
      <c r="JGG2" s="16"/>
      <c r="JGH2" s="16"/>
      <c r="JGI2" s="16"/>
      <c r="JGJ2" s="16"/>
      <c r="JGK2" s="16"/>
      <c r="JGL2" s="16"/>
      <c r="JGM2" s="16"/>
      <c r="JGN2" s="16"/>
      <c r="JGO2" s="16"/>
      <c r="JGP2" s="16"/>
      <c r="JGQ2" s="16"/>
      <c r="JGR2" s="16"/>
      <c r="JGS2" s="16"/>
      <c r="JGT2" s="16"/>
      <c r="JGU2" s="16"/>
      <c r="JGV2" s="16"/>
      <c r="JGW2" s="16"/>
      <c r="JGX2" s="16"/>
      <c r="JGY2" s="16"/>
      <c r="JGZ2" s="16"/>
      <c r="JHA2" s="16"/>
      <c r="JHB2" s="16"/>
      <c r="JHC2" s="16"/>
      <c r="JHD2" s="16"/>
      <c r="JHE2" s="16"/>
      <c r="JHF2" s="16"/>
      <c r="JHG2" s="16"/>
      <c r="JHH2" s="16"/>
      <c r="JHI2" s="16"/>
      <c r="JHJ2" s="16"/>
      <c r="JHK2" s="16"/>
      <c r="JHL2" s="16"/>
      <c r="JHM2" s="16"/>
      <c r="JHN2" s="16"/>
      <c r="JHO2" s="16"/>
      <c r="JHP2" s="16"/>
      <c r="JHQ2" s="16"/>
      <c r="JHR2" s="16"/>
      <c r="JHS2" s="16"/>
      <c r="JHT2" s="16"/>
      <c r="JHU2" s="16"/>
      <c r="JHV2" s="16"/>
      <c r="JHW2" s="16"/>
      <c r="JHX2" s="16"/>
      <c r="JHY2" s="16"/>
      <c r="JHZ2" s="16"/>
      <c r="JIA2" s="16"/>
      <c r="JIB2" s="16"/>
      <c r="JIC2" s="16"/>
      <c r="JID2" s="16"/>
      <c r="JIE2" s="16"/>
      <c r="JIF2" s="16"/>
      <c r="JIG2" s="16"/>
      <c r="JIH2" s="16"/>
      <c r="JII2" s="16"/>
      <c r="JIJ2" s="16"/>
      <c r="JIK2" s="16"/>
      <c r="JIL2" s="16"/>
      <c r="JIM2" s="16"/>
      <c r="JIN2" s="16"/>
      <c r="JIO2" s="16"/>
      <c r="JIP2" s="16"/>
      <c r="JIQ2" s="16"/>
      <c r="JIR2" s="16"/>
      <c r="JIS2" s="16"/>
      <c r="JIT2" s="16"/>
      <c r="JIU2" s="16"/>
      <c r="JIV2" s="16"/>
      <c r="JIW2" s="16"/>
      <c r="JIX2" s="16"/>
      <c r="JIY2" s="16"/>
      <c r="JIZ2" s="16"/>
      <c r="JJA2" s="16"/>
      <c r="JJB2" s="16"/>
      <c r="JJC2" s="16"/>
      <c r="JJD2" s="16"/>
      <c r="JJE2" s="16"/>
      <c r="JJF2" s="16"/>
      <c r="JJG2" s="16"/>
      <c r="JJH2" s="16"/>
      <c r="JJI2" s="16"/>
      <c r="JJJ2" s="16"/>
      <c r="JJK2" s="16"/>
      <c r="JJL2" s="16"/>
      <c r="JJM2" s="16"/>
      <c r="JJN2" s="16"/>
      <c r="JJO2" s="16"/>
      <c r="JJP2" s="16"/>
      <c r="JJQ2" s="16"/>
      <c r="JJR2" s="16"/>
      <c r="JJS2" s="16"/>
      <c r="JJT2" s="16"/>
      <c r="JJU2" s="16"/>
      <c r="JJV2" s="16"/>
      <c r="JJW2" s="16"/>
      <c r="JJX2" s="16"/>
      <c r="JJY2" s="16"/>
      <c r="JJZ2" s="16"/>
      <c r="JKA2" s="16"/>
      <c r="JKB2" s="16"/>
      <c r="JKC2" s="16"/>
      <c r="JKD2" s="16"/>
      <c r="JKE2" s="16"/>
      <c r="JKF2" s="16"/>
      <c r="JKG2" s="16"/>
      <c r="JKH2" s="16"/>
      <c r="JKI2" s="16"/>
      <c r="JKJ2" s="16"/>
      <c r="JKK2" s="16"/>
      <c r="JKL2" s="16"/>
      <c r="JKM2" s="16"/>
      <c r="JKN2" s="16"/>
      <c r="JKO2" s="16"/>
      <c r="JKP2" s="16"/>
      <c r="JKQ2" s="16"/>
      <c r="JKR2" s="16"/>
      <c r="JKS2" s="16"/>
      <c r="JKT2" s="16"/>
      <c r="JKU2" s="16"/>
      <c r="JKV2" s="16"/>
      <c r="JKW2" s="16"/>
      <c r="JKX2" s="16"/>
      <c r="JKY2" s="16"/>
      <c r="JKZ2" s="16"/>
      <c r="JLA2" s="16"/>
      <c r="JLB2" s="16"/>
      <c r="JLC2" s="16"/>
      <c r="JLD2" s="16"/>
      <c r="JLE2" s="16"/>
      <c r="JLF2" s="16"/>
      <c r="JLG2" s="16"/>
      <c r="JLH2" s="16"/>
      <c r="JLI2" s="16"/>
      <c r="JLJ2" s="16"/>
      <c r="JLK2" s="16"/>
      <c r="JLL2" s="16"/>
      <c r="JLM2" s="16"/>
      <c r="JLN2" s="16"/>
      <c r="JLO2" s="16"/>
      <c r="JLP2" s="16"/>
      <c r="JLQ2" s="16"/>
      <c r="JLR2" s="16"/>
      <c r="JLS2" s="16"/>
      <c r="JLT2" s="16"/>
      <c r="JLU2" s="16"/>
      <c r="JLV2" s="16"/>
      <c r="JLW2" s="16"/>
      <c r="JLX2" s="16"/>
      <c r="JLY2" s="16"/>
      <c r="JLZ2" s="16"/>
      <c r="JMA2" s="16"/>
      <c r="JMB2" s="16"/>
      <c r="JMC2" s="16"/>
      <c r="JMD2" s="16"/>
      <c r="JME2" s="16"/>
      <c r="JMF2" s="16"/>
      <c r="JMG2" s="16"/>
      <c r="JMH2" s="16"/>
      <c r="JMI2" s="16"/>
      <c r="JMJ2" s="16"/>
      <c r="JMK2" s="16"/>
      <c r="JML2" s="16"/>
      <c r="JMM2" s="16"/>
      <c r="JMN2" s="16"/>
      <c r="JMO2" s="16"/>
      <c r="JMP2" s="16"/>
      <c r="JMQ2" s="16"/>
      <c r="JMR2" s="16"/>
      <c r="JMS2" s="16"/>
      <c r="JMT2" s="16"/>
      <c r="JMU2" s="16"/>
      <c r="JMV2" s="16"/>
      <c r="JMW2" s="16"/>
      <c r="JMX2" s="16"/>
      <c r="JMY2" s="16"/>
      <c r="JMZ2" s="16"/>
      <c r="JNA2" s="16"/>
      <c r="JNB2" s="16"/>
      <c r="JNC2" s="16"/>
      <c r="JND2" s="16"/>
      <c r="JNE2" s="16"/>
      <c r="JNF2" s="16"/>
      <c r="JNG2" s="16"/>
      <c r="JNH2" s="16"/>
      <c r="JNI2" s="16"/>
      <c r="JNJ2" s="16"/>
      <c r="JNK2" s="16"/>
      <c r="JNL2" s="16"/>
      <c r="JNM2" s="16"/>
      <c r="JNN2" s="16"/>
      <c r="JNO2" s="16"/>
      <c r="JNP2" s="16"/>
      <c r="JNQ2" s="16"/>
      <c r="JNR2" s="16"/>
      <c r="JNS2" s="16"/>
      <c r="JNT2" s="16"/>
      <c r="JNU2" s="16"/>
      <c r="JNV2" s="16"/>
      <c r="JNW2" s="16"/>
      <c r="JNX2" s="16"/>
      <c r="JNY2" s="16"/>
      <c r="JNZ2" s="16"/>
      <c r="JOA2" s="16"/>
      <c r="JOB2" s="16"/>
      <c r="JOC2" s="16"/>
      <c r="JOD2" s="16"/>
      <c r="JOE2" s="16"/>
      <c r="JOF2" s="16"/>
      <c r="JOG2" s="16"/>
      <c r="JOH2" s="16"/>
      <c r="JOI2" s="16"/>
      <c r="JOJ2" s="16"/>
      <c r="JOK2" s="16"/>
      <c r="JOL2" s="16"/>
      <c r="JOM2" s="16"/>
      <c r="JON2" s="16"/>
      <c r="JOO2" s="16"/>
      <c r="JOP2" s="16"/>
      <c r="JOQ2" s="16"/>
      <c r="JOR2" s="16"/>
      <c r="JOS2" s="16"/>
      <c r="JOT2" s="16"/>
      <c r="JOU2" s="16"/>
      <c r="JOV2" s="16"/>
      <c r="JOW2" s="16"/>
      <c r="JOX2" s="16"/>
      <c r="JOY2" s="16"/>
      <c r="JOZ2" s="16"/>
      <c r="JPA2" s="16"/>
      <c r="JPB2" s="16"/>
      <c r="JPC2" s="16"/>
      <c r="JPD2" s="16"/>
      <c r="JPE2" s="16"/>
      <c r="JPF2" s="16"/>
      <c r="JPG2" s="16"/>
      <c r="JPH2" s="16"/>
      <c r="JPI2" s="16"/>
      <c r="JPJ2" s="16"/>
      <c r="JPK2" s="16"/>
      <c r="JPL2" s="16"/>
      <c r="JPM2" s="16"/>
      <c r="JPN2" s="16"/>
      <c r="JPO2" s="16"/>
      <c r="JPP2" s="16"/>
      <c r="JPQ2" s="16"/>
      <c r="JPR2" s="16"/>
      <c r="JPS2" s="16"/>
      <c r="JPT2" s="16"/>
      <c r="JPU2" s="16"/>
      <c r="JPV2" s="16"/>
      <c r="JPW2" s="16"/>
      <c r="JPX2" s="16"/>
      <c r="JPY2" s="16"/>
      <c r="JPZ2" s="16"/>
      <c r="JQA2" s="16"/>
      <c r="JQB2" s="16"/>
      <c r="JQC2" s="16"/>
      <c r="JQD2" s="16"/>
      <c r="JQE2" s="16"/>
      <c r="JQF2" s="16"/>
      <c r="JQG2" s="16"/>
      <c r="JQH2" s="16"/>
      <c r="JQI2" s="16"/>
      <c r="JQJ2" s="16"/>
      <c r="JQK2" s="16"/>
      <c r="JQL2" s="16"/>
      <c r="JQM2" s="16"/>
      <c r="JQN2" s="16"/>
      <c r="JQO2" s="16"/>
      <c r="JQP2" s="16"/>
      <c r="JQQ2" s="16"/>
      <c r="JQR2" s="16"/>
      <c r="JQS2" s="16"/>
      <c r="JQT2" s="16"/>
      <c r="JQU2" s="16"/>
      <c r="JQV2" s="16"/>
      <c r="JQW2" s="16"/>
      <c r="JQX2" s="16"/>
      <c r="JQY2" s="16"/>
      <c r="JQZ2" s="16"/>
      <c r="JRA2" s="16"/>
      <c r="JRB2" s="16"/>
      <c r="JRC2" s="16"/>
      <c r="JRD2" s="16"/>
      <c r="JRE2" s="16"/>
      <c r="JRF2" s="16"/>
      <c r="JRG2" s="16"/>
      <c r="JRH2" s="16"/>
      <c r="JRI2" s="16"/>
      <c r="JRJ2" s="16"/>
      <c r="JRK2" s="16"/>
      <c r="JRL2" s="16"/>
      <c r="JRM2" s="16"/>
      <c r="JRN2" s="16"/>
      <c r="JRO2" s="16"/>
      <c r="JRP2" s="16"/>
      <c r="JRQ2" s="16"/>
      <c r="JRR2" s="16"/>
      <c r="JRS2" s="16"/>
      <c r="JRT2" s="16"/>
      <c r="JRU2" s="16"/>
      <c r="JRV2" s="16"/>
      <c r="JRW2" s="16"/>
      <c r="JRX2" s="16"/>
      <c r="JRY2" s="16"/>
      <c r="JRZ2" s="16"/>
      <c r="JSA2" s="16"/>
      <c r="JSB2" s="16"/>
      <c r="JSC2" s="16"/>
      <c r="JSD2" s="16"/>
      <c r="JSE2" s="16"/>
      <c r="JSF2" s="16"/>
      <c r="JSG2" s="16"/>
      <c r="JSH2" s="16"/>
      <c r="JSI2" s="16"/>
      <c r="JSJ2" s="16"/>
      <c r="JSK2" s="16"/>
      <c r="JSL2" s="16"/>
      <c r="JSM2" s="16"/>
      <c r="JSN2" s="16"/>
      <c r="JSO2" s="16"/>
      <c r="JSP2" s="16"/>
      <c r="JSQ2" s="16"/>
      <c r="JSR2" s="16"/>
      <c r="JSS2" s="16"/>
      <c r="JST2" s="16"/>
      <c r="JSU2" s="16"/>
      <c r="JSV2" s="16"/>
      <c r="JSW2" s="16"/>
      <c r="JSX2" s="16"/>
      <c r="JSY2" s="16"/>
      <c r="JSZ2" s="16"/>
      <c r="JTA2" s="16"/>
      <c r="JTB2" s="16"/>
      <c r="JTC2" s="16"/>
      <c r="JTD2" s="16"/>
      <c r="JTE2" s="16"/>
      <c r="JTF2" s="16"/>
      <c r="JTG2" s="16"/>
      <c r="JTH2" s="16"/>
      <c r="JTI2" s="16"/>
      <c r="JTJ2" s="16"/>
      <c r="JTK2" s="16"/>
      <c r="JTL2" s="16"/>
      <c r="JTM2" s="16"/>
      <c r="JTN2" s="16"/>
      <c r="JTO2" s="16"/>
      <c r="JTP2" s="16"/>
      <c r="JTQ2" s="16"/>
      <c r="JTR2" s="16"/>
      <c r="JTS2" s="16"/>
      <c r="JTT2" s="16"/>
      <c r="JTU2" s="16"/>
      <c r="JTV2" s="16"/>
      <c r="JTW2" s="16"/>
      <c r="JTX2" s="16"/>
      <c r="JTY2" s="16"/>
      <c r="JTZ2" s="16"/>
      <c r="JUA2" s="16"/>
      <c r="JUB2" s="16"/>
      <c r="JUC2" s="16"/>
      <c r="JUD2" s="16"/>
      <c r="JUE2" s="16"/>
      <c r="JUF2" s="16"/>
      <c r="JUG2" s="16"/>
      <c r="JUH2" s="16"/>
      <c r="JUI2" s="16"/>
      <c r="JUJ2" s="16"/>
      <c r="JUK2" s="16"/>
      <c r="JUL2" s="16"/>
      <c r="JUM2" s="16"/>
      <c r="JUN2" s="16"/>
      <c r="JUO2" s="16"/>
      <c r="JUP2" s="16"/>
      <c r="JUQ2" s="16"/>
      <c r="JUR2" s="16"/>
      <c r="JUS2" s="16"/>
      <c r="JUT2" s="16"/>
      <c r="JUU2" s="16"/>
      <c r="JUV2" s="16"/>
      <c r="JUW2" s="16"/>
      <c r="JUX2" s="16"/>
      <c r="JUY2" s="16"/>
      <c r="JUZ2" s="16"/>
      <c r="JVA2" s="16"/>
      <c r="JVB2" s="16"/>
      <c r="JVC2" s="16"/>
      <c r="JVD2" s="16"/>
      <c r="JVE2" s="16"/>
      <c r="JVF2" s="16"/>
      <c r="JVG2" s="16"/>
      <c r="JVH2" s="16"/>
      <c r="JVI2" s="16"/>
      <c r="JVJ2" s="16"/>
      <c r="JVK2" s="16"/>
      <c r="JVL2" s="16"/>
      <c r="JVM2" s="16"/>
      <c r="JVN2" s="16"/>
      <c r="JVO2" s="16"/>
      <c r="JVP2" s="16"/>
      <c r="JVQ2" s="16"/>
      <c r="JVR2" s="16"/>
      <c r="JVS2" s="16"/>
      <c r="JVT2" s="16"/>
      <c r="JVU2" s="16"/>
      <c r="JVV2" s="16"/>
      <c r="JVW2" s="16"/>
      <c r="JVX2" s="16"/>
      <c r="JVY2" s="16"/>
      <c r="JVZ2" s="16"/>
      <c r="JWA2" s="16"/>
      <c r="JWB2" s="16"/>
      <c r="JWC2" s="16"/>
      <c r="JWD2" s="16"/>
      <c r="JWE2" s="16"/>
      <c r="JWF2" s="16"/>
      <c r="JWG2" s="16"/>
      <c r="JWH2" s="16"/>
      <c r="JWI2" s="16"/>
      <c r="JWJ2" s="16"/>
      <c r="JWK2" s="16"/>
      <c r="JWL2" s="16"/>
      <c r="JWM2" s="16"/>
      <c r="JWN2" s="16"/>
      <c r="JWO2" s="16"/>
      <c r="JWP2" s="16"/>
      <c r="JWQ2" s="16"/>
      <c r="JWR2" s="16"/>
      <c r="JWS2" s="16"/>
      <c r="JWT2" s="16"/>
      <c r="JWU2" s="16"/>
      <c r="JWV2" s="16"/>
      <c r="JWW2" s="16"/>
      <c r="JWX2" s="16"/>
      <c r="JWY2" s="16"/>
      <c r="JWZ2" s="16"/>
      <c r="JXA2" s="16"/>
      <c r="JXB2" s="16"/>
      <c r="JXC2" s="16"/>
      <c r="JXD2" s="16"/>
      <c r="JXE2" s="16"/>
      <c r="JXF2" s="16"/>
      <c r="JXG2" s="16"/>
      <c r="JXH2" s="16"/>
      <c r="JXI2" s="16"/>
      <c r="JXJ2" s="16"/>
      <c r="JXK2" s="16"/>
      <c r="JXL2" s="16"/>
      <c r="JXM2" s="16"/>
      <c r="JXN2" s="16"/>
      <c r="JXO2" s="16"/>
      <c r="JXP2" s="16"/>
      <c r="JXQ2" s="16"/>
      <c r="JXR2" s="16"/>
      <c r="JXS2" s="16"/>
      <c r="JXT2" s="16"/>
      <c r="JXU2" s="16"/>
      <c r="JXV2" s="16"/>
      <c r="JXW2" s="16"/>
      <c r="JXX2" s="16"/>
      <c r="JXY2" s="16"/>
      <c r="JXZ2" s="16"/>
      <c r="JYA2" s="16"/>
      <c r="JYB2" s="16"/>
      <c r="JYC2" s="16"/>
      <c r="JYD2" s="16"/>
      <c r="JYE2" s="16"/>
      <c r="JYF2" s="16"/>
      <c r="JYG2" s="16"/>
      <c r="JYH2" s="16"/>
      <c r="JYI2" s="16"/>
      <c r="JYJ2" s="16"/>
      <c r="JYK2" s="16"/>
      <c r="JYL2" s="16"/>
      <c r="JYM2" s="16"/>
      <c r="JYN2" s="16"/>
      <c r="JYO2" s="16"/>
      <c r="JYP2" s="16"/>
      <c r="JYQ2" s="16"/>
      <c r="JYR2" s="16"/>
      <c r="JYS2" s="16"/>
      <c r="JYT2" s="16"/>
      <c r="JYU2" s="16"/>
      <c r="JYV2" s="16"/>
      <c r="JYW2" s="16"/>
      <c r="JYX2" s="16"/>
      <c r="JYY2" s="16"/>
      <c r="JYZ2" s="16"/>
      <c r="JZA2" s="16"/>
      <c r="JZB2" s="16"/>
      <c r="JZC2" s="16"/>
      <c r="JZD2" s="16"/>
      <c r="JZE2" s="16"/>
      <c r="JZF2" s="16"/>
      <c r="JZG2" s="16"/>
      <c r="JZH2" s="16"/>
      <c r="JZI2" s="16"/>
      <c r="JZJ2" s="16"/>
      <c r="JZK2" s="16"/>
      <c r="JZL2" s="16"/>
      <c r="JZM2" s="16"/>
      <c r="JZN2" s="16"/>
      <c r="JZO2" s="16"/>
      <c r="JZP2" s="16"/>
      <c r="JZQ2" s="16"/>
      <c r="JZR2" s="16"/>
      <c r="JZS2" s="16"/>
      <c r="JZT2" s="16"/>
      <c r="JZU2" s="16"/>
      <c r="JZV2" s="16"/>
      <c r="JZW2" s="16"/>
      <c r="JZX2" s="16"/>
      <c r="JZY2" s="16"/>
      <c r="JZZ2" s="16"/>
      <c r="KAA2" s="16"/>
      <c r="KAB2" s="16"/>
      <c r="KAC2" s="16"/>
      <c r="KAD2" s="16"/>
      <c r="KAE2" s="16"/>
      <c r="KAF2" s="16"/>
      <c r="KAG2" s="16"/>
      <c r="KAH2" s="16"/>
      <c r="KAI2" s="16"/>
      <c r="KAJ2" s="16"/>
      <c r="KAK2" s="16"/>
      <c r="KAL2" s="16"/>
      <c r="KAM2" s="16"/>
      <c r="KAN2" s="16"/>
      <c r="KAO2" s="16"/>
      <c r="KAP2" s="16"/>
      <c r="KAQ2" s="16"/>
      <c r="KAR2" s="16"/>
      <c r="KAS2" s="16"/>
      <c r="KAT2" s="16"/>
      <c r="KAU2" s="16"/>
      <c r="KAV2" s="16"/>
      <c r="KAW2" s="16"/>
      <c r="KAX2" s="16"/>
      <c r="KAY2" s="16"/>
      <c r="KAZ2" s="16"/>
      <c r="KBA2" s="16"/>
      <c r="KBB2" s="16"/>
      <c r="KBC2" s="16"/>
      <c r="KBD2" s="16"/>
      <c r="KBE2" s="16"/>
      <c r="KBF2" s="16"/>
      <c r="KBG2" s="16"/>
      <c r="KBH2" s="16"/>
      <c r="KBI2" s="16"/>
      <c r="KBJ2" s="16"/>
      <c r="KBK2" s="16"/>
      <c r="KBL2" s="16"/>
      <c r="KBM2" s="16"/>
      <c r="KBN2" s="16"/>
      <c r="KBO2" s="16"/>
      <c r="KBP2" s="16"/>
      <c r="KBQ2" s="16"/>
      <c r="KBR2" s="16"/>
      <c r="KBS2" s="16"/>
      <c r="KBT2" s="16"/>
      <c r="KBU2" s="16"/>
      <c r="KBV2" s="16"/>
      <c r="KBW2" s="16"/>
      <c r="KBX2" s="16"/>
      <c r="KBY2" s="16"/>
      <c r="KBZ2" s="16"/>
      <c r="KCA2" s="16"/>
      <c r="KCB2" s="16"/>
      <c r="KCC2" s="16"/>
      <c r="KCD2" s="16"/>
      <c r="KCE2" s="16"/>
      <c r="KCF2" s="16"/>
      <c r="KCG2" s="16"/>
      <c r="KCH2" s="16"/>
      <c r="KCI2" s="16"/>
      <c r="KCJ2" s="16"/>
      <c r="KCK2" s="16"/>
      <c r="KCL2" s="16"/>
      <c r="KCM2" s="16"/>
      <c r="KCN2" s="16"/>
      <c r="KCO2" s="16"/>
      <c r="KCP2" s="16"/>
      <c r="KCQ2" s="16"/>
      <c r="KCR2" s="16"/>
      <c r="KCS2" s="16"/>
      <c r="KCT2" s="16"/>
      <c r="KCU2" s="16"/>
      <c r="KCV2" s="16"/>
      <c r="KCW2" s="16"/>
      <c r="KCX2" s="16"/>
      <c r="KCY2" s="16"/>
      <c r="KCZ2" s="16"/>
      <c r="KDA2" s="16"/>
      <c r="KDB2" s="16"/>
      <c r="KDC2" s="16"/>
      <c r="KDD2" s="16"/>
      <c r="KDE2" s="16"/>
      <c r="KDF2" s="16"/>
      <c r="KDG2" s="16"/>
      <c r="KDH2" s="16"/>
      <c r="KDI2" s="16"/>
      <c r="KDJ2" s="16"/>
      <c r="KDK2" s="16"/>
      <c r="KDL2" s="16"/>
      <c r="KDM2" s="16"/>
      <c r="KDN2" s="16"/>
      <c r="KDO2" s="16"/>
      <c r="KDP2" s="16"/>
      <c r="KDQ2" s="16"/>
      <c r="KDR2" s="16"/>
      <c r="KDS2" s="16"/>
      <c r="KDT2" s="16"/>
      <c r="KDU2" s="16"/>
      <c r="KDV2" s="16"/>
      <c r="KDW2" s="16"/>
      <c r="KDX2" s="16"/>
      <c r="KDY2" s="16"/>
      <c r="KDZ2" s="16"/>
      <c r="KEA2" s="16"/>
      <c r="KEB2" s="16"/>
      <c r="KEC2" s="16"/>
      <c r="KED2" s="16"/>
      <c r="KEE2" s="16"/>
      <c r="KEF2" s="16"/>
      <c r="KEG2" s="16"/>
      <c r="KEH2" s="16"/>
      <c r="KEI2" s="16"/>
      <c r="KEJ2" s="16"/>
      <c r="KEK2" s="16"/>
      <c r="KEL2" s="16"/>
      <c r="KEM2" s="16"/>
      <c r="KEN2" s="16"/>
      <c r="KEO2" s="16"/>
      <c r="KEP2" s="16"/>
      <c r="KEQ2" s="16"/>
      <c r="KER2" s="16"/>
      <c r="KES2" s="16"/>
      <c r="KET2" s="16"/>
      <c r="KEU2" s="16"/>
      <c r="KEV2" s="16"/>
      <c r="KEW2" s="16"/>
      <c r="KEX2" s="16"/>
      <c r="KEY2" s="16"/>
      <c r="KEZ2" s="16"/>
      <c r="KFA2" s="16"/>
      <c r="KFB2" s="16"/>
      <c r="KFC2" s="16"/>
      <c r="KFD2" s="16"/>
      <c r="KFE2" s="16"/>
      <c r="KFF2" s="16"/>
      <c r="KFG2" s="16"/>
      <c r="KFH2" s="16"/>
      <c r="KFI2" s="16"/>
      <c r="KFJ2" s="16"/>
      <c r="KFK2" s="16"/>
      <c r="KFL2" s="16"/>
      <c r="KFM2" s="16"/>
      <c r="KFN2" s="16"/>
      <c r="KFO2" s="16"/>
      <c r="KFP2" s="16"/>
      <c r="KFQ2" s="16"/>
      <c r="KFR2" s="16"/>
      <c r="KFS2" s="16"/>
      <c r="KFT2" s="16"/>
      <c r="KFU2" s="16"/>
      <c r="KFV2" s="16"/>
      <c r="KFW2" s="16"/>
      <c r="KFX2" s="16"/>
      <c r="KFY2" s="16"/>
      <c r="KFZ2" s="16"/>
      <c r="KGA2" s="16"/>
      <c r="KGB2" s="16"/>
      <c r="KGC2" s="16"/>
      <c r="KGD2" s="16"/>
      <c r="KGE2" s="16"/>
      <c r="KGF2" s="16"/>
      <c r="KGG2" s="16"/>
      <c r="KGH2" s="16"/>
      <c r="KGI2" s="16"/>
      <c r="KGJ2" s="16"/>
      <c r="KGK2" s="16"/>
      <c r="KGL2" s="16"/>
      <c r="KGM2" s="16"/>
      <c r="KGN2" s="16"/>
      <c r="KGO2" s="16"/>
      <c r="KGP2" s="16"/>
      <c r="KGQ2" s="16"/>
      <c r="KGR2" s="16"/>
      <c r="KGS2" s="16"/>
      <c r="KGT2" s="16"/>
      <c r="KGU2" s="16"/>
      <c r="KGV2" s="16"/>
      <c r="KGW2" s="16"/>
      <c r="KGX2" s="16"/>
      <c r="KGY2" s="16"/>
      <c r="KGZ2" s="16"/>
      <c r="KHA2" s="16"/>
      <c r="KHB2" s="16"/>
      <c r="KHC2" s="16"/>
      <c r="KHD2" s="16"/>
      <c r="KHE2" s="16"/>
      <c r="KHF2" s="16"/>
      <c r="KHG2" s="16"/>
      <c r="KHH2" s="16"/>
      <c r="KHI2" s="16"/>
      <c r="KHJ2" s="16"/>
      <c r="KHK2" s="16"/>
      <c r="KHL2" s="16"/>
      <c r="KHM2" s="16"/>
      <c r="KHN2" s="16"/>
      <c r="KHO2" s="16"/>
      <c r="KHP2" s="16"/>
      <c r="KHQ2" s="16"/>
      <c r="KHR2" s="16"/>
      <c r="KHS2" s="16"/>
      <c r="KHT2" s="16"/>
      <c r="KHU2" s="16"/>
      <c r="KHV2" s="16"/>
      <c r="KHW2" s="16"/>
      <c r="KHX2" s="16"/>
      <c r="KHY2" s="16"/>
      <c r="KHZ2" s="16"/>
      <c r="KIA2" s="16"/>
      <c r="KIB2" s="16"/>
      <c r="KIC2" s="16"/>
      <c r="KID2" s="16"/>
      <c r="KIE2" s="16"/>
      <c r="KIF2" s="16"/>
      <c r="KIG2" s="16"/>
      <c r="KIH2" s="16"/>
      <c r="KII2" s="16"/>
      <c r="KIJ2" s="16"/>
      <c r="KIK2" s="16"/>
      <c r="KIL2" s="16"/>
      <c r="KIM2" s="16"/>
      <c r="KIN2" s="16"/>
      <c r="KIO2" s="16"/>
      <c r="KIP2" s="16"/>
      <c r="KIQ2" s="16"/>
      <c r="KIR2" s="16"/>
      <c r="KIS2" s="16"/>
      <c r="KIT2" s="16"/>
      <c r="KIU2" s="16"/>
      <c r="KIV2" s="16"/>
      <c r="KIW2" s="16"/>
      <c r="KIX2" s="16"/>
      <c r="KIY2" s="16"/>
      <c r="KIZ2" s="16"/>
      <c r="KJA2" s="16"/>
      <c r="KJB2" s="16"/>
      <c r="KJC2" s="16"/>
      <c r="KJD2" s="16"/>
      <c r="KJE2" s="16"/>
      <c r="KJF2" s="16"/>
      <c r="KJG2" s="16"/>
      <c r="KJH2" s="16"/>
      <c r="KJI2" s="16"/>
      <c r="KJJ2" s="16"/>
      <c r="KJK2" s="16"/>
      <c r="KJL2" s="16"/>
      <c r="KJM2" s="16"/>
      <c r="KJN2" s="16"/>
      <c r="KJO2" s="16"/>
      <c r="KJP2" s="16"/>
      <c r="KJQ2" s="16"/>
      <c r="KJR2" s="16"/>
      <c r="KJS2" s="16"/>
      <c r="KJT2" s="16"/>
      <c r="KJU2" s="16"/>
      <c r="KJV2" s="16"/>
      <c r="KJW2" s="16"/>
      <c r="KJX2" s="16"/>
      <c r="KJY2" s="16"/>
      <c r="KJZ2" s="16"/>
      <c r="KKA2" s="16"/>
      <c r="KKB2" s="16"/>
      <c r="KKC2" s="16"/>
      <c r="KKD2" s="16"/>
      <c r="KKE2" s="16"/>
      <c r="KKF2" s="16"/>
      <c r="KKG2" s="16"/>
      <c r="KKH2" s="16"/>
      <c r="KKI2" s="16"/>
      <c r="KKJ2" s="16"/>
      <c r="KKK2" s="16"/>
      <c r="KKL2" s="16"/>
      <c r="KKM2" s="16"/>
      <c r="KKN2" s="16"/>
      <c r="KKO2" s="16"/>
      <c r="KKP2" s="16"/>
      <c r="KKQ2" s="16"/>
      <c r="KKR2" s="16"/>
      <c r="KKS2" s="16"/>
      <c r="KKT2" s="16"/>
      <c r="KKU2" s="16"/>
      <c r="KKV2" s="16"/>
      <c r="KKW2" s="16"/>
      <c r="KKX2" s="16"/>
      <c r="KKY2" s="16"/>
      <c r="KKZ2" s="16"/>
      <c r="KLA2" s="16"/>
      <c r="KLB2" s="16"/>
      <c r="KLC2" s="16"/>
      <c r="KLD2" s="16"/>
      <c r="KLE2" s="16"/>
      <c r="KLF2" s="16"/>
      <c r="KLG2" s="16"/>
      <c r="KLH2" s="16"/>
      <c r="KLI2" s="16"/>
      <c r="KLJ2" s="16"/>
      <c r="KLK2" s="16"/>
      <c r="KLL2" s="16"/>
      <c r="KLM2" s="16"/>
      <c r="KLN2" s="16"/>
      <c r="KLO2" s="16"/>
      <c r="KLP2" s="16"/>
      <c r="KLQ2" s="16"/>
      <c r="KLR2" s="16"/>
      <c r="KLS2" s="16"/>
      <c r="KLT2" s="16"/>
      <c r="KLU2" s="16"/>
      <c r="KLV2" s="16"/>
      <c r="KLW2" s="16"/>
      <c r="KLX2" s="16"/>
      <c r="KLY2" s="16"/>
      <c r="KLZ2" s="16"/>
      <c r="KMA2" s="16"/>
      <c r="KMB2" s="16"/>
      <c r="KMC2" s="16"/>
      <c r="KMD2" s="16"/>
      <c r="KME2" s="16"/>
      <c r="KMF2" s="16"/>
      <c r="KMG2" s="16"/>
      <c r="KMH2" s="16"/>
      <c r="KMI2" s="16"/>
      <c r="KMJ2" s="16"/>
      <c r="KMK2" s="16"/>
      <c r="KML2" s="16"/>
      <c r="KMM2" s="16"/>
      <c r="KMN2" s="16"/>
      <c r="KMO2" s="16"/>
      <c r="KMP2" s="16"/>
      <c r="KMQ2" s="16"/>
      <c r="KMR2" s="16"/>
      <c r="KMS2" s="16"/>
      <c r="KMT2" s="16"/>
      <c r="KMU2" s="16"/>
      <c r="KMV2" s="16"/>
      <c r="KMW2" s="16"/>
      <c r="KMX2" s="16"/>
      <c r="KMY2" s="16"/>
      <c r="KMZ2" s="16"/>
      <c r="KNA2" s="16"/>
      <c r="KNB2" s="16"/>
      <c r="KNC2" s="16"/>
      <c r="KND2" s="16"/>
      <c r="KNE2" s="16"/>
      <c r="KNF2" s="16"/>
      <c r="KNG2" s="16"/>
      <c r="KNH2" s="16"/>
      <c r="KNI2" s="16"/>
      <c r="KNJ2" s="16"/>
      <c r="KNK2" s="16"/>
      <c r="KNL2" s="16"/>
      <c r="KNM2" s="16"/>
      <c r="KNN2" s="16"/>
      <c r="KNO2" s="16"/>
      <c r="KNP2" s="16"/>
      <c r="KNQ2" s="16"/>
      <c r="KNR2" s="16"/>
      <c r="KNS2" s="16"/>
      <c r="KNT2" s="16"/>
      <c r="KNU2" s="16"/>
      <c r="KNV2" s="16"/>
      <c r="KNW2" s="16"/>
      <c r="KNX2" s="16"/>
      <c r="KNY2" s="16"/>
      <c r="KNZ2" s="16"/>
      <c r="KOA2" s="16"/>
      <c r="KOB2" s="16"/>
      <c r="KOC2" s="16"/>
      <c r="KOD2" s="16"/>
      <c r="KOE2" s="16"/>
      <c r="KOF2" s="16"/>
      <c r="KOG2" s="16"/>
      <c r="KOH2" s="16"/>
      <c r="KOI2" s="16"/>
      <c r="KOJ2" s="16"/>
      <c r="KOK2" s="16"/>
      <c r="KOL2" s="16"/>
      <c r="KOM2" s="16"/>
      <c r="KON2" s="16"/>
      <c r="KOO2" s="16"/>
      <c r="KOP2" s="16"/>
      <c r="KOQ2" s="16"/>
      <c r="KOR2" s="16"/>
      <c r="KOS2" s="16"/>
      <c r="KOT2" s="16"/>
      <c r="KOU2" s="16"/>
      <c r="KOV2" s="16"/>
      <c r="KOW2" s="16"/>
      <c r="KOX2" s="16"/>
      <c r="KOY2" s="16"/>
      <c r="KOZ2" s="16"/>
      <c r="KPA2" s="16"/>
      <c r="KPB2" s="16"/>
      <c r="KPC2" s="16"/>
      <c r="KPD2" s="16"/>
      <c r="KPE2" s="16"/>
      <c r="KPF2" s="16"/>
      <c r="KPG2" s="16"/>
      <c r="KPH2" s="16"/>
      <c r="KPI2" s="16"/>
      <c r="KPJ2" s="16"/>
      <c r="KPK2" s="16"/>
      <c r="KPL2" s="16"/>
      <c r="KPM2" s="16"/>
      <c r="KPN2" s="16"/>
      <c r="KPO2" s="16"/>
      <c r="KPP2" s="16"/>
      <c r="KPQ2" s="16"/>
      <c r="KPR2" s="16"/>
      <c r="KPS2" s="16"/>
      <c r="KPT2" s="16"/>
      <c r="KPU2" s="16"/>
      <c r="KPV2" s="16"/>
      <c r="KPW2" s="16"/>
      <c r="KPX2" s="16"/>
      <c r="KPY2" s="16"/>
      <c r="KPZ2" s="16"/>
      <c r="KQA2" s="16"/>
      <c r="KQB2" s="16"/>
      <c r="KQC2" s="16"/>
      <c r="KQD2" s="16"/>
      <c r="KQE2" s="16"/>
      <c r="KQF2" s="16"/>
      <c r="KQG2" s="16"/>
      <c r="KQH2" s="16"/>
      <c r="KQI2" s="16"/>
      <c r="KQJ2" s="16"/>
      <c r="KQK2" s="16"/>
      <c r="KQL2" s="16"/>
      <c r="KQM2" s="16"/>
      <c r="KQN2" s="16"/>
      <c r="KQO2" s="16"/>
      <c r="KQP2" s="16"/>
      <c r="KQQ2" s="16"/>
      <c r="KQR2" s="16"/>
      <c r="KQS2" s="16"/>
      <c r="KQT2" s="16"/>
      <c r="KQU2" s="16"/>
      <c r="KQV2" s="16"/>
      <c r="KQW2" s="16"/>
      <c r="KQX2" s="16"/>
      <c r="KQY2" s="16"/>
      <c r="KQZ2" s="16"/>
      <c r="KRA2" s="16"/>
      <c r="KRB2" s="16"/>
      <c r="KRC2" s="16"/>
      <c r="KRD2" s="16"/>
      <c r="KRE2" s="16"/>
      <c r="KRF2" s="16"/>
      <c r="KRG2" s="16"/>
      <c r="KRH2" s="16"/>
      <c r="KRI2" s="16"/>
      <c r="KRJ2" s="16"/>
      <c r="KRK2" s="16"/>
      <c r="KRL2" s="16"/>
      <c r="KRM2" s="16"/>
      <c r="KRN2" s="16"/>
      <c r="KRO2" s="16"/>
      <c r="KRP2" s="16"/>
      <c r="KRQ2" s="16"/>
      <c r="KRR2" s="16"/>
      <c r="KRS2" s="16"/>
      <c r="KRT2" s="16"/>
      <c r="KRU2" s="16"/>
      <c r="KRV2" s="16"/>
      <c r="KRW2" s="16"/>
      <c r="KRX2" s="16"/>
      <c r="KRY2" s="16"/>
      <c r="KRZ2" s="16"/>
      <c r="KSA2" s="16"/>
      <c r="KSB2" s="16"/>
      <c r="KSC2" s="16"/>
      <c r="KSD2" s="16"/>
      <c r="KSE2" s="16"/>
      <c r="KSF2" s="16"/>
      <c r="KSG2" s="16"/>
      <c r="KSH2" s="16"/>
      <c r="KSI2" s="16"/>
      <c r="KSJ2" s="16"/>
      <c r="KSK2" s="16"/>
      <c r="KSL2" s="16"/>
      <c r="KSM2" s="16"/>
      <c r="KSN2" s="16"/>
      <c r="KSO2" s="16"/>
      <c r="KSP2" s="16"/>
      <c r="KSQ2" s="16"/>
      <c r="KSR2" s="16"/>
      <c r="KSS2" s="16"/>
      <c r="KST2" s="16"/>
      <c r="KSU2" s="16"/>
      <c r="KSV2" s="16"/>
      <c r="KSW2" s="16"/>
      <c r="KSX2" s="16"/>
      <c r="KSY2" s="16"/>
      <c r="KSZ2" s="16"/>
      <c r="KTA2" s="16"/>
      <c r="KTB2" s="16"/>
      <c r="KTC2" s="16"/>
      <c r="KTD2" s="16"/>
      <c r="KTE2" s="16"/>
      <c r="KTF2" s="16"/>
      <c r="KTG2" s="16"/>
      <c r="KTH2" s="16"/>
      <c r="KTI2" s="16"/>
      <c r="KTJ2" s="16"/>
      <c r="KTK2" s="16"/>
      <c r="KTL2" s="16"/>
      <c r="KTM2" s="16"/>
      <c r="KTN2" s="16"/>
      <c r="KTO2" s="16"/>
      <c r="KTP2" s="16"/>
      <c r="KTQ2" s="16"/>
      <c r="KTR2" s="16"/>
      <c r="KTS2" s="16"/>
      <c r="KTT2" s="16"/>
      <c r="KTU2" s="16"/>
      <c r="KTV2" s="16"/>
      <c r="KTW2" s="16"/>
      <c r="KTX2" s="16"/>
      <c r="KTY2" s="16"/>
      <c r="KTZ2" s="16"/>
      <c r="KUA2" s="16"/>
      <c r="KUB2" s="16"/>
      <c r="KUC2" s="16"/>
      <c r="KUD2" s="16"/>
      <c r="KUE2" s="16"/>
      <c r="KUF2" s="16"/>
      <c r="KUG2" s="16"/>
      <c r="KUH2" s="16"/>
      <c r="KUI2" s="16"/>
      <c r="KUJ2" s="16"/>
      <c r="KUK2" s="16"/>
      <c r="KUL2" s="16"/>
      <c r="KUM2" s="16"/>
      <c r="KUN2" s="16"/>
      <c r="KUO2" s="16"/>
      <c r="KUP2" s="16"/>
      <c r="KUQ2" s="16"/>
      <c r="KUR2" s="16"/>
      <c r="KUS2" s="16"/>
      <c r="KUT2" s="16"/>
      <c r="KUU2" s="16"/>
      <c r="KUV2" s="16"/>
      <c r="KUW2" s="16"/>
      <c r="KUX2" s="16"/>
      <c r="KUY2" s="16"/>
      <c r="KUZ2" s="16"/>
      <c r="KVA2" s="16"/>
      <c r="KVB2" s="16"/>
      <c r="KVC2" s="16"/>
      <c r="KVD2" s="16"/>
      <c r="KVE2" s="16"/>
      <c r="KVF2" s="16"/>
      <c r="KVG2" s="16"/>
      <c r="KVH2" s="16"/>
      <c r="KVI2" s="16"/>
      <c r="KVJ2" s="16"/>
      <c r="KVK2" s="16"/>
      <c r="KVL2" s="16"/>
      <c r="KVM2" s="16"/>
      <c r="KVN2" s="16"/>
      <c r="KVO2" s="16"/>
      <c r="KVP2" s="16"/>
      <c r="KVQ2" s="16"/>
      <c r="KVR2" s="16"/>
      <c r="KVS2" s="16"/>
      <c r="KVT2" s="16"/>
      <c r="KVU2" s="16"/>
      <c r="KVV2" s="16"/>
      <c r="KVW2" s="16"/>
      <c r="KVX2" s="16"/>
      <c r="KVY2" s="16"/>
      <c r="KVZ2" s="16"/>
      <c r="KWA2" s="16"/>
      <c r="KWB2" s="16"/>
      <c r="KWC2" s="16"/>
      <c r="KWD2" s="16"/>
      <c r="KWE2" s="16"/>
      <c r="KWF2" s="16"/>
      <c r="KWG2" s="16"/>
      <c r="KWH2" s="16"/>
      <c r="KWI2" s="16"/>
      <c r="KWJ2" s="16"/>
      <c r="KWK2" s="16"/>
      <c r="KWL2" s="16"/>
      <c r="KWM2" s="16"/>
      <c r="KWN2" s="16"/>
      <c r="KWO2" s="16"/>
      <c r="KWP2" s="16"/>
      <c r="KWQ2" s="16"/>
      <c r="KWR2" s="16"/>
      <c r="KWS2" s="16"/>
      <c r="KWT2" s="16"/>
      <c r="KWU2" s="16"/>
      <c r="KWV2" s="16"/>
      <c r="KWW2" s="16"/>
      <c r="KWX2" s="16"/>
      <c r="KWY2" s="16"/>
      <c r="KWZ2" s="16"/>
      <c r="KXA2" s="16"/>
      <c r="KXB2" s="16"/>
      <c r="KXC2" s="16"/>
      <c r="KXD2" s="16"/>
      <c r="KXE2" s="16"/>
      <c r="KXF2" s="16"/>
      <c r="KXG2" s="16"/>
      <c r="KXH2" s="16"/>
      <c r="KXI2" s="16"/>
      <c r="KXJ2" s="16"/>
      <c r="KXK2" s="16"/>
      <c r="KXL2" s="16"/>
      <c r="KXM2" s="16"/>
      <c r="KXN2" s="16"/>
      <c r="KXO2" s="16"/>
      <c r="KXP2" s="16"/>
      <c r="KXQ2" s="16"/>
      <c r="KXR2" s="16"/>
      <c r="KXS2" s="16"/>
      <c r="KXT2" s="16"/>
      <c r="KXU2" s="16"/>
      <c r="KXV2" s="16"/>
      <c r="KXW2" s="16"/>
      <c r="KXX2" s="16"/>
      <c r="KXY2" s="16"/>
      <c r="KXZ2" s="16"/>
      <c r="KYA2" s="16"/>
      <c r="KYB2" s="16"/>
      <c r="KYC2" s="16"/>
      <c r="KYD2" s="16"/>
      <c r="KYE2" s="16"/>
      <c r="KYF2" s="16"/>
      <c r="KYG2" s="16"/>
      <c r="KYH2" s="16"/>
      <c r="KYI2" s="16"/>
      <c r="KYJ2" s="16"/>
      <c r="KYK2" s="16"/>
      <c r="KYL2" s="16"/>
      <c r="KYM2" s="16"/>
      <c r="KYN2" s="16"/>
      <c r="KYO2" s="16"/>
      <c r="KYP2" s="16"/>
      <c r="KYQ2" s="16"/>
      <c r="KYR2" s="16"/>
      <c r="KYS2" s="16"/>
      <c r="KYT2" s="16"/>
      <c r="KYU2" s="16"/>
      <c r="KYV2" s="16"/>
      <c r="KYW2" s="16"/>
      <c r="KYX2" s="16"/>
      <c r="KYY2" s="16"/>
      <c r="KYZ2" s="16"/>
      <c r="KZA2" s="16"/>
      <c r="KZB2" s="16"/>
      <c r="KZC2" s="16"/>
      <c r="KZD2" s="16"/>
      <c r="KZE2" s="16"/>
      <c r="KZF2" s="16"/>
      <c r="KZG2" s="16"/>
      <c r="KZH2" s="16"/>
      <c r="KZI2" s="16"/>
      <c r="KZJ2" s="16"/>
      <c r="KZK2" s="16"/>
      <c r="KZL2" s="16"/>
      <c r="KZM2" s="16"/>
      <c r="KZN2" s="16"/>
      <c r="KZO2" s="16"/>
      <c r="KZP2" s="16"/>
      <c r="KZQ2" s="16"/>
      <c r="KZR2" s="16"/>
      <c r="KZS2" s="16"/>
      <c r="KZT2" s="16"/>
      <c r="KZU2" s="16"/>
      <c r="KZV2" s="16"/>
      <c r="KZW2" s="16"/>
      <c r="KZX2" s="16"/>
      <c r="KZY2" s="16"/>
      <c r="KZZ2" s="16"/>
      <c r="LAA2" s="16"/>
      <c r="LAB2" s="16"/>
      <c r="LAC2" s="16"/>
      <c r="LAD2" s="16"/>
      <c r="LAE2" s="16"/>
      <c r="LAF2" s="16"/>
      <c r="LAG2" s="16"/>
      <c r="LAH2" s="16"/>
      <c r="LAI2" s="16"/>
      <c r="LAJ2" s="16"/>
      <c r="LAK2" s="16"/>
      <c r="LAL2" s="16"/>
      <c r="LAM2" s="16"/>
      <c r="LAN2" s="16"/>
      <c r="LAO2" s="16"/>
      <c r="LAP2" s="16"/>
      <c r="LAQ2" s="16"/>
      <c r="LAR2" s="16"/>
      <c r="LAS2" s="16"/>
      <c r="LAT2" s="16"/>
      <c r="LAU2" s="16"/>
      <c r="LAV2" s="16"/>
      <c r="LAW2" s="16"/>
      <c r="LAX2" s="16"/>
      <c r="LAY2" s="16"/>
      <c r="LAZ2" s="16"/>
      <c r="LBA2" s="16"/>
      <c r="LBB2" s="16"/>
      <c r="LBC2" s="16"/>
      <c r="LBD2" s="16"/>
      <c r="LBE2" s="16"/>
      <c r="LBF2" s="16"/>
      <c r="LBG2" s="16"/>
      <c r="LBH2" s="16"/>
      <c r="LBI2" s="16"/>
      <c r="LBJ2" s="16"/>
      <c r="LBK2" s="16"/>
      <c r="LBL2" s="16"/>
      <c r="LBM2" s="16"/>
      <c r="LBN2" s="16"/>
      <c r="LBO2" s="16"/>
      <c r="LBP2" s="16"/>
      <c r="LBQ2" s="16"/>
      <c r="LBR2" s="16"/>
      <c r="LBS2" s="16"/>
      <c r="LBT2" s="16"/>
      <c r="LBU2" s="16"/>
      <c r="LBV2" s="16"/>
      <c r="LBW2" s="16"/>
      <c r="LBX2" s="16"/>
      <c r="LBY2" s="16"/>
      <c r="LBZ2" s="16"/>
      <c r="LCA2" s="16"/>
      <c r="LCB2" s="16"/>
      <c r="LCC2" s="16"/>
      <c r="LCD2" s="16"/>
      <c r="LCE2" s="16"/>
      <c r="LCF2" s="16"/>
      <c r="LCG2" s="16"/>
      <c r="LCH2" s="16"/>
      <c r="LCI2" s="16"/>
      <c r="LCJ2" s="16"/>
      <c r="LCK2" s="16"/>
      <c r="LCL2" s="16"/>
      <c r="LCM2" s="16"/>
      <c r="LCN2" s="16"/>
      <c r="LCO2" s="16"/>
      <c r="LCP2" s="16"/>
      <c r="LCQ2" s="16"/>
      <c r="LCR2" s="16"/>
      <c r="LCS2" s="16"/>
      <c r="LCT2" s="16"/>
      <c r="LCU2" s="16"/>
      <c r="LCV2" s="16"/>
      <c r="LCW2" s="16"/>
      <c r="LCX2" s="16"/>
      <c r="LCY2" s="16"/>
      <c r="LCZ2" s="16"/>
      <c r="LDA2" s="16"/>
      <c r="LDB2" s="16"/>
      <c r="LDC2" s="16"/>
      <c r="LDD2" s="16"/>
      <c r="LDE2" s="16"/>
      <c r="LDF2" s="16"/>
      <c r="LDG2" s="16"/>
      <c r="LDH2" s="16"/>
      <c r="LDI2" s="16"/>
      <c r="LDJ2" s="16"/>
      <c r="LDK2" s="16"/>
      <c r="LDL2" s="16"/>
      <c r="LDM2" s="16"/>
      <c r="LDN2" s="16"/>
      <c r="LDO2" s="16"/>
      <c r="LDP2" s="16"/>
      <c r="LDQ2" s="16"/>
      <c r="LDR2" s="16"/>
      <c r="LDS2" s="16"/>
      <c r="LDT2" s="16"/>
      <c r="LDU2" s="16"/>
      <c r="LDV2" s="16"/>
      <c r="LDW2" s="16"/>
      <c r="LDX2" s="16"/>
      <c r="LDY2" s="16"/>
      <c r="LDZ2" s="16"/>
      <c r="LEA2" s="16"/>
      <c r="LEB2" s="16"/>
      <c r="LEC2" s="16"/>
      <c r="LED2" s="16"/>
      <c r="LEE2" s="16"/>
      <c r="LEF2" s="16"/>
      <c r="LEG2" s="16"/>
      <c r="LEH2" s="16"/>
      <c r="LEI2" s="16"/>
      <c r="LEJ2" s="16"/>
      <c r="LEK2" s="16"/>
      <c r="LEL2" s="16"/>
      <c r="LEM2" s="16"/>
      <c r="LEN2" s="16"/>
      <c r="LEO2" s="16"/>
      <c r="LEP2" s="16"/>
      <c r="LEQ2" s="16"/>
      <c r="LER2" s="16"/>
      <c r="LES2" s="16"/>
      <c r="LET2" s="16"/>
      <c r="LEU2" s="16"/>
      <c r="LEV2" s="16"/>
      <c r="LEW2" s="16"/>
      <c r="LEX2" s="16"/>
      <c r="LEY2" s="16"/>
      <c r="LEZ2" s="16"/>
      <c r="LFA2" s="16"/>
      <c r="LFB2" s="16"/>
      <c r="LFC2" s="16"/>
      <c r="LFD2" s="16"/>
      <c r="LFE2" s="16"/>
      <c r="LFF2" s="16"/>
      <c r="LFG2" s="16"/>
      <c r="LFH2" s="16"/>
      <c r="LFI2" s="16"/>
      <c r="LFJ2" s="16"/>
      <c r="LFK2" s="16"/>
      <c r="LFL2" s="16"/>
      <c r="LFM2" s="16"/>
      <c r="LFN2" s="16"/>
      <c r="LFO2" s="16"/>
      <c r="LFP2" s="16"/>
      <c r="LFQ2" s="16"/>
      <c r="LFR2" s="16"/>
      <c r="LFS2" s="16"/>
      <c r="LFT2" s="16"/>
      <c r="LFU2" s="16"/>
      <c r="LFV2" s="16"/>
      <c r="LFW2" s="16"/>
      <c r="LFX2" s="16"/>
      <c r="LFY2" s="16"/>
      <c r="LFZ2" s="16"/>
      <c r="LGA2" s="16"/>
      <c r="LGB2" s="16"/>
      <c r="LGC2" s="16"/>
      <c r="LGD2" s="16"/>
      <c r="LGE2" s="16"/>
      <c r="LGF2" s="16"/>
      <c r="LGG2" s="16"/>
      <c r="LGH2" s="16"/>
      <c r="LGI2" s="16"/>
      <c r="LGJ2" s="16"/>
      <c r="LGK2" s="16"/>
      <c r="LGL2" s="16"/>
      <c r="LGM2" s="16"/>
      <c r="LGN2" s="16"/>
      <c r="LGO2" s="16"/>
      <c r="LGP2" s="16"/>
      <c r="LGQ2" s="16"/>
      <c r="LGR2" s="16"/>
      <c r="LGS2" s="16"/>
      <c r="LGT2" s="16"/>
      <c r="LGU2" s="16"/>
      <c r="LGV2" s="16"/>
      <c r="LGW2" s="16"/>
      <c r="LGX2" s="16"/>
      <c r="LGY2" s="16"/>
      <c r="LGZ2" s="16"/>
      <c r="LHA2" s="16"/>
      <c r="LHB2" s="16"/>
      <c r="LHC2" s="16"/>
      <c r="LHD2" s="16"/>
      <c r="LHE2" s="16"/>
      <c r="LHF2" s="16"/>
      <c r="LHG2" s="16"/>
      <c r="LHH2" s="16"/>
      <c r="LHI2" s="16"/>
      <c r="LHJ2" s="16"/>
      <c r="LHK2" s="16"/>
      <c r="LHL2" s="16"/>
      <c r="LHM2" s="16"/>
      <c r="LHN2" s="16"/>
      <c r="LHO2" s="16"/>
      <c r="LHP2" s="16"/>
      <c r="LHQ2" s="16"/>
      <c r="LHR2" s="16"/>
      <c r="LHS2" s="16"/>
      <c r="LHT2" s="16"/>
      <c r="LHU2" s="16"/>
      <c r="LHV2" s="16"/>
      <c r="LHW2" s="16"/>
      <c r="LHX2" s="16"/>
      <c r="LHY2" s="16"/>
      <c r="LHZ2" s="16"/>
      <c r="LIA2" s="16"/>
      <c r="LIB2" s="16"/>
      <c r="LIC2" s="16"/>
      <c r="LID2" s="16"/>
      <c r="LIE2" s="16"/>
      <c r="LIF2" s="16"/>
      <c r="LIG2" s="16"/>
      <c r="LIH2" s="16"/>
      <c r="LII2" s="16"/>
      <c r="LIJ2" s="16"/>
      <c r="LIK2" s="16"/>
      <c r="LIL2" s="16"/>
      <c r="LIM2" s="16"/>
      <c r="LIN2" s="16"/>
      <c r="LIO2" s="16"/>
      <c r="LIP2" s="16"/>
      <c r="LIQ2" s="16"/>
      <c r="LIR2" s="16"/>
      <c r="LIS2" s="16"/>
      <c r="LIT2" s="16"/>
      <c r="LIU2" s="16"/>
      <c r="LIV2" s="16"/>
      <c r="LIW2" s="16"/>
      <c r="LIX2" s="16"/>
      <c r="LIY2" s="16"/>
      <c r="LIZ2" s="16"/>
      <c r="LJA2" s="16"/>
      <c r="LJB2" s="16"/>
      <c r="LJC2" s="16"/>
      <c r="LJD2" s="16"/>
      <c r="LJE2" s="16"/>
      <c r="LJF2" s="16"/>
      <c r="LJG2" s="16"/>
      <c r="LJH2" s="16"/>
      <c r="LJI2" s="16"/>
      <c r="LJJ2" s="16"/>
      <c r="LJK2" s="16"/>
      <c r="LJL2" s="16"/>
      <c r="LJM2" s="16"/>
      <c r="LJN2" s="16"/>
      <c r="LJO2" s="16"/>
      <c r="LJP2" s="16"/>
      <c r="LJQ2" s="16"/>
      <c r="LJR2" s="16"/>
      <c r="LJS2" s="16"/>
      <c r="LJT2" s="16"/>
      <c r="LJU2" s="16"/>
      <c r="LJV2" s="16"/>
      <c r="LJW2" s="16"/>
      <c r="LJX2" s="16"/>
      <c r="LJY2" s="16"/>
      <c r="LJZ2" s="16"/>
      <c r="LKA2" s="16"/>
      <c r="LKB2" s="16"/>
      <c r="LKC2" s="16"/>
      <c r="LKD2" s="16"/>
      <c r="LKE2" s="16"/>
      <c r="LKF2" s="16"/>
      <c r="LKG2" s="16"/>
      <c r="LKH2" s="16"/>
      <c r="LKI2" s="16"/>
      <c r="LKJ2" s="16"/>
      <c r="LKK2" s="16"/>
      <c r="LKL2" s="16"/>
      <c r="LKM2" s="16"/>
      <c r="LKN2" s="16"/>
      <c r="LKO2" s="16"/>
      <c r="LKP2" s="16"/>
      <c r="LKQ2" s="16"/>
      <c r="LKR2" s="16"/>
      <c r="LKS2" s="16"/>
      <c r="LKT2" s="16"/>
      <c r="LKU2" s="16"/>
      <c r="LKV2" s="16"/>
      <c r="LKW2" s="16"/>
      <c r="LKX2" s="16"/>
      <c r="LKY2" s="16"/>
      <c r="LKZ2" s="16"/>
      <c r="LLA2" s="16"/>
      <c r="LLB2" s="16"/>
      <c r="LLC2" s="16"/>
      <c r="LLD2" s="16"/>
      <c r="LLE2" s="16"/>
      <c r="LLF2" s="16"/>
      <c r="LLG2" s="16"/>
      <c r="LLH2" s="16"/>
      <c r="LLI2" s="16"/>
      <c r="LLJ2" s="16"/>
      <c r="LLK2" s="16"/>
      <c r="LLL2" s="16"/>
      <c r="LLM2" s="16"/>
      <c r="LLN2" s="16"/>
      <c r="LLO2" s="16"/>
      <c r="LLP2" s="16"/>
      <c r="LLQ2" s="16"/>
      <c r="LLR2" s="16"/>
      <c r="LLS2" s="16"/>
      <c r="LLT2" s="16"/>
      <c r="LLU2" s="16"/>
      <c r="LLV2" s="16"/>
      <c r="LLW2" s="16"/>
      <c r="LLX2" s="16"/>
      <c r="LLY2" s="16"/>
      <c r="LLZ2" s="16"/>
      <c r="LMA2" s="16"/>
      <c r="LMB2" s="16"/>
      <c r="LMC2" s="16"/>
      <c r="LMD2" s="16"/>
      <c r="LME2" s="16"/>
      <c r="LMF2" s="16"/>
      <c r="LMG2" s="16"/>
      <c r="LMH2" s="16"/>
      <c r="LMI2" s="16"/>
      <c r="LMJ2" s="16"/>
      <c r="LMK2" s="16"/>
      <c r="LML2" s="16"/>
      <c r="LMM2" s="16"/>
      <c r="LMN2" s="16"/>
      <c r="LMO2" s="16"/>
      <c r="LMP2" s="16"/>
      <c r="LMQ2" s="16"/>
      <c r="LMR2" s="16"/>
      <c r="LMS2" s="16"/>
      <c r="LMT2" s="16"/>
      <c r="LMU2" s="16"/>
      <c r="LMV2" s="16"/>
      <c r="LMW2" s="16"/>
      <c r="LMX2" s="16"/>
      <c r="LMY2" s="16"/>
      <c r="LMZ2" s="16"/>
      <c r="LNA2" s="16"/>
      <c r="LNB2" s="16"/>
      <c r="LNC2" s="16"/>
      <c r="LND2" s="16"/>
      <c r="LNE2" s="16"/>
      <c r="LNF2" s="16"/>
      <c r="LNG2" s="16"/>
      <c r="LNH2" s="16"/>
      <c r="LNI2" s="16"/>
      <c r="LNJ2" s="16"/>
      <c r="LNK2" s="16"/>
      <c r="LNL2" s="16"/>
      <c r="LNM2" s="16"/>
      <c r="LNN2" s="16"/>
      <c r="LNO2" s="16"/>
      <c r="LNP2" s="16"/>
      <c r="LNQ2" s="16"/>
      <c r="LNR2" s="16"/>
      <c r="LNS2" s="16"/>
      <c r="LNT2" s="16"/>
      <c r="LNU2" s="16"/>
      <c r="LNV2" s="16"/>
      <c r="LNW2" s="16"/>
      <c r="LNX2" s="16"/>
      <c r="LNY2" s="16"/>
      <c r="LNZ2" s="16"/>
      <c r="LOA2" s="16"/>
      <c r="LOB2" s="16"/>
      <c r="LOC2" s="16"/>
      <c r="LOD2" s="16"/>
      <c r="LOE2" s="16"/>
      <c r="LOF2" s="16"/>
      <c r="LOG2" s="16"/>
      <c r="LOH2" s="16"/>
      <c r="LOI2" s="16"/>
      <c r="LOJ2" s="16"/>
      <c r="LOK2" s="16"/>
      <c r="LOL2" s="16"/>
      <c r="LOM2" s="16"/>
      <c r="LON2" s="16"/>
      <c r="LOO2" s="16"/>
      <c r="LOP2" s="16"/>
      <c r="LOQ2" s="16"/>
      <c r="LOR2" s="16"/>
      <c r="LOS2" s="16"/>
      <c r="LOT2" s="16"/>
      <c r="LOU2" s="16"/>
      <c r="LOV2" s="16"/>
      <c r="LOW2" s="16"/>
      <c r="LOX2" s="16"/>
      <c r="LOY2" s="16"/>
      <c r="LOZ2" s="16"/>
      <c r="LPA2" s="16"/>
      <c r="LPB2" s="16"/>
      <c r="LPC2" s="16"/>
      <c r="LPD2" s="16"/>
      <c r="LPE2" s="16"/>
      <c r="LPF2" s="16"/>
      <c r="LPG2" s="16"/>
      <c r="LPH2" s="16"/>
      <c r="LPI2" s="16"/>
      <c r="LPJ2" s="16"/>
      <c r="LPK2" s="16"/>
      <c r="LPL2" s="16"/>
      <c r="LPM2" s="16"/>
      <c r="LPN2" s="16"/>
      <c r="LPO2" s="16"/>
      <c r="LPP2" s="16"/>
      <c r="LPQ2" s="16"/>
      <c r="LPR2" s="16"/>
      <c r="LPS2" s="16"/>
      <c r="LPT2" s="16"/>
      <c r="LPU2" s="16"/>
      <c r="LPV2" s="16"/>
      <c r="LPW2" s="16"/>
      <c r="LPX2" s="16"/>
      <c r="LPY2" s="16"/>
      <c r="LPZ2" s="16"/>
      <c r="LQA2" s="16"/>
      <c r="LQB2" s="16"/>
      <c r="LQC2" s="16"/>
      <c r="LQD2" s="16"/>
      <c r="LQE2" s="16"/>
      <c r="LQF2" s="16"/>
      <c r="LQG2" s="16"/>
      <c r="LQH2" s="16"/>
      <c r="LQI2" s="16"/>
      <c r="LQJ2" s="16"/>
      <c r="LQK2" s="16"/>
      <c r="LQL2" s="16"/>
      <c r="LQM2" s="16"/>
      <c r="LQN2" s="16"/>
      <c r="LQO2" s="16"/>
      <c r="LQP2" s="16"/>
      <c r="LQQ2" s="16"/>
      <c r="LQR2" s="16"/>
      <c r="LQS2" s="16"/>
      <c r="LQT2" s="16"/>
      <c r="LQU2" s="16"/>
      <c r="LQV2" s="16"/>
      <c r="LQW2" s="16"/>
      <c r="LQX2" s="16"/>
      <c r="LQY2" s="16"/>
      <c r="LQZ2" s="16"/>
      <c r="LRA2" s="16"/>
      <c r="LRB2" s="16"/>
      <c r="LRC2" s="16"/>
      <c r="LRD2" s="16"/>
      <c r="LRE2" s="16"/>
      <c r="LRF2" s="16"/>
      <c r="LRG2" s="16"/>
      <c r="LRH2" s="16"/>
      <c r="LRI2" s="16"/>
      <c r="LRJ2" s="16"/>
      <c r="LRK2" s="16"/>
      <c r="LRL2" s="16"/>
      <c r="LRM2" s="16"/>
      <c r="LRN2" s="16"/>
      <c r="LRO2" s="16"/>
      <c r="LRP2" s="16"/>
      <c r="LRQ2" s="16"/>
      <c r="LRR2" s="16"/>
      <c r="LRS2" s="16"/>
      <c r="LRT2" s="16"/>
      <c r="LRU2" s="16"/>
      <c r="LRV2" s="16"/>
      <c r="LRW2" s="16"/>
      <c r="LRX2" s="16"/>
      <c r="LRY2" s="16"/>
      <c r="LRZ2" s="16"/>
      <c r="LSA2" s="16"/>
      <c r="LSB2" s="16"/>
      <c r="LSC2" s="16"/>
      <c r="LSD2" s="16"/>
      <c r="LSE2" s="16"/>
      <c r="LSF2" s="16"/>
      <c r="LSG2" s="16"/>
      <c r="LSH2" s="16"/>
      <c r="LSI2" s="16"/>
      <c r="LSJ2" s="16"/>
      <c r="LSK2" s="16"/>
      <c r="LSL2" s="16"/>
      <c r="LSM2" s="16"/>
      <c r="LSN2" s="16"/>
      <c r="LSO2" s="16"/>
      <c r="LSP2" s="16"/>
      <c r="LSQ2" s="16"/>
      <c r="LSR2" s="16"/>
      <c r="LSS2" s="16"/>
      <c r="LST2" s="16"/>
      <c r="LSU2" s="16"/>
      <c r="LSV2" s="16"/>
      <c r="LSW2" s="16"/>
      <c r="LSX2" s="16"/>
      <c r="LSY2" s="16"/>
      <c r="LSZ2" s="16"/>
      <c r="LTA2" s="16"/>
      <c r="LTB2" s="16"/>
      <c r="LTC2" s="16"/>
      <c r="LTD2" s="16"/>
      <c r="LTE2" s="16"/>
      <c r="LTF2" s="16"/>
      <c r="LTG2" s="16"/>
      <c r="LTH2" s="16"/>
      <c r="LTI2" s="16"/>
      <c r="LTJ2" s="16"/>
      <c r="LTK2" s="16"/>
      <c r="LTL2" s="16"/>
      <c r="LTM2" s="16"/>
      <c r="LTN2" s="16"/>
      <c r="LTO2" s="16"/>
      <c r="LTP2" s="16"/>
      <c r="LTQ2" s="16"/>
      <c r="LTR2" s="16"/>
      <c r="LTS2" s="16"/>
      <c r="LTT2" s="16"/>
      <c r="LTU2" s="16"/>
      <c r="LTV2" s="16"/>
      <c r="LTW2" s="16"/>
      <c r="LTX2" s="16"/>
      <c r="LTY2" s="16"/>
      <c r="LTZ2" s="16"/>
      <c r="LUA2" s="16"/>
      <c r="LUB2" s="16"/>
      <c r="LUC2" s="16"/>
      <c r="LUD2" s="16"/>
      <c r="LUE2" s="16"/>
      <c r="LUF2" s="16"/>
      <c r="LUG2" s="16"/>
      <c r="LUH2" s="16"/>
      <c r="LUI2" s="16"/>
      <c r="LUJ2" s="16"/>
      <c r="LUK2" s="16"/>
      <c r="LUL2" s="16"/>
      <c r="LUM2" s="16"/>
      <c r="LUN2" s="16"/>
      <c r="LUO2" s="16"/>
      <c r="LUP2" s="16"/>
      <c r="LUQ2" s="16"/>
      <c r="LUR2" s="16"/>
      <c r="LUS2" s="16"/>
      <c r="LUT2" s="16"/>
      <c r="LUU2" s="16"/>
      <c r="LUV2" s="16"/>
      <c r="LUW2" s="16"/>
      <c r="LUX2" s="16"/>
      <c r="LUY2" s="16"/>
      <c r="LUZ2" s="16"/>
      <c r="LVA2" s="16"/>
      <c r="LVB2" s="16"/>
      <c r="LVC2" s="16"/>
      <c r="LVD2" s="16"/>
      <c r="LVE2" s="16"/>
      <c r="LVF2" s="16"/>
      <c r="LVG2" s="16"/>
      <c r="LVH2" s="16"/>
      <c r="LVI2" s="16"/>
      <c r="LVJ2" s="16"/>
      <c r="LVK2" s="16"/>
      <c r="LVL2" s="16"/>
      <c r="LVM2" s="16"/>
      <c r="LVN2" s="16"/>
      <c r="LVO2" s="16"/>
      <c r="LVP2" s="16"/>
      <c r="LVQ2" s="16"/>
      <c r="LVR2" s="16"/>
      <c r="LVS2" s="16"/>
      <c r="LVT2" s="16"/>
      <c r="LVU2" s="16"/>
      <c r="LVV2" s="16"/>
      <c r="LVW2" s="16"/>
      <c r="LVX2" s="16"/>
      <c r="LVY2" s="16"/>
      <c r="LVZ2" s="16"/>
      <c r="LWA2" s="16"/>
      <c r="LWB2" s="16"/>
      <c r="LWC2" s="16"/>
      <c r="LWD2" s="16"/>
      <c r="LWE2" s="16"/>
      <c r="LWF2" s="16"/>
      <c r="LWG2" s="16"/>
      <c r="LWH2" s="16"/>
      <c r="LWI2" s="16"/>
      <c r="LWJ2" s="16"/>
      <c r="LWK2" s="16"/>
      <c r="LWL2" s="16"/>
      <c r="LWM2" s="16"/>
      <c r="LWN2" s="16"/>
      <c r="LWO2" s="16"/>
      <c r="LWP2" s="16"/>
      <c r="LWQ2" s="16"/>
      <c r="LWR2" s="16"/>
      <c r="LWS2" s="16"/>
      <c r="LWT2" s="16"/>
      <c r="LWU2" s="16"/>
      <c r="LWV2" s="16"/>
      <c r="LWW2" s="16"/>
      <c r="LWX2" s="16"/>
      <c r="LWY2" s="16"/>
      <c r="LWZ2" s="16"/>
      <c r="LXA2" s="16"/>
      <c r="LXB2" s="16"/>
      <c r="LXC2" s="16"/>
      <c r="LXD2" s="16"/>
      <c r="LXE2" s="16"/>
      <c r="LXF2" s="16"/>
      <c r="LXG2" s="16"/>
      <c r="LXH2" s="16"/>
      <c r="LXI2" s="16"/>
      <c r="LXJ2" s="16"/>
      <c r="LXK2" s="16"/>
      <c r="LXL2" s="16"/>
      <c r="LXM2" s="16"/>
      <c r="LXN2" s="16"/>
      <c r="LXO2" s="16"/>
      <c r="LXP2" s="16"/>
      <c r="LXQ2" s="16"/>
      <c r="LXR2" s="16"/>
      <c r="LXS2" s="16"/>
      <c r="LXT2" s="16"/>
      <c r="LXU2" s="16"/>
      <c r="LXV2" s="16"/>
      <c r="LXW2" s="16"/>
      <c r="LXX2" s="16"/>
      <c r="LXY2" s="16"/>
      <c r="LXZ2" s="16"/>
      <c r="LYA2" s="16"/>
      <c r="LYB2" s="16"/>
      <c r="LYC2" s="16"/>
      <c r="LYD2" s="16"/>
      <c r="LYE2" s="16"/>
      <c r="LYF2" s="16"/>
      <c r="LYG2" s="16"/>
      <c r="LYH2" s="16"/>
      <c r="LYI2" s="16"/>
      <c r="LYJ2" s="16"/>
      <c r="LYK2" s="16"/>
      <c r="LYL2" s="16"/>
      <c r="LYM2" s="16"/>
      <c r="LYN2" s="16"/>
      <c r="LYO2" s="16"/>
      <c r="LYP2" s="16"/>
      <c r="LYQ2" s="16"/>
      <c r="LYR2" s="16"/>
      <c r="LYS2" s="16"/>
      <c r="LYT2" s="16"/>
      <c r="LYU2" s="16"/>
      <c r="LYV2" s="16"/>
      <c r="LYW2" s="16"/>
      <c r="LYX2" s="16"/>
      <c r="LYY2" s="16"/>
      <c r="LYZ2" s="16"/>
      <c r="LZA2" s="16"/>
      <c r="LZB2" s="16"/>
      <c r="LZC2" s="16"/>
      <c r="LZD2" s="16"/>
      <c r="LZE2" s="16"/>
      <c r="LZF2" s="16"/>
      <c r="LZG2" s="16"/>
      <c r="LZH2" s="16"/>
      <c r="LZI2" s="16"/>
      <c r="LZJ2" s="16"/>
      <c r="LZK2" s="16"/>
      <c r="LZL2" s="16"/>
      <c r="LZM2" s="16"/>
      <c r="LZN2" s="16"/>
      <c r="LZO2" s="16"/>
      <c r="LZP2" s="16"/>
      <c r="LZQ2" s="16"/>
      <c r="LZR2" s="16"/>
      <c r="LZS2" s="16"/>
      <c r="LZT2" s="16"/>
      <c r="LZU2" s="16"/>
      <c r="LZV2" s="16"/>
      <c r="LZW2" s="16"/>
      <c r="LZX2" s="16"/>
      <c r="LZY2" s="16"/>
      <c r="LZZ2" s="16"/>
      <c r="MAA2" s="16"/>
      <c r="MAB2" s="16"/>
      <c r="MAC2" s="16"/>
      <c r="MAD2" s="16"/>
      <c r="MAE2" s="16"/>
      <c r="MAF2" s="16"/>
      <c r="MAG2" s="16"/>
      <c r="MAH2" s="16"/>
      <c r="MAI2" s="16"/>
      <c r="MAJ2" s="16"/>
      <c r="MAK2" s="16"/>
      <c r="MAL2" s="16"/>
      <c r="MAM2" s="16"/>
      <c r="MAN2" s="16"/>
      <c r="MAO2" s="16"/>
      <c r="MAP2" s="16"/>
      <c r="MAQ2" s="16"/>
      <c r="MAR2" s="16"/>
      <c r="MAS2" s="16"/>
      <c r="MAT2" s="16"/>
      <c r="MAU2" s="16"/>
      <c r="MAV2" s="16"/>
      <c r="MAW2" s="16"/>
      <c r="MAX2" s="16"/>
      <c r="MAY2" s="16"/>
      <c r="MAZ2" s="16"/>
      <c r="MBA2" s="16"/>
      <c r="MBB2" s="16"/>
      <c r="MBC2" s="16"/>
      <c r="MBD2" s="16"/>
      <c r="MBE2" s="16"/>
      <c r="MBF2" s="16"/>
      <c r="MBG2" s="16"/>
      <c r="MBH2" s="16"/>
      <c r="MBI2" s="16"/>
      <c r="MBJ2" s="16"/>
      <c r="MBK2" s="16"/>
      <c r="MBL2" s="16"/>
      <c r="MBM2" s="16"/>
      <c r="MBN2" s="16"/>
      <c r="MBO2" s="16"/>
      <c r="MBP2" s="16"/>
      <c r="MBQ2" s="16"/>
      <c r="MBR2" s="16"/>
      <c r="MBS2" s="16"/>
      <c r="MBT2" s="16"/>
      <c r="MBU2" s="16"/>
      <c r="MBV2" s="16"/>
      <c r="MBW2" s="16"/>
      <c r="MBX2" s="16"/>
      <c r="MBY2" s="16"/>
      <c r="MBZ2" s="16"/>
      <c r="MCA2" s="16"/>
      <c r="MCB2" s="16"/>
      <c r="MCC2" s="16"/>
      <c r="MCD2" s="16"/>
      <c r="MCE2" s="16"/>
      <c r="MCF2" s="16"/>
      <c r="MCG2" s="16"/>
      <c r="MCH2" s="16"/>
      <c r="MCI2" s="16"/>
      <c r="MCJ2" s="16"/>
      <c r="MCK2" s="16"/>
      <c r="MCL2" s="16"/>
      <c r="MCM2" s="16"/>
      <c r="MCN2" s="16"/>
      <c r="MCO2" s="16"/>
      <c r="MCP2" s="16"/>
      <c r="MCQ2" s="16"/>
      <c r="MCR2" s="16"/>
      <c r="MCS2" s="16"/>
      <c r="MCT2" s="16"/>
      <c r="MCU2" s="16"/>
      <c r="MCV2" s="16"/>
      <c r="MCW2" s="16"/>
      <c r="MCX2" s="16"/>
      <c r="MCY2" s="16"/>
      <c r="MCZ2" s="16"/>
      <c r="MDA2" s="16"/>
      <c r="MDB2" s="16"/>
      <c r="MDC2" s="16"/>
      <c r="MDD2" s="16"/>
      <c r="MDE2" s="16"/>
      <c r="MDF2" s="16"/>
      <c r="MDG2" s="16"/>
      <c r="MDH2" s="16"/>
      <c r="MDI2" s="16"/>
      <c r="MDJ2" s="16"/>
      <c r="MDK2" s="16"/>
      <c r="MDL2" s="16"/>
      <c r="MDM2" s="16"/>
      <c r="MDN2" s="16"/>
      <c r="MDO2" s="16"/>
      <c r="MDP2" s="16"/>
      <c r="MDQ2" s="16"/>
      <c r="MDR2" s="16"/>
      <c r="MDS2" s="16"/>
      <c r="MDT2" s="16"/>
      <c r="MDU2" s="16"/>
      <c r="MDV2" s="16"/>
      <c r="MDW2" s="16"/>
      <c r="MDX2" s="16"/>
      <c r="MDY2" s="16"/>
      <c r="MDZ2" s="16"/>
      <c r="MEA2" s="16"/>
      <c r="MEB2" s="16"/>
      <c r="MEC2" s="16"/>
      <c r="MED2" s="16"/>
      <c r="MEE2" s="16"/>
      <c r="MEF2" s="16"/>
      <c r="MEG2" s="16"/>
      <c r="MEH2" s="16"/>
      <c r="MEI2" s="16"/>
      <c r="MEJ2" s="16"/>
      <c r="MEK2" s="16"/>
      <c r="MEL2" s="16"/>
      <c r="MEM2" s="16"/>
      <c r="MEN2" s="16"/>
      <c r="MEO2" s="16"/>
      <c r="MEP2" s="16"/>
      <c r="MEQ2" s="16"/>
      <c r="MER2" s="16"/>
      <c r="MES2" s="16"/>
      <c r="MET2" s="16"/>
      <c r="MEU2" s="16"/>
      <c r="MEV2" s="16"/>
      <c r="MEW2" s="16"/>
      <c r="MEX2" s="16"/>
      <c r="MEY2" s="16"/>
      <c r="MEZ2" s="16"/>
      <c r="MFA2" s="16"/>
      <c r="MFB2" s="16"/>
      <c r="MFC2" s="16"/>
      <c r="MFD2" s="16"/>
      <c r="MFE2" s="16"/>
      <c r="MFF2" s="16"/>
      <c r="MFG2" s="16"/>
      <c r="MFH2" s="16"/>
      <c r="MFI2" s="16"/>
      <c r="MFJ2" s="16"/>
      <c r="MFK2" s="16"/>
      <c r="MFL2" s="16"/>
      <c r="MFM2" s="16"/>
      <c r="MFN2" s="16"/>
      <c r="MFO2" s="16"/>
      <c r="MFP2" s="16"/>
      <c r="MFQ2" s="16"/>
      <c r="MFR2" s="16"/>
      <c r="MFS2" s="16"/>
      <c r="MFT2" s="16"/>
      <c r="MFU2" s="16"/>
      <c r="MFV2" s="16"/>
      <c r="MFW2" s="16"/>
      <c r="MFX2" s="16"/>
      <c r="MFY2" s="16"/>
      <c r="MFZ2" s="16"/>
      <c r="MGA2" s="16"/>
      <c r="MGB2" s="16"/>
      <c r="MGC2" s="16"/>
      <c r="MGD2" s="16"/>
      <c r="MGE2" s="16"/>
      <c r="MGF2" s="16"/>
      <c r="MGG2" s="16"/>
      <c r="MGH2" s="16"/>
      <c r="MGI2" s="16"/>
      <c r="MGJ2" s="16"/>
      <c r="MGK2" s="16"/>
      <c r="MGL2" s="16"/>
      <c r="MGM2" s="16"/>
      <c r="MGN2" s="16"/>
      <c r="MGO2" s="16"/>
      <c r="MGP2" s="16"/>
      <c r="MGQ2" s="16"/>
      <c r="MGR2" s="16"/>
      <c r="MGS2" s="16"/>
      <c r="MGT2" s="16"/>
      <c r="MGU2" s="16"/>
      <c r="MGV2" s="16"/>
      <c r="MGW2" s="16"/>
      <c r="MGX2" s="16"/>
      <c r="MGY2" s="16"/>
      <c r="MGZ2" s="16"/>
      <c r="MHA2" s="16"/>
      <c r="MHB2" s="16"/>
      <c r="MHC2" s="16"/>
      <c r="MHD2" s="16"/>
      <c r="MHE2" s="16"/>
      <c r="MHF2" s="16"/>
      <c r="MHG2" s="16"/>
      <c r="MHH2" s="16"/>
      <c r="MHI2" s="16"/>
      <c r="MHJ2" s="16"/>
      <c r="MHK2" s="16"/>
      <c r="MHL2" s="16"/>
      <c r="MHM2" s="16"/>
      <c r="MHN2" s="16"/>
      <c r="MHO2" s="16"/>
      <c r="MHP2" s="16"/>
      <c r="MHQ2" s="16"/>
      <c r="MHR2" s="16"/>
      <c r="MHS2" s="16"/>
      <c r="MHT2" s="16"/>
      <c r="MHU2" s="16"/>
      <c r="MHV2" s="16"/>
      <c r="MHW2" s="16"/>
      <c r="MHX2" s="16"/>
      <c r="MHY2" s="16"/>
      <c r="MHZ2" s="16"/>
      <c r="MIA2" s="16"/>
      <c r="MIB2" s="16"/>
      <c r="MIC2" s="16"/>
      <c r="MID2" s="16"/>
      <c r="MIE2" s="16"/>
      <c r="MIF2" s="16"/>
      <c r="MIG2" s="16"/>
      <c r="MIH2" s="16"/>
      <c r="MII2" s="16"/>
      <c r="MIJ2" s="16"/>
      <c r="MIK2" s="16"/>
      <c r="MIL2" s="16"/>
      <c r="MIM2" s="16"/>
      <c r="MIN2" s="16"/>
      <c r="MIO2" s="16"/>
      <c r="MIP2" s="16"/>
      <c r="MIQ2" s="16"/>
      <c r="MIR2" s="16"/>
      <c r="MIS2" s="16"/>
      <c r="MIT2" s="16"/>
      <c r="MIU2" s="16"/>
      <c r="MIV2" s="16"/>
      <c r="MIW2" s="16"/>
      <c r="MIX2" s="16"/>
      <c r="MIY2" s="16"/>
      <c r="MIZ2" s="16"/>
      <c r="MJA2" s="16"/>
      <c r="MJB2" s="16"/>
      <c r="MJC2" s="16"/>
      <c r="MJD2" s="16"/>
      <c r="MJE2" s="16"/>
      <c r="MJF2" s="16"/>
      <c r="MJG2" s="16"/>
      <c r="MJH2" s="16"/>
      <c r="MJI2" s="16"/>
      <c r="MJJ2" s="16"/>
      <c r="MJK2" s="16"/>
      <c r="MJL2" s="16"/>
      <c r="MJM2" s="16"/>
      <c r="MJN2" s="16"/>
      <c r="MJO2" s="16"/>
      <c r="MJP2" s="16"/>
      <c r="MJQ2" s="16"/>
      <c r="MJR2" s="16"/>
      <c r="MJS2" s="16"/>
      <c r="MJT2" s="16"/>
      <c r="MJU2" s="16"/>
      <c r="MJV2" s="16"/>
      <c r="MJW2" s="16"/>
      <c r="MJX2" s="16"/>
      <c r="MJY2" s="16"/>
      <c r="MJZ2" s="16"/>
      <c r="MKA2" s="16"/>
      <c r="MKB2" s="16"/>
      <c r="MKC2" s="16"/>
      <c r="MKD2" s="16"/>
      <c r="MKE2" s="16"/>
      <c r="MKF2" s="16"/>
      <c r="MKG2" s="16"/>
      <c r="MKH2" s="16"/>
      <c r="MKI2" s="16"/>
      <c r="MKJ2" s="16"/>
      <c r="MKK2" s="16"/>
      <c r="MKL2" s="16"/>
      <c r="MKM2" s="16"/>
      <c r="MKN2" s="16"/>
      <c r="MKO2" s="16"/>
      <c r="MKP2" s="16"/>
      <c r="MKQ2" s="16"/>
      <c r="MKR2" s="16"/>
      <c r="MKS2" s="16"/>
      <c r="MKT2" s="16"/>
      <c r="MKU2" s="16"/>
      <c r="MKV2" s="16"/>
      <c r="MKW2" s="16"/>
      <c r="MKX2" s="16"/>
      <c r="MKY2" s="16"/>
      <c r="MKZ2" s="16"/>
      <c r="MLA2" s="16"/>
      <c r="MLB2" s="16"/>
      <c r="MLC2" s="16"/>
      <c r="MLD2" s="16"/>
      <c r="MLE2" s="16"/>
      <c r="MLF2" s="16"/>
      <c r="MLG2" s="16"/>
      <c r="MLH2" s="16"/>
      <c r="MLI2" s="16"/>
      <c r="MLJ2" s="16"/>
      <c r="MLK2" s="16"/>
      <c r="MLL2" s="16"/>
      <c r="MLM2" s="16"/>
      <c r="MLN2" s="16"/>
      <c r="MLO2" s="16"/>
      <c r="MLP2" s="16"/>
      <c r="MLQ2" s="16"/>
      <c r="MLR2" s="16"/>
      <c r="MLS2" s="16"/>
      <c r="MLT2" s="16"/>
      <c r="MLU2" s="16"/>
      <c r="MLV2" s="16"/>
      <c r="MLW2" s="16"/>
      <c r="MLX2" s="16"/>
      <c r="MLY2" s="16"/>
      <c r="MLZ2" s="16"/>
      <c r="MMA2" s="16"/>
      <c r="MMB2" s="16"/>
      <c r="MMC2" s="16"/>
      <c r="MMD2" s="16"/>
      <c r="MME2" s="16"/>
      <c r="MMF2" s="16"/>
      <c r="MMG2" s="16"/>
      <c r="MMH2" s="16"/>
      <c r="MMI2" s="16"/>
      <c r="MMJ2" s="16"/>
      <c r="MMK2" s="16"/>
      <c r="MML2" s="16"/>
      <c r="MMM2" s="16"/>
      <c r="MMN2" s="16"/>
      <c r="MMO2" s="16"/>
      <c r="MMP2" s="16"/>
      <c r="MMQ2" s="16"/>
      <c r="MMR2" s="16"/>
      <c r="MMS2" s="16"/>
      <c r="MMT2" s="16"/>
      <c r="MMU2" s="16"/>
      <c r="MMV2" s="16"/>
      <c r="MMW2" s="16"/>
      <c r="MMX2" s="16"/>
      <c r="MMY2" s="16"/>
      <c r="MMZ2" s="16"/>
      <c r="MNA2" s="16"/>
      <c r="MNB2" s="16"/>
      <c r="MNC2" s="16"/>
      <c r="MND2" s="16"/>
      <c r="MNE2" s="16"/>
      <c r="MNF2" s="16"/>
      <c r="MNG2" s="16"/>
      <c r="MNH2" s="16"/>
      <c r="MNI2" s="16"/>
      <c r="MNJ2" s="16"/>
      <c r="MNK2" s="16"/>
      <c r="MNL2" s="16"/>
      <c r="MNM2" s="16"/>
      <c r="MNN2" s="16"/>
      <c r="MNO2" s="16"/>
      <c r="MNP2" s="16"/>
      <c r="MNQ2" s="16"/>
      <c r="MNR2" s="16"/>
      <c r="MNS2" s="16"/>
      <c r="MNT2" s="16"/>
      <c r="MNU2" s="16"/>
      <c r="MNV2" s="16"/>
      <c r="MNW2" s="16"/>
      <c r="MNX2" s="16"/>
      <c r="MNY2" s="16"/>
      <c r="MNZ2" s="16"/>
      <c r="MOA2" s="16"/>
      <c r="MOB2" s="16"/>
      <c r="MOC2" s="16"/>
      <c r="MOD2" s="16"/>
      <c r="MOE2" s="16"/>
      <c r="MOF2" s="16"/>
      <c r="MOG2" s="16"/>
      <c r="MOH2" s="16"/>
      <c r="MOI2" s="16"/>
      <c r="MOJ2" s="16"/>
      <c r="MOK2" s="16"/>
      <c r="MOL2" s="16"/>
      <c r="MOM2" s="16"/>
      <c r="MON2" s="16"/>
      <c r="MOO2" s="16"/>
      <c r="MOP2" s="16"/>
      <c r="MOQ2" s="16"/>
      <c r="MOR2" s="16"/>
      <c r="MOS2" s="16"/>
      <c r="MOT2" s="16"/>
      <c r="MOU2" s="16"/>
      <c r="MOV2" s="16"/>
      <c r="MOW2" s="16"/>
      <c r="MOX2" s="16"/>
      <c r="MOY2" s="16"/>
      <c r="MOZ2" s="16"/>
      <c r="MPA2" s="16"/>
      <c r="MPB2" s="16"/>
      <c r="MPC2" s="16"/>
      <c r="MPD2" s="16"/>
      <c r="MPE2" s="16"/>
      <c r="MPF2" s="16"/>
      <c r="MPG2" s="16"/>
      <c r="MPH2" s="16"/>
      <c r="MPI2" s="16"/>
      <c r="MPJ2" s="16"/>
      <c r="MPK2" s="16"/>
      <c r="MPL2" s="16"/>
      <c r="MPM2" s="16"/>
      <c r="MPN2" s="16"/>
      <c r="MPO2" s="16"/>
      <c r="MPP2" s="16"/>
      <c r="MPQ2" s="16"/>
      <c r="MPR2" s="16"/>
      <c r="MPS2" s="16"/>
      <c r="MPT2" s="16"/>
      <c r="MPU2" s="16"/>
      <c r="MPV2" s="16"/>
      <c r="MPW2" s="16"/>
      <c r="MPX2" s="16"/>
      <c r="MPY2" s="16"/>
      <c r="MPZ2" s="16"/>
      <c r="MQA2" s="16"/>
      <c r="MQB2" s="16"/>
      <c r="MQC2" s="16"/>
      <c r="MQD2" s="16"/>
      <c r="MQE2" s="16"/>
      <c r="MQF2" s="16"/>
      <c r="MQG2" s="16"/>
      <c r="MQH2" s="16"/>
      <c r="MQI2" s="16"/>
      <c r="MQJ2" s="16"/>
      <c r="MQK2" s="16"/>
      <c r="MQL2" s="16"/>
      <c r="MQM2" s="16"/>
      <c r="MQN2" s="16"/>
      <c r="MQO2" s="16"/>
      <c r="MQP2" s="16"/>
      <c r="MQQ2" s="16"/>
      <c r="MQR2" s="16"/>
      <c r="MQS2" s="16"/>
      <c r="MQT2" s="16"/>
      <c r="MQU2" s="16"/>
      <c r="MQV2" s="16"/>
      <c r="MQW2" s="16"/>
      <c r="MQX2" s="16"/>
      <c r="MQY2" s="16"/>
      <c r="MQZ2" s="16"/>
      <c r="MRA2" s="16"/>
      <c r="MRB2" s="16"/>
      <c r="MRC2" s="16"/>
      <c r="MRD2" s="16"/>
      <c r="MRE2" s="16"/>
      <c r="MRF2" s="16"/>
      <c r="MRG2" s="16"/>
      <c r="MRH2" s="16"/>
      <c r="MRI2" s="16"/>
      <c r="MRJ2" s="16"/>
      <c r="MRK2" s="16"/>
      <c r="MRL2" s="16"/>
      <c r="MRM2" s="16"/>
      <c r="MRN2" s="16"/>
      <c r="MRO2" s="16"/>
      <c r="MRP2" s="16"/>
      <c r="MRQ2" s="16"/>
      <c r="MRR2" s="16"/>
      <c r="MRS2" s="16"/>
      <c r="MRT2" s="16"/>
      <c r="MRU2" s="16"/>
      <c r="MRV2" s="16"/>
      <c r="MRW2" s="16"/>
      <c r="MRX2" s="16"/>
      <c r="MRY2" s="16"/>
      <c r="MRZ2" s="16"/>
      <c r="MSA2" s="16"/>
      <c r="MSB2" s="16"/>
      <c r="MSC2" s="16"/>
      <c r="MSD2" s="16"/>
      <c r="MSE2" s="16"/>
      <c r="MSF2" s="16"/>
      <c r="MSG2" s="16"/>
      <c r="MSH2" s="16"/>
      <c r="MSI2" s="16"/>
      <c r="MSJ2" s="16"/>
      <c r="MSK2" s="16"/>
      <c r="MSL2" s="16"/>
      <c r="MSM2" s="16"/>
      <c r="MSN2" s="16"/>
      <c r="MSO2" s="16"/>
      <c r="MSP2" s="16"/>
      <c r="MSQ2" s="16"/>
      <c r="MSR2" s="16"/>
      <c r="MSS2" s="16"/>
      <c r="MST2" s="16"/>
      <c r="MSU2" s="16"/>
      <c r="MSV2" s="16"/>
      <c r="MSW2" s="16"/>
      <c r="MSX2" s="16"/>
      <c r="MSY2" s="16"/>
      <c r="MSZ2" s="16"/>
      <c r="MTA2" s="16"/>
      <c r="MTB2" s="16"/>
      <c r="MTC2" s="16"/>
      <c r="MTD2" s="16"/>
      <c r="MTE2" s="16"/>
      <c r="MTF2" s="16"/>
      <c r="MTG2" s="16"/>
      <c r="MTH2" s="16"/>
      <c r="MTI2" s="16"/>
      <c r="MTJ2" s="16"/>
      <c r="MTK2" s="16"/>
      <c r="MTL2" s="16"/>
      <c r="MTM2" s="16"/>
      <c r="MTN2" s="16"/>
      <c r="MTO2" s="16"/>
      <c r="MTP2" s="16"/>
      <c r="MTQ2" s="16"/>
      <c r="MTR2" s="16"/>
      <c r="MTS2" s="16"/>
      <c r="MTT2" s="16"/>
      <c r="MTU2" s="16"/>
      <c r="MTV2" s="16"/>
      <c r="MTW2" s="16"/>
      <c r="MTX2" s="16"/>
      <c r="MTY2" s="16"/>
      <c r="MTZ2" s="16"/>
      <c r="MUA2" s="16"/>
      <c r="MUB2" s="16"/>
      <c r="MUC2" s="16"/>
      <c r="MUD2" s="16"/>
      <c r="MUE2" s="16"/>
      <c r="MUF2" s="16"/>
      <c r="MUG2" s="16"/>
      <c r="MUH2" s="16"/>
      <c r="MUI2" s="16"/>
      <c r="MUJ2" s="16"/>
      <c r="MUK2" s="16"/>
      <c r="MUL2" s="16"/>
      <c r="MUM2" s="16"/>
      <c r="MUN2" s="16"/>
      <c r="MUO2" s="16"/>
      <c r="MUP2" s="16"/>
      <c r="MUQ2" s="16"/>
      <c r="MUR2" s="16"/>
      <c r="MUS2" s="16"/>
      <c r="MUT2" s="16"/>
      <c r="MUU2" s="16"/>
      <c r="MUV2" s="16"/>
      <c r="MUW2" s="16"/>
      <c r="MUX2" s="16"/>
      <c r="MUY2" s="16"/>
      <c r="MUZ2" s="16"/>
      <c r="MVA2" s="16"/>
      <c r="MVB2" s="16"/>
      <c r="MVC2" s="16"/>
      <c r="MVD2" s="16"/>
      <c r="MVE2" s="16"/>
      <c r="MVF2" s="16"/>
      <c r="MVG2" s="16"/>
      <c r="MVH2" s="16"/>
      <c r="MVI2" s="16"/>
      <c r="MVJ2" s="16"/>
      <c r="MVK2" s="16"/>
      <c r="MVL2" s="16"/>
      <c r="MVM2" s="16"/>
      <c r="MVN2" s="16"/>
      <c r="MVO2" s="16"/>
      <c r="MVP2" s="16"/>
      <c r="MVQ2" s="16"/>
      <c r="MVR2" s="16"/>
      <c r="MVS2" s="16"/>
      <c r="MVT2" s="16"/>
      <c r="MVU2" s="16"/>
      <c r="MVV2" s="16"/>
      <c r="MVW2" s="16"/>
      <c r="MVX2" s="16"/>
      <c r="MVY2" s="16"/>
      <c r="MVZ2" s="16"/>
      <c r="MWA2" s="16"/>
      <c r="MWB2" s="16"/>
      <c r="MWC2" s="16"/>
      <c r="MWD2" s="16"/>
      <c r="MWE2" s="16"/>
      <c r="MWF2" s="16"/>
      <c r="MWG2" s="16"/>
      <c r="MWH2" s="16"/>
      <c r="MWI2" s="16"/>
      <c r="MWJ2" s="16"/>
      <c r="MWK2" s="16"/>
      <c r="MWL2" s="16"/>
      <c r="MWM2" s="16"/>
      <c r="MWN2" s="16"/>
      <c r="MWO2" s="16"/>
      <c r="MWP2" s="16"/>
      <c r="MWQ2" s="16"/>
      <c r="MWR2" s="16"/>
      <c r="MWS2" s="16"/>
      <c r="MWT2" s="16"/>
      <c r="MWU2" s="16"/>
      <c r="MWV2" s="16"/>
      <c r="MWW2" s="16"/>
      <c r="MWX2" s="16"/>
      <c r="MWY2" s="16"/>
      <c r="MWZ2" s="16"/>
      <c r="MXA2" s="16"/>
      <c r="MXB2" s="16"/>
      <c r="MXC2" s="16"/>
      <c r="MXD2" s="16"/>
      <c r="MXE2" s="16"/>
      <c r="MXF2" s="16"/>
      <c r="MXG2" s="16"/>
      <c r="MXH2" s="16"/>
      <c r="MXI2" s="16"/>
      <c r="MXJ2" s="16"/>
      <c r="MXK2" s="16"/>
      <c r="MXL2" s="16"/>
      <c r="MXM2" s="16"/>
      <c r="MXN2" s="16"/>
      <c r="MXO2" s="16"/>
      <c r="MXP2" s="16"/>
      <c r="MXQ2" s="16"/>
      <c r="MXR2" s="16"/>
      <c r="MXS2" s="16"/>
      <c r="MXT2" s="16"/>
      <c r="MXU2" s="16"/>
      <c r="MXV2" s="16"/>
      <c r="MXW2" s="16"/>
      <c r="MXX2" s="16"/>
      <c r="MXY2" s="16"/>
      <c r="MXZ2" s="16"/>
      <c r="MYA2" s="16"/>
      <c r="MYB2" s="16"/>
      <c r="MYC2" s="16"/>
      <c r="MYD2" s="16"/>
      <c r="MYE2" s="16"/>
      <c r="MYF2" s="16"/>
      <c r="MYG2" s="16"/>
      <c r="MYH2" s="16"/>
      <c r="MYI2" s="16"/>
      <c r="MYJ2" s="16"/>
      <c r="MYK2" s="16"/>
      <c r="MYL2" s="16"/>
      <c r="MYM2" s="16"/>
      <c r="MYN2" s="16"/>
      <c r="MYO2" s="16"/>
      <c r="MYP2" s="16"/>
      <c r="MYQ2" s="16"/>
      <c r="MYR2" s="16"/>
      <c r="MYS2" s="16"/>
      <c r="MYT2" s="16"/>
      <c r="MYU2" s="16"/>
      <c r="MYV2" s="16"/>
      <c r="MYW2" s="16"/>
      <c r="MYX2" s="16"/>
      <c r="MYY2" s="16"/>
      <c r="MYZ2" s="16"/>
      <c r="MZA2" s="16"/>
      <c r="MZB2" s="16"/>
      <c r="MZC2" s="16"/>
      <c r="MZD2" s="16"/>
      <c r="MZE2" s="16"/>
      <c r="MZF2" s="16"/>
      <c r="MZG2" s="16"/>
      <c r="MZH2" s="16"/>
      <c r="MZI2" s="16"/>
      <c r="MZJ2" s="16"/>
      <c r="MZK2" s="16"/>
      <c r="MZL2" s="16"/>
      <c r="MZM2" s="16"/>
      <c r="MZN2" s="16"/>
      <c r="MZO2" s="16"/>
      <c r="MZP2" s="16"/>
      <c r="MZQ2" s="16"/>
      <c r="MZR2" s="16"/>
      <c r="MZS2" s="16"/>
      <c r="MZT2" s="16"/>
      <c r="MZU2" s="16"/>
      <c r="MZV2" s="16"/>
      <c r="MZW2" s="16"/>
      <c r="MZX2" s="16"/>
      <c r="MZY2" s="16"/>
      <c r="MZZ2" s="16"/>
      <c r="NAA2" s="16"/>
      <c r="NAB2" s="16"/>
      <c r="NAC2" s="16"/>
      <c r="NAD2" s="16"/>
      <c r="NAE2" s="16"/>
      <c r="NAF2" s="16"/>
      <c r="NAG2" s="16"/>
      <c r="NAH2" s="16"/>
      <c r="NAI2" s="16"/>
      <c r="NAJ2" s="16"/>
      <c r="NAK2" s="16"/>
      <c r="NAL2" s="16"/>
      <c r="NAM2" s="16"/>
      <c r="NAN2" s="16"/>
      <c r="NAO2" s="16"/>
      <c r="NAP2" s="16"/>
      <c r="NAQ2" s="16"/>
      <c r="NAR2" s="16"/>
      <c r="NAS2" s="16"/>
      <c r="NAT2" s="16"/>
      <c r="NAU2" s="16"/>
      <c r="NAV2" s="16"/>
      <c r="NAW2" s="16"/>
      <c r="NAX2" s="16"/>
      <c r="NAY2" s="16"/>
      <c r="NAZ2" s="16"/>
      <c r="NBA2" s="16"/>
      <c r="NBB2" s="16"/>
      <c r="NBC2" s="16"/>
      <c r="NBD2" s="16"/>
      <c r="NBE2" s="16"/>
      <c r="NBF2" s="16"/>
      <c r="NBG2" s="16"/>
      <c r="NBH2" s="16"/>
      <c r="NBI2" s="16"/>
      <c r="NBJ2" s="16"/>
      <c r="NBK2" s="16"/>
      <c r="NBL2" s="16"/>
      <c r="NBM2" s="16"/>
      <c r="NBN2" s="16"/>
      <c r="NBO2" s="16"/>
      <c r="NBP2" s="16"/>
      <c r="NBQ2" s="16"/>
      <c r="NBR2" s="16"/>
      <c r="NBS2" s="16"/>
      <c r="NBT2" s="16"/>
      <c r="NBU2" s="16"/>
      <c r="NBV2" s="16"/>
      <c r="NBW2" s="16"/>
      <c r="NBX2" s="16"/>
      <c r="NBY2" s="16"/>
      <c r="NBZ2" s="16"/>
      <c r="NCA2" s="16"/>
      <c r="NCB2" s="16"/>
      <c r="NCC2" s="16"/>
      <c r="NCD2" s="16"/>
      <c r="NCE2" s="16"/>
      <c r="NCF2" s="16"/>
      <c r="NCG2" s="16"/>
      <c r="NCH2" s="16"/>
      <c r="NCI2" s="16"/>
      <c r="NCJ2" s="16"/>
      <c r="NCK2" s="16"/>
      <c r="NCL2" s="16"/>
      <c r="NCM2" s="16"/>
      <c r="NCN2" s="16"/>
      <c r="NCO2" s="16"/>
      <c r="NCP2" s="16"/>
      <c r="NCQ2" s="16"/>
      <c r="NCR2" s="16"/>
      <c r="NCS2" s="16"/>
      <c r="NCT2" s="16"/>
      <c r="NCU2" s="16"/>
      <c r="NCV2" s="16"/>
      <c r="NCW2" s="16"/>
      <c r="NCX2" s="16"/>
      <c r="NCY2" s="16"/>
      <c r="NCZ2" s="16"/>
      <c r="NDA2" s="16"/>
      <c r="NDB2" s="16"/>
      <c r="NDC2" s="16"/>
      <c r="NDD2" s="16"/>
      <c r="NDE2" s="16"/>
      <c r="NDF2" s="16"/>
      <c r="NDG2" s="16"/>
      <c r="NDH2" s="16"/>
      <c r="NDI2" s="16"/>
      <c r="NDJ2" s="16"/>
      <c r="NDK2" s="16"/>
      <c r="NDL2" s="16"/>
      <c r="NDM2" s="16"/>
      <c r="NDN2" s="16"/>
      <c r="NDO2" s="16"/>
      <c r="NDP2" s="16"/>
      <c r="NDQ2" s="16"/>
      <c r="NDR2" s="16"/>
      <c r="NDS2" s="16"/>
      <c r="NDT2" s="16"/>
      <c r="NDU2" s="16"/>
      <c r="NDV2" s="16"/>
      <c r="NDW2" s="16"/>
      <c r="NDX2" s="16"/>
      <c r="NDY2" s="16"/>
      <c r="NDZ2" s="16"/>
      <c r="NEA2" s="16"/>
      <c r="NEB2" s="16"/>
      <c r="NEC2" s="16"/>
      <c r="NED2" s="16"/>
      <c r="NEE2" s="16"/>
      <c r="NEF2" s="16"/>
      <c r="NEG2" s="16"/>
      <c r="NEH2" s="16"/>
      <c r="NEI2" s="16"/>
      <c r="NEJ2" s="16"/>
      <c r="NEK2" s="16"/>
      <c r="NEL2" s="16"/>
      <c r="NEM2" s="16"/>
      <c r="NEN2" s="16"/>
      <c r="NEO2" s="16"/>
      <c r="NEP2" s="16"/>
      <c r="NEQ2" s="16"/>
      <c r="NER2" s="16"/>
      <c r="NES2" s="16"/>
      <c r="NET2" s="16"/>
      <c r="NEU2" s="16"/>
      <c r="NEV2" s="16"/>
      <c r="NEW2" s="16"/>
      <c r="NEX2" s="16"/>
      <c r="NEY2" s="16"/>
      <c r="NEZ2" s="16"/>
      <c r="NFA2" s="16"/>
      <c r="NFB2" s="16"/>
      <c r="NFC2" s="16"/>
      <c r="NFD2" s="16"/>
      <c r="NFE2" s="16"/>
      <c r="NFF2" s="16"/>
      <c r="NFG2" s="16"/>
      <c r="NFH2" s="16"/>
      <c r="NFI2" s="16"/>
      <c r="NFJ2" s="16"/>
      <c r="NFK2" s="16"/>
      <c r="NFL2" s="16"/>
      <c r="NFM2" s="16"/>
      <c r="NFN2" s="16"/>
      <c r="NFO2" s="16"/>
      <c r="NFP2" s="16"/>
      <c r="NFQ2" s="16"/>
      <c r="NFR2" s="16"/>
      <c r="NFS2" s="16"/>
      <c r="NFT2" s="16"/>
      <c r="NFU2" s="16"/>
      <c r="NFV2" s="16"/>
      <c r="NFW2" s="16"/>
      <c r="NFX2" s="16"/>
      <c r="NFY2" s="16"/>
      <c r="NFZ2" s="16"/>
      <c r="NGA2" s="16"/>
      <c r="NGB2" s="16"/>
      <c r="NGC2" s="16"/>
      <c r="NGD2" s="16"/>
      <c r="NGE2" s="16"/>
      <c r="NGF2" s="16"/>
      <c r="NGG2" s="16"/>
      <c r="NGH2" s="16"/>
      <c r="NGI2" s="16"/>
      <c r="NGJ2" s="16"/>
      <c r="NGK2" s="16"/>
      <c r="NGL2" s="16"/>
      <c r="NGM2" s="16"/>
      <c r="NGN2" s="16"/>
      <c r="NGO2" s="16"/>
      <c r="NGP2" s="16"/>
      <c r="NGQ2" s="16"/>
      <c r="NGR2" s="16"/>
      <c r="NGS2" s="16"/>
      <c r="NGT2" s="16"/>
      <c r="NGU2" s="16"/>
      <c r="NGV2" s="16"/>
      <c r="NGW2" s="16"/>
      <c r="NGX2" s="16"/>
      <c r="NGY2" s="16"/>
      <c r="NGZ2" s="16"/>
      <c r="NHA2" s="16"/>
      <c r="NHB2" s="16"/>
      <c r="NHC2" s="16"/>
      <c r="NHD2" s="16"/>
      <c r="NHE2" s="16"/>
      <c r="NHF2" s="16"/>
      <c r="NHG2" s="16"/>
      <c r="NHH2" s="16"/>
      <c r="NHI2" s="16"/>
      <c r="NHJ2" s="16"/>
      <c r="NHK2" s="16"/>
      <c r="NHL2" s="16"/>
      <c r="NHM2" s="16"/>
      <c r="NHN2" s="16"/>
      <c r="NHO2" s="16"/>
      <c r="NHP2" s="16"/>
      <c r="NHQ2" s="16"/>
      <c r="NHR2" s="16"/>
      <c r="NHS2" s="16"/>
      <c r="NHT2" s="16"/>
      <c r="NHU2" s="16"/>
      <c r="NHV2" s="16"/>
      <c r="NHW2" s="16"/>
      <c r="NHX2" s="16"/>
      <c r="NHY2" s="16"/>
      <c r="NHZ2" s="16"/>
      <c r="NIA2" s="16"/>
      <c r="NIB2" s="16"/>
      <c r="NIC2" s="16"/>
      <c r="NID2" s="16"/>
      <c r="NIE2" s="16"/>
      <c r="NIF2" s="16"/>
      <c r="NIG2" s="16"/>
      <c r="NIH2" s="16"/>
      <c r="NII2" s="16"/>
      <c r="NIJ2" s="16"/>
      <c r="NIK2" s="16"/>
      <c r="NIL2" s="16"/>
      <c r="NIM2" s="16"/>
      <c r="NIN2" s="16"/>
      <c r="NIO2" s="16"/>
      <c r="NIP2" s="16"/>
      <c r="NIQ2" s="16"/>
      <c r="NIR2" s="16"/>
      <c r="NIS2" s="16"/>
      <c r="NIT2" s="16"/>
      <c r="NIU2" s="16"/>
      <c r="NIV2" s="16"/>
      <c r="NIW2" s="16"/>
      <c r="NIX2" s="16"/>
      <c r="NIY2" s="16"/>
      <c r="NIZ2" s="16"/>
      <c r="NJA2" s="16"/>
      <c r="NJB2" s="16"/>
      <c r="NJC2" s="16"/>
      <c r="NJD2" s="16"/>
      <c r="NJE2" s="16"/>
      <c r="NJF2" s="16"/>
      <c r="NJG2" s="16"/>
      <c r="NJH2" s="16"/>
      <c r="NJI2" s="16"/>
      <c r="NJJ2" s="16"/>
      <c r="NJK2" s="16"/>
      <c r="NJL2" s="16"/>
      <c r="NJM2" s="16"/>
      <c r="NJN2" s="16"/>
      <c r="NJO2" s="16"/>
      <c r="NJP2" s="16"/>
      <c r="NJQ2" s="16"/>
      <c r="NJR2" s="16"/>
      <c r="NJS2" s="16"/>
      <c r="NJT2" s="16"/>
      <c r="NJU2" s="16"/>
      <c r="NJV2" s="16"/>
      <c r="NJW2" s="16"/>
      <c r="NJX2" s="16"/>
      <c r="NJY2" s="16"/>
      <c r="NJZ2" s="16"/>
      <c r="NKA2" s="16"/>
      <c r="NKB2" s="16"/>
      <c r="NKC2" s="16"/>
      <c r="NKD2" s="16"/>
      <c r="NKE2" s="16"/>
      <c r="NKF2" s="16"/>
      <c r="NKG2" s="16"/>
      <c r="NKH2" s="16"/>
      <c r="NKI2" s="16"/>
      <c r="NKJ2" s="16"/>
      <c r="NKK2" s="16"/>
      <c r="NKL2" s="16"/>
      <c r="NKM2" s="16"/>
      <c r="NKN2" s="16"/>
      <c r="NKO2" s="16"/>
      <c r="NKP2" s="16"/>
      <c r="NKQ2" s="16"/>
      <c r="NKR2" s="16"/>
      <c r="NKS2" s="16"/>
      <c r="NKT2" s="16"/>
      <c r="NKU2" s="16"/>
      <c r="NKV2" s="16"/>
      <c r="NKW2" s="16"/>
      <c r="NKX2" s="16"/>
      <c r="NKY2" s="16"/>
      <c r="NKZ2" s="16"/>
      <c r="NLA2" s="16"/>
      <c r="NLB2" s="16"/>
      <c r="NLC2" s="16"/>
      <c r="NLD2" s="16"/>
      <c r="NLE2" s="16"/>
      <c r="NLF2" s="16"/>
      <c r="NLG2" s="16"/>
      <c r="NLH2" s="16"/>
      <c r="NLI2" s="16"/>
      <c r="NLJ2" s="16"/>
      <c r="NLK2" s="16"/>
      <c r="NLL2" s="16"/>
      <c r="NLM2" s="16"/>
      <c r="NLN2" s="16"/>
      <c r="NLO2" s="16"/>
      <c r="NLP2" s="16"/>
      <c r="NLQ2" s="16"/>
      <c r="NLR2" s="16"/>
      <c r="NLS2" s="16"/>
      <c r="NLT2" s="16"/>
      <c r="NLU2" s="16"/>
      <c r="NLV2" s="16"/>
      <c r="NLW2" s="16"/>
      <c r="NLX2" s="16"/>
      <c r="NLY2" s="16"/>
      <c r="NLZ2" s="16"/>
      <c r="NMA2" s="16"/>
      <c r="NMB2" s="16"/>
      <c r="NMC2" s="16"/>
      <c r="NMD2" s="16"/>
      <c r="NME2" s="16"/>
      <c r="NMF2" s="16"/>
      <c r="NMG2" s="16"/>
      <c r="NMH2" s="16"/>
      <c r="NMI2" s="16"/>
      <c r="NMJ2" s="16"/>
      <c r="NMK2" s="16"/>
      <c r="NML2" s="16"/>
      <c r="NMM2" s="16"/>
      <c r="NMN2" s="16"/>
      <c r="NMO2" s="16"/>
      <c r="NMP2" s="16"/>
      <c r="NMQ2" s="16"/>
      <c r="NMR2" s="16"/>
      <c r="NMS2" s="16"/>
      <c r="NMT2" s="16"/>
      <c r="NMU2" s="16"/>
      <c r="NMV2" s="16"/>
      <c r="NMW2" s="16"/>
      <c r="NMX2" s="16"/>
      <c r="NMY2" s="16"/>
      <c r="NMZ2" s="16"/>
      <c r="NNA2" s="16"/>
      <c r="NNB2" s="16"/>
      <c r="NNC2" s="16"/>
      <c r="NND2" s="16"/>
      <c r="NNE2" s="16"/>
      <c r="NNF2" s="16"/>
      <c r="NNG2" s="16"/>
      <c r="NNH2" s="16"/>
      <c r="NNI2" s="16"/>
      <c r="NNJ2" s="16"/>
      <c r="NNK2" s="16"/>
      <c r="NNL2" s="16"/>
      <c r="NNM2" s="16"/>
      <c r="NNN2" s="16"/>
      <c r="NNO2" s="16"/>
      <c r="NNP2" s="16"/>
      <c r="NNQ2" s="16"/>
      <c r="NNR2" s="16"/>
      <c r="NNS2" s="16"/>
      <c r="NNT2" s="16"/>
      <c r="NNU2" s="16"/>
      <c r="NNV2" s="16"/>
      <c r="NNW2" s="16"/>
      <c r="NNX2" s="16"/>
      <c r="NNY2" s="16"/>
      <c r="NNZ2" s="16"/>
      <c r="NOA2" s="16"/>
      <c r="NOB2" s="16"/>
      <c r="NOC2" s="16"/>
      <c r="NOD2" s="16"/>
      <c r="NOE2" s="16"/>
      <c r="NOF2" s="16"/>
      <c r="NOG2" s="16"/>
      <c r="NOH2" s="16"/>
      <c r="NOI2" s="16"/>
      <c r="NOJ2" s="16"/>
      <c r="NOK2" s="16"/>
      <c r="NOL2" s="16"/>
      <c r="NOM2" s="16"/>
      <c r="NON2" s="16"/>
      <c r="NOO2" s="16"/>
      <c r="NOP2" s="16"/>
      <c r="NOQ2" s="16"/>
      <c r="NOR2" s="16"/>
      <c r="NOS2" s="16"/>
      <c r="NOT2" s="16"/>
      <c r="NOU2" s="16"/>
      <c r="NOV2" s="16"/>
      <c r="NOW2" s="16"/>
      <c r="NOX2" s="16"/>
      <c r="NOY2" s="16"/>
      <c r="NOZ2" s="16"/>
      <c r="NPA2" s="16"/>
      <c r="NPB2" s="16"/>
      <c r="NPC2" s="16"/>
      <c r="NPD2" s="16"/>
      <c r="NPE2" s="16"/>
      <c r="NPF2" s="16"/>
      <c r="NPG2" s="16"/>
      <c r="NPH2" s="16"/>
      <c r="NPI2" s="16"/>
      <c r="NPJ2" s="16"/>
      <c r="NPK2" s="16"/>
      <c r="NPL2" s="16"/>
      <c r="NPM2" s="16"/>
      <c r="NPN2" s="16"/>
      <c r="NPO2" s="16"/>
      <c r="NPP2" s="16"/>
      <c r="NPQ2" s="16"/>
      <c r="NPR2" s="16"/>
      <c r="NPS2" s="16"/>
      <c r="NPT2" s="16"/>
      <c r="NPU2" s="16"/>
      <c r="NPV2" s="16"/>
      <c r="NPW2" s="16"/>
      <c r="NPX2" s="16"/>
      <c r="NPY2" s="16"/>
      <c r="NPZ2" s="16"/>
      <c r="NQA2" s="16"/>
      <c r="NQB2" s="16"/>
      <c r="NQC2" s="16"/>
      <c r="NQD2" s="16"/>
      <c r="NQE2" s="16"/>
      <c r="NQF2" s="16"/>
      <c r="NQG2" s="16"/>
      <c r="NQH2" s="16"/>
      <c r="NQI2" s="16"/>
      <c r="NQJ2" s="16"/>
      <c r="NQK2" s="16"/>
      <c r="NQL2" s="16"/>
      <c r="NQM2" s="16"/>
      <c r="NQN2" s="16"/>
      <c r="NQO2" s="16"/>
      <c r="NQP2" s="16"/>
      <c r="NQQ2" s="16"/>
      <c r="NQR2" s="16"/>
      <c r="NQS2" s="16"/>
      <c r="NQT2" s="16"/>
      <c r="NQU2" s="16"/>
      <c r="NQV2" s="16"/>
      <c r="NQW2" s="16"/>
      <c r="NQX2" s="16"/>
      <c r="NQY2" s="16"/>
      <c r="NQZ2" s="16"/>
      <c r="NRA2" s="16"/>
      <c r="NRB2" s="16"/>
      <c r="NRC2" s="16"/>
      <c r="NRD2" s="16"/>
      <c r="NRE2" s="16"/>
      <c r="NRF2" s="16"/>
      <c r="NRG2" s="16"/>
      <c r="NRH2" s="16"/>
      <c r="NRI2" s="16"/>
      <c r="NRJ2" s="16"/>
      <c r="NRK2" s="16"/>
      <c r="NRL2" s="16"/>
      <c r="NRM2" s="16"/>
      <c r="NRN2" s="16"/>
      <c r="NRO2" s="16"/>
      <c r="NRP2" s="16"/>
      <c r="NRQ2" s="16"/>
      <c r="NRR2" s="16"/>
      <c r="NRS2" s="16"/>
      <c r="NRT2" s="16"/>
      <c r="NRU2" s="16"/>
      <c r="NRV2" s="16"/>
      <c r="NRW2" s="16"/>
      <c r="NRX2" s="16"/>
      <c r="NRY2" s="16"/>
      <c r="NRZ2" s="16"/>
      <c r="NSA2" s="16"/>
      <c r="NSB2" s="16"/>
      <c r="NSC2" s="16"/>
      <c r="NSD2" s="16"/>
      <c r="NSE2" s="16"/>
      <c r="NSF2" s="16"/>
      <c r="NSG2" s="16"/>
      <c r="NSH2" s="16"/>
      <c r="NSI2" s="16"/>
      <c r="NSJ2" s="16"/>
      <c r="NSK2" s="16"/>
      <c r="NSL2" s="16"/>
      <c r="NSM2" s="16"/>
      <c r="NSN2" s="16"/>
      <c r="NSO2" s="16"/>
      <c r="NSP2" s="16"/>
      <c r="NSQ2" s="16"/>
      <c r="NSR2" s="16"/>
      <c r="NSS2" s="16"/>
      <c r="NST2" s="16"/>
      <c r="NSU2" s="16"/>
      <c r="NSV2" s="16"/>
      <c r="NSW2" s="16"/>
      <c r="NSX2" s="16"/>
      <c r="NSY2" s="16"/>
      <c r="NSZ2" s="16"/>
      <c r="NTA2" s="16"/>
      <c r="NTB2" s="16"/>
      <c r="NTC2" s="16"/>
      <c r="NTD2" s="16"/>
      <c r="NTE2" s="16"/>
      <c r="NTF2" s="16"/>
      <c r="NTG2" s="16"/>
      <c r="NTH2" s="16"/>
      <c r="NTI2" s="16"/>
      <c r="NTJ2" s="16"/>
      <c r="NTK2" s="16"/>
      <c r="NTL2" s="16"/>
      <c r="NTM2" s="16"/>
      <c r="NTN2" s="16"/>
      <c r="NTO2" s="16"/>
      <c r="NTP2" s="16"/>
      <c r="NTQ2" s="16"/>
      <c r="NTR2" s="16"/>
      <c r="NTS2" s="16"/>
      <c r="NTT2" s="16"/>
      <c r="NTU2" s="16"/>
      <c r="NTV2" s="16"/>
      <c r="NTW2" s="16"/>
      <c r="NTX2" s="16"/>
      <c r="NTY2" s="16"/>
      <c r="NTZ2" s="16"/>
      <c r="NUA2" s="16"/>
      <c r="NUB2" s="16"/>
      <c r="NUC2" s="16"/>
      <c r="NUD2" s="16"/>
      <c r="NUE2" s="16"/>
      <c r="NUF2" s="16"/>
      <c r="NUG2" s="16"/>
      <c r="NUH2" s="16"/>
      <c r="NUI2" s="16"/>
      <c r="NUJ2" s="16"/>
      <c r="NUK2" s="16"/>
      <c r="NUL2" s="16"/>
      <c r="NUM2" s="16"/>
      <c r="NUN2" s="16"/>
      <c r="NUO2" s="16"/>
      <c r="NUP2" s="16"/>
      <c r="NUQ2" s="16"/>
      <c r="NUR2" s="16"/>
      <c r="NUS2" s="16"/>
      <c r="NUT2" s="16"/>
      <c r="NUU2" s="16"/>
      <c r="NUV2" s="16"/>
      <c r="NUW2" s="16"/>
      <c r="NUX2" s="16"/>
      <c r="NUY2" s="16"/>
      <c r="NUZ2" s="16"/>
      <c r="NVA2" s="16"/>
      <c r="NVB2" s="16"/>
      <c r="NVC2" s="16"/>
      <c r="NVD2" s="16"/>
      <c r="NVE2" s="16"/>
      <c r="NVF2" s="16"/>
      <c r="NVG2" s="16"/>
      <c r="NVH2" s="16"/>
      <c r="NVI2" s="16"/>
      <c r="NVJ2" s="16"/>
      <c r="NVK2" s="16"/>
      <c r="NVL2" s="16"/>
      <c r="NVM2" s="16"/>
      <c r="NVN2" s="16"/>
      <c r="NVO2" s="16"/>
      <c r="NVP2" s="16"/>
      <c r="NVQ2" s="16"/>
      <c r="NVR2" s="16"/>
      <c r="NVS2" s="16"/>
      <c r="NVT2" s="16"/>
      <c r="NVU2" s="16"/>
      <c r="NVV2" s="16"/>
      <c r="NVW2" s="16"/>
      <c r="NVX2" s="16"/>
      <c r="NVY2" s="16"/>
      <c r="NVZ2" s="16"/>
      <c r="NWA2" s="16"/>
      <c r="NWB2" s="16"/>
      <c r="NWC2" s="16"/>
      <c r="NWD2" s="16"/>
      <c r="NWE2" s="16"/>
      <c r="NWF2" s="16"/>
      <c r="NWG2" s="16"/>
      <c r="NWH2" s="16"/>
      <c r="NWI2" s="16"/>
      <c r="NWJ2" s="16"/>
      <c r="NWK2" s="16"/>
      <c r="NWL2" s="16"/>
      <c r="NWM2" s="16"/>
      <c r="NWN2" s="16"/>
      <c r="NWO2" s="16"/>
      <c r="NWP2" s="16"/>
      <c r="NWQ2" s="16"/>
      <c r="NWR2" s="16"/>
      <c r="NWS2" s="16"/>
      <c r="NWT2" s="16"/>
      <c r="NWU2" s="16"/>
      <c r="NWV2" s="16"/>
      <c r="NWW2" s="16"/>
      <c r="NWX2" s="16"/>
      <c r="NWY2" s="16"/>
      <c r="NWZ2" s="16"/>
      <c r="NXA2" s="16"/>
      <c r="NXB2" s="16"/>
      <c r="NXC2" s="16"/>
      <c r="NXD2" s="16"/>
      <c r="NXE2" s="16"/>
      <c r="NXF2" s="16"/>
      <c r="NXG2" s="16"/>
      <c r="NXH2" s="16"/>
      <c r="NXI2" s="16"/>
      <c r="NXJ2" s="16"/>
      <c r="NXK2" s="16"/>
      <c r="NXL2" s="16"/>
      <c r="NXM2" s="16"/>
      <c r="NXN2" s="16"/>
      <c r="NXO2" s="16"/>
      <c r="NXP2" s="16"/>
      <c r="NXQ2" s="16"/>
      <c r="NXR2" s="16"/>
      <c r="NXS2" s="16"/>
      <c r="NXT2" s="16"/>
      <c r="NXU2" s="16"/>
      <c r="NXV2" s="16"/>
      <c r="NXW2" s="16"/>
      <c r="NXX2" s="16"/>
      <c r="NXY2" s="16"/>
      <c r="NXZ2" s="16"/>
      <c r="NYA2" s="16"/>
      <c r="NYB2" s="16"/>
      <c r="NYC2" s="16"/>
      <c r="NYD2" s="16"/>
      <c r="NYE2" s="16"/>
      <c r="NYF2" s="16"/>
      <c r="NYG2" s="16"/>
      <c r="NYH2" s="16"/>
      <c r="NYI2" s="16"/>
      <c r="NYJ2" s="16"/>
      <c r="NYK2" s="16"/>
      <c r="NYL2" s="16"/>
      <c r="NYM2" s="16"/>
      <c r="NYN2" s="16"/>
      <c r="NYO2" s="16"/>
      <c r="NYP2" s="16"/>
      <c r="NYQ2" s="16"/>
      <c r="NYR2" s="16"/>
      <c r="NYS2" s="16"/>
      <c r="NYT2" s="16"/>
      <c r="NYU2" s="16"/>
      <c r="NYV2" s="16"/>
      <c r="NYW2" s="16"/>
      <c r="NYX2" s="16"/>
      <c r="NYY2" s="16"/>
      <c r="NYZ2" s="16"/>
      <c r="NZA2" s="16"/>
      <c r="NZB2" s="16"/>
      <c r="NZC2" s="16"/>
      <c r="NZD2" s="16"/>
      <c r="NZE2" s="16"/>
      <c r="NZF2" s="16"/>
      <c r="NZG2" s="16"/>
      <c r="NZH2" s="16"/>
      <c r="NZI2" s="16"/>
      <c r="NZJ2" s="16"/>
      <c r="NZK2" s="16"/>
      <c r="NZL2" s="16"/>
      <c r="NZM2" s="16"/>
      <c r="NZN2" s="16"/>
      <c r="NZO2" s="16"/>
      <c r="NZP2" s="16"/>
      <c r="NZQ2" s="16"/>
      <c r="NZR2" s="16"/>
      <c r="NZS2" s="16"/>
      <c r="NZT2" s="16"/>
      <c r="NZU2" s="16"/>
      <c r="NZV2" s="16"/>
      <c r="NZW2" s="16"/>
      <c r="NZX2" s="16"/>
      <c r="NZY2" s="16"/>
      <c r="NZZ2" s="16"/>
      <c r="OAA2" s="16"/>
      <c r="OAB2" s="16"/>
      <c r="OAC2" s="16"/>
      <c r="OAD2" s="16"/>
      <c r="OAE2" s="16"/>
      <c r="OAF2" s="16"/>
      <c r="OAG2" s="16"/>
      <c r="OAH2" s="16"/>
      <c r="OAI2" s="16"/>
      <c r="OAJ2" s="16"/>
      <c r="OAK2" s="16"/>
      <c r="OAL2" s="16"/>
      <c r="OAM2" s="16"/>
      <c r="OAN2" s="16"/>
      <c r="OAO2" s="16"/>
      <c r="OAP2" s="16"/>
      <c r="OAQ2" s="16"/>
      <c r="OAR2" s="16"/>
      <c r="OAS2" s="16"/>
      <c r="OAT2" s="16"/>
      <c r="OAU2" s="16"/>
      <c r="OAV2" s="16"/>
      <c r="OAW2" s="16"/>
      <c r="OAX2" s="16"/>
      <c r="OAY2" s="16"/>
      <c r="OAZ2" s="16"/>
      <c r="OBA2" s="16"/>
      <c r="OBB2" s="16"/>
      <c r="OBC2" s="16"/>
      <c r="OBD2" s="16"/>
      <c r="OBE2" s="16"/>
      <c r="OBF2" s="16"/>
      <c r="OBG2" s="16"/>
      <c r="OBH2" s="16"/>
      <c r="OBI2" s="16"/>
      <c r="OBJ2" s="16"/>
      <c r="OBK2" s="16"/>
      <c r="OBL2" s="16"/>
      <c r="OBM2" s="16"/>
      <c r="OBN2" s="16"/>
      <c r="OBO2" s="16"/>
      <c r="OBP2" s="16"/>
      <c r="OBQ2" s="16"/>
      <c r="OBR2" s="16"/>
      <c r="OBS2" s="16"/>
      <c r="OBT2" s="16"/>
      <c r="OBU2" s="16"/>
      <c r="OBV2" s="16"/>
      <c r="OBW2" s="16"/>
      <c r="OBX2" s="16"/>
      <c r="OBY2" s="16"/>
      <c r="OBZ2" s="16"/>
      <c r="OCA2" s="16"/>
      <c r="OCB2" s="16"/>
      <c r="OCC2" s="16"/>
      <c r="OCD2" s="16"/>
      <c r="OCE2" s="16"/>
      <c r="OCF2" s="16"/>
      <c r="OCG2" s="16"/>
      <c r="OCH2" s="16"/>
      <c r="OCI2" s="16"/>
      <c r="OCJ2" s="16"/>
      <c r="OCK2" s="16"/>
      <c r="OCL2" s="16"/>
      <c r="OCM2" s="16"/>
      <c r="OCN2" s="16"/>
      <c r="OCO2" s="16"/>
      <c r="OCP2" s="16"/>
      <c r="OCQ2" s="16"/>
      <c r="OCR2" s="16"/>
      <c r="OCS2" s="16"/>
      <c r="OCT2" s="16"/>
      <c r="OCU2" s="16"/>
      <c r="OCV2" s="16"/>
      <c r="OCW2" s="16"/>
      <c r="OCX2" s="16"/>
      <c r="OCY2" s="16"/>
      <c r="OCZ2" s="16"/>
      <c r="ODA2" s="16"/>
      <c r="ODB2" s="16"/>
      <c r="ODC2" s="16"/>
      <c r="ODD2" s="16"/>
      <c r="ODE2" s="16"/>
      <c r="ODF2" s="16"/>
      <c r="ODG2" s="16"/>
      <c r="ODH2" s="16"/>
      <c r="ODI2" s="16"/>
      <c r="ODJ2" s="16"/>
      <c r="ODK2" s="16"/>
      <c r="ODL2" s="16"/>
      <c r="ODM2" s="16"/>
      <c r="ODN2" s="16"/>
      <c r="ODO2" s="16"/>
      <c r="ODP2" s="16"/>
      <c r="ODQ2" s="16"/>
      <c r="ODR2" s="16"/>
      <c r="ODS2" s="16"/>
      <c r="ODT2" s="16"/>
      <c r="ODU2" s="16"/>
      <c r="ODV2" s="16"/>
      <c r="ODW2" s="16"/>
      <c r="ODX2" s="16"/>
      <c r="ODY2" s="16"/>
      <c r="ODZ2" s="16"/>
      <c r="OEA2" s="16"/>
      <c r="OEB2" s="16"/>
      <c r="OEC2" s="16"/>
      <c r="OED2" s="16"/>
      <c r="OEE2" s="16"/>
      <c r="OEF2" s="16"/>
      <c r="OEG2" s="16"/>
      <c r="OEH2" s="16"/>
      <c r="OEI2" s="16"/>
      <c r="OEJ2" s="16"/>
      <c r="OEK2" s="16"/>
      <c r="OEL2" s="16"/>
      <c r="OEM2" s="16"/>
      <c r="OEN2" s="16"/>
      <c r="OEO2" s="16"/>
      <c r="OEP2" s="16"/>
      <c r="OEQ2" s="16"/>
      <c r="OER2" s="16"/>
      <c r="OES2" s="16"/>
      <c r="OET2" s="16"/>
      <c r="OEU2" s="16"/>
      <c r="OEV2" s="16"/>
      <c r="OEW2" s="16"/>
      <c r="OEX2" s="16"/>
      <c r="OEY2" s="16"/>
      <c r="OEZ2" s="16"/>
      <c r="OFA2" s="16"/>
      <c r="OFB2" s="16"/>
      <c r="OFC2" s="16"/>
      <c r="OFD2" s="16"/>
      <c r="OFE2" s="16"/>
      <c r="OFF2" s="16"/>
      <c r="OFG2" s="16"/>
      <c r="OFH2" s="16"/>
      <c r="OFI2" s="16"/>
      <c r="OFJ2" s="16"/>
      <c r="OFK2" s="16"/>
      <c r="OFL2" s="16"/>
      <c r="OFM2" s="16"/>
      <c r="OFN2" s="16"/>
      <c r="OFO2" s="16"/>
      <c r="OFP2" s="16"/>
      <c r="OFQ2" s="16"/>
      <c r="OFR2" s="16"/>
      <c r="OFS2" s="16"/>
      <c r="OFT2" s="16"/>
      <c r="OFU2" s="16"/>
      <c r="OFV2" s="16"/>
      <c r="OFW2" s="16"/>
      <c r="OFX2" s="16"/>
      <c r="OFY2" s="16"/>
      <c r="OFZ2" s="16"/>
      <c r="OGA2" s="16"/>
      <c r="OGB2" s="16"/>
      <c r="OGC2" s="16"/>
      <c r="OGD2" s="16"/>
      <c r="OGE2" s="16"/>
      <c r="OGF2" s="16"/>
      <c r="OGG2" s="16"/>
      <c r="OGH2" s="16"/>
      <c r="OGI2" s="16"/>
      <c r="OGJ2" s="16"/>
      <c r="OGK2" s="16"/>
      <c r="OGL2" s="16"/>
      <c r="OGM2" s="16"/>
      <c r="OGN2" s="16"/>
      <c r="OGO2" s="16"/>
      <c r="OGP2" s="16"/>
      <c r="OGQ2" s="16"/>
      <c r="OGR2" s="16"/>
      <c r="OGS2" s="16"/>
      <c r="OGT2" s="16"/>
      <c r="OGU2" s="16"/>
      <c r="OGV2" s="16"/>
      <c r="OGW2" s="16"/>
      <c r="OGX2" s="16"/>
      <c r="OGY2" s="16"/>
      <c r="OGZ2" s="16"/>
      <c r="OHA2" s="16"/>
      <c r="OHB2" s="16"/>
      <c r="OHC2" s="16"/>
      <c r="OHD2" s="16"/>
      <c r="OHE2" s="16"/>
      <c r="OHF2" s="16"/>
      <c r="OHG2" s="16"/>
      <c r="OHH2" s="16"/>
      <c r="OHI2" s="16"/>
      <c r="OHJ2" s="16"/>
      <c r="OHK2" s="16"/>
      <c r="OHL2" s="16"/>
      <c r="OHM2" s="16"/>
      <c r="OHN2" s="16"/>
      <c r="OHO2" s="16"/>
      <c r="OHP2" s="16"/>
      <c r="OHQ2" s="16"/>
      <c r="OHR2" s="16"/>
      <c r="OHS2" s="16"/>
      <c r="OHT2" s="16"/>
      <c r="OHU2" s="16"/>
      <c r="OHV2" s="16"/>
      <c r="OHW2" s="16"/>
      <c r="OHX2" s="16"/>
      <c r="OHY2" s="16"/>
      <c r="OHZ2" s="16"/>
      <c r="OIA2" s="16"/>
      <c r="OIB2" s="16"/>
      <c r="OIC2" s="16"/>
      <c r="OID2" s="16"/>
      <c r="OIE2" s="16"/>
      <c r="OIF2" s="16"/>
      <c r="OIG2" s="16"/>
      <c r="OIH2" s="16"/>
      <c r="OII2" s="16"/>
      <c r="OIJ2" s="16"/>
      <c r="OIK2" s="16"/>
      <c r="OIL2" s="16"/>
      <c r="OIM2" s="16"/>
      <c r="OIN2" s="16"/>
      <c r="OIO2" s="16"/>
      <c r="OIP2" s="16"/>
      <c r="OIQ2" s="16"/>
      <c r="OIR2" s="16"/>
      <c r="OIS2" s="16"/>
      <c r="OIT2" s="16"/>
      <c r="OIU2" s="16"/>
      <c r="OIV2" s="16"/>
      <c r="OIW2" s="16"/>
      <c r="OIX2" s="16"/>
      <c r="OIY2" s="16"/>
      <c r="OIZ2" s="16"/>
      <c r="OJA2" s="16"/>
      <c r="OJB2" s="16"/>
      <c r="OJC2" s="16"/>
      <c r="OJD2" s="16"/>
      <c r="OJE2" s="16"/>
      <c r="OJF2" s="16"/>
      <c r="OJG2" s="16"/>
      <c r="OJH2" s="16"/>
      <c r="OJI2" s="16"/>
      <c r="OJJ2" s="16"/>
      <c r="OJK2" s="16"/>
      <c r="OJL2" s="16"/>
      <c r="OJM2" s="16"/>
      <c r="OJN2" s="16"/>
      <c r="OJO2" s="16"/>
      <c r="OJP2" s="16"/>
      <c r="OJQ2" s="16"/>
      <c r="OJR2" s="16"/>
      <c r="OJS2" s="16"/>
      <c r="OJT2" s="16"/>
      <c r="OJU2" s="16"/>
      <c r="OJV2" s="16"/>
      <c r="OJW2" s="16"/>
      <c r="OJX2" s="16"/>
      <c r="OJY2" s="16"/>
      <c r="OJZ2" s="16"/>
      <c r="OKA2" s="16"/>
      <c r="OKB2" s="16"/>
      <c r="OKC2" s="16"/>
      <c r="OKD2" s="16"/>
      <c r="OKE2" s="16"/>
      <c r="OKF2" s="16"/>
      <c r="OKG2" s="16"/>
      <c r="OKH2" s="16"/>
      <c r="OKI2" s="16"/>
      <c r="OKJ2" s="16"/>
      <c r="OKK2" s="16"/>
      <c r="OKL2" s="16"/>
      <c r="OKM2" s="16"/>
      <c r="OKN2" s="16"/>
      <c r="OKO2" s="16"/>
      <c r="OKP2" s="16"/>
      <c r="OKQ2" s="16"/>
      <c r="OKR2" s="16"/>
      <c r="OKS2" s="16"/>
      <c r="OKT2" s="16"/>
      <c r="OKU2" s="16"/>
      <c r="OKV2" s="16"/>
      <c r="OKW2" s="16"/>
      <c r="OKX2" s="16"/>
      <c r="OKY2" s="16"/>
      <c r="OKZ2" s="16"/>
      <c r="OLA2" s="16"/>
      <c r="OLB2" s="16"/>
      <c r="OLC2" s="16"/>
      <c r="OLD2" s="16"/>
      <c r="OLE2" s="16"/>
      <c r="OLF2" s="16"/>
      <c r="OLG2" s="16"/>
      <c r="OLH2" s="16"/>
      <c r="OLI2" s="16"/>
      <c r="OLJ2" s="16"/>
      <c r="OLK2" s="16"/>
      <c r="OLL2" s="16"/>
      <c r="OLM2" s="16"/>
      <c r="OLN2" s="16"/>
      <c r="OLO2" s="16"/>
      <c r="OLP2" s="16"/>
      <c r="OLQ2" s="16"/>
      <c r="OLR2" s="16"/>
      <c r="OLS2" s="16"/>
      <c r="OLT2" s="16"/>
      <c r="OLU2" s="16"/>
      <c r="OLV2" s="16"/>
      <c r="OLW2" s="16"/>
      <c r="OLX2" s="16"/>
      <c r="OLY2" s="16"/>
      <c r="OLZ2" s="16"/>
      <c r="OMA2" s="16"/>
      <c r="OMB2" s="16"/>
      <c r="OMC2" s="16"/>
      <c r="OMD2" s="16"/>
      <c r="OME2" s="16"/>
      <c r="OMF2" s="16"/>
      <c r="OMG2" s="16"/>
      <c r="OMH2" s="16"/>
      <c r="OMI2" s="16"/>
      <c r="OMJ2" s="16"/>
      <c r="OMK2" s="16"/>
      <c r="OML2" s="16"/>
      <c r="OMM2" s="16"/>
      <c r="OMN2" s="16"/>
      <c r="OMO2" s="16"/>
      <c r="OMP2" s="16"/>
      <c r="OMQ2" s="16"/>
      <c r="OMR2" s="16"/>
      <c r="OMS2" s="16"/>
      <c r="OMT2" s="16"/>
      <c r="OMU2" s="16"/>
      <c r="OMV2" s="16"/>
      <c r="OMW2" s="16"/>
      <c r="OMX2" s="16"/>
      <c r="OMY2" s="16"/>
      <c r="OMZ2" s="16"/>
      <c r="ONA2" s="16"/>
      <c r="ONB2" s="16"/>
      <c r="ONC2" s="16"/>
      <c r="OND2" s="16"/>
      <c r="ONE2" s="16"/>
      <c r="ONF2" s="16"/>
      <c r="ONG2" s="16"/>
      <c r="ONH2" s="16"/>
      <c r="ONI2" s="16"/>
      <c r="ONJ2" s="16"/>
      <c r="ONK2" s="16"/>
      <c r="ONL2" s="16"/>
      <c r="ONM2" s="16"/>
      <c r="ONN2" s="16"/>
      <c r="ONO2" s="16"/>
      <c r="ONP2" s="16"/>
      <c r="ONQ2" s="16"/>
      <c r="ONR2" s="16"/>
      <c r="ONS2" s="16"/>
      <c r="ONT2" s="16"/>
      <c r="ONU2" s="16"/>
      <c r="ONV2" s="16"/>
      <c r="ONW2" s="16"/>
      <c r="ONX2" s="16"/>
      <c r="ONY2" s="16"/>
      <c r="ONZ2" s="16"/>
      <c r="OOA2" s="16"/>
      <c r="OOB2" s="16"/>
      <c r="OOC2" s="16"/>
      <c r="OOD2" s="16"/>
      <c r="OOE2" s="16"/>
      <c r="OOF2" s="16"/>
      <c r="OOG2" s="16"/>
      <c r="OOH2" s="16"/>
      <c r="OOI2" s="16"/>
      <c r="OOJ2" s="16"/>
      <c r="OOK2" s="16"/>
      <c r="OOL2" s="16"/>
      <c r="OOM2" s="16"/>
      <c r="OON2" s="16"/>
      <c r="OOO2" s="16"/>
      <c r="OOP2" s="16"/>
      <c r="OOQ2" s="16"/>
      <c r="OOR2" s="16"/>
      <c r="OOS2" s="16"/>
      <c r="OOT2" s="16"/>
      <c r="OOU2" s="16"/>
      <c r="OOV2" s="16"/>
      <c r="OOW2" s="16"/>
      <c r="OOX2" s="16"/>
      <c r="OOY2" s="16"/>
      <c r="OOZ2" s="16"/>
      <c r="OPA2" s="16"/>
      <c r="OPB2" s="16"/>
      <c r="OPC2" s="16"/>
      <c r="OPD2" s="16"/>
      <c r="OPE2" s="16"/>
      <c r="OPF2" s="16"/>
      <c r="OPG2" s="16"/>
      <c r="OPH2" s="16"/>
      <c r="OPI2" s="16"/>
      <c r="OPJ2" s="16"/>
      <c r="OPK2" s="16"/>
      <c r="OPL2" s="16"/>
      <c r="OPM2" s="16"/>
      <c r="OPN2" s="16"/>
      <c r="OPO2" s="16"/>
      <c r="OPP2" s="16"/>
      <c r="OPQ2" s="16"/>
      <c r="OPR2" s="16"/>
      <c r="OPS2" s="16"/>
      <c r="OPT2" s="16"/>
      <c r="OPU2" s="16"/>
      <c r="OPV2" s="16"/>
      <c r="OPW2" s="16"/>
      <c r="OPX2" s="16"/>
      <c r="OPY2" s="16"/>
      <c r="OPZ2" s="16"/>
      <c r="OQA2" s="16"/>
      <c r="OQB2" s="16"/>
      <c r="OQC2" s="16"/>
      <c r="OQD2" s="16"/>
      <c r="OQE2" s="16"/>
      <c r="OQF2" s="16"/>
      <c r="OQG2" s="16"/>
      <c r="OQH2" s="16"/>
      <c r="OQI2" s="16"/>
      <c r="OQJ2" s="16"/>
      <c r="OQK2" s="16"/>
      <c r="OQL2" s="16"/>
      <c r="OQM2" s="16"/>
      <c r="OQN2" s="16"/>
      <c r="OQO2" s="16"/>
      <c r="OQP2" s="16"/>
      <c r="OQQ2" s="16"/>
      <c r="OQR2" s="16"/>
      <c r="OQS2" s="16"/>
      <c r="OQT2" s="16"/>
      <c r="OQU2" s="16"/>
      <c r="OQV2" s="16"/>
      <c r="OQW2" s="16"/>
      <c r="OQX2" s="16"/>
      <c r="OQY2" s="16"/>
      <c r="OQZ2" s="16"/>
      <c r="ORA2" s="16"/>
      <c r="ORB2" s="16"/>
      <c r="ORC2" s="16"/>
      <c r="ORD2" s="16"/>
      <c r="ORE2" s="16"/>
      <c r="ORF2" s="16"/>
      <c r="ORG2" s="16"/>
      <c r="ORH2" s="16"/>
      <c r="ORI2" s="16"/>
      <c r="ORJ2" s="16"/>
      <c r="ORK2" s="16"/>
      <c r="ORL2" s="16"/>
      <c r="ORM2" s="16"/>
      <c r="ORN2" s="16"/>
      <c r="ORO2" s="16"/>
      <c r="ORP2" s="16"/>
      <c r="ORQ2" s="16"/>
      <c r="ORR2" s="16"/>
      <c r="ORS2" s="16"/>
      <c r="ORT2" s="16"/>
      <c r="ORU2" s="16"/>
      <c r="ORV2" s="16"/>
      <c r="ORW2" s="16"/>
      <c r="ORX2" s="16"/>
      <c r="ORY2" s="16"/>
      <c r="ORZ2" s="16"/>
      <c r="OSA2" s="16"/>
      <c r="OSB2" s="16"/>
      <c r="OSC2" s="16"/>
      <c r="OSD2" s="16"/>
      <c r="OSE2" s="16"/>
      <c r="OSF2" s="16"/>
      <c r="OSG2" s="16"/>
      <c r="OSH2" s="16"/>
      <c r="OSI2" s="16"/>
      <c r="OSJ2" s="16"/>
      <c r="OSK2" s="16"/>
      <c r="OSL2" s="16"/>
      <c r="OSM2" s="16"/>
      <c r="OSN2" s="16"/>
      <c r="OSO2" s="16"/>
      <c r="OSP2" s="16"/>
      <c r="OSQ2" s="16"/>
      <c r="OSR2" s="16"/>
      <c r="OSS2" s="16"/>
      <c r="OST2" s="16"/>
      <c r="OSU2" s="16"/>
      <c r="OSV2" s="16"/>
      <c r="OSW2" s="16"/>
      <c r="OSX2" s="16"/>
      <c r="OSY2" s="16"/>
      <c r="OSZ2" s="16"/>
      <c r="OTA2" s="16"/>
      <c r="OTB2" s="16"/>
      <c r="OTC2" s="16"/>
      <c r="OTD2" s="16"/>
      <c r="OTE2" s="16"/>
      <c r="OTF2" s="16"/>
      <c r="OTG2" s="16"/>
      <c r="OTH2" s="16"/>
      <c r="OTI2" s="16"/>
      <c r="OTJ2" s="16"/>
      <c r="OTK2" s="16"/>
      <c r="OTL2" s="16"/>
      <c r="OTM2" s="16"/>
      <c r="OTN2" s="16"/>
      <c r="OTO2" s="16"/>
      <c r="OTP2" s="16"/>
      <c r="OTQ2" s="16"/>
      <c r="OTR2" s="16"/>
      <c r="OTS2" s="16"/>
      <c r="OTT2" s="16"/>
      <c r="OTU2" s="16"/>
      <c r="OTV2" s="16"/>
      <c r="OTW2" s="16"/>
      <c r="OTX2" s="16"/>
      <c r="OTY2" s="16"/>
      <c r="OTZ2" s="16"/>
      <c r="OUA2" s="16"/>
      <c r="OUB2" s="16"/>
      <c r="OUC2" s="16"/>
      <c r="OUD2" s="16"/>
      <c r="OUE2" s="16"/>
      <c r="OUF2" s="16"/>
      <c r="OUG2" s="16"/>
      <c r="OUH2" s="16"/>
      <c r="OUI2" s="16"/>
      <c r="OUJ2" s="16"/>
      <c r="OUK2" s="16"/>
      <c r="OUL2" s="16"/>
      <c r="OUM2" s="16"/>
      <c r="OUN2" s="16"/>
      <c r="OUO2" s="16"/>
      <c r="OUP2" s="16"/>
      <c r="OUQ2" s="16"/>
      <c r="OUR2" s="16"/>
      <c r="OUS2" s="16"/>
      <c r="OUT2" s="16"/>
      <c r="OUU2" s="16"/>
      <c r="OUV2" s="16"/>
      <c r="OUW2" s="16"/>
      <c r="OUX2" s="16"/>
      <c r="OUY2" s="16"/>
      <c r="OUZ2" s="16"/>
      <c r="OVA2" s="16"/>
      <c r="OVB2" s="16"/>
      <c r="OVC2" s="16"/>
      <c r="OVD2" s="16"/>
      <c r="OVE2" s="16"/>
      <c r="OVF2" s="16"/>
      <c r="OVG2" s="16"/>
      <c r="OVH2" s="16"/>
      <c r="OVI2" s="16"/>
      <c r="OVJ2" s="16"/>
      <c r="OVK2" s="16"/>
      <c r="OVL2" s="16"/>
      <c r="OVM2" s="16"/>
      <c r="OVN2" s="16"/>
      <c r="OVO2" s="16"/>
      <c r="OVP2" s="16"/>
      <c r="OVQ2" s="16"/>
      <c r="OVR2" s="16"/>
      <c r="OVS2" s="16"/>
      <c r="OVT2" s="16"/>
      <c r="OVU2" s="16"/>
      <c r="OVV2" s="16"/>
      <c r="OVW2" s="16"/>
      <c r="OVX2" s="16"/>
      <c r="OVY2" s="16"/>
      <c r="OVZ2" s="16"/>
      <c r="OWA2" s="16"/>
      <c r="OWB2" s="16"/>
      <c r="OWC2" s="16"/>
      <c r="OWD2" s="16"/>
      <c r="OWE2" s="16"/>
      <c r="OWF2" s="16"/>
      <c r="OWG2" s="16"/>
      <c r="OWH2" s="16"/>
      <c r="OWI2" s="16"/>
      <c r="OWJ2" s="16"/>
      <c r="OWK2" s="16"/>
      <c r="OWL2" s="16"/>
      <c r="OWM2" s="16"/>
      <c r="OWN2" s="16"/>
      <c r="OWO2" s="16"/>
      <c r="OWP2" s="16"/>
      <c r="OWQ2" s="16"/>
      <c r="OWR2" s="16"/>
      <c r="OWS2" s="16"/>
      <c r="OWT2" s="16"/>
      <c r="OWU2" s="16"/>
      <c r="OWV2" s="16"/>
      <c r="OWW2" s="16"/>
      <c r="OWX2" s="16"/>
      <c r="OWY2" s="16"/>
      <c r="OWZ2" s="16"/>
      <c r="OXA2" s="16"/>
      <c r="OXB2" s="16"/>
      <c r="OXC2" s="16"/>
      <c r="OXD2" s="16"/>
      <c r="OXE2" s="16"/>
      <c r="OXF2" s="16"/>
      <c r="OXG2" s="16"/>
      <c r="OXH2" s="16"/>
      <c r="OXI2" s="16"/>
      <c r="OXJ2" s="16"/>
      <c r="OXK2" s="16"/>
      <c r="OXL2" s="16"/>
      <c r="OXM2" s="16"/>
      <c r="OXN2" s="16"/>
      <c r="OXO2" s="16"/>
      <c r="OXP2" s="16"/>
      <c r="OXQ2" s="16"/>
      <c r="OXR2" s="16"/>
      <c r="OXS2" s="16"/>
      <c r="OXT2" s="16"/>
      <c r="OXU2" s="16"/>
      <c r="OXV2" s="16"/>
      <c r="OXW2" s="16"/>
      <c r="OXX2" s="16"/>
      <c r="OXY2" s="16"/>
      <c r="OXZ2" s="16"/>
      <c r="OYA2" s="16"/>
      <c r="OYB2" s="16"/>
      <c r="OYC2" s="16"/>
      <c r="OYD2" s="16"/>
      <c r="OYE2" s="16"/>
      <c r="OYF2" s="16"/>
      <c r="OYG2" s="16"/>
      <c r="OYH2" s="16"/>
      <c r="OYI2" s="16"/>
      <c r="OYJ2" s="16"/>
      <c r="OYK2" s="16"/>
      <c r="OYL2" s="16"/>
      <c r="OYM2" s="16"/>
      <c r="OYN2" s="16"/>
      <c r="OYO2" s="16"/>
      <c r="OYP2" s="16"/>
      <c r="OYQ2" s="16"/>
      <c r="OYR2" s="16"/>
      <c r="OYS2" s="16"/>
      <c r="OYT2" s="16"/>
      <c r="OYU2" s="16"/>
      <c r="OYV2" s="16"/>
      <c r="OYW2" s="16"/>
      <c r="OYX2" s="16"/>
      <c r="OYY2" s="16"/>
      <c r="OYZ2" s="16"/>
      <c r="OZA2" s="16"/>
      <c r="OZB2" s="16"/>
      <c r="OZC2" s="16"/>
      <c r="OZD2" s="16"/>
      <c r="OZE2" s="16"/>
      <c r="OZF2" s="16"/>
      <c r="OZG2" s="16"/>
      <c r="OZH2" s="16"/>
      <c r="OZI2" s="16"/>
      <c r="OZJ2" s="16"/>
      <c r="OZK2" s="16"/>
      <c r="OZL2" s="16"/>
      <c r="OZM2" s="16"/>
      <c r="OZN2" s="16"/>
      <c r="OZO2" s="16"/>
      <c r="OZP2" s="16"/>
      <c r="OZQ2" s="16"/>
      <c r="OZR2" s="16"/>
      <c r="OZS2" s="16"/>
      <c r="OZT2" s="16"/>
      <c r="OZU2" s="16"/>
      <c r="OZV2" s="16"/>
      <c r="OZW2" s="16"/>
      <c r="OZX2" s="16"/>
      <c r="OZY2" s="16"/>
      <c r="OZZ2" s="16"/>
      <c r="PAA2" s="16"/>
      <c r="PAB2" s="16"/>
      <c r="PAC2" s="16"/>
      <c r="PAD2" s="16"/>
      <c r="PAE2" s="16"/>
      <c r="PAF2" s="16"/>
      <c r="PAG2" s="16"/>
      <c r="PAH2" s="16"/>
      <c r="PAI2" s="16"/>
      <c r="PAJ2" s="16"/>
      <c r="PAK2" s="16"/>
      <c r="PAL2" s="16"/>
      <c r="PAM2" s="16"/>
      <c r="PAN2" s="16"/>
      <c r="PAO2" s="16"/>
      <c r="PAP2" s="16"/>
      <c r="PAQ2" s="16"/>
      <c r="PAR2" s="16"/>
      <c r="PAS2" s="16"/>
      <c r="PAT2" s="16"/>
      <c r="PAU2" s="16"/>
      <c r="PAV2" s="16"/>
      <c r="PAW2" s="16"/>
      <c r="PAX2" s="16"/>
      <c r="PAY2" s="16"/>
      <c r="PAZ2" s="16"/>
      <c r="PBA2" s="16"/>
      <c r="PBB2" s="16"/>
      <c r="PBC2" s="16"/>
      <c r="PBD2" s="16"/>
      <c r="PBE2" s="16"/>
      <c r="PBF2" s="16"/>
      <c r="PBG2" s="16"/>
      <c r="PBH2" s="16"/>
      <c r="PBI2" s="16"/>
      <c r="PBJ2" s="16"/>
      <c r="PBK2" s="16"/>
      <c r="PBL2" s="16"/>
      <c r="PBM2" s="16"/>
      <c r="PBN2" s="16"/>
      <c r="PBO2" s="16"/>
      <c r="PBP2" s="16"/>
      <c r="PBQ2" s="16"/>
      <c r="PBR2" s="16"/>
      <c r="PBS2" s="16"/>
      <c r="PBT2" s="16"/>
      <c r="PBU2" s="16"/>
      <c r="PBV2" s="16"/>
      <c r="PBW2" s="16"/>
      <c r="PBX2" s="16"/>
      <c r="PBY2" s="16"/>
      <c r="PBZ2" s="16"/>
      <c r="PCA2" s="16"/>
      <c r="PCB2" s="16"/>
      <c r="PCC2" s="16"/>
      <c r="PCD2" s="16"/>
      <c r="PCE2" s="16"/>
      <c r="PCF2" s="16"/>
      <c r="PCG2" s="16"/>
      <c r="PCH2" s="16"/>
      <c r="PCI2" s="16"/>
      <c r="PCJ2" s="16"/>
      <c r="PCK2" s="16"/>
      <c r="PCL2" s="16"/>
      <c r="PCM2" s="16"/>
      <c r="PCN2" s="16"/>
      <c r="PCO2" s="16"/>
      <c r="PCP2" s="16"/>
      <c r="PCQ2" s="16"/>
      <c r="PCR2" s="16"/>
      <c r="PCS2" s="16"/>
      <c r="PCT2" s="16"/>
      <c r="PCU2" s="16"/>
      <c r="PCV2" s="16"/>
      <c r="PCW2" s="16"/>
      <c r="PCX2" s="16"/>
      <c r="PCY2" s="16"/>
      <c r="PCZ2" s="16"/>
      <c r="PDA2" s="16"/>
      <c r="PDB2" s="16"/>
      <c r="PDC2" s="16"/>
      <c r="PDD2" s="16"/>
      <c r="PDE2" s="16"/>
      <c r="PDF2" s="16"/>
      <c r="PDG2" s="16"/>
      <c r="PDH2" s="16"/>
      <c r="PDI2" s="16"/>
      <c r="PDJ2" s="16"/>
      <c r="PDK2" s="16"/>
      <c r="PDL2" s="16"/>
      <c r="PDM2" s="16"/>
      <c r="PDN2" s="16"/>
      <c r="PDO2" s="16"/>
      <c r="PDP2" s="16"/>
      <c r="PDQ2" s="16"/>
      <c r="PDR2" s="16"/>
      <c r="PDS2" s="16"/>
      <c r="PDT2" s="16"/>
      <c r="PDU2" s="16"/>
      <c r="PDV2" s="16"/>
      <c r="PDW2" s="16"/>
      <c r="PDX2" s="16"/>
      <c r="PDY2" s="16"/>
      <c r="PDZ2" s="16"/>
      <c r="PEA2" s="16"/>
      <c r="PEB2" s="16"/>
      <c r="PEC2" s="16"/>
      <c r="PED2" s="16"/>
      <c r="PEE2" s="16"/>
      <c r="PEF2" s="16"/>
      <c r="PEG2" s="16"/>
      <c r="PEH2" s="16"/>
      <c r="PEI2" s="16"/>
      <c r="PEJ2" s="16"/>
      <c r="PEK2" s="16"/>
      <c r="PEL2" s="16"/>
      <c r="PEM2" s="16"/>
      <c r="PEN2" s="16"/>
      <c r="PEO2" s="16"/>
      <c r="PEP2" s="16"/>
      <c r="PEQ2" s="16"/>
      <c r="PER2" s="16"/>
      <c r="PES2" s="16"/>
      <c r="PET2" s="16"/>
      <c r="PEU2" s="16"/>
      <c r="PEV2" s="16"/>
      <c r="PEW2" s="16"/>
      <c r="PEX2" s="16"/>
      <c r="PEY2" s="16"/>
      <c r="PEZ2" s="16"/>
      <c r="PFA2" s="16"/>
      <c r="PFB2" s="16"/>
      <c r="PFC2" s="16"/>
      <c r="PFD2" s="16"/>
      <c r="PFE2" s="16"/>
      <c r="PFF2" s="16"/>
      <c r="PFG2" s="16"/>
      <c r="PFH2" s="16"/>
      <c r="PFI2" s="16"/>
      <c r="PFJ2" s="16"/>
      <c r="PFK2" s="16"/>
      <c r="PFL2" s="16"/>
      <c r="PFM2" s="16"/>
      <c r="PFN2" s="16"/>
      <c r="PFO2" s="16"/>
      <c r="PFP2" s="16"/>
      <c r="PFQ2" s="16"/>
      <c r="PFR2" s="16"/>
      <c r="PFS2" s="16"/>
      <c r="PFT2" s="16"/>
      <c r="PFU2" s="16"/>
      <c r="PFV2" s="16"/>
      <c r="PFW2" s="16"/>
      <c r="PFX2" s="16"/>
      <c r="PFY2" s="16"/>
      <c r="PFZ2" s="16"/>
      <c r="PGA2" s="16"/>
      <c r="PGB2" s="16"/>
      <c r="PGC2" s="16"/>
      <c r="PGD2" s="16"/>
      <c r="PGE2" s="16"/>
      <c r="PGF2" s="16"/>
      <c r="PGG2" s="16"/>
      <c r="PGH2" s="16"/>
      <c r="PGI2" s="16"/>
      <c r="PGJ2" s="16"/>
      <c r="PGK2" s="16"/>
      <c r="PGL2" s="16"/>
      <c r="PGM2" s="16"/>
      <c r="PGN2" s="16"/>
      <c r="PGO2" s="16"/>
      <c r="PGP2" s="16"/>
      <c r="PGQ2" s="16"/>
      <c r="PGR2" s="16"/>
      <c r="PGS2" s="16"/>
      <c r="PGT2" s="16"/>
      <c r="PGU2" s="16"/>
      <c r="PGV2" s="16"/>
      <c r="PGW2" s="16"/>
      <c r="PGX2" s="16"/>
      <c r="PGY2" s="16"/>
      <c r="PGZ2" s="16"/>
      <c r="PHA2" s="16"/>
      <c r="PHB2" s="16"/>
      <c r="PHC2" s="16"/>
      <c r="PHD2" s="16"/>
      <c r="PHE2" s="16"/>
      <c r="PHF2" s="16"/>
      <c r="PHG2" s="16"/>
      <c r="PHH2" s="16"/>
      <c r="PHI2" s="16"/>
      <c r="PHJ2" s="16"/>
      <c r="PHK2" s="16"/>
      <c r="PHL2" s="16"/>
      <c r="PHM2" s="16"/>
      <c r="PHN2" s="16"/>
      <c r="PHO2" s="16"/>
      <c r="PHP2" s="16"/>
      <c r="PHQ2" s="16"/>
      <c r="PHR2" s="16"/>
      <c r="PHS2" s="16"/>
      <c r="PHT2" s="16"/>
      <c r="PHU2" s="16"/>
      <c r="PHV2" s="16"/>
      <c r="PHW2" s="16"/>
      <c r="PHX2" s="16"/>
      <c r="PHY2" s="16"/>
      <c r="PHZ2" s="16"/>
      <c r="PIA2" s="16"/>
      <c r="PIB2" s="16"/>
      <c r="PIC2" s="16"/>
      <c r="PID2" s="16"/>
      <c r="PIE2" s="16"/>
      <c r="PIF2" s="16"/>
      <c r="PIG2" s="16"/>
      <c r="PIH2" s="16"/>
      <c r="PII2" s="16"/>
      <c r="PIJ2" s="16"/>
      <c r="PIK2" s="16"/>
      <c r="PIL2" s="16"/>
      <c r="PIM2" s="16"/>
      <c r="PIN2" s="16"/>
      <c r="PIO2" s="16"/>
      <c r="PIP2" s="16"/>
      <c r="PIQ2" s="16"/>
      <c r="PIR2" s="16"/>
      <c r="PIS2" s="16"/>
      <c r="PIT2" s="16"/>
      <c r="PIU2" s="16"/>
      <c r="PIV2" s="16"/>
      <c r="PIW2" s="16"/>
      <c r="PIX2" s="16"/>
      <c r="PIY2" s="16"/>
      <c r="PIZ2" s="16"/>
      <c r="PJA2" s="16"/>
      <c r="PJB2" s="16"/>
      <c r="PJC2" s="16"/>
      <c r="PJD2" s="16"/>
      <c r="PJE2" s="16"/>
      <c r="PJF2" s="16"/>
      <c r="PJG2" s="16"/>
      <c r="PJH2" s="16"/>
      <c r="PJI2" s="16"/>
      <c r="PJJ2" s="16"/>
      <c r="PJK2" s="16"/>
      <c r="PJL2" s="16"/>
      <c r="PJM2" s="16"/>
      <c r="PJN2" s="16"/>
      <c r="PJO2" s="16"/>
      <c r="PJP2" s="16"/>
      <c r="PJQ2" s="16"/>
      <c r="PJR2" s="16"/>
      <c r="PJS2" s="16"/>
      <c r="PJT2" s="16"/>
      <c r="PJU2" s="16"/>
      <c r="PJV2" s="16"/>
      <c r="PJW2" s="16"/>
      <c r="PJX2" s="16"/>
      <c r="PJY2" s="16"/>
      <c r="PJZ2" s="16"/>
      <c r="PKA2" s="16"/>
      <c r="PKB2" s="16"/>
      <c r="PKC2" s="16"/>
      <c r="PKD2" s="16"/>
      <c r="PKE2" s="16"/>
      <c r="PKF2" s="16"/>
      <c r="PKG2" s="16"/>
      <c r="PKH2" s="16"/>
      <c r="PKI2" s="16"/>
      <c r="PKJ2" s="16"/>
      <c r="PKK2" s="16"/>
      <c r="PKL2" s="16"/>
      <c r="PKM2" s="16"/>
      <c r="PKN2" s="16"/>
      <c r="PKO2" s="16"/>
      <c r="PKP2" s="16"/>
      <c r="PKQ2" s="16"/>
      <c r="PKR2" s="16"/>
      <c r="PKS2" s="16"/>
      <c r="PKT2" s="16"/>
      <c r="PKU2" s="16"/>
      <c r="PKV2" s="16"/>
      <c r="PKW2" s="16"/>
      <c r="PKX2" s="16"/>
      <c r="PKY2" s="16"/>
      <c r="PKZ2" s="16"/>
      <c r="PLA2" s="16"/>
      <c r="PLB2" s="16"/>
      <c r="PLC2" s="16"/>
      <c r="PLD2" s="16"/>
      <c r="PLE2" s="16"/>
      <c r="PLF2" s="16"/>
      <c r="PLG2" s="16"/>
      <c r="PLH2" s="16"/>
      <c r="PLI2" s="16"/>
      <c r="PLJ2" s="16"/>
      <c r="PLK2" s="16"/>
      <c r="PLL2" s="16"/>
      <c r="PLM2" s="16"/>
      <c r="PLN2" s="16"/>
      <c r="PLO2" s="16"/>
      <c r="PLP2" s="16"/>
      <c r="PLQ2" s="16"/>
      <c r="PLR2" s="16"/>
      <c r="PLS2" s="16"/>
      <c r="PLT2" s="16"/>
      <c r="PLU2" s="16"/>
      <c r="PLV2" s="16"/>
      <c r="PLW2" s="16"/>
      <c r="PLX2" s="16"/>
      <c r="PLY2" s="16"/>
      <c r="PLZ2" s="16"/>
      <c r="PMA2" s="16"/>
      <c r="PMB2" s="16"/>
      <c r="PMC2" s="16"/>
      <c r="PMD2" s="16"/>
      <c r="PME2" s="16"/>
      <c r="PMF2" s="16"/>
      <c r="PMG2" s="16"/>
      <c r="PMH2" s="16"/>
      <c r="PMI2" s="16"/>
      <c r="PMJ2" s="16"/>
      <c r="PMK2" s="16"/>
      <c r="PML2" s="16"/>
      <c r="PMM2" s="16"/>
      <c r="PMN2" s="16"/>
      <c r="PMO2" s="16"/>
      <c r="PMP2" s="16"/>
      <c r="PMQ2" s="16"/>
      <c r="PMR2" s="16"/>
      <c r="PMS2" s="16"/>
      <c r="PMT2" s="16"/>
      <c r="PMU2" s="16"/>
      <c r="PMV2" s="16"/>
      <c r="PMW2" s="16"/>
      <c r="PMX2" s="16"/>
      <c r="PMY2" s="16"/>
      <c r="PMZ2" s="16"/>
      <c r="PNA2" s="16"/>
      <c r="PNB2" s="16"/>
      <c r="PNC2" s="16"/>
      <c r="PND2" s="16"/>
      <c r="PNE2" s="16"/>
      <c r="PNF2" s="16"/>
      <c r="PNG2" s="16"/>
      <c r="PNH2" s="16"/>
      <c r="PNI2" s="16"/>
      <c r="PNJ2" s="16"/>
      <c r="PNK2" s="16"/>
      <c r="PNL2" s="16"/>
      <c r="PNM2" s="16"/>
      <c r="PNN2" s="16"/>
      <c r="PNO2" s="16"/>
      <c r="PNP2" s="16"/>
      <c r="PNQ2" s="16"/>
      <c r="PNR2" s="16"/>
      <c r="PNS2" s="16"/>
      <c r="PNT2" s="16"/>
      <c r="PNU2" s="16"/>
      <c r="PNV2" s="16"/>
      <c r="PNW2" s="16"/>
      <c r="PNX2" s="16"/>
      <c r="PNY2" s="16"/>
      <c r="PNZ2" s="16"/>
      <c r="POA2" s="16"/>
      <c r="POB2" s="16"/>
      <c r="POC2" s="16"/>
      <c r="POD2" s="16"/>
      <c r="POE2" s="16"/>
      <c r="POF2" s="16"/>
      <c r="POG2" s="16"/>
      <c r="POH2" s="16"/>
      <c r="POI2" s="16"/>
      <c r="POJ2" s="16"/>
      <c r="POK2" s="16"/>
      <c r="POL2" s="16"/>
      <c r="POM2" s="16"/>
      <c r="PON2" s="16"/>
      <c r="POO2" s="16"/>
      <c r="POP2" s="16"/>
      <c r="POQ2" s="16"/>
      <c r="POR2" s="16"/>
      <c r="POS2" s="16"/>
      <c r="POT2" s="16"/>
      <c r="POU2" s="16"/>
      <c r="POV2" s="16"/>
      <c r="POW2" s="16"/>
      <c r="POX2" s="16"/>
      <c r="POY2" s="16"/>
      <c r="POZ2" s="16"/>
      <c r="PPA2" s="16"/>
      <c r="PPB2" s="16"/>
      <c r="PPC2" s="16"/>
      <c r="PPD2" s="16"/>
      <c r="PPE2" s="16"/>
      <c r="PPF2" s="16"/>
      <c r="PPG2" s="16"/>
      <c r="PPH2" s="16"/>
      <c r="PPI2" s="16"/>
      <c r="PPJ2" s="16"/>
      <c r="PPK2" s="16"/>
      <c r="PPL2" s="16"/>
      <c r="PPM2" s="16"/>
      <c r="PPN2" s="16"/>
      <c r="PPO2" s="16"/>
      <c r="PPP2" s="16"/>
      <c r="PPQ2" s="16"/>
      <c r="PPR2" s="16"/>
      <c r="PPS2" s="16"/>
      <c r="PPT2" s="16"/>
      <c r="PPU2" s="16"/>
      <c r="PPV2" s="16"/>
      <c r="PPW2" s="16"/>
      <c r="PPX2" s="16"/>
      <c r="PPY2" s="16"/>
      <c r="PPZ2" s="16"/>
      <c r="PQA2" s="16"/>
      <c r="PQB2" s="16"/>
      <c r="PQC2" s="16"/>
      <c r="PQD2" s="16"/>
      <c r="PQE2" s="16"/>
      <c r="PQF2" s="16"/>
      <c r="PQG2" s="16"/>
      <c r="PQH2" s="16"/>
      <c r="PQI2" s="16"/>
      <c r="PQJ2" s="16"/>
      <c r="PQK2" s="16"/>
      <c r="PQL2" s="16"/>
      <c r="PQM2" s="16"/>
      <c r="PQN2" s="16"/>
      <c r="PQO2" s="16"/>
      <c r="PQP2" s="16"/>
      <c r="PQQ2" s="16"/>
      <c r="PQR2" s="16"/>
      <c r="PQS2" s="16"/>
      <c r="PQT2" s="16"/>
      <c r="PQU2" s="16"/>
      <c r="PQV2" s="16"/>
      <c r="PQW2" s="16"/>
      <c r="PQX2" s="16"/>
      <c r="PQY2" s="16"/>
      <c r="PQZ2" s="16"/>
      <c r="PRA2" s="16"/>
      <c r="PRB2" s="16"/>
      <c r="PRC2" s="16"/>
      <c r="PRD2" s="16"/>
      <c r="PRE2" s="16"/>
      <c r="PRF2" s="16"/>
      <c r="PRG2" s="16"/>
      <c r="PRH2" s="16"/>
      <c r="PRI2" s="16"/>
      <c r="PRJ2" s="16"/>
      <c r="PRK2" s="16"/>
      <c r="PRL2" s="16"/>
      <c r="PRM2" s="16"/>
      <c r="PRN2" s="16"/>
      <c r="PRO2" s="16"/>
      <c r="PRP2" s="16"/>
      <c r="PRQ2" s="16"/>
      <c r="PRR2" s="16"/>
      <c r="PRS2" s="16"/>
      <c r="PRT2" s="16"/>
      <c r="PRU2" s="16"/>
      <c r="PRV2" s="16"/>
      <c r="PRW2" s="16"/>
      <c r="PRX2" s="16"/>
      <c r="PRY2" s="16"/>
      <c r="PRZ2" s="16"/>
      <c r="PSA2" s="16"/>
      <c r="PSB2" s="16"/>
      <c r="PSC2" s="16"/>
      <c r="PSD2" s="16"/>
      <c r="PSE2" s="16"/>
      <c r="PSF2" s="16"/>
      <c r="PSG2" s="16"/>
      <c r="PSH2" s="16"/>
      <c r="PSI2" s="16"/>
      <c r="PSJ2" s="16"/>
      <c r="PSK2" s="16"/>
      <c r="PSL2" s="16"/>
      <c r="PSM2" s="16"/>
      <c r="PSN2" s="16"/>
      <c r="PSO2" s="16"/>
      <c r="PSP2" s="16"/>
      <c r="PSQ2" s="16"/>
      <c r="PSR2" s="16"/>
      <c r="PSS2" s="16"/>
      <c r="PST2" s="16"/>
      <c r="PSU2" s="16"/>
      <c r="PSV2" s="16"/>
      <c r="PSW2" s="16"/>
      <c r="PSX2" s="16"/>
      <c r="PSY2" s="16"/>
      <c r="PSZ2" s="16"/>
      <c r="PTA2" s="16"/>
      <c r="PTB2" s="16"/>
      <c r="PTC2" s="16"/>
      <c r="PTD2" s="16"/>
      <c r="PTE2" s="16"/>
      <c r="PTF2" s="16"/>
      <c r="PTG2" s="16"/>
      <c r="PTH2" s="16"/>
      <c r="PTI2" s="16"/>
      <c r="PTJ2" s="16"/>
      <c r="PTK2" s="16"/>
      <c r="PTL2" s="16"/>
      <c r="PTM2" s="16"/>
      <c r="PTN2" s="16"/>
      <c r="PTO2" s="16"/>
      <c r="PTP2" s="16"/>
      <c r="PTQ2" s="16"/>
      <c r="PTR2" s="16"/>
      <c r="PTS2" s="16"/>
      <c r="PTT2" s="16"/>
      <c r="PTU2" s="16"/>
      <c r="PTV2" s="16"/>
      <c r="PTW2" s="16"/>
      <c r="PTX2" s="16"/>
      <c r="PTY2" s="16"/>
      <c r="PTZ2" s="16"/>
      <c r="PUA2" s="16"/>
      <c r="PUB2" s="16"/>
      <c r="PUC2" s="16"/>
      <c r="PUD2" s="16"/>
      <c r="PUE2" s="16"/>
      <c r="PUF2" s="16"/>
      <c r="PUG2" s="16"/>
      <c r="PUH2" s="16"/>
      <c r="PUI2" s="16"/>
      <c r="PUJ2" s="16"/>
      <c r="PUK2" s="16"/>
      <c r="PUL2" s="16"/>
      <c r="PUM2" s="16"/>
      <c r="PUN2" s="16"/>
      <c r="PUO2" s="16"/>
      <c r="PUP2" s="16"/>
      <c r="PUQ2" s="16"/>
      <c r="PUR2" s="16"/>
      <c r="PUS2" s="16"/>
      <c r="PUT2" s="16"/>
      <c r="PUU2" s="16"/>
      <c r="PUV2" s="16"/>
      <c r="PUW2" s="16"/>
      <c r="PUX2" s="16"/>
      <c r="PUY2" s="16"/>
      <c r="PUZ2" s="16"/>
      <c r="PVA2" s="16"/>
      <c r="PVB2" s="16"/>
      <c r="PVC2" s="16"/>
      <c r="PVD2" s="16"/>
      <c r="PVE2" s="16"/>
      <c r="PVF2" s="16"/>
      <c r="PVG2" s="16"/>
      <c r="PVH2" s="16"/>
      <c r="PVI2" s="16"/>
      <c r="PVJ2" s="16"/>
      <c r="PVK2" s="16"/>
      <c r="PVL2" s="16"/>
      <c r="PVM2" s="16"/>
      <c r="PVN2" s="16"/>
      <c r="PVO2" s="16"/>
      <c r="PVP2" s="16"/>
      <c r="PVQ2" s="16"/>
      <c r="PVR2" s="16"/>
      <c r="PVS2" s="16"/>
      <c r="PVT2" s="16"/>
      <c r="PVU2" s="16"/>
      <c r="PVV2" s="16"/>
      <c r="PVW2" s="16"/>
      <c r="PVX2" s="16"/>
      <c r="PVY2" s="16"/>
      <c r="PVZ2" s="16"/>
      <c r="PWA2" s="16"/>
      <c r="PWB2" s="16"/>
      <c r="PWC2" s="16"/>
      <c r="PWD2" s="16"/>
      <c r="PWE2" s="16"/>
      <c r="PWF2" s="16"/>
      <c r="PWG2" s="16"/>
      <c r="PWH2" s="16"/>
      <c r="PWI2" s="16"/>
      <c r="PWJ2" s="16"/>
      <c r="PWK2" s="16"/>
      <c r="PWL2" s="16"/>
      <c r="PWM2" s="16"/>
      <c r="PWN2" s="16"/>
      <c r="PWO2" s="16"/>
      <c r="PWP2" s="16"/>
      <c r="PWQ2" s="16"/>
      <c r="PWR2" s="16"/>
      <c r="PWS2" s="16"/>
      <c r="PWT2" s="16"/>
      <c r="PWU2" s="16"/>
      <c r="PWV2" s="16"/>
      <c r="PWW2" s="16"/>
      <c r="PWX2" s="16"/>
      <c r="PWY2" s="16"/>
      <c r="PWZ2" s="16"/>
      <c r="PXA2" s="16"/>
      <c r="PXB2" s="16"/>
      <c r="PXC2" s="16"/>
      <c r="PXD2" s="16"/>
      <c r="PXE2" s="16"/>
      <c r="PXF2" s="16"/>
      <c r="PXG2" s="16"/>
      <c r="PXH2" s="16"/>
      <c r="PXI2" s="16"/>
      <c r="PXJ2" s="16"/>
      <c r="PXK2" s="16"/>
      <c r="PXL2" s="16"/>
      <c r="PXM2" s="16"/>
      <c r="PXN2" s="16"/>
      <c r="PXO2" s="16"/>
      <c r="PXP2" s="16"/>
      <c r="PXQ2" s="16"/>
      <c r="PXR2" s="16"/>
      <c r="PXS2" s="16"/>
      <c r="PXT2" s="16"/>
      <c r="PXU2" s="16"/>
      <c r="PXV2" s="16"/>
      <c r="PXW2" s="16"/>
      <c r="PXX2" s="16"/>
      <c r="PXY2" s="16"/>
      <c r="PXZ2" s="16"/>
      <c r="PYA2" s="16"/>
      <c r="PYB2" s="16"/>
      <c r="PYC2" s="16"/>
      <c r="PYD2" s="16"/>
      <c r="PYE2" s="16"/>
      <c r="PYF2" s="16"/>
      <c r="PYG2" s="16"/>
      <c r="PYH2" s="16"/>
      <c r="PYI2" s="16"/>
      <c r="PYJ2" s="16"/>
      <c r="PYK2" s="16"/>
      <c r="PYL2" s="16"/>
      <c r="PYM2" s="16"/>
      <c r="PYN2" s="16"/>
      <c r="PYO2" s="16"/>
      <c r="PYP2" s="16"/>
      <c r="PYQ2" s="16"/>
      <c r="PYR2" s="16"/>
      <c r="PYS2" s="16"/>
      <c r="PYT2" s="16"/>
      <c r="PYU2" s="16"/>
      <c r="PYV2" s="16"/>
      <c r="PYW2" s="16"/>
      <c r="PYX2" s="16"/>
      <c r="PYY2" s="16"/>
      <c r="PYZ2" s="16"/>
      <c r="PZA2" s="16"/>
      <c r="PZB2" s="16"/>
      <c r="PZC2" s="16"/>
      <c r="PZD2" s="16"/>
      <c r="PZE2" s="16"/>
      <c r="PZF2" s="16"/>
      <c r="PZG2" s="16"/>
      <c r="PZH2" s="16"/>
      <c r="PZI2" s="16"/>
      <c r="PZJ2" s="16"/>
      <c r="PZK2" s="16"/>
      <c r="PZL2" s="16"/>
      <c r="PZM2" s="16"/>
      <c r="PZN2" s="16"/>
      <c r="PZO2" s="16"/>
      <c r="PZP2" s="16"/>
      <c r="PZQ2" s="16"/>
      <c r="PZR2" s="16"/>
      <c r="PZS2" s="16"/>
      <c r="PZT2" s="16"/>
      <c r="PZU2" s="16"/>
      <c r="PZV2" s="16"/>
      <c r="PZW2" s="16"/>
      <c r="PZX2" s="16"/>
      <c r="PZY2" s="16"/>
      <c r="PZZ2" s="16"/>
      <c r="QAA2" s="16"/>
      <c r="QAB2" s="16"/>
      <c r="QAC2" s="16"/>
      <c r="QAD2" s="16"/>
      <c r="QAE2" s="16"/>
      <c r="QAF2" s="16"/>
      <c r="QAG2" s="16"/>
      <c r="QAH2" s="16"/>
      <c r="QAI2" s="16"/>
      <c r="QAJ2" s="16"/>
      <c r="QAK2" s="16"/>
      <c r="QAL2" s="16"/>
      <c r="QAM2" s="16"/>
      <c r="QAN2" s="16"/>
      <c r="QAO2" s="16"/>
      <c r="QAP2" s="16"/>
      <c r="QAQ2" s="16"/>
      <c r="QAR2" s="16"/>
      <c r="QAS2" s="16"/>
      <c r="QAT2" s="16"/>
      <c r="QAU2" s="16"/>
      <c r="QAV2" s="16"/>
      <c r="QAW2" s="16"/>
      <c r="QAX2" s="16"/>
      <c r="QAY2" s="16"/>
      <c r="QAZ2" s="16"/>
      <c r="QBA2" s="16"/>
      <c r="QBB2" s="16"/>
      <c r="QBC2" s="16"/>
      <c r="QBD2" s="16"/>
      <c r="QBE2" s="16"/>
      <c r="QBF2" s="16"/>
      <c r="QBG2" s="16"/>
      <c r="QBH2" s="16"/>
      <c r="QBI2" s="16"/>
      <c r="QBJ2" s="16"/>
      <c r="QBK2" s="16"/>
      <c r="QBL2" s="16"/>
      <c r="QBM2" s="16"/>
      <c r="QBN2" s="16"/>
      <c r="QBO2" s="16"/>
      <c r="QBP2" s="16"/>
      <c r="QBQ2" s="16"/>
      <c r="QBR2" s="16"/>
      <c r="QBS2" s="16"/>
      <c r="QBT2" s="16"/>
      <c r="QBU2" s="16"/>
      <c r="QBV2" s="16"/>
      <c r="QBW2" s="16"/>
      <c r="QBX2" s="16"/>
      <c r="QBY2" s="16"/>
      <c r="QBZ2" s="16"/>
      <c r="QCA2" s="16"/>
      <c r="QCB2" s="16"/>
      <c r="QCC2" s="16"/>
      <c r="QCD2" s="16"/>
      <c r="QCE2" s="16"/>
      <c r="QCF2" s="16"/>
      <c r="QCG2" s="16"/>
      <c r="QCH2" s="16"/>
      <c r="QCI2" s="16"/>
      <c r="QCJ2" s="16"/>
      <c r="QCK2" s="16"/>
      <c r="QCL2" s="16"/>
      <c r="QCM2" s="16"/>
      <c r="QCN2" s="16"/>
      <c r="QCO2" s="16"/>
      <c r="QCP2" s="16"/>
      <c r="QCQ2" s="16"/>
      <c r="QCR2" s="16"/>
      <c r="QCS2" s="16"/>
      <c r="QCT2" s="16"/>
      <c r="QCU2" s="16"/>
      <c r="QCV2" s="16"/>
      <c r="QCW2" s="16"/>
      <c r="QCX2" s="16"/>
      <c r="QCY2" s="16"/>
      <c r="QCZ2" s="16"/>
      <c r="QDA2" s="16"/>
      <c r="QDB2" s="16"/>
      <c r="QDC2" s="16"/>
      <c r="QDD2" s="16"/>
      <c r="QDE2" s="16"/>
      <c r="QDF2" s="16"/>
      <c r="QDG2" s="16"/>
      <c r="QDH2" s="16"/>
      <c r="QDI2" s="16"/>
      <c r="QDJ2" s="16"/>
      <c r="QDK2" s="16"/>
      <c r="QDL2" s="16"/>
      <c r="QDM2" s="16"/>
      <c r="QDN2" s="16"/>
      <c r="QDO2" s="16"/>
      <c r="QDP2" s="16"/>
      <c r="QDQ2" s="16"/>
      <c r="QDR2" s="16"/>
      <c r="QDS2" s="16"/>
      <c r="QDT2" s="16"/>
      <c r="QDU2" s="16"/>
      <c r="QDV2" s="16"/>
      <c r="QDW2" s="16"/>
      <c r="QDX2" s="16"/>
      <c r="QDY2" s="16"/>
      <c r="QDZ2" s="16"/>
      <c r="QEA2" s="16"/>
      <c r="QEB2" s="16"/>
      <c r="QEC2" s="16"/>
      <c r="QED2" s="16"/>
      <c r="QEE2" s="16"/>
      <c r="QEF2" s="16"/>
      <c r="QEG2" s="16"/>
      <c r="QEH2" s="16"/>
      <c r="QEI2" s="16"/>
      <c r="QEJ2" s="16"/>
      <c r="QEK2" s="16"/>
      <c r="QEL2" s="16"/>
      <c r="QEM2" s="16"/>
      <c r="QEN2" s="16"/>
      <c r="QEO2" s="16"/>
      <c r="QEP2" s="16"/>
      <c r="QEQ2" s="16"/>
      <c r="QER2" s="16"/>
      <c r="QES2" s="16"/>
      <c r="QET2" s="16"/>
      <c r="QEU2" s="16"/>
      <c r="QEV2" s="16"/>
      <c r="QEW2" s="16"/>
      <c r="QEX2" s="16"/>
      <c r="QEY2" s="16"/>
      <c r="QEZ2" s="16"/>
      <c r="QFA2" s="16"/>
      <c r="QFB2" s="16"/>
      <c r="QFC2" s="16"/>
      <c r="QFD2" s="16"/>
      <c r="QFE2" s="16"/>
      <c r="QFF2" s="16"/>
      <c r="QFG2" s="16"/>
      <c r="QFH2" s="16"/>
      <c r="QFI2" s="16"/>
      <c r="QFJ2" s="16"/>
      <c r="QFK2" s="16"/>
      <c r="QFL2" s="16"/>
      <c r="QFM2" s="16"/>
      <c r="QFN2" s="16"/>
      <c r="QFO2" s="16"/>
      <c r="QFP2" s="16"/>
      <c r="QFQ2" s="16"/>
      <c r="QFR2" s="16"/>
      <c r="QFS2" s="16"/>
      <c r="QFT2" s="16"/>
      <c r="QFU2" s="16"/>
      <c r="QFV2" s="16"/>
      <c r="QFW2" s="16"/>
      <c r="QFX2" s="16"/>
      <c r="QFY2" s="16"/>
      <c r="QFZ2" s="16"/>
      <c r="QGA2" s="16"/>
      <c r="QGB2" s="16"/>
      <c r="QGC2" s="16"/>
      <c r="QGD2" s="16"/>
      <c r="QGE2" s="16"/>
      <c r="QGF2" s="16"/>
      <c r="QGG2" s="16"/>
      <c r="QGH2" s="16"/>
      <c r="QGI2" s="16"/>
      <c r="QGJ2" s="16"/>
      <c r="QGK2" s="16"/>
      <c r="QGL2" s="16"/>
      <c r="QGM2" s="16"/>
      <c r="QGN2" s="16"/>
      <c r="QGO2" s="16"/>
      <c r="QGP2" s="16"/>
      <c r="QGQ2" s="16"/>
      <c r="QGR2" s="16"/>
      <c r="QGS2" s="16"/>
      <c r="QGT2" s="16"/>
      <c r="QGU2" s="16"/>
      <c r="QGV2" s="16"/>
      <c r="QGW2" s="16"/>
      <c r="QGX2" s="16"/>
      <c r="QGY2" s="16"/>
      <c r="QGZ2" s="16"/>
      <c r="QHA2" s="16"/>
      <c r="QHB2" s="16"/>
      <c r="QHC2" s="16"/>
      <c r="QHD2" s="16"/>
      <c r="QHE2" s="16"/>
      <c r="QHF2" s="16"/>
      <c r="QHG2" s="16"/>
      <c r="QHH2" s="16"/>
      <c r="QHI2" s="16"/>
      <c r="QHJ2" s="16"/>
      <c r="QHK2" s="16"/>
      <c r="QHL2" s="16"/>
      <c r="QHM2" s="16"/>
      <c r="QHN2" s="16"/>
      <c r="QHO2" s="16"/>
      <c r="QHP2" s="16"/>
      <c r="QHQ2" s="16"/>
      <c r="QHR2" s="16"/>
      <c r="QHS2" s="16"/>
      <c r="QHT2" s="16"/>
      <c r="QHU2" s="16"/>
      <c r="QHV2" s="16"/>
      <c r="QHW2" s="16"/>
      <c r="QHX2" s="16"/>
      <c r="QHY2" s="16"/>
      <c r="QHZ2" s="16"/>
      <c r="QIA2" s="16"/>
      <c r="QIB2" s="16"/>
      <c r="QIC2" s="16"/>
      <c r="QID2" s="16"/>
      <c r="QIE2" s="16"/>
      <c r="QIF2" s="16"/>
      <c r="QIG2" s="16"/>
      <c r="QIH2" s="16"/>
      <c r="QII2" s="16"/>
      <c r="QIJ2" s="16"/>
      <c r="QIK2" s="16"/>
      <c r="QIL2" s="16"/>
      <c r="QIM2" s="16"/>
      <c r="QIN2" s="16"/>
      <c r="QIO2" s="16"/>
      <c r="QIP2" s="16"/>
      <c r="QIQ2" s="16"/>
      <c r="QIR2" s="16"/>
      <c r="QIS2" s="16"/>
      <c r="QIT2" s="16"/>
      <c r="QIU2" s="16"/>
      <c r="QIV2" s="16"/>
      <c r="QIW2" s="16"/>
      <c r="QIX2" s="16"/>
      <c r="QIY2" s="16"/>
      <c r="QIZ2" s="16"/>
      <c r="QJA2" s="16"/>
      <c r="QJB2" s="16"/>
      <c r="QJC2" s="16"/>
      <c r="QJD2" s="16"/>
      <c r="QJE2" s="16"/>
      <c r="QJF2" s="16"/>
      <c r="QJG2" s="16"/>
      <c r="QJH2" s="16"/>
      <c r="QJI2" s="16"/>
      <c r="QJJ2" s="16"/>
      <c r="QJK2" s="16"/>
      <c r="QJL2" s="16"/>
      <c r="QJM2" s="16"/>
      <c r="QJN2" s="16"/>
      <c r="QJO2" s="16"/>
      <c r="QJP2" s="16"/>
      <c r="QJQ2" s="16"/>
      <c r="QJR2" s="16"/>
      <c r="QJS2" s="16"/>
      <c r="QJT2" s="16"/>
      <c r="QJU2" s="16"/>
      <c r="QJV2" s="16"/>
      <c r="QJW2" s="16"/>
      <c r="QJX2" s="16"/>
      <c r="QJY2" s="16"/>
      <c r="QJZ2" s="16"/>
      <c r="QKA2" s="16"/>
      <c r="QKB2" s="16"/>
      <c r="QKC2" s="16"/>
      <c r="QKD2" s="16"/>
      <c r="QKE2" s="16"/>
      <c r="QKF2" s="16"/>
      <c r="QKG2" s="16"/>
      <c r="QKH2" s="16"/>
      <c r="QKI2" s="16"/>
      <c r="QKJ2" s="16"/>
      <c r="QKK2" s="16"/>
      <c r="QKL2" s="16"/>
      <c r="QKM2" s="16"/>
      <c r="QKN2" s="16"/>
      <c r="QKO2" s="16"/>
      <c r="QKP2" s="16"/>
      <c r="QKQ2" s="16"/>
      <c r="QKR2" s="16"/>
      <c r="QKS2" s="16"/>
      <c r="QKT2" s="16"/>
      <c r="QKU2" s="16"/>
      <c r="QKV2" s="16"/>
      <c r="QKW2" s="16"/>
      <c r="QKX2" s="16"/>
      <c r="QKY2" s="16"/>
      <c r="QKZ2" s="16"/>
      <c r="QLA2" s="16"/>
      <c r="QLB2" s="16"/>
      <c r="QLC2" s="16"/>
      <c r="QLD2" s="16"/>
      <c r="QLE2" s="16"/>
      <c r="QLF2" s="16"/>
      <c r="QLG2" s="16"/>
      <c r="QLH2" s="16"/>
      <c r="QLI2" s="16"/>
      <c r="QLJ2" s="16"/>
      <c r="QLK2" s="16"/>
      <c r="QLL2" s="16"/>
      <c r="QLM2" s="16"/>
      <c r="QLN2" s="16"/>
      <c r="QLO2" s="16"/>
      <c r="QLP2" s="16"/>
      <c r="QLQ2" s="16"/>
      <c r="QLR2" s="16"/>
      <c r="QLS2" s="16"/>
      <c r="QLT2" s="16"/>
      <c r="QLU2" s="16"/>
      <c r="QLV2" s="16"/>
      <c r="QLW2" s="16"/>
      <c r="QLX2" s="16"/>
      <c r="QLY2" s="16"/>
      <c r="QLZ2" s="16"/>
      <c r="QMA2" s="16"/>
      <c r="QMB2" s="16"/>
      <c r="QMC2" s="16"/>
      <c r="QMD2" s="16"/>
      <c r="QME2" s="16"/>
      <c r="QMF2" s="16"/>
      <c r="QMG2" s="16"/>
      <c r="QMH2" s="16"/>
      <c r="QMI2" s="16"/>
      <c r="QMJ2" s="16"/>
      <c r="QMK2" s="16"/>
      <c r="QML2" s="16"/>
      <c r="QMM2" s="16"/>
      <c r="QMN2" s="16"/>
      <c r="QMO2" s="16"/>
      <c r="QMP2" s="16"/>
      <c r="QMQ2" s="16"/>
      <c r="QMR2" s="16"/>
      <c r="QMS2" s="16"/>
      <c r="QMT2" s="16"/>
      <c r="QMU2" s="16"/>
      <c r="QMV2" s="16"/>
      <c r="QMW2" s="16"/>
      <c r="QMX2" s="16"/>
      <c r="QMY2" s="16"/>
      <c r="QMZ2" s="16"/>
      <c r="QNA2" s="16"/>
      <c r="QNB2" s="16"/>
      <c r="QNC2" s="16"/>
      <c r="QND2" s="16"/>
      <c r="QNE2" s="16"/>
      <c r="QNF2" s="16"/>
      <c r="QNG2" s="16"/>
      <c r="QNH2" s="16"/>
      <c r="QNI2" s="16"/>
      <c r="QNJ2" s="16"/>
      <c r="QNK2" s="16"/>
      <c r="QNL2" s="16"/>
      <c r="QNM2" s="16"/>
      <c r="QNN2" s="16"/>
      <c r="QNO2" s="16"/>
      <c r="QNP2" s="16"/>
      <c r="QNQ2" s="16"/>
      <c r="QNR2" s="16"/>
      <c r="QNS2" s="16"/>
      <c r="QNT2" s="16"/>
      <c r="QNU2" s="16"/>
      <c r="QNV2" s="16"/>
      <c r="QNW2" s="16"/>
      <c r="QNX2" s="16"/>
      <c r="QNY2" s="16"/>
      <c r="QNZ2" s="16"/>
      <c r="QOA2" s="16"/>
      <c r="QOB2" s="16"/>
      <c r="QOC2" s="16"/>
      <c r="QOD2" s="16"/>
      <c r="QOE2" s="16"/>
      <c r="QOF2" s="16"/>
      <c r="QOG2" s="16"/>
      <c r="QOH2" s="16"/>
      <c r="QOI2" s="16"/>
      <c r="QOJ2" s="16"/>
      <c r="QOK2" s="16"/>
      <c r="QOL2" s="16"/>
      <c r="QOM2" s="16"/>
      <c r="QON2" s="16"/>
      <c r="QOO2" s="16"/>
      <c r="QOP2" s="16"/>
      <c r="QOQ2" s="16"/>
      <c r="QOR2" s="16"/>
      <c r="QOS2" s="16"/>
      <c r="QOT2" s="16"/>
      <c r="QOU2" s="16"/>
      <c r="QOV2" s="16"/>
      <c r="QOW2" s="16"/>
      <c r="QOX2" s="16"/>
      <c r="QOY2" s="16"/>
      <c r="QOZ2" s="16"/>
      <c r="QPA2" s="16"/>
      <c r="QPB2" s="16"/>
      <c r="QPC2" s="16"/>
      <c r="QPD2" s="16"/>
      <c r="QPE2" s="16"/>
      <c r="QPF2" s="16"/>
      <c r="QPG2" s="16"/>
      <c r="QPH2" s="16"/>
      <c r="QPI2" s="16"/>
      <c r="QPJ2" s="16"/>
      <c r="QPK2" s="16"/>
      <c r="QPL2" s="16"/>
      <c r="QPM2" s="16"/>
      <c r="QPN2" s="16"/>
      <c r="QPO2" s="16"/>
      <c r="QPP2" s="16"/>
      <c r="QPQ2" s="16"/>
      <c r="QPR2" s="16"/>
      <c r="QPS2" s="16"/>
      <c r="QPT2" s="16"/>
      <c r="QPU2" s="16"/>
      <c r="QPV2" s="16"/>
      <c r="QPW2" s="16"/>
      <c r="QPX2" s="16"/>
      <c r="QPY2" s="16"/>
      <c r="QPZ2" s="16"/>
      <c r="QQA2" s="16"/>
      <c r="QQB2" s="16"/>
      <c r="QQC2" s="16"/>
      <c r="QQD2" s="16"/>
      <c r="QQE2" s="16"/>
      <c r="QQF2" s="16"/>
      <c r="QQG2" s="16"/>
      <c r="QQH2" s="16"/>
      <c r="QQI2" s="16"/>
      <c r="QQJ2" s="16"/>
      <c r="QQK2" s="16"/>
      <c r="QQL2" s="16"/>
      <c r="QQM2" s="16"/>
      <c r="QQN2" s="16"/>
      <c r="QQO2" s="16"/>
      <c r="QQP2" s="16"/>
      <c r="QQQ2" s="16"/>
      <c r="QQR2" s="16"/>
      <c r="QQS2" s="16"/>
      <c r="QQT2" s="16"/>
      <c r="QQU2" s="16"/>
      <c r="QQV2" s="16"/>
      <c r="QQW2" s="16"/>
      <c r="QQX2" s="16"/>
      <c r="QQY2" s="16"/>
      <c r="QQZ2" s="16"/>
      <c r="QRA2" s="16"/>
      <c r="QRB2" s="16"/>
      <c r="QRC2" s="16"/>
      <c r="QRD2" s="16"/>
      <c r="QRE2" s="16"/>
      <c r="QRF2" s="16"/>
      <c r="QRG2" s="16"/>
      <c r="QRH2" s="16"/>
      <c r="QRI2" s="16"/>
      <c r="QRJ2" s="16"/>
      <c r="QRK2" s="16"/>
      <c r="QRL2" s="16"/>
      <c r="QRM2" s="16"/>
      <c r="QRN2" s="16"/>
      <c r="QRO2" s="16"/>
      <c r="QRP2" s="16"/>
      <c r="QRQ2" s="16"/>
      <c r="QRR2" s="16"/>
      <c r="QRS2" s="16"/>
      <c r="QRT2" s="16"/>
      <c r="QRU2" s="16"/>
      <c r="QRV2" s="16"/>
      <c r="QRW2" s="16"/>
      <c r="QRX2" s="16"/>
      <c r="QRY2" s="16"/>
      <c r="QRZ2" s="16"/>
      <c r="QSA2" s="16"/>
      <c r="QSB2" s="16"/>
      <c r="QSC2" s="16"/>
      <c r="QSD2" s="16"/>
      <c r="QSE2" s="16"/>
      <c r="QSF2" s="16"/>
      <c r="QSG2" s="16"/>
      <c r="QSH2" s="16"/>
      <c r="QSI2" s="16"/>
      <c r="QSJ2" s="16"/>
      <c r="QSK2" s="16"/>
      <c r="QSL2" s="16"/>
      <c r="QSM2" s="16"/>
      <c r="QSN2" s="16"/>
      <c r="QSO2" s="16"/>
      <c r="QSP2" s="16"/>
      <c r="QSQ2" s="16"/>
      <c r="QSR2" s="16"/>
      <c r="QSS2" s="16"/>
      <c r="QST2" s="16"/>
      <c r="QSU2" s="16"/>
      <c r="QSV2" s="16"/>
      <c r="QSW2" s="16"/>
      <c r="QSX2" s="16"/>
      <c r="QSY2" s="16"/>
      <c r="QSZ2" s="16"/>
      <c r="QTA2" s="16"/>
      <c r="QTB2" s="16"/>
      <c r="QTC2" s="16"/>
      <c r="QTD2" s="16"/>
      <c r="QTE2" s="16"/>
      <c r="QTF2" s="16"/>
      <c r="QTG2" s="16"/>
      <c r="QTH2" s="16"/>
      <c r="QTI2" s="16"/>
      <c r="QTJ2" s="16"/>
      <c r="QTK2" s="16"/>
      <c r="QTL2" s="16"/>
      <c r="QTM2" s="16"/>
      <c r="QTN2" s="16"/>
      <c r="QTO2" s="16"/>
      <c r="QTP2" s="16"/>
      <c r="QTQ2" s="16"/>
      <c r="QTR2" s="16"/>
      <c r="QTS2" s="16"/>
      <c r="QTT2" s="16"/>
      <c r="QTU2" s="16"/>
      <c r="QTV2" s="16"/>
      <c r="QTW2" s="16"/>
      <c r="QTX2" s="16"/>
      <c r="QTY2" s="16"/>
      <c r="QTZ2" s="16"/>
      <c r="QUA2" s="16"/>
      <c r="QUB2" s="16"/>
      <c r="QUC2" s="16"/>
      <c r="QUD2" s="16"/>
      <c r="QUE2" s="16"/>
      <c r="QUF2" s="16"/>
      <c r="QUG2" s="16"/>
      <c r="QUH2" s="16"/>
      <c r="QUI2" s="16"/>
      <c r="QUJ2" s="16"/>
      <c r="QUK2" s="16"/>
      <c r="QUL2" s="16"/>
      <c r="QUM2" s="16"/>
      <c r="QUN2" s="16"/>
      <c r="QUO2" s="16"/>
      <c r="QUP2" s="16"/>
      <c r="QUQ2" s="16"/>
      <c r="QUR2" s="16"/>
      <c r="QUS2" s="16"/>
      <c r="QUT2" s="16"/>
      <c r="QUU2" s="16"/>
      <c r="QUV2" s="16"/>
      <c r="QUW2" s="16"/>
      <c r="QUX2" s="16"/>
      <c r="QUY2" s="16"/>
      <c r="QUZ2" s="16"/>
      <c r="QVA2" s="16"/>
      <c r="QVB2" s="16"/>
      <c r="QVC2" s="16"/>
      <c r="QVD2" s="16"/>
      <c r="QVE2" s="16"/>
      <c r="QVF2" s="16"/>
      <c r="QVG2" s="16"/>
      <c r="QVH2" s="16"/>
      <c r="QVI2" s="16"/>
      <c r="QVJ2" s="16"/>
      <c r="QVK2" s="16"/>
      <c r="QVL2" s="16"/>
      <c r="QVM2" s="16"/>
      <c r="QVN2" s="16"/>
      <c r="QVO2" s="16"/>
      <c r="QVP2" s="16"/>
      <c r="QVQ2" s="16"/>
      <c r="QVR2" s="16"/>
      <c r="QVS2" s="16"/>
      <c r="QVT2" s="16"/>
      <c r="QVU2" s="16"/>
      <c r="QVV2" s="16"/>
      <c r="QVW2" s="16"/>
      <c r="QVX2" s="16"/>
      <c r="QVY2" s="16"/>
      <c r="QVZ2" s="16"/>
      <c r="QWA2" s="16"/>
      <c r="QWB2" s="16"/>
      <c r="QWC2" s="16"/>
      <c r="QWD2" s="16"/>
      <c r="QWE2" s="16"/>
      <c r="QWF2" s="16"/>
      <c r="QWG2" s="16"/>
      <c r="QWH2" s="16"/>
      <c r="QWI2" s="16"/>
      <c r="QWJ2" s="16"/>
      <c r="QWK2" s="16"/>
      <c r="QWL2" s="16"/>
      <c r="QWM2" s="16"/>
      <c r="QWN2" s="16"/>
      <c r="QWO2" s="16"/>
      <c r="QWP2" s="16"/>
      <c r="QWQ2" s="16"/>
      <c r="QWR2" s="16"/>
      <c r="QWS2" s="16"/>
      <c r="QWT2" s="16"/>
      <c r="QWU2" s="16"/>
      <c r="QWV2" s="16"/>
      <c r="QWW2" s="16"/>
      <c r="QWX2" s="16"/>
      <c r="QWY2" s="16"/>
      <c r="QWZ2" s="16"/>
      <c r="QXA2" s="16"/>
      <c r="QXB2" s="16"/>
      <c r="QXC2" s="16"/>
      <c r="QXD2" s="16"/>
      <c r="QXE2" s="16"/>
      <c r="QXF2" s="16"/>
      <c r="QXG2" s="16"/>
      <c r="QXH2" s="16"/>
      <c r="QXI2" s="16"/>
      <c r="QXJ2" s="16"/>
      <c r="QXK2" s="16"/>
      <c r="QXL2" s="16"/>
      <c r="QXM2" s="16"/>
      <c r="QXN2" s="16"/>
      <c r="QXO2" s="16"/>
      <c r="QXP2" s="16"/>
      <c r="QXQ2" s="16"/>
      <c r="QXR2" s="16"/>
      <c r="QXS2" s="16"/>
      <c r="QXT2" s="16"/>
      <c r="QXU2" s="16"/>
      <c r="QXV2" s="16"/>
      <c r="QXW2" s="16"/>
      <c r="QXX2" s="16"/>
      <c r="QXY2" s="16"/>
      <c r="QXZ2" s="16"/>
      <c r="QYA2" s="16"/>
      <c r="QYB2" s="16"/>
      <c r="QYC2" s="16"/>
      <c r="QYD2" s="16"/>
      <c r="QYE2" s="16"/>
      <c r="QYF2" s="16"/>
      <c r="QYG2" s="16"/>
      <c r="QYH2" s="16"/>
      <c r="QYI2" s="16"/>
      <c r="QYJ2" s="16"/>
      <c r="QYK2" s="16"/>
      <c r="QYL2" s="16"/>
      <c r="QYM2" s="16"/>
      <c r="QYN2" s="16"/>
      <c r="QYO2" s="16"/>
      <c r="QYP2" s="16"/>
      <c r="QYQ2" s="16"/>
      <c r="QYR2" s="16"/>
      <c r="QYS2" s="16"/>
      <c r="QYT2" s="16"/>
      <c r="QYU2" s="16"/>
      <c r="QYV2" s="16"/>
      <c r="QYW2" s="16"/>
      <c r="QYX2" s="16"/>
      <c r="QYY2" s="16"/>
      <c r="QYZ2" s="16"/>
      <c r="QZA2" s="16"/>
      <c r="QZB2" s="16"/>
      <c r="QZC2" s="16"/>
      <c r="QZD2" s="16"/>
      <c r="QZE2" s="16"/>
      <c r="QZF2" s="16"/>
      <c r="QZG2" s="16"/>
      <c r="QZH2" s="16"/>
      <c r="QZI2" s="16"/>
      <c r="QZJ2" s="16"/>
      <c r="QZK2" s="16"/>
      <c r="QZL2" s="16"/>
      <c r="QZM2" s="16"/>
      <c r="QZN2" s="16"/>
      <c r="QZO2" s="16"/>
      <c r="QZP2" s="16"/>
      <c r="QZQ2" s="16"/>
      <c r="QZR2" s="16"/>
      <c r="QZS2" s="16"/>
      <c r="QZT2" s="16"/>
      <c r="QZU2" s="16"/>
      <c r="QZV2" s="16"/>
      <c r="QZW2" s="16"/>
      <c r="QZX2" s="16"/>
      <c r="QZY2" s="16"/>
      <c r="QZZ2" s="16"/>
      <c r="RAA2" s="16"/>
      <c r="RAB2" s="16"/>
      <c r="RAC2" s="16"/>
      <c r="RAD2" s="16"/>
      <c r="RAE2" s="16"/>
      <c r="RAF2" s="16"/>
      <c r="RAG2" s="16"/>
      <c r="RAH2" s="16"/>
      <c r="RAI2" s="16"/>
      <c r="RAJ2" s="16"/>
      <c r="RAK2" s="16"/>
      <c r="RAL2" s="16"/>
      <c r="RAM2" s="16"/>
      <c r="RAN2" s="16"/>
      <c r="RAO2" s="16"/>
      <c r="RAP2" s="16"/>
      <c r="RAQ2" s="16"/>
      <c r="RAR2" s="16"/>
      <c r="RAS2" s="16"/>
      <c r="RAT2" s="16"/>
      <c r="RAU2" s="16"/>
      <c r="RAV2" s="16"/>
      <c r="RAW2" s="16"/>
      <c r="RAX2" s="16"/>
      <c r="RAY2" s="16"/>
      <c r="RAZ2" s="16"/>
      <c r="RBA2" s="16"/>
      <c r="RBB2" s="16"/>
      <c r="RBC2" s="16"/>
      <c r="RBD2" s="16"/>
      <c r="RBE2" s="16"/>
      <c r="RBF2" s="16"/>
      <c r="RBG2" s="16"/>
      <c r="RBH2" s="16"/>
      <c r="RBI2" s="16"/>
      <c r="RBJ2" s="16"/>
      <c r="RBK2" s="16"/>
      <c r="RBL2" s="16"/>
      <c r="RBM2" s="16"/>
      <c r="RBN2" s="16"/>
      <c r="RBO2" s="16"/>
      <c r="RBP2" s="16"/>
      <c r="RBQ2" s="16"/>
      <c r="RBR2" s="16"/>
      <c r="RBS2" s="16"/>
      <c r="RBT2" s="16"/>
      <c r="RBU2" s="16"/>
      <c r="RBV2" s="16"/>
      <c r="RBW2" s="16"/>
      <c r="RBX2" s="16"/>
      <c r="RBY2" s="16"/>
      <c r="RBZ2" s="16"/>
      <c r="RCA2" s="16"/>
      <c r="RCB2" s="16"/>
      <c r="RCC2" s="16"/>
      <c r="RCD2" s="16"/>
      <c r="RCE2" s="16"/>
      <c r="RCF2" s="16"/>
      <c r="RCG2" s="16"/>
      <c r="RCH2" s="16"/>
      <c r="RCI2" s="16"/>
      <c r="RCJ2" s="16"/>
      <c r="RCK2" s="16"/>
      <c r="RCL2" s="16"/>
      <c r="RCM2" s="16"/>
      <c r="RCN2" s="16"/>
      <c r="RCO2" s="16"/>
      <c r="RCP2" s="16"/>
      <c r="RCQ2" s="16"/>
      <c r="RCR2" s="16"/>
      <c r="RCS2" s="16"/>
      <c r="RCT2" s="16"/>
      <c r="RCU2" s="16"/>
      <c r="RCV2" s="16"/>
      <c r="RCW2" s="16"/>
      <c r="RCX2" s="16"/>
      <c r="RCY2" s="16"/>
      <c r="RCZ2" s="16"/>
      <c r="RDA2" s="16"/>
      <c r="RDB2" s="16"/>
      <c r="RDC2" s="16"/>
      <c r="RDD2" s="16"/>
      <c r="RDE2" s="16"/>
      <c r="RDF2" s="16"/>
      <c r="RDG2" s="16"/>
      <c r="RDH2" s="16"/>
      <c r="RDI2" s="16"/>
      <c r="RDJ2" s="16"/>
      <c r="RDK2" s="16"/>
      <c r="RDL2" s="16"/>
      <c r="RDM2" s="16"/>
      <c r="RDN2" s="16"/>
      <c r="RDO2" s="16"/>
      <c r="RDP2" s="16"/>
      <c r="RDQ2" s="16"/>
      <c r="RDR2" s="16"/>
      <c r="RDS2" s="16"/>
      <c r="RDT2" s="16"/>
      <c r="RDU2" s="16"/>
      <c r="RDV2" s="16"/>
      <c r="RDW2" s="16"/>
      <c r="RDX2" s="16"/>
      <c r="RDY2" s="16"/>
      <c r="RDZ2" s="16"/>
      <c r="REA2" s="16"/>
      <c r="REB2" s="16"/>
      <c r="REC2" s="16"/>
      <c r="RED2" s="16"/>
      <c r="REE2" s="16"/>
      <c r="REF2" s="16"/>
      <c r="REG2" s="16"/>
      <c r="REH2" s="16"/>
      <c r="REI2" s="16"/>
      <c r="REJ2" s="16"/>
      <c r="REK2" s="16"/>
      <c r="REL2" s="16"/>
      <c r="REM2" s="16"/>
      <c r="REN2" s="16"/>
      <c r="REO2" s="16"/>
      <c r="REP2" s="16"/>
      <c r="REQ2" s="16"/>
      <c r="RER2" s="16"/>
      <c r="RES2" s="16"/>
      <c r="RET2" s="16"/>
      <c r="REU2" s="16"/>
      <c r="REV2" s="16"/>
      <c r="REW2" s="16"/>
      <c r="REX2" s="16"/>
      <c r="REY2" s="16"/>
      <c r="REZ2" s="16"/>
      <c r="RFA2" s="16"/>
      <c r="RFB2" s="16"/>
      <c r="RFC2" s="16"/>
      <c r="RFD2" s="16"/>
      <c r="RFE2" s="16"/>
      <c r="RFF2" s="16"/>
      <c r="RFG2" s="16"/>
      <c r="RFH2" s="16"/>
      <c r="RFI2" s="16"/>
      <c r="RFJ2" s="16"/>
      <c r="RFK2" s="16"/>
      <c r="RFL2" s="16"/>
      <c r="RFM2" s="16"/>
      <c r="RFN2" s="16"/>
      <c r="RFO2" s="16"/>
      <c r="RFP2" s="16"/>
      <c r="RFQ2" s="16"/>
      <c r="RFR2" s="16"/>
      <c r="RFS2" s="16"/>
      <c r="RFT2" s="16"/>
      <c r="RFU2" s="16"/>
      <c r="RFV2" s="16"/>
      <c r="RFW2" s="16"/>
      <c r="RFX2" s="16"/>
      <c r="RFY2" s="16"/>
      <c r="RFZ2" s="16"/>
      <c r="RGA2" s="16"/>
      <c r="RGB2" s="16"/>
      <c r="RGC2" s="16"/>
      <c r="RGD2" s="16"/>
      <c r="RGE2" s="16"/>
      <c r="RGF2" s="16"/>
      <c r="RGG2" s="16"/>
      <c r="RGH2" s="16"/>
      <c r="RGI2" s="16"/>
      <c r="RGJ2" s="16"/>
      <c r="RGK2" s="16"/>
      <c r="RGL2" s="16"/>
      <c r="RGM2" s="16"/>
      <c r="RGN2" s="16"/>
      <c r="RGO2" s="16"/>
      <c r="RGP2" s="16"/>
      <c r="RGQ2" s="16"/>
      <c r="RGR2" s="16"/>
      <c r="RGS2" s="16"/>
      <c r="RGT2" s="16"/>
      <c r="RGU2" s="16"/>
      <c r="RGV2" s="16"/>
      <c r="RGW2" s="16"/>
      <c r="RGX2" s="16"/>
      <c r="RGY2" s="16"/>
      <c r="RGZ2" s="16"/>
      <c r="RHA2" s="16"/>
      <c r="RHB2" s="16"/>
      <c r="RHC2" s="16"/>
      <c r="RHD2" s="16"/>
      <c r="RHE2" s="16"/>
      <c r="RHF2" s="16"/>
      <c r="RHG2" s="16"/>
      <c r="RHH2" s="16"/>
      <c r="RHI2" s="16"/>
      <c r="RHJ2" s="16"/>
      <c r="RHK2" s="16"/>
      <c r="RHL2" s="16"/>
      <c r="RHM2" s="16"/>
      <c r="RHN2" s="16"/>
      <c r="RHO2" s="16"/>
      <c r="RHP2" s="16"/>
      <c r="RHQ2" s="16"/>
      <c r="RHR2" s="16"/>
      <c r="RHS2" s="16"/>
      <c r="RHT2" s="16"/>
      <c r="RHU2" s="16"/>
      <c r="RHV2" s="16"/>
      <c r="RHW2" s="16"/>
      <c r="RHX2" s="16"/>
      <c r="RHY2" s="16"/>
      <c r="RHZ2" s="16"/>
      <c r="RIA2" s="16"/>
      <c r="RIB2" s="16"/>
      <c r="RIC2" s="16"/>
      <c r="RID2" s="16"/>
      <c r="RIE2" s="16"/>
      <c r="RIF2" s="16"/>
      <c r="RIG2" s="16"/>
      <c r="RIH2" s="16"/>
      <c r="RII2" s="16"/>
      <c r="RIJ2" s="16"/>
      <c r="RIK2" s="16"/>
      <c r="RIL2" s="16"/>
      <c r="RIM2" s="16"/>
      <c r="RIN2" s="16"/>
      <c r="RIO2" s="16"/>
      <c r="RIP2" s="16"/>
      <c r="RIQ2" s="16"/>
      <c r="RIR2" s="16"/>
      <c r="RIS2" s="16"/>
      <c r="RIT2" s="16"/>
      <c r="RIU2" s="16"/>
      <c r="RIV2" s="16"/>
      <c r="RIW2" s="16"/>
      <c r="RIX2" s="16"/>
      <c r="RIY2" s="16"/>
      <c r="RIZ2" s="16"/>
      <c r="RJA2" s="16"/>
      <c r="RJB2" s="16"/>
      <c r="RJC2" s="16"/>
      <c r="RJD2" s="16"/>
      <c r="RJE2" s="16"/>
      <c r="RJF2" s="16"/>
      <c r="RJG2" s="16"/>
      <c r="RJH2" s="16"/>
      <c r="RJI2" s="16"/>
      <c r="RJJ2" s="16"/>
      <c r="RJK2" s="16"/>
      <c r="RJL2" s="16"/>
      <c r="RJM2" s="16"/>
      <c r="RJN2" s="16"/>
      <c r="RJO2" s="16"/>
      <c r="RJP2" s="16"/>
      <c r="RJQ2" s="16"/>
      <c r="RJR2" s="16"/>
      <c r="RJS2" s="16"/>
      <c r="RJT2" s="16"/>
      <c r="RJU2" s="16"/>
      <c r="RJV2" s="16"/>
      <c r="RJW2" s="16"/>
      <c r="RJX2" s="16"/>
      <c r="RJY2" s="16"/>
      <c r="RJZ2" s="16"/>
      <c r="RKA2" s="16"/>
      <c r="RKB2" s="16"/>
      <c r="RKC2" s="16"/>
      <c r="RKD2" s="16"/>
      <c r="RKE2" s="16"/>
      <c r="RKF2" s="16"/>
      <c r="RKG2" s="16"/>
      <c r="RKH2" s="16"/>
      <c r="RKI2" s="16"/>
      <c r="RKJ2" s="16"/>
      <c r="RKK2" s="16"/>
      <c r="RKL2" s="16"/>
      <c r="RKM2" s="16"/>
      <c r="RKN2" s="16"/>
      <c r="RKO2" s="16"/>
      <c r="RKP2" s="16"/>
      <c r="RKQ2" s="16"/>
      <c r="RKR2" s="16"/>
      <c r="RKS2" s="16"/>
      <c r="RKT2" s="16"/>
      <c r="RKU2" s="16"/>
      <c r="RKV2" s="16"/>
      <c r="RKW2" s="16"/>
      <c r="RKX2" s="16"/>
      <c r="RKY2" s="16"/>
      <c r="RKZ2" s="16"/>
      <c r="RLA2" s="16"/>
      <c r="RLB2" s="16"/>
      <c r="RLC2" s="16"/>
      <c r="RLD2" s="16"/>
      <c r="RLE2" s="16"/>
      <c r="RLF2" s="16"/>
      <c r="RLG2" s="16"/>
      <c r="RLH2" s="16"/>
      <c r="RLI2" s="16"/>
      <c r="RLJ2" s="16"/>
      <c r="RLK2" s="16"/>
      <c r="RLL2" s="16"/>
      <c r="RLM2" s="16"/>
      <c r="RLN2" s="16"/>
      <c r="RLO2" s="16"/>
      <c r="RLP2" s="16"/>
      <c r="RLQ2" s="16"/>
      <c r="RLR2" s="16"/>
      <c r="RLS2" s="16"/>
      <c r="RLT2" s="16"/>
      <c r="RLU2" s="16"/>
      <c r="RLV2" s="16"/>
      <c r="RLW2" s="16"/>
      <c r="RLX2" s="16"/>
      <c r="RLY2" s="16"/>
      <c r="RLZ2" s="16"/>
      <c r="RMA2" s="16"/>
      <c r="RMB2" s="16"/>
      <c r="RMC2" s="16"/>
      <c r="RMD2" s="16"/>
      <c r="RME2" s="16"/>
      <c r="RMF2" s="16"/>
      <c r="RMG2" s="16"/>
      <c r="RMH2" s="16"/>
      <c r="RMI2" s="16"/>
      <c r="RMJ2" s="16"/>
      <c r="RMK2" s="16"/>
      <c r="RML2" s="16"/>
      <c r="RMM2" s="16"/>
      <c r="RMN2" s="16"/>
      <c r="RMO2" s="16"/>
      <c r="RMP2" s="16"/>
      <c r="RMQ2" s="16"/>
      <c r="RMR2" s="16"/>
      <c r="RMS2" s="16"/>
      <c r="RMT2" s="16"/>
      <c r="RMU2" s="16"/>
      <c r="RMV2" s="16"/>
      <c r="RMW2" s="16"/>
      <c r="RMX2" s="16"/>
      <c r="RMY2" s="16"/>
      <c r="RMZ2" s="16"/>
      <c r="RNA2" s="16"/>
      <c r="RNB2" s="16"/>
      <c r="RNC2" s="16"/>
      <c r="RND2" s="16"/>
      <c r="RNE2" s="16"/>
      <c r="RNF2" s="16"/>
      <c r="RNG2" s="16"/>
      <c r="RNH2" s="16"/>
      <c r="RNI2" s="16"/>
      <c r="RNJ2" s="16"/>
      <c r="RNK2" s="16"/>
      <c r="RNL2" s="16"/>
      <c r="RNM2" s="16"/>
      <c r="RNN2" s="16"/>
      <c r="RNO2" s="16"/>
      <c r="RNP2" s="16"/>
      <c r="RNQ2" s="16"/>
      <c r="RNR2" s="16"/>
      <c r="RNS2" s="16"/>
      <c r="RNT2" s="16"/>
      <c r="RNU2" s="16"/>
      <c r="RNV2" s="16"/>
      <c r="RNW2" s="16"/>
      <c r="RNX2" s="16"/>
      <c r="RNY2" s="16"/>
      <c r="RNZ2" s="16"/>
      <c r="ROA2" s="16"/>
      <c r="ROB2" s="16"/>
      <c r="ROC2" s="16"/>
      <c r="ROD2" s="16"/>
      <c r="ROE2" s="16"/>
      <c r="ROF2" s="16"/>
      <c r="ROG2" s="16"/>
      <c r="ROH2" s="16"/>
      <c r="ROI2" s="16"/>
      <c r="ROJ2" s="16"/>
      <c r="ROK2" s="16"/>
      <c r="ROL2" s="16"/>
      <c r="ROM2" s="16"/>
      <c r="RON2" s="16"/>
      <c r="ROO2" s="16"/>
      <c r="ROP2" s="16"/>
      <c r="ROQ2" s="16"/>
      <c r="ROR2" s="16"/>
      <c r="ROS2" s="16"/>
      <c r="ROT2" s="16"/>
      <c r="ROU2" s="16"/>
      <c r="ROV2" s="16"/>
      <c r="ROW2" s="16"/>
      <c r="ROX2" s="16"/>
      <c r="ROY2" s="16"/>
      <c r="ROZ2" s="16"/>
      <c r="RPA2" s="16"/>
      <c r="RPB2" s="16"/>
      <c r="RPC2" s="16"/>
      <c r="RPD2" s="16"/>
      <c r="RPE2" s="16"/>
      <c r="RPF2" s="16"/>
      <c r="RPG2" s="16"/>
      <c r="RPH2" s="16"/>
      <c r="RPI2" s="16"/>
      <c r="RPJ2" s="16"/>
      <c r="RPK2" s="16"/>
      <c r="RPL2" s="16"/>
      <c r="RPM2" s="16"/>
      <c r="RPN2" s="16"/>
      <c r="RPO2" s="16"/>
      <c r="RPP2" s="16"/>
      <c r="RPQ2" s="16"/>
      <c r="RPR2" s="16"/>
      <c r="RPS2" s="16"/>
      <c r="RPT2" s="16"/>
      <c r="RPU2" s="16"/>
      <c r="RPV2" s="16"/>
      <c r="RPW2" s="16"/>
      <c r="RPX2" s="16"/>
      <c r="RPY2" s="16"/>
      <c r="RPZ2" s="16"/>
      <c r="RQA2" s="16"/>
      <c r="RQB2" s="16"/>
      <c r="RQC2" s="16"/>
      <c r="RQD2" s="16"/>
      <c r="RQE2" s="16"/>
      <c r="RQF2" s="16"/>
      <c r="RQG2" s="16"/>
      <c r="RQH2" s="16"/>
      <c r="RQI2" s="16"/>
      <c r="RQJ2" s="16"/>
      <c r="RQK2" s="16"/>
      <c r="RQL2" s="16"/>
      <c r="RQM2" s="16"/>
      <c r="RQN2" s="16"/>
      <c r="RQO2" s="16"/>
      <c r="RQP2" s="16"/>
      <c r="RQQ2" s="16"/>
      <c r="RQR2" s="16"/>
      <c r="RQS2" s="16"/>
      <c r="RQT2" s="16"/>
      <c r="RQU2" s="16"/>
      <c r="RQV2" s="16"/>
      <c r="RQW2" s="16"/>
      <c r="RQX2" s="16"/>
      <c r="RQY2" s="16"/>
      <c r="RQZ2" s="16"/>
      <c r="RRA2" s="16"/>
      <c r="RRB2" s="16"/>
      <c r="RRC2" s="16"/>
      <c r="RRD2" s="16"/>
      <c r="RRE2" s="16"/>
      <c r="RRF2" s="16"/>
      <c r="RRG2" s="16"/>
      <c r="RRH2" s="16"/>
      <c r="RRI2" s="16"/>
      <c r="RRJ2" s="16"/>
      <c r="RRK2" s="16"/>
      <c r="RRL2" s="16"/>
      <c r="RRM2" s="16"/>
      <c r="RRN2" s="16"/>
      <c r="RRO2" s="16"/>
      <c r="RRP2" s="16"/>
      <c r="RRQ2" s="16"/>
      <c r="RRR2" s="16"/>
      <c r="RRS2" s="16"/>
      <c r="RRT2" s="16"/>
      <c r="RRU2" s="16"/>
      <c r="RRV2" s="16"/>
      <c r="RRW2" s="16"/>
      <c r="RRX2" s="16"/>
      <c r="RRY2" s="16"/>
      <c r="RRZ2" s="16"/>
      <c r="RSA2" s="16"/>
      <c r="RSB2" s="16"/>
      <c r="RSC2" s="16"/>
      <c r="RSD2" s="16"/>
      <c r="RSE2" s="16"/>
      <c r="RSF2" s="16"/>
      <c r="RSG2" s="16"/>
      <c r="RSH2" s="16"/>
      <c r="RSI2" s="16"/>
      <c r="RSJ2" s="16"/>
      <c r="RSK2" s="16"/>
      <c r="RSL2" s="16"/>
      <c r="RSM2" s="16"/>
      <c r="RSN2" s="16"/>
      <c r="RSO2" s="16"/>
      <c r="RSP2" s="16"/>
      <c r="RSQ2" s="16"/>
      <c r="RSR2" s="16"/>
      <c r="RSS2" s="16"/>
      <c r="RST2" s="16"/>
      <c r="RSU2" s="16"/>
      <c r="RSV2" s="16"/>
      <c r="RSW2" s="16"/>
      <c r="RSX2" s="16"/>
      <c r="RSY2" s="16"/>
      <c r="RSZ2" s="16"/>
      <c r="RTA2" s="16"/>
      <c r="RTB2" s="16"/>
      <c r="RTC2" s="16"/>
      <c r="RTD2" s="16"/>
      <c r="RTE2" s="16"/>
      <c r="RTF2" s="16"/>
      <c r="RTG2" s="16"/>
      <c r="RTH2" s="16"/>
      <c r="RTI2" s="16"/>
      <c r="RTJ2" s="16"/>
      <c r="RTK2" s="16"/>
      <c r="RTL2" s="16"/>
      <c r="RTM2" s="16"/>
      <c r="RTN2" s="16"/>
      <c r="RTO2" s="16"/>
      <c r="RTP2" s="16"/>
      <c r="RTQ2" s="16"/>
      <c r="RTR2" s="16"/>
      <c r="RTS2" s="16"/>
      <c r="RTT2" s="16"/>
      <c r="RTU2" s="16"/>
      <c r="RTV2" s="16"/>
      <c r="RTW2" s="16"/>
      <c r="RTX2" s="16"/>
      <c r="RTY2" s="16"/>
      <c r="RTZ2" s="16"/>
      <c r="RUA2" s="16"/>
      <c r="RUB2" s="16"/>
      <c r="RUC2" s="16"/>
      <c r="RUD2" s="16"/>
      <c r="RUE2" s="16"/>
      <c r="RUF2" s="16"/>
      <c r="RUG2" s="16"/>
      <c r="RUH2" s="16"/>
      <c r="RUI2" s="16"/>
      <c r="RUJ2" s="16"/>
      <c r="RUK2" s="16"/>
      <c r="RUL2" s="16"/>
      <c r="RUM2" s="16"/>
      <c r="RUN2" s="16"/>
      <c r="RUO2" s="16"/>
      <c r="RUP2" s="16"/>
      <c r="RUQ2" s="16"/>
      <c r="RUR2" s="16"/>
      <c r="RUS2" s="16"/>
      <c r="RUT2" s="16"/>
      <c r="RUU2" s="16"/>
      <c r="RUV2" s="16"/>
      <c r="RUW2" s="16"/>
      <c r="RUX2" s="16"/>
      <c r="RUY2" s="16"/>
      <c r="RUZ2" s="16"/>
      <c r="RVA2" s="16"/>
      <c r="RVB2" s="16"/>
      <c r="RVC2" s="16"/>
      <c r="RVD2" s="16"/>
      <c r="RVE2" s="16"/>
      <c r="RVF2" s="16"/>
      <c r="RVG2" s="16"/>
      <c r="RVH2" s="16"/>
      <c r="RVI2" s="16"/>
      <c r="RVJ2" s="16"/>
      <c r="RVK2" s="16"/>
      <c r="RVL2" s="16"/>
      <c r="RVM2" s="16"/>
      <c r="RVN2" s="16"/>
      <c r="RVO2" s="16"/>
      <c r="RVP2" s="16"/>
      <c r="RVQ2" s="16"/>
      <c r="RVR2" s="16"/>
      <c r="RVS2" s="16"/>
      <c r="RVT2" s="16"/>
      <c r="RVU2" s="16"/>
      <c r="RVV2" s="16"/>
      <c r="RVW2" s="16"/>
      <c r="RVX2" s="16"/>
      <c r="RVY2" s="16"/>
      <c r="RVZ2" s="16"/>
      <c r="RWA2" s="16"/>
      <c r="RWB2" s="16"/>
      <c r="RWC2" s="16"/>
      <c r="RWD2" s="16"/>
      <c r="RWE2" s="16"/>
      <c r="RWF2" s="16"/>
      <c r="RWG2" s="16"/>
      <c r="RWH2" s="16"/>
      <c r="RWI2" s="16"/>
      <c r="RWJ2" s="16"/>
      <c r="RWK2" s="16"/>
      <c r="RWL2" s="16"/>
      <c r="RWM2" s="16"/>
      <c r="RWN2" s="16"/>
      <c r="RWO2" s="16"/>
      <c r="RWP2" s="16"/>
      <c r="RWQ2" s="16"/>
      <c r="RWR2" s="16"/>
      <c r="RWS2" s="16"/>
      <c r="RWT2" s="16"/>
      <c r="RWU2" s="16"/>
      <c r="RWV2" s="16"/>
      <c r="RWW2" s="16"/>
      <c r="RWX2" s="16"/>
      <c r="RWY2" s="16"/>
      <c r="RWZ2" s="16"/>
      <c r="RXA2" s="16"/>
      <c r="RXB2" s="16"/>
      <c r="RXC2" s="16"/>
      <c r="RXD2" s="16"/>
      <c r="RXE2" s="16"/>
      <c r="RXF2" s="16"/>
      <c r="RXG2" s="16"/>
      <c r="RXH2" s="16"/>
      <c r="RXI2" s="16"/>
      <c r="RXJ2" s="16"/>
      <c r="RXK2" s="16"/>
      <c r="RXL2" s="16"/>
      <c r="RXM2" s="16"/>
      <c r="RXN2" s="16"/>
      <c r="RXO2" s="16"/>
      <c r="RXP2" s="16"/>
      <c r="RXQ2" s="16"/>
      <c r="RXR2" s="16"/>
      <c r="RXS2" s="16"/>
      <c r="RXT2" s="16"/>
      <c r="RXU2" s="16"/>
      <c r="RXV2" s="16"/>
      <c r="RXW2" s="16"/>
      <c r="RXX2" s="16"/>
      <c r="RXY2" s="16"/>
      <c r="RXZ2" s="16"/>
      <c r="RYA2" s="16"/>
      <c r="RYB2" s="16"/>
      <c r="RYC2" s="16"/>
      <c r="RYD2" s="16"/>
      <c r="RYE2" s="16"/>
      <c r="RYF2" s="16"/>
      <c r="RYG2" s="16"/>
      <c r="RYH2" s="16"/>
      <c r="RYI2" s="16"/>
      <c r="RYJ2" s="16"/>
      <c r="RYK2" s="16"/>
      <c r="RYL2" s="16"/>
      <c r="RYM2" s="16"/>
      <c r="RYN2" s="16"/>
      <c r="RYO2" s="16"/>
      <c r="RYP2" s="16"/>
      <c r="RYQ2" s="16"/>
      <c r="RYR2" s="16"/>
      <c r="RYS2" s="16"/>
      <c r="RYT2" s="16"/>
      <c r="RYU2" s="16"/>
      <c r="RYV2" s="16"/>
      <c r="RYW2" s="16"/>
      <c r="RYX2" s="16"/>
      <c r="RYY2" s="16"/>
      <c r="RYZ2" s="16"/>
      <c r="RZA2" s="16"/>
      <c r="RZB2" s="16"/>
      <c r="RZC2" s="16"/>
      <c r="RZD2" s="16"/>
      <c r="RZE2" s="16"/>
      <c r="RZF2" s="16"/>
      <c r="RZG2" s="16"/>
      <c r="RZH2" s="16"/>
      <c r="RZI2" s="16"/>
      <c r="RZJ2" s="16"/>
      <c r="RZK2" s="16"/>
      <c r="RZL2" s="16"/>
      <c r="RZM2" s="16"/>
      <c r="RZN2" s="16"/>
      <c r="RZO2" s="16"/>
      <c r="RZP2" s="16"/>
      <c r="RZQ2" s="16"/>
      <c r="RZR2" s="16"/>
      <c r="RZS2" s="16"/>
      <c r="RZT2" s="16"/>
      <c r="RZU2" s="16"/>
      <c r="RZV2" s="16"/>
      <c r="RZW2" s="16"/>
      <c r="RZX2" s="16"/>
      <c r="RZY2" s="16"/>
      <c r="RZZ2" s="16"/>
      <c r="SAA2" s="16"/>
      <c r="SAB2" s="16"/>
      <c r="SAC2" s="16"/>
      <c r="SAD2" s="16"/>
      <c r="SAE2" s="16"/>
      <c r="SAF2" s="16"/>
      <c r="SAG2" s="16"/>
      <c r="SAH2" s="16"/>
      <c r="SAI2" s="16"/>
      <c r="SAJ2" s="16"/>
      <c r="SAK2" s="16"/>
      <c r="SAL2" s="16"/>
      <c r="SAM2" s="16"/>
      <c r="SAN2" s="16"/>
      <c r="SAO2" s="16"/>
      <c r="SAP2" s="16"/>
      <c r="SAQ2" s="16"/>
      <c r="SAR2" s="16"/>
      <c r="SAS2" s="16"/>
      <c r="SAT2" s="16"/>
      <c r="SAU2" s="16"/>
      <c r="SAV2" s="16"/>
      <c r="SAW2" s="16"/>
      <c r="SAX2" s="16"/>
      <c r="SAY2" s="16"/>
      <c r="SAZ2" s="16"/>
      <c r="SBA2" s="16"/>
      <c r="SBB2" s="16"/>
      <c r="SBC2" s="16"/>
      <c r="SBD2" s="16"/>
      <c r="SBE2" s="16"/>
      <c r="SBF2" s="16"/>
      <c r="SBG2" s="16"/>
      <c r="SBH2" s="16"/>
      <c r="SBI2" s="16"/>
      <c r="SBJ2" s="16"/>
      <c r="SBK2" s="16"/>
      <c r="SBL2" s="16"/>
      <c r="SBM2" s="16"/>
      <c r="SBN2" s="16"/>
      <c r="SBO2" s="16"/>
      <c r="SBP2" s="16"/>
      <c r="SBQ2" s="16"/>
      <c r="SBR2" s="16"/>
      <c r="SBS2" s="16"/>
      <c r="SBT2" s="16"/>
      <c r="SBU2" s="16"/>
      <c r="SBV2" s="16"/>
      <c r="SBW2" s="16"/>
      <c r="SBX2" s="16"/>
      <c r="SBY2" s="16"/>
      <c r="SBZ2" s="16"/>
      <c r="SCA2" s="16"/>
      <c r="SCB2" s="16"/>
      <c r="SCC2" s="16"/>
      <c r="SCD2" s="16"/>
      <c r="SCE2" s="16"/>
      <c r="SCF2" s="16"/>
      <c r="SCG2" s="16"/>
      <c r="SCH2" s="16"/>
      <c r="SCI2" s="16"/>
      <c r="SCJ2" s="16"/>
      <c r="SCK2" s="16"/>
      <c r="SCL2" s="16"/>
      <c r="SCM2" s="16"/>
      <c r="SCN2" s="16"/>
      <c r="SCO2" s="16"/>
      <c r="SCP2" s="16"/>
      <c r="SCQ2" s="16"/>
      <c r="SCR2" s="16"/>
      <c r="SCS2" s="16"/>
      <c r="SCT2" s="16"/>
      <c r="SCU2" s="16"/>
      <c r="SCV2" s="16"/>
      <c r="SCW2" s="16"/>
      <c r="SCX2" s="16"/>
      <c r="SCY2" s="16"/>
      <c r="SCZ2" s="16"/>
      <c r="SDA2" s="16"/>
      <c r="SDB2" s="16"/>
      <c r="SDC2" s="16"/>
      <c r="SDD2" s="16"/>
      <c r="SDE2" s="16"/>
      <c r="SDF2" s="16"/>
      <c r="SDG2" s="16"/>
      <c r="SDH2" s="16"/>
      <c r="SDI2" s="16"/>
      <c r="SDJ2" s="16"/>
      <c r="SDK2" s="16"/>
      <c r="SDL2" s="16"/>
      <c r="SDM2" s="16"/>
      <c r="SDN2" s="16"/>
      <c r="SDO2" s="16"/>
      <c r="SDP2" s="16"/>
      <c r="SDQ2" s="16"/>
      <c r="SDR2" s="16"/>
      <c r="SDS2" s="16"/>
      <c r="SDT2" s="16"/>
      <c r="SDU2" s="16"/>
      <c r="SDV2" s="16"/>
      <c r="SDW2" s="16"/>
      <c r="SDX2" s="16"/>
      <c r="SDY2" s="16"/>
      <c r="SDZ2" s="16"/>
      <c r="SEA2" s="16"/>
      <c r="SEB2" s="16"/>
      <c r="SEC2" s="16"/>
      <c r="SED2" s="16"/>
      <c r="SEE2" s="16"/>
      <c r="SEF2" s="16"/>
      <c r="SEG2" s="16"/>
      <c r="SEH2" s="16"/>
      <c r="SEI2" s="16"/>
      <c r="SEJ2" s="16"/>
      <c r="SEK2" s="16"/>
      <c r="SEL2" s="16"/>
      <c r="SEM2" s="16"/>
      <c r="SEN2" s="16"/>
      <c r="SEO2" s="16"/>
      <c r="SEP2" s="16"/>
      <c r="SEQ2" s="16"/>
      <c r="SER2" s="16"/>
      <c r="SES2" s="16"/>
      <c r="SET2" s="16"/>
      <c r="SEU2" s="16"/>
      <c r="SEV2" s="16"/>
      <c r="SEW2" s="16"/>
      <c r="SEX2" s="16"/>
      <c r="SEY2" s="16"/>
      <c r="SEZ2" s="16"/>
      <c r="SFA2" s="16"/>
      <c r="SFB2" s="16"/>
      <c r="SFC2" s="16"/>
      <c r="SFD2" s="16"/>
      <c r="SFE2" s="16"/>
      <c r="SFF2" s="16"/>
      <c r="SFG2" s="16"/>
      <c r="SFH2" s="16"/>
      <c r="SFI2" s="16"/>
      <c r="SFJ2" s="16"/>
      <c r="SFK2" s="16"/>
      <c r="SFL2" s="16"/>
      <c r="SFM2" s="16"/>
      <c r="SFN2" s="16"/>
      <c r="SFO2" s="16"/>
      <c r="SFP2" s="16"/>
      <c r="SFQ2" s="16"/>
      <c r="SFR2" s="16"/>
      <c r="SFS2" s="16"/>
      <c r="SFT2" s="16"/>
      <c r="SFU2" s="16"/>
      <c r="SFV2" s="16"/>
      <c r="SFW2" s="16"/>
      <c r="SFX2" s="16"/>
      <c r="SFY2" s="16"/>
      <c r="SFZ2" s="16"/>
      <c r="SGA2" s="16"/>
      <c r="SGB2" s="16"/>
      <c r="SGC2" s="16"/>
      <c r="SGD2" s="16"/>
      <c r="SGE2" s="16"/>
      <c r="SGF2" s="16"/>
      <c r="SGG2" s="16"/>
      <c r="SGH2" s="16"/>
      <c r="SGI2" s="16"/>
      <c r="SGJ2" s="16"/>
      <c r="SGK2" s="16"/>
      <c r="SGL2" s="16"/>
      <c r="SGM2" s="16"/>
      <c r="SGN2" s="16"/>
      <c r="SGO2" s="16"/>
      <c r="SGP2" s="16"/>
      <c r="SGQ2" s="16"/>
      <c r="SGR2" s="16"/>
      <c r="SGS2" s="16"/>
      <c r="SGT2" s="16"/>
      <c r="SGU2" s="16"/>
      <c r="SGV2" s="16"/>
      <c r="SGW2" s="16"/>
      <c r="SGX2" s="16"/>
      <c r="SGY2" s="16"/>
      <c r="SGZ2" s="16"/>
      <c r="SHA2" s="16"/>
      <c r="SHB2" s="16"/>
      <c r="SHC2" s="16"/>
      <c r="SHD2" s="16"/>
      <c r="SHE2" s="16"/>
      <c r="SHF2" s="16"/>
      <c r="SHG2" s="16"/>
      <c r="SHH2" s="16"/>
      <c r="SHI2" s="16"/>
      <c r="SHJ2" s="16"/>
      <c r="SHK2" s="16"/>
      <c r="SHL2" s="16"/>
      <c r="SHM2" s="16"/>
      <c r="SHN2" s="16"/>
      <c r="SHO2" s="16"/>
      <c r="SHP2" s="16"/>
      <c r="SHQ2" s="16"/>
      <c r="SHR2" s="16"/>
      <c r="SHS2" s="16"/>
      <c r="SHT2" s="16"/>
      <c r="SHU2" s="16"/>
      <c r="SHV2" s="16"/>
      <c r="SHW2" s="16"/>
      <c r="SHX2" s="16"/>
      <c r="SHY2" s="16"/>
      <c r="SHZ2" s="16"/>
      <c r="SIA2" s="16"/>
      <c r="SIB2" s="16"/>
      <c r="SIC2" s="16"/>
      <c r="SID2" s="16"/>
      <c r="SIE2" s="16"/>
      <c r="SIF2" s="16"/>
      <c r="SIG2" s="16"/>
      <c r="SIH2" s="16"/>
      <c r="SII2" s="16"/>
      <c r="SIJ2" s="16"/>
      <c r="SIK2" s="16"/>
      <c r="SIL2" s="16"/>
      <c r="SIM2" s="16"/>
      <c r="SIN2" s="16"/>
      <c r="SIO2" s="16"/>
      <c r="SIP2" s="16"/>
      <c r="SIQ2" s="16"/>
      <c r="SIR2" s="16"/>
      <c r="SIS2" s="16"/>
      <c r="SIT2" s="16"/>
      <c r="SIU2" s="16"/>
      <c r="SIV2" s="16"/>
      <c r="SIW2" s="16"/>
      <c r="SIX2" s="16"/>
      <c r="SIY2" s="16"/>
      <c r="SIZ2" s="16"/>
      <c r="SJA2" s="16"/>
      <c r="SJB2" s="16"/>
      <c r="SJC2" s="16"/>
      <c r="SJD2" s="16"/>
      <c r="SJE2" s="16"/>
      <c r="SJF2" s="16"/>
      <c r="SJG2" s="16"/>
      <c r="SJH2" s="16"/>
      <c r="SJI2" s="16"/>
      <c r="SJJ2" s="16"/>
      <c r="SJK2" s="16"/>
      <c r="SJL2" s="16"/>
      <c r="SJM2" s="16"/>
      <c r="SJN2" s="16"/>
      <c r="SJO2" s="16"/>
      <c r="SJP2" s="16"/>
      <c r="SJQ2" s="16"/>
      <c r="SJR2" s="16"/>
      <c r="SJS2" s="16"/>
      <c r="SJT2" s="16"/>
      <c r="SJU2" s="16"/>
      <c r="SJV2" s="16"/>
      <c r="SJW2" s="16"/>
      <c r="SJX2" s="16"/>
      <c r="SJY2" s="16"/>
      <c r="SJZ2" s="16"/>
      <c r="SKA2" s="16"/>
      <c r="SKB2" s="16"/>
      <c r="SKC2" s="16"/>
      <c r="SKD2" s="16"/>
      <c r="SKE2" s="16"/>
      <c r="SKF2" s="16"/>
      <c r="SKG2" s="16"/>
      <c r="SKH2" s="16"/>
      <c r="SKI2" s="16"/>
      <c r="SKJ2" s="16"/>
      <c r="SKK2" s="16"/>
      <c r="SKL2" s="16"/>
      <c r="SKM2" s="16"/>
      <c r="SKN2" s="16"/>
      <c r="SKO2" s="16"/>
      <c r="SKP2" s="16"/>
      <c r="SKQ2" s="16"/>
      <c r="SKR2" s="16"/>
      <c r="SKS2" s="16"/>
      <c r="SKT2" s="16"/>
      <c r="SKU2" s="16"/>
      <c r="SKV2" s="16"/>
      <c r="SKW2" s="16"/>
      <c r="SKX2" s="16"/>
      <c r="SKY2" s="16"/>
      <c r="SKZ2" s="16"/>
      <c r="SLA2" s="16"/>
      <c r="SLB2" s="16"/>
      <c r="SLC2" s="16"/>
      <c r="SLD2" s="16"/>
      <c r="SLE2" s="16"/>
      <c r="SLF2" s="16"/>
      <c r="SLG2" s="16"/>
      <c r="SLH2" s="16"/>
      <c r="SLI2" s="16"/>
      <c r="SLJ2" s="16"/>
      <c r="SLK2" s="16"/>
      <c r="SLL2" s="16"/>
      <c r="SLM2" s="16"/>
      <c r="SLN2" s="16"/>
      <c r="SLO2" s="16"/>
      <c r="SLP2" s="16"/>
      <c r="SLQ2" s="16"/>
      <c r="SLR2" s="16"/>
      <c r="SLS2" s="16"/>
      <c r="SLT2" s="16"/>
      <c r="SLU2" s="16"/>
      <c r="SLV2" s="16"/>
      <c r="SLW2" s="16"/>
      <c r="SLX2" s="16"/>
      <c r="SLY2" s="16"/>
      <c r="SLZ2" s="16"/>
      <c r="SMA2" s="16"/>
      <c r="SMB2" s="16"/>
      <c r="SMC2" s="16"/>
      <c r="SMD2" s="16"/>
      <c r="SME2" s="16"/>
      <c r="SMF2" s="16"/>
      <c r="SMG2" s="16"/>
      <c r="SMH2" s="16"/>
      <c r="SMI2" s="16"/>
      <c r="SMJ2" s="16"/>
      <c r="SMK2" s="16"/>
      <c r="SML2" s="16"/>
      <c r="SMM2" s="16"/>
      <c r="SMN2" s="16"/>
      <c r="SMO2" s="16"/>
      <c r="SMP2" s="16"/>
      <c r="SMQ2" s="16"/>
      <c r="SMR2" s="16"/>
      <c r="SMS2" s="16"/>
      <c r="SMT2" s="16"/>
      <c r="SMU2" s="16"/>
      <c r="SMV2" s="16"/>
      <c r="SMW2" s="16"/>
      <c r="SMX2" s="16"/>
      <c r="SMY2" s="16"/>
      <c r="SMZ2" s="16"/>
      <c r="SNA2" s="16"/>
      <c r="SNB2" s="16"/>
      <c r="SNC2" s="16"/>
      <c r="SND2" s="16"/>
      <c r="SNE2" s="16"/>
      <c r="SNF2" s="16"/>
      <c r="SNG2" s="16"/>
      <c r="SNH2" s="16"/>
      <c r="SNI2" s="16"/>
      <c r="SNJ2" s="16"/>
      <c r="SNK2" s="16"/>
      <c r="SNL2" s="16"/>
      <c r="SNM2" s="16"/>
      <c r="SNN2" s="16"/>
      <c r="SNO2" s="16"/>
      <c r="SNP2" s="16"/>
      <c r="SNQ2" s="16"/>
      <c r="SNR2" s="16"/>
      <c r="SNS2" s="16"/>
      <c r="SNT2" s="16"/>
      <c r="SNU2" s="16"/>
      <c r="SNV2" s="16"/>
      <c r="SNW2" s="16"/>
      <c r="SNX2" s="16"/>
      <c r="SNY2" s="16"/>
      <c r="SNZ2" s="16"/>
      <c r="SOA2" s="16"/>
      <c r="SOB2" s="16"/>
      <c r="SOC2" s="16"/>
      <c r="SOD2" s="16"/>
      <c r="SOE2" s="16"/>
      <c r="SOF2" s="16"/>
      <c r="SOG2" s="16"/>
      <c r="SOH2" s="16"/>
      <c r="SOI2" s="16"/>
      <c r="SOJ2" s="16"/>
      <c r="SOK2" s="16"/>
      <c r="SOL2" s="16"/>
      <c r="SOM2" s="16"/>
      <c r="SON2" s="16"/>
      <c r="SOO2" s="16"/>
      <c r="SOP2" s="16"/>
      <c r="SOQ2" s="16"/>
      <c r="SOR2" s="16"/>
      <c r="SOS2" s="16"/>
      <c r="SOT2" s="16"/>
      <c r="SOU2" s="16"/>
      <c r="SOV2" s="16"/>
      <c r="SOW2" s="16"/>
      <c r="SOX2" s="16"/>
      <c r="SOY2" s="16"/>
      <c r="SOZ2" s="16"/>
      <c r="SPA2" s="16"/>
      <c r="SPB2" s="16"/>
      <c r="SPC2" s="16"/>
      <c r="SPD2" s="16"/>
      <c r="SPE2" s="16"/>
      <c r="SPF2" s="16"/>
      <c r="SPG2" s="16"/>
      <c r="SPH2" s="16"/>
      <c r="SPI2" s="16"/>
      <c r="SPJ2" s="16"/>
      <c r="SPK2" s="16"/>
      <c r="SPL2" s="16"/>
      <c r="SPM2" s="16"/>
      <c r="SPN2" s="16"/>
      <c r="SPO2" s="16"/>
      <c r="SPP2" s="16"/>
      <c r="SPQ2" s="16"/>
      <c r="SPR2" s="16"/>
      <c r="SPS2" s="16"/>
      <c r="SPT2" s="16"/>
      <c r="SPU2" s="16"/>
      <c r="SPV2" s="16"/>
      <c r="SPW2" s="16"/>
      <c r="SPX2" s="16"/>
      <c r="SPY2" s="16"/>
      <c r="SPZ2" s="16"/>
      <c r="SQA2" s="16"/>
      <c r="SQB2" s="16"/>
      <c r="SQC2" s="16"/>
      <c r="SQD2" s="16"/>
      <c r="SQE2" s="16"/>
      <c r="SQF2" s="16"/>
      <c r="SQG2" s="16"/>
      <c r="SQH2" s="16"/>
      <c r="SQI2" s="16"/>
      <c r="SQJ2" s="16"/>
      <c r="SQK2" s="16"/>
      <c r="SQL2" s="16"/>
      <c r="SQM2" s="16"/>
      <c r="SQN2" s="16"/>
      <c r="SQO2" s="16"/>
      <c r="SQP2" s="16"/>
      <c r="SQQ2" s="16"/>
      <c r="SQR2" s="16"/>
      <c r="SQS2" s="16"/>
      <c r="SQT2" s="16"/>
      <c r="SQU2" s="16"/>
      <c r="SQV2" s="16"/>
      <c r="SQW2" s="16"/>
      <c r="SQX2" s="16"/>
      <c r="SQY2" s="16"/>
      <c r="SQZ2" s="16"/>
      <c r="SRA2" s="16"/>
      <c r="SRB2" s="16"/>
      <c r="SRC2" s="16"/>
      <c r="SRD2" s="16"/>
      <c r="SRE2" s="16"/>
      <c r="SRF2" s="16"/>
      <c r="SRG2" s="16"/>
      <c r="SRH2" s="16"/>
      <c r="SRI2" s="16"/>
      <c r="SRJ2" s="16"/>
      <c r="SRK2" s="16"/>
      <c r="SRL2" s="16"/>
      <c r="SRM2" s="16"/>
      <c r="SRN2" s="16"/>
      <c r="SRO2" s="16"/>
      <c r="SRP2" s="16"/>
      <c r="SRQ2" s="16"/>
      <c r="SRR2" s="16"/>
      <c r="SRS2" s="16"/>
      <c r="SRT2" s="16"/>
      <c r="SRU2" s="16"/>
      <c r="SRV2" s="16"/>
      <c r="SRW2" s="16"/>
      <c r="SRX2" s="16"/>
      <c r="SRY2" s="16"/>
      <c r="SRZ2" s="16"/>
      <c r="SSA2" s="16"/>
      <c r="SSB2" s="16"/>
      <c r="SSC2" s="16"/>
      <c r="SSD2" s="16"/>
      <c r="SSE2" s="16"/>
      <c r="SSF2" s="16"/>
      <c r="SSG2" s="16"/>
      <c r="SSH2" s="16"/>
      <c r="SSI2" s="16"/>
      <c r="SSJ2" s="16"/>
      <c r="SSK2" s="16"/>
      <c r="SSL2" s="16"/>
      <c r="SSM2" s="16"/>
      <c r="SSN2" s="16"/>
      <c r="SSO2" s="16"/>
      <c r="SSP2" s="16"/>
      <c r="SSQ2" s="16"/>
      <c r="SSR2" s="16"/>
      <c r="SSS2" s="16"/>
      <c r="SST2" s="16"/>
      <c r="SSU2" s="16"/>
      <c r="SSV2" s="16"/>
      <c r="SSW2" s="16"/>
      <c r="SSX2" s="16"/>
      <c r="SSY2" s="16"/>
      <c r="SSZ2" s="16"/>
      <c r="STA2" s="16"/>
      <c r="STB2" s="16"/>
      <c r="STC2" s="16"/>
      <c r="STD2" s="16"/>
      <c r="STE2" s="16"/>
      <c r="STF2" s="16"/>
      <c r="STG2" s="16"/>
      <c r="STH2" s="16"/>
      <c r="STI2" s="16"/>
      <c r="STJ2" s="16"/>
      <c r="STK2" s="16"/>
      <c r="STL2" s="16"/>
      <c r="STM2" s="16"/>
      <c r="STN2" s="16"/>
      <c r="STO2" s="16"/>
      <c r="STP2" s="16"/>
      <c r="STQ2" s="16"/>
      <c r="STR2" s="16"/>
      <c r="STS2" s="16"/>
      <c r="STT2" s="16"/>
      <c r="STU2" s="16"/>
      <c r="STV2" s="16"/>
      <c r="STW2" s="16"/>
      <c r="STX2" s="16"/>
      <c r="STY2" s="16"/>
      <c r="STZ2" s="16"/>
      <c r="SUA2" s="16"/>
      <c r="SUB2" s="16"/>
      <c r="SUC2" s="16"/>
      <c r="SUD2" s="16"/>
      <c r="SUE2" s="16"/>
      <c r="SUF2" s="16"/>
      <c r="SUG2" s="16"/>
      <c r="SUH2" s="16"/>
      <c r="SUI2" s="16"/>
      <c r="SUJ2" s="16"/>
      <c r="SUK2" s="16"/>
      <c r="SUL2" s="16"/>
      <c r="SUM2" s="16"/>
      <c r="SUN2" s="16"/>
      <c r="SUO2" s="16"/>
      <c r="SUP2" s="16"/>
      <c r="SUQ2" s="16"/>
      <c r="SUR2" s="16"/>
      <c r="SUS2" s="16"/>
      <c r="SUT2" s="16"/>
      <c r="SUU2" s="16"/>
      <c r="SUV2" s="16"/>
      <c r="SUW2" s="16"/>
      <c r="SUX2" s="16"/>
      <c r="SUY2" s="16"/>
      <c r="SUZ2" s="16"/>
      <c r="SVA2" s="16"/>
      <c r="SVB2" s="16"/>
      <c r="SVC2" s="16"/>
      <c r="SVD2" s="16"/>
      <c r="SVE2" s="16"/>
      <c r="SVF2" s="16"/>
      <c r="SVG2" s="16"/>
      <c r="SVH2" s="16"/>
      <c r="SVI2" s="16"/>
      <c r="SVJ2" s="16"/>
      <c r="SVK2" s="16"/>
      <c r="SVL2" s="16"/>
      <c r="SVM2" s="16"/>
      <c r="SVN2" s="16"/>
      <c r="SVO2" s="16"/>
      <c r="SVP2" s="16"/>
      <c r="SVQ2" s="16"/>
      <c r="SVR2" s="16"/>
      <c r="SVS2" s="16"/>
      <c r="SVT2" s="16"/>
      <c r="SVU2" s="16"/>
      <c r="SVV2" s="16"/>
      <c r="SVW2" s="16"/>
      <c r="SVX2" s="16"/>
      <c r="SVY2" s="16"/>
      <c r="SVZ2" s="16"/>
      <c r="SWA2" s="16"/>
      <c r="SWB2" s="16"/>
      <c r="SWC2" s="16"/>
      <c r="SWD2" s="16"/>
      <c r="SWE2" s="16"/>
      <c r="SWF2" s="16"/>
      <c r="SWG2" s="16"/>
      <c r="SWH2" s="16"/>
      <c r="SWI2" s="16"/>
      <c r="SWJ2" s="16"/>
      <c r="SWK2" s="16"/>
      <c r="SWL2" s="16"/>
      <c r="SWM2" s="16"/>
      <c r="SWN2" s="16"/>
      <c r="SWO2" s="16"/>
      <c r="SWP2" s="16"/>
      <c r="SWQ2" s="16"/>
      <c r="SWR2" s="16"/>
      <c r="SWS2" s="16"/>
      <c r="SWT2" s="16"/>
      <c r="SWU2" s="16"/>
      <c r="SWV2" s="16"/>
      <c r="SWW2" s="16"/>
      <c r="SWX2" s="16"/>
      <c r="SWY2" s="16"/>
      <c r="SWZ2" s="16"/>
      <c r="SXA2" s="16"/>
      <c r="SXB2" s="16"/>
      <c r="SXC2" s="16"/>
      <c r="SXD2" s="16"/>
      <c r="SXE2" s="16"/>
      <c r="SXF2" s="16"/>
      <c r="SXG2" s="16"/>
      <c r="SXH2" s="16"/>
      <c r="SXI2" s="16"/>
      <c r="SXJ2" s="16"/>
      <c r="SXK2" s="16"/>
      <c r="SXL2" s="16"/>
      <c r="SXM2" s="16"/>
      <c r="SXN2" s="16"/>
      <c r="SXO2" s="16"/>
      <c r="SXP2" s="16"/>
      <c r="SXQ2" s="16"/>
      <c r="SXR2" s="16"/>
      <c r="SXS2" s="16"/>
      <c r="SXT2" s="16"/>
      <c r="SXU2" s="16"/>
      <c r="SXV2" s="16"/>
      <c r="SXW2" s="16"/>
      <c r="SXX2" s="16"/>
      <c r="SXY2" s="16"/>
      <c r="SXZ2" s="16"/>
      <c r="SYA2" s="16"/>
      <c r="SYB2" s="16"/>
      <c r="SYC2" s="16"/>
      <c r="SYD2" s="16"/>
      <c r="SYE2" s="16"/>
      <c r="SYF2" s="16"/>
      <c r="SYG2" s="16"/>
      <c r="SYH2" s="16"/>
      <c r="SYI2" s="16"/>
      <c r="SYJ2" s="16"/>
      <c r="SYK2" s="16"/>
      <c r="SYL2" s="16"/>
      <c r="SYM2" s="16"/>
      <c r="SYN2" s="16"/>
      <c r="SYO2" s="16"/>
      <c r="SYP2" s="16"/>
      <c r="SYQ2" s="16"/>
      <c r="SYR2" s="16"/>
      <c r="SYS2" s="16"/>
      <c r="SYT2" s="16"/>
      <c r="SYU2" s="16"/>
      <c r="SYV2" s="16"/>
      <c r="SYW2" s="16"/>
      <c r="SYX2" s="16"/>
      <c r="SYY2" s="16"/>
      <c r="SYZ2" s="16"/>
      <c r="SZA2" s="16"/>
      <c r="SZB2" s="16"/>
      <c r="SZC2" s="16"/>
      <c r="SZD2" s="16"/>
      <c r="SZE2" s="16"/>
      <c r="SZF2" s="16"/>
      <c r="SZG2" s="16"/>
      <c r="SZH2" s="16"/>
      <c r="SZI2" s="16"/>
      <c r="SZJ2" s="16"/>
      <c r="SZK2" s="16"/>
      <c r="SZL2" s="16"/>
      <c r="SZM2" s="16"/>
      <c r="SZN2" s="16"/>
      <c r="SZO2" s="16"/>
      <c r="SZP2" s="16"/>
      <c r="SZQ2" s="16"/>
      <c r="SZR2" s="16"/>
      <c r="SZS2" s="16"/>
      <c r="SZT2" s="16"/>
      <c r="SZU2" s="16"/>
      <c r="SZV2" s="16"/>
      <c r="SZW2" s="16"/>
      <c r="SZX2" s="16"/>
      <c r="SZY2" s="16"/>
      <c r="SZZ2" s="16"/>
      <c r="TAA2" s="16"/>
      <c r="TAB2" s="16"/>
      <c r="TAC2" s="16"/>
      <c r="TAD2" s="16"/>
      <c r="TAE2" s="16"/>
      <c r="TAF2" s="16"/>
      <c r="TAG2" s="16"/>
      <c r="TAH2" s="16"/>
      <c r="TAI2" s="16"/>
      <c r="TAJ2" s="16"/>
      <c r="TAK2" s="16"/>
      <c r="TAL2" s="16"/>
      <c r="TAM2" s="16"/>
      <c r="TAN2" s="16"/>
      <c r="TAO2" s="16"/>
      <c r="TAP2" s="16"/>
      <c r="TAQ2" s="16"/>
      <c r="TAR2" s="16"/>
      <c r="TAS2" s="16"/>
      <c r="TAT2" s="16"/>
      <c r="TAU2" s="16"/>
      <c r="TAV2" s="16"/>
      <c r="TAW2" s="16"/>
      <c r="TAX2" s="16"/>
      <c r="TAY2" s="16"/>
      <c r="TAZ2" s="16"/>
      <c r="TBA2" s="16"/>
      <c r="TBB2" s="16"/>
      <c r="TBC2" s="16"/>
      <c r="TBD2" s="16"/>
      <c r="TBE2" s="16"/>
      <c r="TBF2" s="16"/>
      <c r="TBG2" s="16"/>
      <c r="TBH2" s="16"/>
      <c r="TBI2" s="16"/>
      <c r="TBJ2" s="16"/>
      <c r="TBK2" s="16"/>
      <c r="TBL2" s="16"/>
      <c r="TBM2" s="16"/>
      <c r="TBN2" s="16"/>
      <c r="TBO2" s="16"/>
      <c r="TBP2" s="16"/>
      <c r="TBQ2" s="16"/>
      <c r="TBR2" s="16"/>
      <c r="TBS2" s="16"/>
      <c r="TBT2" s="16"/>
      <c r="TBU2" s="16"/>
      <c r="TBV2" s="16"/>
      <c r="TBW2" s="16"/>
      <c r="TBX2" s="16"/>
      <c r="TBY2" s="16"/>
      <c r="TBZ2" s="16"/>
      <c r="TCA2" s="16"/>
      <c r="TCB2" s="16"/>
      <c r="TCC2" s="16"/>
      <c r="TCD2" s="16"/>
      <c r="TCE2" s="16"/>
      <c r="TCF2" s="16"/>
      <c r="TCG2" s="16"/>
      <c r="TCH2" s="16"/>
      <c r="TCI2" s="16"/>
      <c r="TCJ2" s="16"/>
      <c r="TCK2" s="16"/>
      <c r="TCL2" s="16"/>
      <c r="TCM2" s="16"/>
      <c r="TCN2" s="16"/>
      <c r="TCO2" s="16"/>
      <c r="TCP2" s="16"/>
      <c r="TCQ2" s="16"/>
      <c r="TCR2" s="16"/>
      <c r="TCS2" s="16"/>
      <c r="TCT2" s="16"/>
      <c r="TCU2" s="16"/>
      <c r="TCV2" s="16"/>
      <c r="TCW2" s="16"/>
      <c r="TCX2" s="16"/>
      <c r="TCY2" s="16"/>
      <c r="TCZ2" s="16"/>
      <c r="TDA2" s="16"/>
      <c r="TDB2" s="16"/>
      <c r="TDC2" s="16"/>
      <c r="TDD2" s="16"/>
      <c r="TDE2" s="16"/>
      <c r="TDF2" s="16"/>
      <c r="TDG2" s="16"/>
      <c r="TDH2" s="16"/>
      <c r="TDI2" s="16"/>
      <c r="TDJ2" s="16"/>
      <c r="TDK2" s="16"/>
      <c r="TDL2" s="16"/>
      <c r="TDM2" s="16"/>
      <c r="TDN2" s="16"/>
      <c r="TDO2" s="16"/>
      <c r="TDP2" s="16"/>
      <c r="TDQ2" s="16"/>
      <c r="TDR2" s="16"/>
      <c r="TDS2" s="16"/>
      <c r="TDT2" s="16"/>
      <c r="TDU2" s="16"/>
      <c r="TDV2" s="16"/>
      <c r="TDW2" s="16"/>
      <c r="TDX2" s="16"/>
      <c r="TDY2" s="16"/>
      <c r="TDZ2" s="16"/>
      <c r="TEA2" s="16"/>
      <c r="TEB2" s="16"/>
      <c r="TEC2" s="16"/>
      <c r="TED2" s="16"/>
      <c r="TEE2" s="16"/>
      <c r="TEF2" s="16"/>
      <c r="TEG2" s="16"/>
      <c r="TEH2" s="16"/>
      <c r="TEI2" s="16"/>
      <c r="TEJ2" s="16"/>
      <c r="TEK2" s="16"/>
      <c r="TEL2" s="16"/>
      <c r="TEM2" s="16"/>
      <c r="TEN2" s="16"/>
      <c r="TEO2" s="16"/>
      <c r="TEP2" s="16"/>
      <c r="TEQ2" s="16"/>
      <c r="TER2" s="16"/>
      <c r="TES2" s="16"/>
      <c r="TET2" s="16"/>
      <c r="TEU2" s="16"/>
      <c r="TEV2" s="16"/>
      <c r="TEW2" s="16"/>
      <c r="TEX2" s="16"/>
      <c r="TEY2" s="16"/>
      <c r="TEZ2" s="16"/>
      <c r="TFA2" s="16"/>
      <c r="TFB2" s="16"/>
      <c r="TFC2" s="16"/>
      <c r="TFD2" s="16"/>
      <c r="TFE2" s="16"/>
      <c r="TFF2" s="16"/>
      <c r="TFG2" s="16"/>
      <c r="TFH2" s="16"/>
      <c r="TFI2" s="16"/>
      <c r="TFJ2" s="16"/>
      <c r="TFK2" s="16"/>
      <c r="TFL2" s="16"/>
      <c r="TFM2" s="16"/>
      <c r="TFN2" s="16"/>
      <c r="TFO2" s="16"/>
      <c r="TFP2" s="16"/>
      <c r="TFQ2" s="16"/>
      <c r="TFR2" s="16"/>
      <c r="TFS2" s="16"/>
      <c r="TFT2" s="16"/>
      <c r="TFU2" s="16"/>
      <c r="TFV2" s="16"/>
      <c r="TFW2" s="16"/>
      <c r="TFX2" s="16"/>
      <c r="TFY2" s="16"/>
      <c r="TFZ2" s="16"/>
      <c r="TGA2" s="16"/>
      <c r="TGB2" s="16"/>
      <c r="TGC2" s="16"/>
      <c r="TGD2" s="16"/>
      <c r="TGE2" s="16"/>
      <c r="TGF2" s="16"/>
      <c r="TGG2" s="16"/>
      <c r="TGH2" s="16"/>
      <c r="TGI2" s="16"/>
      <c r="TGJ2" s="16"/>
      <c r="TGK2" s="16"/>
      <c r="TGL2" s="16"/>
      <c r="TGM2" s="16"/>
      <c r="TGN2" s="16"/>
      <c r="TGO2" s="16"/>
      <c r="TGP2" s="16"/>
      <c r="TGQ2" s="16"/>
      <c r="TGR2" s="16"/>
      <c r="TGS2" s="16"/>
      <c r="TGT2" s="16"/>
      <c r="TGU2" s="16"/>
      <c r="TGV2" s="16"/>
      <c r="TGW2" s="16"/>
      <c r="TGX2" s="16"/>
      <c r="TGY2" s="16"/>
      <c r="TGZ2" s="16"/>
      <c r="THA2" s="16"/>
      <c r="THB2" s="16"/>
      <c r="THC2" s="16"/>
      <c r="THD2" s="16"/>
      <c r="THE2" s="16"/>
      <c r="THF2" s="16"/>
      <c r="THG2" s="16"/>
      <c r="THH2" s="16"/>
      <c r="THI2" s="16"/>
      <c r="THJ2" s="16"/>
      <c r="THK2" s="16"/>
      <c r="THL2" s="16"/>
      <c r="THM2" s="16"/>
      <c r="THN2" s="16"/>
      <c r="THO2" s="16"/>
      <c r="THP2" s="16"/>
      <c r="THQ2" s="16"/>
      <c r="THR2" s="16"/>
      <c r="THS2" s="16"/>
      <c r="THT2" s="16"/>
      <c r="THU2" s="16"/>
      <c r="THV2" s="16"/>
      <c r="THW2" s="16"/>
      <c r="THX2" s="16"/>
      <c r="THY2" s="16"/>
      <c r="THZ2" s="16"/>
      <c r="TIA2" s="16"/>
      <c r="TIB2" s="16"/>
      <c r="TIC2" s="16"/>
      <c r="TID2" s="16"/>
      <c r="TIE2" s="16"/>
      <c r="TIF2" s="16"/>
      <c r="TIG2" s="16"/>
      <c r="TIH2" s="16"/>
      <c r="TII2" s="16"/>
      <c r="TIJ2" s="16"/>
      <c r="TIK2" s="16"/>
      <c r="TIL2" s="16"/>
      <c r="TIM2" s="16"/>
      <c r="TIN2" s="16"/>
      <c r="TIO2" s="16"/>
      <c r="TIP2" s="16"/>
      <c r="TIQ2" s="16"/>
      <c r="TIR2" s="16"/>
      <c r="TIS2" s="16"/>
      <c r="TIT2" s="16"/>
      <c r="TIU2" s="16"/>
      <c r="TIV2" s="16"/>
      <c r="TIW2" s="16"/>
      <c r="TIX2" s="16"/>
      <c r="TIY2" s="16"/>
      <c r="TIZ2" s="16"/>
      <c r="TJA2" s="16"/>
      <c r="TJB2" s="16"/>
      <c r="TJC2" s="16"/>
      <c r="TJD2" s="16"/>
      <c r="TJE2" s="16"/>
      <c r="TJF2" s="16"/>
      <c r="TJG2" s="16"/>
      <c r="TJH2" s="16"/>
      <c r="TJI2" s="16"/>
      <c r="TJJ2" s="16"/>
      <c r="TJK2" s="16"/>
      <c r="TJL2" s="16"/>
      <c r="TJM2" s="16"/>
      <c r="TJN2" s="16"/>
      <c r="TJO2" s="16"/>
      <c r="TJP2" s="16"/>
      <c r="TJQ2" s="16"/>
      <c r="TJR2" s="16"/>
      <c r="TJS2" s="16"/>
      <c r="TJT2" s="16"/>
      <c r="TJU2" s="16"/>
      <c r="TJV2" s="16"/>
      <c r="TJW2" s="16"/>
      <c r="TJX2" s="16"/>
      <c r="TJY2" s="16"/>
      <c r="TJZ2" s="16"/>
      <c r="TKA2" s="16"/>
      <c r="TKB2" s="16"/>
      <c r="TKC2" s="16"/>
      <c r="TKD2" s="16"/>
      <c r="TKE2" s="16"/>
      <c r="TKF2" s="16"/>
      <c r="TKG2" s="16"/>
      <c r="TKH2" s="16"/>
      <c r="TKI2" s="16"/>
      <c r="TKJ2" s="16"/>
      <c r="TKK2" s="16"/>
      <c r="TKL2" s="16"/>
      <c r="TKM2" s="16"/>
      <c r="TKN2" s="16"/>
      <c r="TKO2" s="16"/>
      <c r="TKP2" s="16"/>
      <c r="TKQ2" s="16"/>
      <c r="TKR2" s="16"/>
      <c r="TKS2" s="16"/>
      <c r="TKT2" s="16"/>
      <c r="TKU2" s="16"/>
      <c r="TKV2" s="16"/>
      <c r="TKW2" s="16"/>
      <c r="TKX2" s="16"/>
      <c r="TKY2" s="16"/>
      <c r="TKZ2" s="16"/>
      <c r="TLA2" s="16"/>
      <c r="TLB2" s="16"/>
      <c r="TLC2" s="16"/>
      <c r="TLD2" s="16"/>
      <c r="TLE2" s="16"/>
      <c r="TLF2" s="16"/>
      <c r="TLG2" s="16"/>
      <c r="TLH2" s="16"/>
      <c r="TLI2" s="16"/>
      <c r="TLJ2" s="16"/>
      <c r="TLK2" s="16"/>
      <c r="TLL2" s="16"/>
      <c r="TLM2" s="16"/>
      <c r="TLN2" s="16"/>
      <c r="TLO2" s="16"/>
      <c r="TLP2" s="16"/>
      <c r="TLQ2" s="16"/>
      <c r="TLR2" s="16"/>
      <c r="TLS2" s="16"/>
      <c r="TLT2" s="16"/>
      <c r="TLU2" s="16"/>
      <c r="TLV2" s="16"/>
      <c r="TLW2" s="16"/>
      <c r="TLX2" s="16"/>
      <c r="TLY2" s="16"/>
      <c r="TLZ2" s="16"/>
      <c r="TMA2" s="16"/>
      <c r="TMB2" s="16"/>
      <c r="TMC2" s="16"/>
      <c r="TMD2" s="16"/>
      <c r="TME2" s="16"/>
      <c r="TMF2" s="16"/>
      <c r="TMG2" s="16"/>
      <c r="TMH2" s="16"/>
      <c r="TMI2" s="16"/>
      <c r="TMJ2" s="16"/>
      <c r="TMK2" s="16"/>
      <c r="TML2" s="16"/>
      <c r="TMM2" s="16"/>
      <c r="TMN2" s="16"/>
      <c r="TMO2" s="16"/>
      <c r="TMP2" s="16"/>
      <c r="TMQ2" s="16"/>
      <c r="TMR2" s="16"/>
      <c r="TMS2" s="16"/>
      <c r="TMT2" s="16"/>
      <c r="TMU2" s="16"/>
      <c r="TMV2" s="16"/>
      <c r="TMW2" s="16"/>
      <c r="TMX2" s="16"/>
      <c r="TMY2" s="16"/>
      <c r="TMZ2" s="16"/>
      <c r="TNA2" s="16"/>
      <c r="TNB2" s="16"/>
      <c r="TNC2" s="16"/>
      <c r="TND2" s="16"/>
      <c r="TNE2" s="16"/>
      <c r="TNF2" s="16"/>
      <c r="TNG2" s="16"/>
      <c r="TNH2" s="16"/>
      <c r="TNI2" s="16"/>
      <c r="TNJ2" s="16"/>
      <c r="TNK2" s="16"/>
      <c r="TNL2" s="16"/>
      <c r="TNM2" s="16"/>
      <c r="TNN2" s="16"/>
      <c r="TNO2" s="16"/>
      <c r="TNP2" s="16"/>
      <c r="TNQ2" s="16"/>
      <c r="TNR2" s="16"/>
      <c r="TNS2" s="16"/>
      <c r="TNT2" s="16"/>
      <c r="TNU2" s="16"/>
      <c r="TNV2" s="16"/>
      <c r="TNW2" s="16"/>
      <c r="TNX2" s="16"/>
      <c r="TNY2" s="16"/>
      <c r="TNZ2" s="16"/>
      <c r="TOA2" s="16"/>
      <c r="TOB2" s="16"/>
      <c r="TOC2" s="16"/>
      <c r="TOD2" s="16"/>
      <c r="TOE2" s="16"/>
      <c r="TOF2" s="16"/>
      <c r="TOG2" s="16"/>
      <c r="TOH2" s="16"/>
      <c r="TOI2" s="16"/>
      <c r="TOJ2" s="16"/>
      <c r="TOK2" s="16"/>
      <c r="TOL2" s="16"/>
      <c r="TOM2" s="16"/>
      <c r="TON2" s="16"/>
      <c r="TOO2" s="16"/>
      <c r="TOP2" s="16"/>
      <c r="TOQ2" s="16"/>
      <c r="TOR2" s="16"/>
      <c r="TOS2" s="16"/>
      <c r="TOT2" s="16"/>
      <c r="TOU2" s="16"/>
      <c r="TOV2" s="16"/>
      <c r="TOW2" s="16"/>
      <c r="TOX2" s="16"/>
      <c r="TOY2" s="16"/>
      <c r="TOZ2" s="16"/>
      <c r="TPA2" s="16"/>
      <c r="TPB2" s="16"/>
      <c r="TPC2" s="16"/>
      <c r="TPD2" s="16"/>
      <c r="TPE2" s="16"/>
      <c r="TPF2" s="16"/>
      <c r="TPG2" s="16"/>
      <c r="TPH2" s="16"/>
      <c r="TPI2" s="16"/>
      <c r="TPJ2" s="16"/>
      <c r="TPK2" s="16"/>
      <c r="TPL2" s="16"/>
      <c r="TPM2" s="16"/>
      <c r="TPN2" s="16"/>
      <c r="TPO2" s="16"/>
      <c r="TPP2" s="16"/>
      <c r="TPQ2" s="16"/>
      <c r="TPR2" s="16"/>
      <c r="TPS2" s="16"/>
      <c r="TPT2" s="16"/>
      <c r="TPU2" s="16"/>
      <c r="TPV2" s="16"/>
      <c r="TPW2" s="16"/>
      <c r="TPX2" s="16"/>
      <c r="TPY2" s="16"/>
      <c r="TPZ2" s="16"/>
      <c r="TQA2" s="16"/>
      <c r="TQB2" s="16"/>
      <c r="TQC2" s="16"/>
      <c r="TQD2" s="16"/>
      <c r="TQE2" s="16"/>
      <c r="TQF2" s="16"/>
      <c r="TQG2" s="16"/>
      <c r="TQH2" s="16"/>
      <c r="TQI2" s="16"/>
      <c r="TQJ2" s="16"/>
      <c r="TQK2" s="16"/>
      <c r="TQL2" s="16"/>
      <c r="TQM2" s="16"/>
      <c r="TQN2" s="16"/>
      <c r="TQO2" s="16"/>
      <c r="TQP2" s="16"/>
      <c r="TQQ2" s="16"/>
      <c r="TQR2" s="16"/>
      <c r="TQS2" s="16"/>
      <c r="TQT2" s="16"/>
      <c r="TQU2" s="16"/>
      <c r="TQV2" s="16"/>
      <c r="TQW2" s="16"/>
      <c r="TQX2" s="16"/>
      <c r="TQY2" s="16"/>
      <c r="TQZ2" s="16"/>
      <c r="TRA2" s="16"/>
      <c r="TRB2" s="16"/>
      <c r="TRC2" s="16"/>
      <c r="TRD2" s="16"/>
      <c r="TRE2" s="16"/>
      <c r="TRF2" s="16"/>
      <c r="TRG2" s="16"/>
      <c r="TRH2" s="16"/>
      <c r="TRI2" s="16"/>
      <c r="TRJ2" s="16"/>
      <c r="TRK2" s="16"/>
      <c r="TRL2" s="16"/>
      <c r="TRM2" s="16"/>
      <c r="TRN2" s="16"/>
      <c r="TRO2" s="16"/>
      <c r="TRP2" s="16"/>
      <c r="TRQ2" s="16"/>
      <c r="TRR2" s="16"/>
      <c r="TRS2" s="16"/>
      <c r="TRT2" s="16"/>
      <c r="TRU2" s="16"/>
      <c r="TRV2" s="16"/>
      <c r="TRW2" s="16"/>
      <c r="TRX2" s="16"/>
      <c r="TRY2" s="16"/>
      <c r="TRZ2" s="16"/>
      <c r="TSA2" s="16"/>
      <c r="TSB2" s="16"/>
      <c r="TSC2" s="16"/>
      <c r="TSD2" s="16"/>
      <c r="TSE2" s="16"/>
      <c r="TSF2" s="16"/>
      <c r="TSG2" s="16"/>
      <c r="TSH2" s="16"/>
      <c r="TSI2" s="16"/>
      <c r="TSJ2" s="16"/>
      <c r="TSK2" s="16"/>
      <c r="TSL2" s="16"/>
      <c r="TSM2" s="16"/>
      <c r="TSN2" s="16"/>
      <c r="TSO2" s="16"/>
      <c r="TSP2" s="16"/>
      <c r="TSQ2" s="16"/>
      <c r="TSR2" s="16"/>
      <c r="TSS2" s="16"/>
      <c r="TST2" s="16"/>
      <c r="TSU2" s="16"/>
      <c r="TSV2" s="16"/>
      <c r="TSW2" s="16"/>
      <c r="TSX2" s="16"/>
      <c r="TSY2" s="16"/>
      <c r="TSZ2" s="16"/>
      <c r="TTA2" s="16"/>
      <c r="TTB2" s="16"/>
      <c r="TTC2" s="16"/>
      <c r="TTD2" s="16"/>
      <c r="TTE2" s="16"/>
      <c r="TTF2" s="16"/>
      <c r="TTG2" s="16"/>
      <c r="TTH2" s="16"/>
      <c r="TTI2" s="16"/>
      <c r="TTJ2" s="16"/>
      <c r="TTK2" s="16"/>
      <c r="TTL2" s="16"/>
      <c r="TTM2" s="16"/>
      <c r="TTN2" s="16"/>
      <c r="TTO2" s="16"/>
      <c r="TTP2" s="16"/>
      <c r="TTQ2" s="16"/>
      <c r="TTR2" s="16"/>
      <c r="TTS2" s="16"/>
      <c r="TTT2" s="16"/>
      <c r="TTU2" s="16"/>
      <c r="TTV2" s="16"/>
      <c r="TTW2" s="16"/>
      <c r="TTX2" s="16"/>
      <c r="TTY2" s="16"/>
      <c r="TTZ2" s="16"/>
      <c r="TUA2" s="16"/>
      <c r="TUB2" s="16"/>
      <c r="TUC2" s="16"/>
      <c r="TUD2" s="16"/>
      <c r="TUE2" s="16"/>
      <c r="TUF2" s="16"/>
      <c r="TUG2" s="16"/>
      <c r="TUH2" s="16"/>
      <c r="TUI2" s="16"/>
      <c r="TUJ2" s="16"/>
      <c r="TUK2" s="16"/>
      <c r="TUL2" s="16"/>
      <c r="TUM2" s="16"/>
      <c r="TUN2" s="16"/>
      <c r="TUO2" s="16"/>
      <c r="TUP2" s="16"/>
      <c r="TUQ2" s="16"/>
      <c r="TUR2" s="16"/>
      <c r="TUS2" s="16"/>
      <c r="TUT2" s="16"/>
      <c r="TUU2" s="16"/>
      <c r="TUV2" s="16"/>
      <c r="TUW2" s="16"/>
      <c r="TUX2" s="16"/>
      <c r="TUY2" s="16"/>
      <c r="TUZ2" s="16"/>
      <c r="TVA2" s="16"/>
      <c r="TVB2" s="16"/>
      <c r="TVC2" s="16"/>
      <c r="TVD2" s="16"/>
      <c r="TVE2" s="16"/>
      <c r="TVF2" s="16"/>
      <c r="TVG2" s="16"/>
      <c r="TVH2" s="16"/>
      <c r="TVI2" s="16"/>
      <c r="TVJ2" s="16"/>
      <c r="TVK2" s="16"/>
      <c r="TVL2" s="16"/>
      <c r="TVM2" s="16"/>
      <c r="TVN2" s="16"/>
      <c r="TVO2" s="16"/>
      <c r="TVP2" s="16"/>
      <c r="TVQ2" s="16"/>
      <c r="TVR2" s="16"/>
      <c r="TVS2" s="16"/>
      <c r="TVT2" s="16"/>
      <c r="TVU2" s="16"/>
      <c r="TVV2" s="16"/>
      <c r="TVW2" s="16"/>
      <c r="TVX2" s="16"/>
      <c r="TVY2" s="16"/>
      <c r="TVZ2" s="16"/>
      <c r="TWA2" s="16"/>
      <c r="TWB2" s="16"/>
      <c r="TWC2" s="16"/>
      <c r="TWD2" s="16"/>
      <c r="TWE2" s="16"/>
      <c r="TWF2" s="16"/>
      <c r="TWG2" s="16"/>
      <c r="TWH2" s="16"/>
      <c r="TWI2" s="16"/>
      <c r="TWJ2" s="16"/>
      <c r="TWK2" s="16"/>
      <c r="TWL2" s="16"/>
      <c r="TWM2" s="16"/>
      <c r="TWN2" s="16"/>
      <c r="TWO2" s="16"/>
      <c r="TWP2" s="16"/>
      <c r="TWQ2" s="16"/>
      <c r="TWR2" s="16"/>
      <c r="TWS2" s="16"/>
      <c r="TWT2" s="16"/>
      <c r="TWU2" s="16"/>
      <c r="TWV2" s="16"/>
      <c r="TWW2" s="16"/>
      <c r="TWX2" s="16"/>
      <c r="TWY2" s="16"/>
      <c r="TWZ2" s="16"/>
      <c r="TXA2" s="16"/>
      <c r="TXB2" s="16"/>
      <c r="TXC2" s="16"/>
      <c r="TXD2" s="16"/>
      <c r="TXE2" s="16"/>
      <c r="TXF2" s="16"/>
      <c r="TXG2" s="16"/>
      <c r="TXH2" s="16"/>
      <c r="TXI2" s="16"/>
      <c r="TXJ2" s="16"/>
      <c r="TXK2" s="16"/>
      <c r="TXL2" s="16"/>
      <c r="TXM2" s="16"/>
      <c r="TXN2" s="16"/>
      <c r="TXO2" s="16"/>
      <c r="TXP2" s="16"/>
      <c r="TXQ2" s="16"/>
      <c r="TXR2" s="16"/>
      <c r="TXS2" s="16"/>
      <c r="TXT2" s="16"/>
      <c r="TXU2" s="16"/>
      <c r="TXV2" s="16"/>
      <c r="TXW2" s="16"/>
      <c r="TXX2" s="16"/>
      <c r="TXY2" s="16"/>
      <c r="TXZ2" s="16"/>
      <c r="TYA2" s="16"/>
      <c r="TYB2" s="16"/>
      <c r="TYC2" s="16"/>
      <c r="TYD2" s="16"/>
      <c r="TYE2" s="16"/>
      <c r="TYF2" s="16"/>
      <c r="TYG2" s="16"/>
      <c r="TYH2" s="16"/>
      <c r="TYI2" s="16"/>
      <c r="TYJ2" s="16"/>
      <c r="TYK2" s="16"/>
      <c r="TYL2" s="16"/>
      <c r="TYM2" s="16"/>
      <c r="TYN2" s="16"/>
      <c r="TYO2" s="16"/>
      <c r="TYP2" s="16"/>
      <c r="TYQ2" s="16"/>
      <c r="TYR2" s="16"/>
      <c r="TYS2" s="16"/>
      <c r="TYT2" s="16"/>
      <c r="TYU2" s="16"/>
      <c r="TYV2" s="16"/>
      <c r="TYW2" s="16"/>
      <c r="TYX2" s="16"/>
      <c r="TYY2" s="16"/>
      <c r="TYZ2" s="16"/>
      <c r="TZA2" s="16"/>
      <c r="TZB2" s="16"/>
      <c r="TZC2" s="16"/>
      <c r="TZD2" s="16"/>
      <c r="TZE2" s="16"/>
      <c r="TZF2" s="16"/>
      <c r="TZG2" s="16"/>
      <c r="TZH2" s="16"/>
      <c r="TZI2" s="16"/>
      <c r="TZJ2" s="16"/>
      <c r="TZK2" s="16"/>
      <c r="TZL2" s="16"/>
      <c r="TZM2" s="16"/>
      <c r="TZN2" s="16"/>
      <c r="TZO2" s="16"/>
      <c r="TZP2" s="16"/>
      <c r="TZQ2" s="16"/>
      <c r="TZR2" s="16"/>
      <c r="TZS2" s="16"/>
      <c r="TZT2" s="16"/>
      <c r="TZU2" s="16"/>
      <c r="TZV2" s="16"/>
      <c r="TZW2" s="16"/>
      <c r="TZX2" s="16"/>
      <c r="TZY2" s="16"/>
      <c r="TZZ2" s="16"/>
      <c r="UAA2" s="16"/>
      <c r="UAB2" s="16"/>
      <c r="UAC2" s="16"/>
      <c r="UAD2" s="16"/>
      <c r="UAE2" s="16"/>
      <c r="UAF2" s="16"/>
      <c r="UAG2" s="16"/>
      <c r="UAH2" s="16"/>
      <c r="UAI2" s="16"/>
      <c r="UAJ2" s="16"/>
      <c r="UAK2" s="16"/>
      <c r="UAL2" s="16"/>
      <c r="UAM2" s="16"/>
      <c r="UAN2" s="16"/>
      <c r="UAO2" s="16"/>
      <c r="UAP2" s="16"/>
      <c r="UAQ2" s="16"/>
      <c r="UAR2" s="16"/>
      <c r="UAS2" s="16"/>
      <c r="UAT2" s="16"/>
      <c r="UAU2" s="16"/>
      <c r="UAV2" s="16"/>
      <c r="UAW2" s="16"/>
      <c r="UAX2" s="16"/>
      <c r="UAY2" s="16"/>
      <c r="UAZ2" s="16"/>
      <c r="UBA2" s="16"/>
      <c r="UBB2" s="16"/>
      <c r="UBC2" s="16"/>
      <c r="UBD2" s="16"/>
      <c r="UBE2" s="16"/>
      <c r="UBF2" s="16"/>
      <c r="UBG2" s="16"/>
      <c r="UBH2" s="16"/>
      <c r="UBI2" s="16"/>
      <c r="UBJ2" s="16"/>
      <c r="UBK2" s="16"/>
      <c r="UBL2" s="16"/>
      <c r="UBM2" s="16"/>
      <c r="UBN2" s="16"/>
      <c r="UBO2" s="16"/>
      <c r="UBP2" s="16"/>
      <c r="UBQ2" s="16"/>
      <c r="UBR2" s="16"/>
      <c r="UBS2" s="16"/>
      <c r="UBT2" s="16"/>
      <c r="UBU2" s="16"/>
      <c r="UBV2" s="16"/>
      <c r="UBW2" s="16"/>
      <c r="UBX2" s="16"/>
      <c r="UBY2" s="16"/>
      <c r="UBZ2" s="16"/>
      <c r="UCA2" s="16"/>
      <c r="UCB2" s="16"/>
      <c r="UCC2" s="16"/>
      <c r="UCD2" s="16"/>
      <c r="UCE2" s="16"/>
      <c r="UCF2" s="16"/>
      <c r="UCG2" s="16"/>
      <c r="UCH2" s="16"/>
      <c r="UCI2" s="16"/>
      <c r="UCJ2" s="16"/>
      <c r="UCK2" s="16"/>
      <c r="UCL2" s="16"/>
      <c r="UCM2" s="16"/>
      <c r="UCN2" s="16"/>
      <c r="UCO2" s="16"/>
      <c r="UCP2" s="16"/>
      <c r="UCQ2" s="16"/>
      <c r="UCR2" s="16"/>
      <c r="UCS2" s="16"/>
      <c r="UCT2" s="16"/>
      <c r="UCU2" s="16"/>
      <c r="UCV2" s="16"/>
      <c r="UCW2" s="16"/>
      <c r="UCX2" s="16"/>
      <c r="UCY2" s="16"/>
      <c r="UCZ2" s="16"/>
      <c r="UDA2" s="16"/>
      <c r="UDB2" s="16"/>
      <c r="UDC2" s="16"/>
      <c r="UDD2" s="16"/>
      <c r="UDE2" s="16"/>
      <c r="UDF2" s="16"/>
      <c r="UDG2" s="16"/>
      <c r="UDH2" s="16"/>
      <c r="UDI2" s="16"/>
      <c r="UDJ2" s="16"/>
      <c r="UDK2" s="16"/>
      <c r="UDL2" s="16"/>
      <c r="UDM2" s="16"/>
      <c r="UDN2" s="16"/>
      <c r="UDO2" s="16"/>
      <c r="UDP2" s="16"/>
      <c r="UDQ2" s="16"/>
      <c r="UDR2" s="16"/>
      <c r="UDS2" s="16"/>
      <c r="UDT2" s="16"/>
      <c r="UDU2" s="16"/>
      <c r="UDV2" s="16"/>
      <c r="UDW2" s="16"/>
      <c r="UDX2" s="16"/>
      <c r="UDY2" s="16"/>
      <c r="UDZ2" s="16"/>
      <c r="UEA2" s="16"/>
      <c r="UEB2" s="16"/>
      <c r="UEC2" s="16"/>
      <c r="UED2" s="16"/>
      <c r="UEE2" s="16"/>
      <c r="UEF2" s="16"/>
      <c r="UEG2" s="16"/>
      <c r="UEH2" s="16"/>
      <c r="UEI2" s="16"/>
      <c r="UEJ2" s="16"/>
      <c r="UEK2" s="16"/>
      <c r="UEL2" s="16"/>
      <c r="UEM2" s="16"/>
      <c r="UEN2" s="16"/>
      <c r="UEO2" s="16"/>
      <c r="UEP2" s="16"/>
      <c r="UEQ2" s="16"/>
      <c r="UER2" s="16"/>
      <c r="UES2" s="16"/>
      <c r="UET2" s="16"/>
      <c r="UEU2" s="16"/>
      <c r="UEV2" s="16"/>
      <c r="UEW2" s="16"/>
      <c r="UEX2" s="16"/>
      <c r="UEY2" s="16"/>
      <c r="UEZ2" s="16"/>
      <c r="UFA2" s="16"/>
      <c r="UFB2" s="16"/>
      <c r="UFC2" s="16"/>
      <c r="UFD2" s="16"/>
      <c r="UFE2" s="16"/>
      <c r="UFF2" s="16"/>
      <c r="UFG2" s="16"/>
      <c r="UFH2" s="16"/>
      <c r="UFI2" s="16"/>
      <c r="UFJ2" s="16"/>
      <c r="UFK2" s="16"/>
      <c r="UFL2" s="16"/>
      <c r="UFM2" s="16"/>
      <c r="UFN2" s="16"/>
      <c r="UFO2" s="16"/>
      <c r="UFP2" s="16"/>
      <c r="UFQ2" s="16"/>
      <c r="UFR2" s="16"/>
      <c r="UFS2" s="16"/>
      <c r="UFT2" s="16"/>
      <c r="UFU2" s="16"/>
      <c r="UFV2" s="16"/>
      <c r="UFW2" s="16"/>
      <c r="UFX2" s="16"/>
      <c r="UFY2" s="16"/>
      <c r="UFZ2" s="16"/>
      <c r="UGA2" s="16"/>
      <c r="UGB2" s="16"/>
      <c r="UGC2" s="16"/>
      <c r="UGD2" s="16"/>
      <c r="UGE2" s="16"/>
      <c r="UGF2" s="16"/>
      <c r="UGG2" s="16"/>
      <c r="UGH2" s="16"/>
      <c r="UGI2" s="16"/>
      <c r="UGJ2" s="16"/>
      <c r="UGK2" s="16"/>
      <c r="UGL2" s="16"/>
      <c r="UGM2" s="16"/>
      <c r="UGN2" s="16"/>
      <c r="UGO2" s="16"/>
      <c r="UGP2" s="16"/>
      <c r="UGQ2" s="16"/>
      <c r="UGR2" s="16"/>
      <c r="UGS2" s="16"/>
      <c r="UGT2" s="16"/>
      <c r="UGU2" s="16"/>
      <c r="UGV2" s="16"/>
      <c r="UGW2" s="16"/>
      <c r="UGX2" s="16"/>
      <c r="UGY2" s="16"/>
      <c r="UGZ2" s="16"/>
      <c r="UHA2" s="16"/>
      <c r="UHB2" s="16"/>
      <c r="UHC2" s="16"/>
      <c r="UHD2" s="16"/>
      <c r="UHE2" s="16"/>
      <c r="UHF2" s="16"/>
      <c r="UHG2" s="16"/>
      <c r="UHH2" s="16"/>
      <c r="UHI2" s="16"/>
      <c r="UHJ2" s="16"/>
      <c r="UHK2" s="16"/>
      <c r="UHL2" s="16"/>
      <c r="UHM2" s="16"/>
      <c r="UHN2" s="16"/>
      <c r="UHO2" s="16"/>
      <c r="UHP2" s="16"/>
      <c r="UHQ2" s="16"/>
      <c r="UHR2" s="16"/>
      <c r="UHS2" s="16"/>
      <c r="UHT2" s="16"/>
      <c r="UHU2" s="16"/>
      <c r="UHV2" s="16"/>
      <c r="UHW2" s="16"/>
      <c r="UHX2" s="16"/>
      <c r="UHY2" s="16"/>
      <c r="UHZ2" s="16"/>
      <c r="UIA2" s="16"/>
      <c r="UIB2" s="16"/>
      <c r="UIC2" s="16"/>
      <c r="UID2" s="16"/>
      <c r="UIE2" s="16"/>
      <c r="UIF2" s="16"/>
      <c r="UIG2" s="16"/>
      <c r="UIH2" s="16"/>
      <c r="UII2" s="16"/>
      <c r="UIJ2" s="16"/>
      <c r="UIK2" s="16"/>
      <c r="UIL2" s="16"/>
      <c r="UIM2" s="16"/>
      <c r="UIN2" s="16"/>
      <c r="UIO2" s="16"/>
      <c r="UIP2" s="16"/>
      <c r="UIQ2" s="16"/>
      <c r="UIR2" s="16"/>
      <c r="UIS2" s="16"/>
      <c r="UIT2" s="16"/>
      <c r="UIU2" s="16"/>
      <c r="UIV2" s="16"/>
      <c r="UIW2" s="16"/>
      <c r="UIX2" s="16"/>
      <c r="UIY2" s="16"/>
      <c r="UIZ2" s="16"/>
      <c r="UJA2" s="16"/>
      <c r="UJB2" s="16"/>
      <c r="UJC2" s="16"/>
      <c r="UJD2" s="16"/>
      <c r="UJE2" s="16"/>
      <c r="UJF2" s="16"/>
      <c r="UJG2" s="16"/>
      <c r="UJH2" s="16"/>
      <c r="UJI2" s="16"/>
      <c r="UJJ2" s="16"/>
      <c r="UJK2" s="16"/>
      <c r="UJL2" s="16"/>
      <c r="UJM2" s="16"/>
      <c r="UJN2" s="16"/>
      <c r="UJO2" s="16"/>
      <c r="UJP2" s="16"/>
      <c r="UJQ2" s="16"/>
      <c r="UJR2" s="16"/>
      <c r="UJS2" s="16"/>
      <c r="UJT2" s="16"/>
      <c r="UJU2" s="16"/>
      <c r="UJV2" s="16"/>
      <c r="UJW2" s="16"/>
      <c r="UJX2" s="16"/>
      <c r="UJY2" s="16"/>
      <c r="UJZ2" s="16"/>
      <c r="UKA2" s="16"/>
      <c r="UKB2" s="16"/>
      <c r="UKC2" s="16"/>
      <c r="UKD2" s="16"/>
      <c r="UKE2" s="16"/>
      <c r="UKF2" s="16"/>
      <c r="UKG2" s="16"/>
      <c r="UKH2" s="16"/>
      <c r="UKI2" s="16"/>
      <c r="UKJ2" s="16"/>
      <c r="UKK2" s="16"/>
      <c r="UKL2" s="16"/>
      <c r="UKM2" s="16"/>
      <c r="UKN2" s="16"/>
      <c r="UKO2" s="16"/>
      <c r="UKP2" s="16"/>
      <c r="UKQ2" s="16"/>
      <c r="UKR2" s="16"/>
      <c r="UKS2" s="16"/>
      <c r="UKT2" s="16"/>
      <c r="UKU2" s="16"/>
      <c r="UKV2" s="16"/>
      <c r="UKW2" s="16"/>
      <c r="UKX2" s="16"/>
      <c r="UKY2" s="16"/>
      <c r="UKZ2" s="16"/>
      <c r="ULA2" s="16"/>
      <c r="ULB2" s="16"/>
      <c r="ULC2" s="16"/>
      <c r="ULD2" s="16"/>
      <c r="ULE2" s="16"/>
      <c r="ULF2" s="16"/>
      <c r="ULG2" s="16"/>
      <c r="ULH2" s="16"/>
      <c r="ULI2" s="16"/>
      <c r="ULJ2" s="16"/>
      <c r="ULK2" s="16"/>
      <c r="ULL2" s="16"/>
      <c r="ULM2" s="16"/>
      <c r="ULN2" s="16"/>
      <c r="ULO2" s="16"/>
      <c r="ULP2" s="16"/>
      <c r="ULQ2" s="16"/>
      <c r="ULR2" s="16"/>
      <c r="ULS2" s="16"/>
      <c r="ULT2" s="16"/>
      <c r="ULU2" s="16"/>
      <c r="ULV2" s="16"/>
      <c r="ULW2" s="16"/>
      <c r="ULX2" s="16"/>
      <c r="ULY2" s="16"/>
      <c r="ULZ2" s="16"/>
      <c r="UMA2" s="16"/>
      <c r="UMB2" s="16"/>
      <c r="UMC2" s="16"/>
      <c r="UMD2" s="16"/>
      <c r="UME2" s="16"/>
      <c r="UMF2" s="16"/>
      <c r="UMG2" s="16"/>
      <c r="UMH2" s="16"/>
      <c r="UMI2" s="16"/>
      <c r="UMJ2" s="16"/>
      <c r="UMK2" s="16"/>
      <c r="UML2" s="16"/>
      <c r="UMM2" s="16"/>
      <c r="UMN2" s="16"/>
      <c r="UMO2" s="16"/>
      <c r="UMP2" s="16"/>
      <c r="UMQ2" s="16"/>
      <c r="UMR2" s="16"/>
      <c r="UMS2" s="16"/>
      <c r="UMT2" s="16"/>
      <c r="UMU2" s="16"/>
      <c r="UMV2" s="16"/>
      <c r="UMW2" s="16"/>
      <c r="UMX2" s="16"/>
      <c r="UMY2" s="16"/>
      <c r="UMZ2" s="16"/>
      <c r="UNA2" s="16"/>
      <c r="UNB2" s="16"/>
      <c r="UNC2" s="16"/>
      <c r="UND2" s="16"/>
      <c r="UNE2" s="16"/>
      <c r="UNF2" s="16"/>
      <c r="UNG2" s="16"/>
      <c r="UNH2" s="16"/>
      <c r="UNI2" s="16"/>
      <c r="UNJ2" s="16"/>
      <c r="UNK2" s="16"/>
      <c r="UNL2" s="16"/>
      <c r="UNM2" s="16"/>
      <c r="UNN2" s="16"/>
      <c r="UNO2" s="16"/>
      <c r="UNP2" s="16"/>
      <c r="UNQ2" s="16"/>
      <c r="UNR2" s="16"/>
      <c r="UNS2" s="16"/>
      <c r="UNT2" s="16"/>
      <c r="UNU2" s="16"/>
      <c r="UNV2" s="16"/>
      <c r="UNW2" s="16"/>
      <c r="UNX2" s="16"/>
      <c r="UNY2" s="16"/>
      <c r="UNZ2" s="16"/>
      <c r="UOA2" s="16"/>
      <c r="UOB2" s="16"/>
      <c r="UOC2" s="16"/>
      <c r="UOD2" s="16"/>
      <c r="UOE2" s="16"/>
      <c r="UOF2" s="16"/>
      <c r="UOG2" s="16"/>
      <c r="UOH2" s="16"/>
      <c r="UOI2" s="16"/>
      <c r="UOJ2" s="16"/>
      <c r="UOK2" s="16"/>
      <c r="UOL2" s="16"/>
      <c r="UOM2" s="16"/>
      <c r="UON2" s="16"/>
      <c r="UOO2" s="16"/>
      <c r="UOP2" s="16"/>
      <c r="UOQ2" s="16"/>
      <c r="UOR2" s="16"/>
      <c r="UOS2" s="16"/>
      <c r="UOT2" s="16"/>
      <c r="UOU2" s="16"/>
      <c r="UOV2" s="16"/>
      <c r="UOW2" s="16"/>
      <c r="UOX2" s="16"/>
      <c r="UOY2" s="16"/>
      <c r="UOZ2" s="16"/>
      <c r="UPA2" s="16"/>
      <c r="UPB2" s="16"/>
      <c r="UPC2" s="16"/>
      <c r="UPD2" s="16"/>
      <c r="UPE2" s="16"/>
      <c r="UPF2" s="16"/>
      <c r="UPG2" s="16"/>
      <c r="UPH2" s="16"/>
      <c r="UPI2" s="16"/>
      <c r="UPJ2" s="16"/>
      <c r="UPK2" s="16"/>
      <c r="UPL2" s="16"/>
      <c r="UPM2" s="16"/>
      <c r="UPN2" s="16"/>
      <c r="UPO2" s="16"/>
      <c r="UPP2" s="16"/>
      <c r="UPQ2" s="16"/>
      <c r="UPR2" s="16"/>
      <c r="UPS2" s="16"/>
      <c r="UPT2" s="16"/>
      <c r="UPU2" s="16"/>
      <c r="UPV2" s="16"/>
      <c r="UPW2" s="16"/>
      <c r="UPX2" s="16"/>
      <c r="UPY2" s="16"/>
      <c r="UPZ2" s="16"/>
      <c r="UQA2" s="16"/>
      <c r="UQB2" s="16"/>
      <c r="UQC2" s="16"/>
      <c r="UQD2" s="16"/>
      <c r="UQE2" s="16"/>
      <c r="UQF2" s="16"/>
      <c r="UQG2" s="16"/>
      <c r="UQH2" s="16"/>
      <c r="UQI2" s="16"/>
      <c r="UQJ2" s="16"/>
      <c r="UQK2" s="16"/>
      <c r="UQL2" s="16"/>
      <c r="UQM2" s="16"/>
      <c r="UQN2" s="16"/>
      <c r="UQO2" s="16"/>
      <c r="UQP2" s="16"/>
      <c r="UQQ2" s="16"/>
      <c r="UQR2" s="16"/>
      <c r="UQS2" s="16"/>
      <c r="UQT2" s="16"/>
      <c r="UQU2" s="16"/>
      <c r="UQV2" s="16"/>
      <c r="UQW2" s="16"/>
      <c r="UQX2" s="16"/>
      <c r="UQY2" s="16"/>
      <c r="UQZ2" s="16"/>
      <c r="URA2" s="16"/>
      <c r="URB2" s="16"/>
      <c r="URC2" s="16"/>
      <c r="URD2" s="16"/>
      <c r="URE2" s="16"/>
      <c r="URF2" s="16"/>
      <c r="URG2" s="16"/>
      <c r="URH2" s="16"/>
      <c r="URI2" s="16"/>
      <c r="URJ2" s="16"/>
      <c r="URK2" s="16"/>
      <c r="URL2" s="16"/>
      <c r="URM2" s="16"/>
      <c r="URN2" s="16"/>
      <c r="URO2" s="16"/>
      <c r="URP2" s="16"/>
      <c r="URQ2" s="16"/>
      <c r="URR2" s="16"/>
      <c r="URS2" s="16"/>
      <c r="URT2" s="16"/>
      <c r="URU2" s="16"/>
      <c r="URV2" s="16"/>
      <c r="URW2" s="16"/>
      <c r="URX2" s="16"/>
      <c r="URY2" s="16"/>
      <c r="URZ2" s="16"/>
      <c r="USA2" s="16"/>
      <c r="USB2" s="16"/>
      <c r="USC2" s="16"/>
      <c r="USD2" s="16"/>
      <c r="USE2" s="16"/>
      <c r="USF2" s="16"/>
      <c r="USG2" s="16"/>
      <c r="USH2" s="16"/>
      <c r="USI2" s="16"/>
      <c r="USJ2" s="16"/>
      <c r="USK2" s="16"/>
      <c r="USL2" s="16"/>
      <c r="USM2" s="16"/>
      <c r="USN2" s="16"/>
      <c r="USO2" s="16"/>
      <c r="USP2" s="16"/>
      <c r="USQ2" s="16"/>
      <c r="USR2" s="16"/>
      <c r="USS2" s="16"/>
      <c r="UST2" s="16"/>
      <c r="USU2" s="16"/>
      <c r="USV2" s="16"/>
      <c r="USW2" s="16"/>
      <c r="USX2" s="16"/>
      <c r="USY2" s="16"/>
      <c r="USZ2" s="16"/>
      <c r="UTA2" s="16"/>
      <c r="UTB2" s="16"/>
      <c r="UTC2" s="16"/>
      <c r="UTD2" s="16"/>
      <c r="UTE2" s="16"/>
      <c r="UTF2" s="16"/>
      <c r="UTG2" s="16"/>
      <c r="UTH2" s="16"/>
      <c r="UTI2" s="16"/>
      <c r="UTJ2" s="16"/>
      <c r="UTK2" s="16"/>
      <c r="UTL2" s="16"/>
      <c r="UTM2" s="16"/>
      <c r="UTN2" s="16"/>
      <c r="UTO2" s="16"/>
      <c r="UTP2" s="16"/>
      <c r="UTQ2" s="16"/>
      <c r="UTR2" s="16"/>
      <c r="UTS2" s="16"/>
      <c r="UTT2" s="16"/>
      <c r="UTU2" s="16"/>
      <c r="UTV2" s="16"/>
      <c r="UTW2" s="16"/>
      <c r="UTX2" s="16"/>
      <c r="UTY2" s="16"/>
      <c r="UTZ2" s="16"/>
      <c r="UUA2" s="16"/>
      <c r="UUB2" s="16"/>
      <c r="UUC2" s="16"/>
      <c r="UUD2" s="16"/>
      <c r="UUE2" s="16"/>
      <c r="UUF2" s="16"/>
      <c r="UUG2" s="16"/>
      <c r="UUH2" s="16"/>
      <c r="UUI2" s="16"/>
      <c r="UUJ2" s="16"/>
      <c r="UUK2" s="16"/>
      <c r="UUL2" s="16"/>
      <c r="UUM2" s="16"/>
      <c r="UUN2" s="16"/>
      <c r="UUO2" s="16"/>
      <c r="UUP2" s="16"/>
      <c r="UUQ2" s="16"/>
      <c r="UUR2" s="16"/>
      <c r="UUS2" s="16"/>
      <c r="UUT2" s="16"/>
      <c r="UUU2" s="16"/>
      <c r="UUV2" s="16"/>
      <c r="UUW2" s="16"/>
      <c r="UUX2" s="16"/>
      <c r="UUY2" s="16"/>
      <c r="UUZ2" s="16"/>
      <c r="UVA2" s="16"/>
      <c r="UVB2" s="16"/>
      <c r="UVC2" s="16"/>
      <c r="UVD2" s="16"/>
      <c r="UVE2" s="16"/>
      <c r="UVF2" s="16"/>
      <c r="UVG2" s="16"/>
      <c r="UVH2" s="16"/>
      <c r="UVI2" s="16"/>
      <c r="UVJ2" s="16"/>
      <c r="UVK2" s="16"/>
      <c r="UVL2" s="16"/>
      <c r="UVM2" s="16"/>
      <c r="UVN2" s="16"/>
      <c r="UVO2" s="16"/>
      <c r="UVP2" s="16"/>
      <c r="UVQ2" s="16"/>
      <c r="UVR2" s="16"/>
      <c r="UVS2" s="16"/>
      <c r="UVT2" s="16"/>
      <c r="UVU2" s="16"/>
      <c r="UVV2" s="16"/>
      <c r="UVW2" s="16"/>
      <c r="UVX2" s="16"/>
      <c r="UVY2" s="16"/>
      <c r="UVZ2" s="16"/>
      <c r="UWA2" s="16"/>
      <c r="UWB2" s="16"/>
      <c r="UWC2" s="16"/>
      <c r="UWD2" s="16"/>
      <c r="UWE2" s="16"/>
      <c r="UWF2" s="16"/>
      <c r="UWG2" s="16"/>
      <c r="UWH2" s="16"/>
      <c r="UWI2" s="16"/>
      <c r="UWJ2" s="16"/>
      <c r="UWK2" s="16"/>
      <c r="UWL2" s="16"/>
      <c r="UWM2" s="16"/>
      <c r="UWN2" s="16"/>
      <c r="UWO2" s="16"/>
      <c r="UWP2" s="16"/>
      <c r="UWQ2" s="16"/>
      <c r="UWR2" s="16"/>
      <c r="UWS2" s="16"/>
      <c r="UWT2" s="16"/>
      <c r="UWU2" s="16"/>
      <c r="UWV2" s="16"/>
      <c r="UWW2" s="16"/>
      <c r="UWX2" s="16"/>
      <c r="UWY2" s="16"/>
      <c r="UWZ2" s="16"/>
      <c r="UXA2" s="16"/>
      <c r="UXB2" s="16"/>
      <c r="UXC2" s="16"/>
      <c r="UXD2" s="16"/>
      <c r="UXE2" s="16"/>
      <c r="UXF2" s="16"/>
      <c r="UXG2" s="16"/>
      <c r="UXH2" s="16"/>
      <c r="UXI2" s="16"/>
      <c r="UXJ2" s="16"/>
      <c r="UXK2" s="16"/>
      <c r="UXL2" s="16"/>
      <c r="UXM2" s="16"/>
      <c r="UXN2" s="16"/>
      <c r="UXO2" s="16"/>
      <c r="UXP2" s="16"/>
      <c r="UXQ2" s="16"/>
      <c r="UXR2" s="16"/>
      <c r="UXS2" s="16"/>
      <c r="UXT2" s="16"/>
      <c r="UXU2" s="16"/>
      <c r="UXV2" s="16"/>
      <c r="UXW2" s="16"/>
      <c r="UXX2" s="16"/>
      <c r="UXY2" s="16"/>
      <c r="UXZ2" s="16"/>
      <c r="UYA2" s="16"/>
      <c r="UYB2" s="16"/>
      <c r="UYC2" s="16"/>
      <c r="UYD2" s="16"/>
      <c r="UYE2" s="16"/>
      <c r="UYF2" s="16"/>
      <c r="UYG2" s="16"/>
      <c r="UYH2" s="16"/>
      <c r="UYI2" s="16"/>
      <c r="UYJ2" s="16"/>
      <c r="UYK2" s="16"/>
      <c r="UYL2" s="16"/>
      <c r="UYM2" s="16"/>
      <c r="UYN2" s="16"/>
      <c r="UYO2" s="16"/>
      <c r="UYP2" s="16"/>
      <c r="UYQ2" s="16"/>
      <c r="UYR2" s="16"/>
      <c r="UYS2" s="16"/>
      <c r="UYT2" s="16"/>
      <c r="UYU2" s="16"/>
      <c r="UYV2" s="16"/>
      <c r="UYW2" s="16"/>
      <c r="UYX2" s="16"/>
      <c r="UYY2" s="16"/>
      <c r="UYZ2" s="16"/>
      <c r="UZA2" s="16"/>
      <c r="UZB2" s="16"/>
      <c r="UZC2" s="16"/>
      <c r="UZD2" s="16"/>
      <c r="UZE2" s="16"/>
      <c r="UZF2" s="16"/>
      <c r="UZG2" s="16"/>
      <c r="UZH2" s="16"/>
      <c r="UZI2" s="16"/>
      <c r="UZJ2" s="16"/>
      <c r="UZK2" s="16"/>
      <c r="UZL2" s="16"/>
      <c r="UZM2" s="16"/>
      <c r="UZN2" s="16"/>
      <c r="UZO2" s="16"/>
      <c r="UZP2" s="16"/>
      <c r="UZQ2" s="16"/>
      <c r="UZR2" s="16"/>
      <c r="UZS2" s="16"/>
      <c r="UZT2" s="16"/>
      <c r="UZU2" s="16"/>
      <c r="UZV2" s="16"/>
      <c r="UZW2" s="16"/>
      <c r="UZX2" s="16"/>
      <c r="UZY2" s="16"/>
      <c r="UZZ2" s="16"/>
      <c r="VAA2" s="16"/>
      <c r="VAB2" s="16"/>
      <c r="VAC2" s="16"/>
      <c r="VAD2" s="16"/>
      <c r="VAE2" s="16"/>
      <c r="VAF2" s="16"/>
      <c r="VAG2" s="16"/>
      <c r="VAH2" s="16"/>
      <c r="VAI2" s="16"/>
      <c r="VAJ2" s="16"/>
      <c r="VAK2" s="16"/>
      <c r="VAL2" s="16"/>
      <c r="VAM2" s="16"/>
      <c r="VAN2" s="16"/>
      <c r="VAO2" s="16"/>
      <c r="VAP2" s="16"/>
      <c r="VAQ2" s="16"/>
      <c r="VAR2" s="16"/>
      <c r="VAS2" s="16"/>
      <c r="VAT2" s="16"/>
      <c r="VAU2" s="16"/>
      <c r="VAV2" s="16"/>
      <c r="VAW2" s="16"/>
      <c r="VAX2" s="16"/>
      <c r="VAY2" s="16"/>
      <c r="VAZ2" s="16"/>
      <c r="VBA2" s="16"/>
      <c r="VBB2" s="16"/>
      <c r="VBC2" s="16"/>
      <c r="VBD2" s="16"/>
      <c r="VBE2" s="16"/>
      <c r="VBF2" s="16"/>
      <c r="VBG2" s="16"/>
      <c r="VBH2" s="16"/>
      <c r="VBI2" s="16"/>
      <c r="VBJ2" s="16"/>
      <c r="VBK2" s="16"/>
      <c r="VBL2" s="16"/>
      <c r="VBM2" s="16"/>
      <c r="VBN2" s="16"/>
      <c r="VBO2" s="16"/>
      <c r="VBP2" s="16"/>
      <c r="VBQ2" s="16"/>
      <c r="VBR2" s="16"/>
      <c r="VBS2" s="16"/>
      <c r="VBT2" s="16"/>
      <c r="VBU2" s="16"/>
      <c r="VBV2" s="16"/>
      <c r="VBW2" s="16"/>
      <c r="VBX2" s="16"/>
      <c r="VBY2" s="16"/>
      <c r="VBZ2" s="16"/>
      <c r="VCA2" s="16"/>
      <c r="VCB2" s="16"/>
      <c r="VCC2" s="16"/>
      <c r="VCD2" s="16"/>
      <c r="VCE2" s="16"/>
      <c r="VCF2" s="16"/>
      <c r="VCG2" s="16"/>
      <c r="VCH2" s="16"/>
      <c r="VCI2" s="16"/>
      <c r="VCJ2" s="16"/>
      <c r="VCK2" s="16"/>
      <c r="VCL2" s="16"/>
      <c r="VCM2" s="16"/>
      <c r="VCN2" s="16"/>
      <c r="VCO2" s="16"/>
      <c r="VCP2" s="16"/>
      <c r="VCQ2" s="16"/>
      <c r="VCR2" s="16"/>
      <c r="VCS2" s="16"/>
      <c r="VCT2" s="16"/>
      <c r="VCU2" s="16"/>
      <c r="VCV2" s="16"/>
      <c r="VCW2" s="16"/>
      <c r="VCX2" s="16"/>
      <c r="VCY2" s="16"/>
      <c r="VCZ2" s="16"/>
      <c r="VDA2" s="16"/>
      <c r="VDB2" s="16"/>
      <c r="VDC2" s="16"/>
      <c r="VDD2" s="16"/>
      <c r="VDE2" s="16"/>
      <c r="VDF2" s="16"/>
      <c r="VDG2" s="16"/>
      <c r="VDH2" s="16"/>
      <c r="VDI2" s="16"/>
      <c r="VDJ2" s="16"/>
      <c r="VDK2" s="16"/>
      <c r="VDL2" s="16"/>
      <c r="VDM2" s="16"/>
      <c r="VDN2" s="16"/>
      <c r="VDO2" s="16"/>
      <c r="VDP2" s="16"/>
      <c r="VDQ2" s="16"/>
      <c r="VDR2" s="16"/>
      <c r="VDS2" s="16"/>
      <c r="VDT2" s="16"/>
      <c r="VDU2" s="16"/>
      <c r="VDV2" s="16"/>
      <c r="VDW2" s="16"/>
      <c r="VDX2" s="16"/>
      <c r="VDY2" s="16"/>
      <c r="VDZ2" s="16"/>
      <c r="VEA2" s="16"/>
      <c r="VEB2" s="16"/>
      <c r="VEC2" s="16"/>
      <c r="VED2" s="16"/>
      <c r="VEE2" s="16"/>
      <c r="VEF2" s="16"/>
      <c r="VEG2" s="16"/>
      <c r="VEH2" s="16"/>
      <c r="VEI2" s="16"/>
      <c r="VEJ2" s="16"/>
      <c r="VEK2" s="16"/>
      <c r="VEL2" s="16"/>
      <c r="VEM2" s="16"/>
      <c r="VEN2" s="16"/>
      <c r="VEO2" s="16"/>
      <c r="VEP2" s="16"/>
      <c r="VEQ2" s="16"/>
      <c r="VER2" s="16"/>
      <c r="VES2" s="16"/>
      <c r="VET2" s="16"/>
      <c r="VEU2" s="16"/>
      <c r="VEV2" s="16"/>
      <c r="VEW2" s="16"/>
      <c r="VEX2" s="16"/>
      <c r="VEY2" s="16"/>
      <c r="VEZ2" s="16"/>
      <c r="VFA2" s="16"/>
      <c r="VFB2" s="16"/>
      <c r="VFC2" s="16"/>
      <c r="VFD2" s="16"/>
      <c r="VFE2" s="16"/>
      <c r="VFF2" s="16"/>
      <c r="VFG2" s="16"/>
      <c r="VFH2" s="16"/>
      <c r="VFI2" s="16"/>
      <c r="VFJ2" s="16"/>
      <c r="VFK2" s="16"/>
      <c r="VFL2" s="16"/>
      <c r="VFM2" s="16"/>
      <c r="VFN2" s="16"/>
      <c r="VFO2" s="16"/>
      <c r="VFP2" s="16"/>
      <c r="VFQ2" s="16"/>
      <c r="VFR2" s="16"/>
      <c r="VFS2" s="16"/>
      <c r="VFT2" s="16"/>
      <c r="VFU2" s="16"/>
      <c r="VFV2" s="16"/>
      <c r="VFW2" s="16"/>
      <c r="VFX2" s="16"/>
      <c r="VFY2" s="16"/>
      <c r="VFZ2" s="16"/>
      <c r="VGA2" s="16"/>
      <c r="VGB2" s="16"/>
      <c r="VGC2" s="16"/>
      <c r="VGD2" s="16"/>
      <c r="VGE2" s="16"/>
      <c r="VGF2" s="16"/>
      <c r="VGG2" s="16"/>
      <c r="VGH2" s="16"/>
      <c r="VGI2" s="16"/>
      <c r="VGJ2" s="16"/>
      <c r="VGK2" s="16"/>
      <c r="VGL2" s="16"/>
      <c r="VGM2" s="16"/>
      <c r="VGN2" s="16"/>
      <c r="VGO2" s="16"/>
      <c r="VGP2" s="16"/>
      <c r="VGQ2" s="16"/>
      <c r="VGR2" s="16"/>
      <c r="VGS2" s="16"/>
      <c r="VGT2" s="16"/>
      <c r="VGU2" s="16"/>
      <c r="VGV2" s="16"/>
      <c r="VGW2" s="16"/>
      <c r="VGX2" s="16"/>
      <c r="VGY2" s="16"/>
      <c r="VGZ2" s="16"/>
      <c r="VHA2" s="16"/>
      <c r="VHB2" s="16"/>
      <c r="VHC2" s="16"/>
      <c r="VHD2" s="16"/>
      <c r="VHE2" s="16"/>
      <c r="VHF2" s="16"/>
      <c r="VHG2" s="16"/>
      <c r="VHH2" s="16"/>
      <c r="VHI2" s="16"/>
      <c r="VHJ2" s="16"/>
      <c r="VHK2" s="16"/>
      <c r="VHL2" s="16"/>
      <c r="VHM2" s="16"/>
      <c r="VHN2" s="16"/>
      <c r="VHO2" s="16"/>
      <c r="VHP2" s="16"/>
      <c r="VHQ2" s="16"/>
      <c r="VHR2" s="16"/>
      <c r="VHS2" s="16"/>
      <c r="VHT2" s="16"/>
      <c r="VHU2" s="16"/>
      <c r="VHV2" s="16"/>
      <c r="VHW2" s="16"/>
      <c r="VHX2" s="16"/>
      <c r="VHY2" s="16"/>
      <c r="VHZ2" s="16"/>
      <c r="VIA2" s="16"/>
      <c r="VIB2" s="16"/>
      <c r="VIC2" s="16"/>
      <c r="VID2" s="16"/>
      <c r="VIE2" s="16"/>
      <c r="VIF2" s="16"/>
      <c r="VIG2" s="16"/>
      <c r="VIH2" s="16"/>
      <c r="VII2" s="16"/>
      <c r="VIJ2" s="16"/>
      <c r="VIK2" s="16"/>
      <c r="VIL2" s="16"/>
      <c r="VIM2" s="16"/>
      <c r="VIN2" s="16"/>
      <c r="VIO2" s="16"/>
      <c r="VIP2" s="16"/>
      <c r="VIQ2" s="16"/>
      <c r="VIR2" s="16"/>
      <c r="VIS2" s="16"/>
      <c r="VIT2" s="16"/>
      <c r="VIU2" s="16"/>
      <c r="VIV2" s="16"/>
      <c r="VIW2" s="16"/>
      <c r="VIX2" s="16"/>
      <c r="VIY2" s="16"/>
      <c r="VIZ2" s="16"/>
      <c r="VJA2" s="16"/>
      <c r="VJB2" s="16"/>
      <c r="VJC2" s="16"/>
      <c r="VJD2" s="16"/>
      <c r="VJE2" s="16"/>
      <c r="VJF2" s="16"/>
      <c r="VJG2" s="16"/>
      <c r="VJH2" s="16"/>
      <c r="VJI2" s="16"/>
      <c r="VJJ2" s="16"/>
      <c r="VJK2" s="16"/>
      <c r="VJL2" s="16"/>
      <c r="VJM2" s="16"/>
      <c r="VJN2" s="16"/>
      <c r="VJO2" s="16"/>
      <c r="VJP2" s="16"/>
      <c r="VJQ2" s="16"/>
      <c r="VJR2" s="16"/>
      <c r="VJS2" s="16"/>
      <c r="VJT2" s="16"/>
      <c r="VJU2" s="16"/>
      <c r="VJV2" s="16"/>
      <c r="VJW2" s="16"/>
      <c r="VJX2" s="16"/>
      <c r="VJY2" s="16"/>
      <c r="VJZ2" s="16"/>
      <c r="VKA2" s="16"/>
      <c r="VKB2" s="16"/>
      <c r="VKC2" s="16"/>
      <c r="VKD2" s="16"/>
      <c r="VKE2" s="16"/>
      <c r="VKF2" s="16"/>
      <c r="VKG2" s="16"/>
      <c r="VKH2" s="16"/>
      <c r="VKI2" s="16"/>
      <c r="VKJ2" s="16"/>
      <c r="VKK2" s="16"/>
      <c r="VKL2" s="16"/>
      <c r="VKM2" s="16"/>
      <c r="VKN2" s="16"/>
      <c r="VKO2" s="16"/>
      <c r="VKP2" s="16"/>
      <c r="VKQ2" s="16"/>
      <c r="VKR2" s="16"/>
      <c r="VKS2" s="16"/>
      <c r="VKT2" s="16"/>
      <c r="VKU2" s="16"/>
      <c r="VKV2" s="16"/>
      <c r="VKW2" s="16"/>
      <c r="VKX2" s="16"/>
      <c r="VKY2" s="16"/>
      <c r="VKZ2" s="16"/>
      <c r="VLA2" s="16"/>
      <c r="VLB2" s="16"/>
      <c r="VLC2" s="16"/>
      <c r="VLD2" s="16"/>
      <c r="VLE2" s="16"/>
      <c r="VLF2" s="16"/>
      <c r="VLG2" s="16"/>
      <c r="VLH2" s="16"/>
      <c r="VLI2" s="16"/>
      <c r="VLJ2" s="16"/>
      <c r="VLK2" s="16"/>
      <c r="VLL2" s="16"/>
      <c r="VLM2" s="16"/>
      <c r="VLN2" s="16"/>
      <c r="VLO2" s="16"/>
      <c r="VLP2" s="16"/>
      <c r="VLQ2" s="16"/>
      <c r="VLR2" s="16"/>
      <c r="VLS2" s="16"/>
      <c r="VLT2" s="16"/>
      <c r="VLU2" s="16"/>
      <c r="VLV2" s="16"/>
      <c r="VLW2" s="16"/>
      <c r="VLX2" s="16"/>
      <c r="VLY2" s="16"/>
      <c r="VLZ2" s="16"/>
      <c r="VMA2" s="16"/>
      <c r="VMB2" s="16"/>
      <c r="VMC2" s="16"/>
      <c r="VMD2" s="16"/>
      <c r="VME2" s="16"/>
      <c r="VMF2" s="16"/>
      <c r="VMG2" s="16"/>
      <c r="VMH2" s="16"/>
      <c r="VMI2" s="16"/>
      <c r="VMJ2" s="16"/>
      <c r="VMK2" s="16"/>
      <c r="VML2" s="16"/>
      <c r="VMM2" s="16"/>
      <c r="VMN2" s="16"/>
      <c r="VMO2" s="16"/>
      <c r="VMP2" s="16"/>
      <c r="VMQ2" s="16"/>
      <c r="VMR2" s="16"/>
      <c r="VMS2" s="16"/>
      <c r="VMT2" s="16"/>
      <c r="VMU2" s="16"/>
      <c r="VMV2" s="16"/>
      <c r="VMW2" s="16"/>
      <c r="VMX2" s="16"/>
      <c r="VMY2" s="16"/>
      <c r="VMZ2" s="16"/>
      <c r="VNA2" s="16"/>
      <c r="VNB2" s="16"/>
      <c r="VNC2" s="16"/>
      <c r="VND2" s="16"/>
      <c r="VNE2" s="16"/>
      <c r="VNF2" s="16"/>
      <c r="VNG2" s="16"/>
      <c r="VNH2" s="16"/>
      <c r="VNI2" s="16"/>
      <c r="VNJ2" s="16"/>
      <c r="VNK2" s="16"/>
      <c r="VNL2" s="16"/>
      <c r="VNM2" s="16"/>
      <c r="VNN2" s="16"/>
      <c r="VNO2" s="16"/>
      <c r="VNP2" s="16"/>
      <c r="VNQ2" s="16"/>
      <c r="VNR2" s="16"/>
      <c r="VNS2" s="16"/>
      <c r="VNT2" s="16"/>
      <c r="VNU2" s="16"/>
      <c r="VNV2" s="16"/>
      <c r="VNW2" s="16"/>
      <c r="VNX2" s="16"/>
      <c r="VNY2" s="16"/>
      <c r="VNZ2" s="16"/>
      <c r="VOA2" s="16"/>
      <c r="VOB2" s="16"/>
      <c r="VOC2" s="16"/>
      <c r="VOD2" s="16"/>
      <c r="VOE2" s="16"/>
      <c r="VOF2" s="16"/>
      <c r="VOG2" s="16"/>
      <c r="VOH2" s="16"/>
      <c r="VOI2" s="16"/>
      <c r="VOJ2" s="16"/>
      <c r="VOK2" s="16"/>
      <c r="VOL2" s="16"/>
      <c r="VOM2" s="16"/>
      <c r="VON2" s="16"/>
      <c r="VOO2" s="16"/>
      <c r="VOP2" s="16"/>
      <c r="VOQ2" s="16"/>
      <c r="VOR2" s="16"/>
      <c r="VOS2" s="16"/>
      <c r="VOT2" s="16"/>
      <c r="VOU2" s="16"/>
      <c r="VOV2" s="16"/>
      <c r="VOW2" s="16"/>
      <c r="VOX2" s="16"/>
      <c r="VOY2" s="16"/>
      <c r="VOZ2" s="16"/>
      <c r="VPA2" s="16"/>
      <c r="VPB2" s="16"/>
      <c r="VPC2" s="16"/>
      <c r="VPD2" s="16"/>
      <c r="VPE2" s="16"/>
      <c r="VPF2" s="16"/>
      <c r="VPG2" s="16"/>
      <c r="VPH2" s="16"/>
      <c r="VPI2" s="16"/>
      <c r="VPJ2" s="16"/>
      <c r="VPK2" s="16"/>
      <c r="VPL2" s="16"/>
      <c r="VPM2" s="16"/>
      <c r="VPN2" s="16"/>
      <c r="VPO2" s="16"/>
      <c r="VPP2" s="16"/>
      <c r="VPQ2" s="16"/>
      <c r="VPR2" s="16"/>
      <c r="VPS2" s="16"/>
      <c r="VPT2" s="16"/>
      <c r="VPU2" s="16"/>
      <c r="VPV2" s="16"/>
      <c r="VPW2" s="16"/>
      <c r="VPX2" s="16"/>
      <c r="VPY2" s="16"/>
      <c r="VPZ2" s="16"/>
      <c r="VQA2" s="16"/>
      <c r="VQB2" s="16"/>
      <c r="VQC2" s="16"/>
      <c r="VQD2" s="16"/>
      <c r="VQE2" s="16"/>
      <c r="VQF2" s="16"/>
      <c r="VQG2" s="16"/>
      <c r="VQH2" s="16"/>
      <c r="VQI2" s="16"/>
      <c r="VQJ2" s="16"/>
      <c r="VQK2" s="16"/>
      <c r="VQL2" s="16"/>
      <c r="VQM2" s="16"/>
      <c r="VQN2" s="16"/>
      <c r="VQO2" s="16"/>
      <c r="VQP2" s="16"/>
      <c r="VQQ2" s="16"/>
      <c r="VQR2" s="16"/>
      <c r="VQS2" s="16"/>
      <c r="VQT2" s="16"/>
      <c r="VQU2" s="16"/>
      <c r="VQV2" s="16"/>
      <c r="VQW2" s="16"/>
      <c r="VQX2" s="16"/>
      <c r="VQY2" s="16"/>
      <c r="VQZ2" s="16"/>
      <c r="VRA2" s="16"/>
      <c r="VRB2" s="16"/>
      <c r="VRC2" s="16"/>
      <c r="VRD2" s="16"/>
      <c r="VRE2" s="16"/>
      <c r="VRF2" s="16"/>
      <c r="VRG2" s="16"/>
      <c r="VRH2" s="16"/>
      <c r="VRI2" s="16"/>
      <c r="VRJ2" s="16"/>
      <c r="VRK2" s="16"/>
      <c r="VRL2" s="16"/>
      <c r="VRM2" s="16"/>
      <c r="VRN2" s="16"/>
      <c r="VRO2" s="16"/>
      <c r="VRP2" s="16"/>
      <c r="VRQ2" s="16"/>
      <c r="VRR2" s="16"/>
      <c r="VRS2" s="16"/>
      <c r="VRT2" s="16"/>
      <c r="VRU2" s="16"/>
      <c r="VRV2" s="16"/>
      <c r="VRW2" s="16"/>
      <c r="VRX2" s="16"/>
      <c r="VRY2" s="16"/>
      <c r="VRZ2" s="16"/>
      <c r="VSA2" s="16"/>
      <c r="VSB2" s="16"/>
      <c r="VSC2" s="16"/>
      <c r="VSD2" s="16"/>
      <c r="VSE2" s="16"/>
      <c r="VSF2" s="16"/>
      <c r="VSG2" s="16"/>
      <c r="VSH2" s="16"/>
      <c r="VSI2" s="16"/>
      <c r="VSJ2" s="16"/>
      <c r="VSK2" s="16"/>
      <c r="VSL2" s="16"/>
      <c r="VSM2" s="16"/>
      <c r="VSN2" s="16"/>
      <c r="VSO2" s="16"/>
      <c r="VSP2" s="16"/>
      <c r="VSQ2" s="16"/>
      <c r="VSR2" s="16"/>
      <c r="VSS2" s="16"/>
      <c r="VST2" s="16"/>
      <c r="VSU2" s="16"/>
      <c r="VSV2" s="16"/>
      <c r="VSW2" s="16"/>
      <c r="VSX2" s="16"/>
      <c r="VSY2" s="16"/>
      <c r="VSZ2" s="16"/>
      <c r="VTA2" s="16"/>
      <c r="VTB2" s="16"/>
      <c r="VTC2" s="16"/>
      <c r="VTD2" s="16"/>
      <c r="VTE2" s="16"/>
      <c r="VTF2" s="16"/>
      <c r="VTG2" s="16"/>
      <c r="VTH2" s="16"/>
      <c r="VTI2" s="16"/>
      <c r="VTJ2" s="16"/>
      <c r="VTK2" s="16"/>
      <c r="VTL2" s="16"/>
      <c r="VTM2" s="16"/>
      <c r="VTN2" s="16"/>
      <c r="VTO2" s="16"/>
      <c r="VTP2" s="16"/>
      <c r="VTQ2" s="16"/>
      <c r="VTR2" s="16"/>
      <c r="VTS2" s="16"/>
      <c r="VTT2" s="16"/>
      <c r="VTU2" s="16"/>
      <c r="VTV2" s="16"/>
      <c r="VTW2" s="16"/>
      <c r="VTX2" s="16"/>
      <c r="VTY2" s="16"/>
      <c r="VTZ2" s="16"/>
      <c r="VUA2" s="16"/>
      <c r="VUB2" s="16"/>
      <c r="VUC2" s="16"/>
      <c r="VUD2" s="16"/>
      <c r="VUE2" s="16"/>
      <c r="VUF2" s="16"/>
      <c r="VUG2" s="16"/>
      <c r="VUH2" s="16"/>
      <c r="VUI2" s="16"/>
      <c r="VUJ2" s="16"/>
      <c r="VUK2" s="16"/>
      <c r="VUL2" s="16"/>
      <c r="VUM2" s="16"/>
      <c r="VUN2" s="16"/>
      <c r="VUO2" s="16"/>
      <c r="VUP2" s="16"/>
      <c r="VUQ2" s="16"/>
      <c r="VUR2" s="16"/>
      <c r="VUS2" s="16"/>
      <c r="VUT2" s="16"/>
      <c r="VUU2" s="16"/>
      <c r="VUV2" s="16"/>
      <c r="VUW2" s="16"/>
      <c r="VUX2" s="16"/>
      <c r="VUY2" s="16"/>
      <c r="VUZ2" s="16"/>
      <c r="VVA2" s="16"/>
      <c r="VVB2" s="16"/>
      <c r="VVC2" s="16"/>
      <c r="VVD2" s="16"/>
      <c r="VVE2" s="16"/>
      <c r="VVF2" s="16"/>
      <c r="VVG2" s="16"/>
      <c r="VVH2" s="16"/>
      <c r="VVI2" s="16"/>
      <c r="VVJ2" s="16"/>
      <c r="VVK2" s="16"/>
      <c r="VVL2" s="16"/>
      <c r="VVM2" s="16"/>
      <c r="VVN2" s="16"/>
      <c r="VVO2" s="16"/>
      <c r="VVP2" s="16"/>
      <c r="VVQ2" s="16"/>
      <c r="VVR2" s="16"/>
      <c r="VVS2" s="16"/>
      <c r="VVT2" s="16"/>
      <c r="VVU2" s="16"/>
      <c r="VVV2" s="16"/>
      <c r="VVW2" s="16"/>
      <c r="VVX2" s="16"/>
      <c r="VVY2" s="16"/>
      <c r="VVZ2" s="16"/>
      <c r="VWA2" s="16"/>
      <c r="VWB2" s="16"/>
      <c r="VWC2" s="16"/>
      <c r="VWD2" s="16"/>
      <c r="VWE2" s="16"/>
      <c r="VWF2" s="16"/>
      <c r="VWG2" s="16"/>
      <c r="VWH2" s="16"/>
      <c r="VWI2" s="16"/>
      <c r="VWJ2" s="16"/>
      <c r="VWK2" s="16"/>
      <c r="VWL2" s="16"/>
      <c r="VWM2" s="16"/>
      <c r="VWN2" s="16"/>
      <c r="VWO2" s="16"/>
      <c r="VWP2" s="16"/>
      <c r="VWQ2" s="16"/>
      <c r="VWR2" s="16"/>
      <c r="VWS2" s="16"/>
      <c r="VWT2" s="16"/>
      <c r="VWU2" s="16"/>
      <c r="VWV2" s="16"/>
      <c r="VWW2" s="16"/>
      <c r="VWX2" s="16"/>
      <c r="VWY2" s="16"/>
      <c r="VWZ2" s="16"/>
      <c r="VXA2" s="16"/>
      <c r="VXB2" s="16"/>
      <c r="VXC2" s="16"/>
      <c r="VXD2" s="16"/>
      <c r="VXE2" s="16"/>
      <c r="VXF2" s="16"/>
      <c r="VXG2" s="16"/>
      <c r="VXH2" s="16"/>
      <c r="VXI2" s="16"/>
      <c r="VXJ2" s="16"/>
      <c r="VXK2" s="16"/>
      <c r="VXL2" s="16"/>
      <c r="VXM2" s="16"/>
      <c r="VXN2" s="16"/>
      <c r="VXO2" s="16"/>
      <c r="VXP2" s="16"/>
      <c r="VXQ2" s="16"/>
      <c r="VXR2" s="16"/>
      <c r="VXS2" s="16"/>
      <c r="VXT2" s="16"/>
      <c r="VXU2" s="16"/>
      <c r="VXV2" s="16"/>
      <c r="VXW2" s="16"/>
      <c r="VXX2" s="16"/>
      <c r="VXY2" s="16"/>
      <c r="VXZ2" s="16"/>
      <c r="VYA2" s="16"/>
      <c r="VYB2" s="16"/>
      <c r="VYC2" s="16"/>
      <c r="VYD2" s="16"/>
      <c r="VYE2" s="16"/>
      <c r="VYF2" s="16"/>
      <c r="VYG2" s="16"/>
      <c r="VYH2" s="16"/>
      <c r="VYI2" s="16"/>
      <c r="VYJ2" s="16"/>
      <c r="VYK2" s="16"/>
      <c r="VYL2" s="16"/>
      <c r="VYM2" s="16"/>
      <c r="VYN2" s="16"/>
      <c r="VYO2" s="16"/>
      <c r="VYP2" s="16"/>
      <c r="VYQ2" s="16"/>
      <c r="VYR2" s="16"/>
      <c r="VYS2" s="16"/>
      <c r="VYT2" s="16"/>
      <c r="VYU2" s="16"/>
      <c r="VYV2" s="16"/>
      <c r="VYW2" s="16"/>
      <c r="VYX2" s="16"/>
      <c r="VYY2" s="16"/>
      <c r="VYZ2" s="16"/>
      <c r="VZA2" s="16"/>
      <c r="VZB2" s="16"/>
      <c r="VZC2" s="16"/>
      <c r="VZD2" s="16"/>
      <c r="VZE2" s="16"/>
      <c r="VZF2" s="16"/>
      <c r="VZG2" s="16"/>
      <c r="VZH2" s="16"/>
      <c r="VZI2" s="16"/>
      <c r="VZJ2" s="16"/>
      <c r="VZK2" s="16"/>
      <c r="VZL2" s="16"/>
      <c r="VZM2" s="16"/>
      <c r="VZN2" s="16"/>
      <c r="VZO2" s="16"/>
      <c r="VZP2" s="16"/>
      <c r="VZQ2" s="16"/>
      <c r="VZR2" s="16"/>
      <c r="VZS2" s="16"/>
      <c r="VZT2" s="16"/>
      <c r="VZU2" s="16"/>
      <c r="VZV2" s="16"/>
      <c r="VZW2" s="16"/>
      <c r="VZX2" s="16"/>
      <c r="VZY2" s="16"/>
      <c r="VZZ2" s="16"/>
      <c r="WAA2" s="16"/>
      <c r="WAB2" s="16"/>
      <c r="WAC2" s="16"/>
      <c r="WAD2" s="16"/>
      <c r="WAE2" s="16"/>
      <c r="WAF2" s="16"/>
      <c r="WAG2" s="16"/>
      <c r="WAH2" s="16"/>
      <c r="WAI2" s="16"/>
      <c r="WAJ2" s="16"/>
      <c r="WAK2" s="16"/>
      <c r="WAL2" s="16"/>
      <c r="WAM2" s="16"/>
      <c r="WAN2" s="16"/>
      <c r="WAO2" s="16"/>
      <c r="WAP2" s="16"/>
      <c r="WAQ2" s="16"/>
      <c r="WAR2" s="16"/>
      <c r="WAS2" s="16"/>
      <c r="WAT2" s="16"/>
      <c r="WAU2" s="16"/>
      <c r="WAV2" s="16"/>
      <c r="WAW2" s="16"/>
      <c r="WAX2" s="16"/>
      <c r="WAY2" s="16"/>
      <c r="WAZ2" s="16"/>
      <c r="WBA2" s="16"/>
      <c r="WBB2" s="16"/>
      <c r="WBC2" s="16"/>
      <c r="WBD2" s="16"/>
      <c r="WBE2" s="16"/>
      <c r="WBF2" s="16"/>
      <c r="WBG2" s="16"/>
      <c r="WBH2" s="16"/>
      <c r="WBI2" s="16"/>
      <c r="WBJ2" s="16"/>
      <c r="WBK2" s="16"/>
      <c r="WBL2" s="16"/>
      <c r="WBM2" s="16"/>
      <c r="WBN2" s="16"/>
      <c r="WBO2" s="16"/>
      <c r="WBP2" s="16"/>
      <c r="WBQ2" s="16"/>
      <c r="WBR2" s="16"/>
      <c r="WBS2" s="16"/>
      <c r="WBT2" s="16"/>
      <c r="WBU2" s="16"/>
      <c r="WBV2" s="16"/>
      <c r="WBW2" s="16"/>
      <c r="WBX2" s="16"/>
      <c r="WBY2" s="16"/>
      <c r="WBZ2" s="16"/>
      <c r="WCA2" s="16"/>
      <c r="WCB2" s="16"/>
      <c r="WCC2" s="16"/>
      <c r="WCD2" s="16"/>
      <c r="WCE2" s="16"/>
      <c r="WCF2" s="16"/>
      <c r="WCG2" s="16"/>
      <c r="WCH2" s="16"/>
      <c r="WCI2" s="16"/>
      <c r="WCJ2" s="16"/>
      <c r="WCK2" s="16"/>
      <c r="WCL2" s="16"/>
      <c r="WCM2" s="16"/>
      <c r="WCN2" s="16"/>
      <c r="WCO2" s="16"/>
      <c r="WCP2" s="16"/>
      <c r="WCQ2" s="16"/>
      <c r="WCR2" s="16"/>
      <c r="WCS2" s="16"/>
      <c r="WCT2" s="16"/>
      <c r="WCU2" s="16"/>
      <c r="WCV2" s="16"/>
      <c r="WCW2" s="16"/>
      <c r="WCX2" s="16"/>
      <c r="WCY2" s="16"/>
      <c r="WCZ2" s="16"/>
      <c r="WDA2" s="16"/>
      <c r="WDB2" s="16"/>
      <c r="WDC2" s="16"/>
      <c r="WDD2" s="16"/>
      <c r="WDE2" s="16"/>
      <c r="WDF2" s="16"/>
      <c r="WDG2" s="16"/>
      <c r="WDH2" s="16"/>
      <c r="WDI2" s="16"/>
      <c r="WDJ2" s="16"/>
      <c r="WDK2" s="16"/>
      <c r="WDL2" s="16"/>
      <c r="WDM2" s="16"/>
      <c r="WDN2" s="16"/>
      <c r="WDO2" s="16"/>
      <c r="WDP2" s="16"/>
      <c r="WDQ2" s="16"/>
      <c r="WDR2" s="16"/>
      <c r="WDS2" s="16"/>
      <c r="WDT2" s="16"/>
      <c r="WDU2" s="16"/>
      <c r="WDV2" s="16"/>
      <c r="WDW2" s="16"/>
      <c r="WDX2" s="16"/>
      <c r="WDY2" s="16"/>
      <c r="WDZ2" s="16"/>
      <c r="WEA2" s="16"/>
      <c r="WEB2" s="16"/>
      <c r="WEC2" s="16"/>
      <c r="WED2" s="16"/>
      <c r="WEE2" s="16"/>
      <c r="WEF2" s="16"/>
      <c r="WEG2" s="16"/>
      <c r="WEH2" s="16"/>
      <c r="WEI2" s="16"/>
      <c r="WEJ2" s="16"/>
      <c r="WEK2" s="16"/>
      <c r="WEL2" s="16"/>
      <c r="WEM2" s="16"/>
      <c r="WEN2" s="16"/>
      <c r="WEO2" s="16"/>
      <c r="WEP2" s="16"/>
      <c r="WEQ2" s="16"/>
      <c r="WER2" s="16"/>
      <c r="WES2" s="16"/>
      <c r="WET2" s="16"/>
      <c r="WEU2" s="16"/>
      <c r="WEV2" s="16"/>
      <c r="WEW2" s="16"/>
      <c r="WEX2" s="16"/>
      <c r="WEY2" s="16"/>
      <c r="WEZ2" s="16"/>
      <c r="WFA2" s="16"/>
      <c r="WFB2" s="16"/>
      <c r="WFC2" s="16"/>
      <c r="WFD2" s="16"/>
      <c r="WFE2" s="16"/>
      <c r="WFF2" s="16"/>
      <c r="WFG2" s="16"/>
      <c r="WFH2" s="16"/>
      <c r="WFI2" s="16"/>
      <c r="WFJ2" s="16"/>
      <c r="WFK2" s="16"/>
      <c r="WFL2" s="16"/>
      <c r="WFM2" s="16"/>
      <c r="WFN2" s="16"/>
      <c r="WFO2" s="16"/>
      <c r="WFP2" s="16"/>
      <c r="WFQ2" s="16"/>
      <c r="WFR2" s="16"/>
      <c r="WFS2" s="16"/>
      <c r="WFT2" s="16"/>
      <c r="WFU2" s="16"/>
      <c r="WFV2" s="16"/>
      <c r="WFW2" s="16"/>
      <c r="WFX2" s="16"/>
      <c r="WFY2" s="16"/>
      <c r="WFZ2" s="16"/>
      <c r="WGA2" s="16"/>
      <c r="WGB2" s="16"/>
      <c r="WGC2" s="16"/>
      <c r="WGD2" s="16"/>
      <c r="WGE2" s="16"/>
      <c r="WGF2" s="16"/>
      <c r="WGG2" s="16"/>
      <c r="WGH2" s="16"/>
      <c r="WGI2" s="16"/>
      <c r="WGJ2" s="16"/>
      <c r="WGK2" s="16"/>
      <c r="WGL2" s="16"/>
      <c r="WGM2" s="16"/>
      <c r="WGN2" s="16"/>
      <c r="WGO2" s="16"/>
      <c r="WGP2" s="16"/>
      <c r="WGQ2" s="16"/>
      <c r="WGR2" s="16"/>
      <c r="WGS2" s="16"/>
      <c r="WGT2" s="16"/>
      <c r="WGU2" s="16"/>
      <c r="WGV2" s="16"/>
      <c r="WGW2" s="16"/>
      <c r="WGX2" s="16"/>
      <c r="WGY2" s="16"/>
      <c r="WGZ2" s="16"/>
      <c r="WHA2" s="16"/>
      <c r="WHB2" s="16"/>
      <c r="WHC2" s="16"/>
      <c r="WHD2" s="16"/>
      <c r="WHE2" s="16"/>
      <c r="WHF2" s="16"/>
      <c r="WHG2" s="16"/>
      <c r="WHH2" s="16"/>
      <c r="WHI2" s="16"/>
      <c r="WHJ2" s="16"/>
      <c r="WHK2" s="16"/>
      <c r="WHL2" s="16"/>
      <c r="WHM2" s="16"/>
      <c r="WHN2" s="16"/>
      <c r="WHO2" s="16"/>
      <c r="WHP2" s="16"/>
      <c r="WHQ2" s="16"/>
      <c r="WHR2" s="16"/>
      <c r="WHS2" s="16"/>
      <c r="WHT2" s="16"/>
      <c r="WHU2" s="16"/>
      <c r="WHV2" s="16"/>
      <c r="WHW2" s="16"/>
      <c r="WHX2" s="16"/>
      <c r="WHY2" s="16"/>
      <c r="WHZ2" s="16"/>
      <c r="WIA2" s="16"/>
      <c r="WIB2" s="16"/>
      <c r="WIC2" s="16"/>
      <c r="WID2" s="16"/>
      <c r="WIE2" s="16"/>
      <c r="WIF2" s="16"/>
      <c r="WIG2" s="16"/>
      <c r="WIH2" s="16"/>
      <c r="WII2" s="16"/>
      <c r="WIJ2" s="16"/>
      <c r="WIK2" s="16"/>
      <c r="WIL2" s="16"/>
      <c r="WIM2" s="16"/>
      <c r="WIN2" s="16"/>
      <c r="WIO2" s="16"/>
      <c r="WIP2" s="16"/>
      <c r="WIQ2" s="16"/>
      <c r="WIR2" s="16"/>
      <c r="WIS2" s="16"/>
      <c r="WIT2" s="16"/>
      <c r="WIU2" s="16"/>
      <c r="WIV2" s="16"/>
      <c r="WIW2" s="16"/>
      <c r="WIX2" s="16"/>
      <c r="WIY2" s="16"/>
      <c r="WIZ2" s="16"/>
      <c r="WJA2" s="16"/>
      <c r="WJB2" s="16"/>
      <c r="WJC2" s="16"/>
      <c r="WJD2" s="16"/>
      <c r="WJE2" s="16"/>
      <c r="WJF2" s="16"/>
      <c r="WJG2" s="16"/>
      <c r="WJH2" s="16"/>
      <c r="WJI2" s="16"/>
      <c r="WJJ2" s="16"/>
      <c r="WJK2" s="16"/>
      <c r="WJL2" s="16"/>
      <c r="WJM2" s="16"/>
      <c r="WJN2" s="16"/>
      <c r="WJO2" s="16"/>
      <c r="WJP2" s="16"/>
      <c r="WJQ2" s="16"/>
      <c r="WJR2" s="16"/>
      <c r="WJS2" s="16"/>
      <c r="WJT2" s="16"/>
      <c r="WJU2" s="16"/>
      <c r="WJV2" s="16"/>
      <c r="WJW2" s="16"/>
      <c r="WJX2" s="16"/>
      <c r="WJY2" s="16"/>
      <c r="WJZ2" s="16"/>
      <c r="WKA2" s="16"/>
      <c r="WKB2" s="16"/>
      <c r="WKC2" s="16"/>
      <c r="WKD2" s="16"/>
      <c r="WKE2" s="16"/>
      <c r="WKF2" s="16"/>
      <c r="WKG2" s="16"/>
      <c r="WKH2" s="16"/>
      <c r="WKI2" s="16"/>
      <c r="WKJ2" s="16"/>
      <c r="WKK2" s="16"/>
      <c r="WKL2" s="16"/>
      <c r="WKM2" s="16"/>
      <c r="WKN2" s="16"/>
      <c r="WKO2" s="16"/>
      <c r="WKP2" s="16"/>
      <c r="WKQ2" s="16"/>
      <c r="WKR2" s="16"/>
      <c r="WKS2" s="16"/>
      <c r="WKT2" s="16"/>
      <c r="WKU2" s="16"/>
      <c r="WKV2" s="16"/>
      <c r="WKW2" s="16"/>
      <c r="WKX2" s="16"/>
      <c r="WKY2" s="16"/>
      <c r="WKZ2" s="16"/>
      <c r="WLA2" s="16"/>
      <c r="WLB2" s="16"/>
      <c r="WLC2" s="16"/>
      <c r="WLD2" s="16"/>
      <c r="WLE2" s="16"/>
      <c r="WLF2" s="16"/>
      <c r="WLG2" s="16"/>
      <c r="WLH2" s="16"/>
      <c r="WLI2" s="16"/>
      <c r="WLJ2" s="16"/>
      <c r="WLK2" s="16"/>
      <c r="WLL2" s="16"/>
      <c r="WLM2" s="16"/>
      <c r="WLN2" s="16"/>
      <c r="WLO2" s="16"/>
      <c r="WLP2" s="16"/>
      <c r="WLQ2" s="16"/>
      <c r="WLR2" s="16"/>
      <c r="WLS2" s="16"/>
      <c r="WLT2" s="16"/>
      <c r="WLU2" s="16"/>
      <c r="WLV2" s="16"/>
      <c r="WLW2" s="16"/>
      <c r="WLX2" s="16"/>
      <c r="WLY2" s="16"/>
      <c r="WLZ2" s="16"/>
      <c r="WMA2" s="16"/>
      <c r="WMB2" s="16"/>
      <c r="WMC2" s="16"/>
      <c r="WMD2" s="16"/>
      <c r="WME2" s="16"/>
      <c r="WMF2" s="16"/>
      <c r="WMG2" s="16"/>
      <c r="WMH2" s="16"/>
      <c r="WMI2" s="16"/>
      <c r="WMJ2" s="16"/>
      <c r="WMK2" s="16"/>
      <c r="WML2" s="16"/>
      <c r="WMM2" s="16"/>
      <c r="WMN2" s="16"/>
      <c r="WMO2" s="16"/>
      <c r="WMP2" s="16"/>
      <c r="WMQ2" s="16"/>
      <c r="WMR2" s="16"/>
      <c r="WMS2" s="16"/>
      <c r="WMT2" s="16"/>
      <c r="WMU2" s="16"/>
      <c r="WMV2" s="16"/>
      <c r="WMW2" s="16"/>
      <c r="WMX2" s="16"/>
      <c r="WMY2" s="16"/>
      <c r="WMZ2" s="16"/>
      <c r="WNA2" s="16"/>
      <c r="WNB2" s="16"/>
      <c r="WNC2" s="16"/>
      <c r="WND2" s="16"/>
      <c r="WNE2" s="16"/>
      <c r="WNF2" s="16"/>
      <c r="WNG2" s="16"/>
      <c r="WNH2" s="16"/>
      <c r="WNI2" s="16"/>
      <c r="WNJ2" s="16"/>
      <c r="WNK2" s="16"/>
      <c r="WNL2" s="16"/>
      <c r="WNM2" s="16"/>
      <c r="WNN2" s="16"/>
      <c r="WNO2" s="16"/>
      <c r="WNP2" s="16"/>
      <c r="WNQ2" s="16"/>
      <c r="WNR2" s="16"/>
      <c r="WNS2" s="16"/>
      <c r="WNT2" s="16"/>
      <c r="WNU2" s="16"/>
      <c r="WNV2" s="16"/>
      <c r="WNW2" s="16"/>
      <c r="WNX2" s="16"/>
      <c r="WNY2" s="16"/>
      <c r="WNZ2" s="16"/>
      <c r="WOA2" s="16"/>
      <c r="WOB2" s="16"/>
      <c r="WOC2" s="16"/>
      <c r="WOD2" s="16"/>
      <c r="WOE2" s="16"/>
      <c r="WOF2" s="16"/>
      <c r="WOG2" s="16"/>
      <c r="WOH2" s="16"/>
      <c r="WOI2" s="16"/>
      <c r="WOJ2" s="16"/>
      <c r="WOK2" s="16"/>
      <c r="WOL2" s="16"/>
      <c r="WOM2" s="16"/>
      <c r="WON2" s="16"/>
      <c r="WOO2" s="16"/>
      <c r="WOP2" s="16"/>
      <c r="WOQ2" s="16"/>
      <c r="WOR2" s="16"/>
      <c r="WOS2" s="16"/>
      <c r="WOT2" s="16"/>
      <c r="WOU2" s="16"/>
      <c r="WOV2" s="16"/>
      <c r="WOW2" s="16"/>
      <c r="WOX2" s="16"/>
      <c r="WOY2" s="16"/>
      <c r="WOZ2" s="16"/>
      <c r="WPA2" s="16"/>
      <c r="WPB2" s="16"/>
      <c r="WPC2" s="16"/>
      <c r="WPD2" s="16"/>
      <c r="WPE2" s="16"/>
      <c r="WPF2" s="16"/>
      <c r="WPG2" s="16"/>
      <c r="WPH2" s="16"/>
      <c r="WPI2" s="16"/>
      <c r="WPJ2" s="16"/>
      <c r="WPK2" s="16"/>
      <c r="WPL2" s="16"/>
      <c r="WPM2" s="16"/>
      <c r="WPN2" s="16"/>
      <c r="WPO2" s="16"/>
      <c r="WPP2" s="16"/>
      <c r="WPQ2" s="16"/>
      <c r="WPR2" s="16"/>
      <c r="WPS2" s="16"/>
      <c r="WPT2" s="16"/>
      <c r="WPU2" s="16"/>
      <c r="WPV2" s="16"/>
      <c r="WPW2" s="16"/>
      <c r="WPX2" s="16"/>
      <c r="WPY2" s="16"/>
      <c r="WPZ2" s="16"/>
      <c r="WQA2" s="16"/>
      <c r="WQB2" s="16"/>
      <c r="WQC2" s="16"/>
      <c r="WQD2" s="16"/>
      <c r="WQE2" s="16"/>
      <c r="WQF2" s="16"/>
      <c r="WQG2" s="16"/>
      <c r="WQH2" s="16"/>
      <c r="WQI2" s="16"/>
      <c r="WQJ2" s="16"/>
      <c r="WQK2" s="16"/>
      <c r="WQL2" s="16"/>
      <c r="WQM2" s="16"/>
      <c r="WQN2" s="16"/>
      <c r="WQO2" s="16"/>
      <c r="WQP2" s="16"/>
      <c r="WQQ2" s="16"/>
      <c r="WQR2" s="16"/>
      <c r="WQS2" s="16"/>
      <c r="WQT2" s="16"/>
      <c r="WQU2" s="16"/>
      <c r="WQV2" s="16"/>
      <c r="WQW2" s="16"/>
      <c r="WQX2" s="16"/>
      <c r="WQY2" s="16"/>
      <c r="WQZ2" s="16"/>
      <c r="WRA2" s="16"/>
      <c r="WRB2" s="16"/>
      <c r="WRC2" s="16"/>
      <c r="WRD2" s="16"/>
      <c r="WRE2" s="16"/>
      <c r="WRF2" s="16"/>
      <c r="WRG2" s="16"/>
      <c r="WRH2" s="16"/>
      <c r="WRI2" s="16"/>
      <c r="WRJ2" s="16"/>
      <c r="WRK2" s="16"/>
      <c r="WRL2" s="16"/>
      <c r="WRM2" s="16"/>
      <c r="WRN2" s="16"/>
      <c r="WRO2" s="16"/>
      <c r="WRP2" s="16"/>
      <c r="WRQ2" s="16"/>
      <c r="WRR2" s="16"/>
      <c r="WRS2" s="16"/>
      <c r="WRT2" s="16"/>
      <c r="WRU2" s="16"/>
      <c r="WRV2" s="16"/>
      <c r="WRW2" s="16"/>
      <c r="WRX2" s="16"/>
      <c r="WRY2" s="16"/>
      <c r="WRZ2" s="16"/>
      <c r="WSA2" s="16"/>
      <c r="WSB2" s="16"/>
      <c r="WSC2" s="16"/>
      <c r="WSD2" s="16"/>
      <c r="WSE2" s="16"/>
      <c r="WSF2" s="16"/>
      <c r="WSG2" s="16"/>
      <c r="WSH2" s="16"/>
      <c r="WSI2" s="16"/>
      <c r="WSJ2" s="16"/>
      <c r="WSK2" s="16"/>
      <c r="WSL2" s="16"/>
      <c r="WSM2" s="16"/>
      <c r="WSN2" s="16"/>
      <c r="WSO2" s="16"/>
      <c r="WSP2" s="16"/>
      <c r="WSQ2" s="16"/>
      <c r="WSR2" s="16"/>
      <c r="WSS2" s="16"/>
      <c r="WST2" s="16"/>
      <c r="WSU2" s="16"/>
      <c r="WSV2" s="16"/>
      <c r="WSW2" s="16"/>
      <c r="WSX2" s="16"/>
      <c r="WSY2" s="16"/>
      <c r="WSZ2" s="16"/>
      <c r="WTA2" s="16"/>
      <c r="WTB2" s="16"/>
      <c r="WTC2" s="16"/>
      <c r="WTD2" s="16"/>
      <c r="WTE2" s="16"/>
      <c r="WTF2" s="16"/>
      <c r="WTG2" s="16"/>
      <c r="WTH2" s="16"/>
      <c r="WTI2" s="16"/>
      <c r="WTJ2" s="16"/>
      <c r="WTK2" s="16"/>
      <c r="WTL2" s="16"/>
      <c r="WTM2" s="16"/>
      <c r="WTN2" s="16"/>
      <c r="WTO2" s="16"/>
      <c r="WTP2" s="16"/>
      <c r="WTQ2" s="16"/>
      <c r="WTR2" s="16"/>
      <c r="WTS2" s="16"/>
      <c r="WTT2" s="16"/>
      <c r="WTU2" s="16"/>
      <c r="WTV2" s="16"/>
      <c r="WTW2" s="16"/>
      <c r="WTX2" s="16"/>
      <c r="WTY2" s="16"/>
      <c r="WTZ2" s="16"/>
      <c r="WUA2" s="16"/>
      <c r="WUB2" s="16"/>
      <c r="WUC2" s="16"/>
      <c r="WUD2" s="16"/>
      <c r="WUE2" s="16"/>
      <c r="WUF2" s="16"/>
      <c r="WUG2" s="16"/>
      <c r="WUH2" s="16"/>
      <c r="WUI2" s="16"/>
      <c r="WUJ2" s="16"/>
      <c r="WUK2" s="16"/>
      <c r="WUL2" s="16"/>
      <c r="WUM2" s="16"/>
      <c r="WUN2" s="16"/>
      <c r="WUO2" s="16"/>
      <c r="WUP2" s="16"/>
      <c r="WUQ2" s="16"/>
      <c r="WUR2" s="16"/>
      <c r="WUS2" s="16"/>
      <c r="WUT2" s="16"/>
      <c r="WUU2" s="16"/>
      <c r="WUV2" s="16"/>
      <c r="WUW2" s="16"/>
      <c r="WUX2" s="16"/>
      <c r="WUY2" s="16"/>
      <c r="WUZ2" s="16"/>
      <c r="WVA2" s="16"/>
      <c r="WVB2" s="16"/>
      <c r="WVC2" s="16"/>
      <c r="WVD2" s="16"/>
      <c r="WVE2" s="16"/>
      <c r="WVF2" s="16"/>
      <c r="WVG2" s="16"/>
      <c r="WVH2" s="16"/>
      <c r="WVI2" s="16"/>
      <c r="WVJ2" s="16"/>
      <c r="WVK2" s="16"/>
      <c r="WVL2" s="16"/>
      <c r="WVM2" s="16"/>
      <c r="WVN2" s="16"/>
      <c r="WVO2" s="16"/>
      <c r="WVP2" s="16"/>
      <c r="WVQ2" s="16"/>
      <c r="WVR2" s="16"/>
      <c r="WVS2" s="16"/>
      <c r="WVT2" s="16"/>
      <c r="WVU2" s="16"/>
      <c r="WVV2" s="16"/>
      <c r="WVW2" s="16"/>
      <c r="WVX2" s="16"/>
    </row>
    <row r="3" spans="1:16144" ht="16.149999999999999" thickBot="1">
      <c r="A3" s="14"/>
      <c r="B3" s="11"/>
      <c r="C3" s="11"/>
      <c r="D3" s="15"/>
      <c r="E3" s="19">
        <v>12</v>
      </c>
      <c r="F3" s="19">
        <v>1</v>
      </c>
      <c r="G3" s="19">
        <v>2</v>
      </c>
      <c r="H3" s="19">
        <v>3</v>
      </c>
      <c r="I3" s="19">
        <v>4</v>
      </c>
      <c r="J3" s="19">
        <v>5</v>
      </c>
      <c r="K3" s="19">
        <v>6</v>
      </c>
      <c r="L3" s="19">
        <v>7</v>
      </c>
      <c r="M3" s="19">
        <v>8</v>
      </c>
      <c r="N3" s="19">
        <v>9</v>
      </c>
      <c r="O3" s="19">
        <v>10</v>
      </c>
      <c r="P3" s="19">
        <v>11</v>
      </c>
      <c r="Q3" s="19">
        <v>12</v>
      </c>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6"/>
      <c r="BP3" s="16"/>
      <c r="BQ3" s="16"/>
      <c r="BR3" s="16"/>
      <c r="BS3" s="16"/>
      <c r="BT3" s="16"/>
      <c r="BU3" s="16"/>
      <c r="BV3" s="16"/>
      <c r="BW3" s="16"/>
      <c r="BX3" s="16"/>
      <c r="BY3" s="16"/>
      <c r="BZ3" s="16"/>
      <c r="CA3" s="16"/>
      <c r="CB3" s="16"/>
      <c r="CC3" s="16"/>
      <c r="CD3" s="16"/>
      <c r="CE3" s="16"/>
      <c r="CF3" s="16"/>
      <c r="CG3" s="16"/>
      <c r="CH3" s="16"/>
      <c r="CI3" s="16"/>
      <c r="CJ3" s="16"/>
      <c r="CK3" s="16"/>
      <c r="CL3" s="16"/>
      <c r="CM3" s="16"/>
      <c r="CN3" s="16"/>
      <c r="CO3" s="16"/>
      <c r="CP3" s="16"/>
      <c r="CQ3" s="16"/>
      <c r="CR3" s="16"/>
      <c r="CS3" s="16"/>
      <c r="CT3" s="16"/>
      <c r="CU3" s="16"/>
      <c r="CV3" s="16"/>
      <c r="CW3" s="16"/>
      <c r="CX3" s="16"/>
      <c r="CY3" s="16"/>
      <c r="CZ3" s="16"/>
      <c r="DA3" s="16"/>
      <c r="DB3" s="16"/>
      <c r="DC3" s="16"/>
      <c r="DD3" s="16"/>
      <c r="DE3" s="16"/>
      <c r="DF3" s="16"/>
      <c r="DG3" s="16"/>
      <c r="DH3" s="16"/>
      <c r="DI3" s="16"/>
      <c r="DJ3" s="16"/>
      <c r="DK3" s="16"/>
      <c r="DL3" s="16"/>
      <c r="DM3" s="16"/>
      <c r="DN3" s="16"/>
      <c r="DO3" s="16"/>
      <c r="DP3" s="16"/>
      <c r="DQ3" s="16"/>
      <c r="DR3" s="16"/>
      <c r="DS3" s="16"/>
      <c r="DT3" s="16"/>
      <c r="DU3" s="16"/>
      <c r="DV3" s="16"/>
      <c r="DW3" s="16"/>
      <c r="DX3" s="16"/>
      <c r="DY3" s="16"/>
      <c r="DZ3" s="16"/>
      <c r="EA3" s="16"/>
      <c r="EB3" s="16"/>
      <c r="EC3" s="16"/>
      <c r="ED3" s="16"/>
      <c r="EE3" s="16"/>
      <c r="EF3" s="16"/>
      <c r="EG3" s="16"/>
      <c r="EH3" s="16"/>
      <c r="EI3" s="16"/>
      <c r="EJ3" s="16"/>
      <c r="EK3" s="16"/>
      <c r="EL3" s="16"/>
      <c r="EM3" s="16"/>
      <c r="EN3" s="16"/>
      <c r="EO3" s="16"/>
      <c r="EP3" s="16"/>
      <c r="EQ3" s="16"/>
      <c r="ER3" s="16"/>
      <c r="ES3" s="16"/>
      <c r="ET3" s="16"/>
      <c r="EU3" s="16"/>
      <c r="EV3" s="16"/>
      <c r="EW3" s="16"/>
      <c r="EX3" s="16"/>
      <c r="EY3" s="16"/>
      <c r="EZ3" s="16"/>
      <c r="FA3" s="16"/>
      <c r="FB3" s="16"/>
      <c r="FC3" s="16"/>
      <c r="FD3" s="16"/>
      <c r="FE3" s="16"/>
      <c r="FF3" s="16"/>
      <c r="FG3" s="16"/>
      <c r="FH3" s="16"/>
      <c r="FI3" s="16"/>
      <c r="FJ3" s="16"/>
      <c r="FK3" s="16"/>
      <c r="FL3" s="16"/>
      <c r="FM3" s="16"/>
      <c r="FN3" s="16"/>
      <c r="FO3" s="16"/>
      <c r="FP3" s="16"/>
      <c r="FQ3" s="16"/>
      <c r="FR3" s="16"/>
      <c r="FS3" s="16"/>
      <c r="FT3" s="16"/>
      <c r="FU3" s="16"/>
      <c r="FV3" s="16"/>
      <c r="FW3" s="16"/>
      <c r="FX3" s="16"/>
      <c r="FY3" s="16"/>
      <c r="FZ3" s="16"/>
      <c r="GA3" s="16"/>
      <c r="GB3" s="16"/>
      <c r="GC3" s="16"/>
      <c r="GD3" s="16"/>
      <c r="GE3" s="16"/>
      <c r="GF3" s="16"/>
      <c r="GG3" s="16"/>
      <c r="GH3" s="16"/>
      <c r="GI3" s="16"/>
      <c r="GJ3" s="16"/>
      <c r="GK3" s="16"/>
      <c r="GL3" s="16"/>
      <c r="GM3" s="16"/>
      <c r="GN3" s="16"/>
      <c r="GO3" s="16"/>
      <c r="GP3" s="16"/>
      <c r="GQ3" s="16"/>
      <c r="GR3" s="16"/>
      <c r="GS3" s="16"/>
      <c r="GT3" s="16"/>
      <c r="GU3" s="16"/>
      <c r="GV3" s="16"/>
      <c r="GW3" s="16"/>
      <c r="GX3" s="16"/>
      <c r="GY3" s="16"/>
      <c r="GZ3" s="16"/>
      <c r="HA3" s="16"/>
      <c r="HB3" s="16"/>
      <c r="HC3" s="16"/>
      <c r="HD3" s="16"/>
      <c r="HE3" s="16"/>
      <c r="HF3" s="16"/>
      <c r="HG3" s="16"/>
      <c r="HH3" s="16"/>
      <c r="HI3" s="16"/>
      <c r="HJ3" s="16"/>
      <c r="HK3" s="16"/>
      <c r="HL3" s="16"/>
      <c r="HM3" s="16"/>
      <c r="HN3" s="16"/>
      <c r="HO3" s="16"/>
      <c r="HP3" s="16"/>
      <c r="HQ3" s="16"/>
      <c r="HR3" s="16"/>
      <c r="HS3" s="16"/>
      <c r="HT3" s="16"/>
      <c r="HU3" s="16"/>
      <c r="HV3" s="16"/>
      <c r="HW3" s="16"/>
      <c r="HX3" s="16"/>
      <c r="HY3" s="16"/>
      <c r="HZ3" s="16"/>
      <c r="IA3" s="16"/>
      <c r="IB3" s="16"/>
      <c r="IC3" s="16"/>
      <c r="ID3" s="16"/>
      <c r="IE3" s="16"/>
      <c r="IF3" s="16"/>
      <c r="IG3" s="16"/>
      <c r="IH3" s="16"/>
      <c r="II3" s="16"/>
      <c r="IJ3" s="16"/>
      <c r="IK3" s="16"/>
      <c r="IL3" s="16"/>
      <c r="IM3" s="16"/>
      <c r="IN3" s="16"/>
      <c r="IO3" s="16"/>
      <c r="IP3" s="16"/>
      <c r="IQ3" s="16"/>
      <c r="IR3" s="16"/>
      <c r="IS3" s="16"/>
      <c r="IT3" s="16"/>
      <c r="IU3" s="16"/>
      <c r="IV3" s="16"/>
      <c r="IW3" s="16"/>
      <c r="IX3" s="16"/>
      <c r="IY3" s="16"/>
      <c r="IZ3" s="16"/>
      <c r="JA3" s="16"/>
      <c r="JB3" s="16"/>
      <c r="JC3" s="16"/>
      <c r="JD3" s="16"/>
      <c r="JE3" s="16"/>
      <c r="JF3" s="16"/>
      <c r="JG3" s="16"/>
      <c r="JH3" s="16"/>
      <c r="JI3" s="16"/>
      <c r="JJ3" s="16"/>
      <c r="JK3" s="16"/>
      <c r="JL3" s="16"/>
      <c r="JM3" s="16"/>
      <c r="JN3" s="16"/>
      <c r="JO3" s="16"/>
      <c r="JP3" s="16"/>
      <c r="JQ3" s="16"/>
      <c r="JR3" s="16"/>
      <c r="JS3" s="16"/>
      <c r="JT3" s="16"/>
      <c r="JU3" s="16"/>
      <c r="JV3" s="16"/>
      <c r="JW3" s="16"/>
      <c r="JX3" s="16"/>
      <c r="JY3" s="16"/>
      <c r="JZ3" s="16"/>
      <c r="KA3" s="16"/>
      <c r="KB3" s="16"/>
      <c r="KC3" s="16"/>
      <c r="KD3" s="16"/>
      <c r="KE3" s="16"/>
      <c r="KF3" s="16"/>
      <c r="KG3" s="16"/>
      <c r="KH3" s="16"/>
      <c r="KI3" s="16"/>
      <c r="KJ3" s="16"/>
      <c r="KK3" s="16"/>
      <c r="KL3" s="16"/>
      <c r="KM3" s="16"/>
      <c r="KN3" s="16"/>
      <c r="KO3" s="16"/>
      <c r="KP3" s="16"/>
      <c r="KQ3" s="16"/>
      <c r="KR3" s="16"/>
      <c r="KS3" s="16"/>
      <c r="KT3" s="16"/>
      <c r="KU3" s="16"/>
      <c r="KV3" s="16"/>
      <c r="KW3" s="16"/>
      <c r="KX3" s="16"/>
      <c r="KY3" s="16"/>
      <c r="KZ3" s="16"/>
      <c r="LA3" s="16"/>
      <c r="LB3" s="16"/>
      <c r="LC3" s="16"/>
      <c r="LD3" s="16"/>
      <c r="LE3" s="16"/>
      <c r="LF3" s="16"/>
      <c r="LG3" s="16"/>
      <c r="LH3" s="16"/>
      <c r="LI3" s="16"/>
      <c r="LJ3" s="16"/>
      <c r="LK3" s="16"/>
      <c r="LL3" s="16"/>
      <c r="LM3" s="16"/>
      <c r="LN3" s="16"/>
      <c r="LO3" s="16"/>
      <c r="LP3" s="16"/>
      <c r="LQ3" s="16"/>
      <c r="LR3" s="16"/>
      <c r="LS3" s="16"/>
      <c r="LT3" s="16"/>
      <c r="LU3" s="16"/>
      <c r="LV3" s="16"/>
      <c r="LW3" s="16"/>
      <c r="LX3" s="16"/>
      <c r="LY3" s="16"/>
      <c r="LZ3" s="16"/>
      <c r="MA3" s="16"/>
      <c r="MB3" s="16"/>
      <c r="MC3" s="16"/>
      <c r="MD3" s="16"/>
      <c r="ME3" s="16"/>
      <c r="MF3" s="16"/>
      <c r="MG3" s="16"/>
      <c r="MH3" s="16"/>
      <c r="MI3" s="16"/>
      <c r="MJ3" s="16"/>
      <c r="MK3" s="16"/>
      <c r="ML3" s="16"/>
      <c r="MM3" s="16"/>
      <c r="MN3" s="16"/>
      <c r="MO3" s="16"/>
      <c r="MP3" s="16"/>
      <c r="MQ3" s="16"/>
      <c r="MR3" s="16"/>
      <c r="MS3" s="16"/>
      <c r="MT3" s="16"/>
      <c r="MU3" s="16"/>
      <c r="MV3" s="16"/>
      <c r="MW3" s="16"/>
      <c r="MX3" s="16"/>
      <c r="MY3" s="16"/>
      <c r="MZ3" s="16"/>
      <c r="NA3" s="16"/>
      <c r="NB3" s="16"/>
      <c r="NC3" s="16"/>
      <c r="ND3" s="16"/>
      <c r="NE3" s="16"/>
      <c r="NF3" s="16"/>
      <c r="NG3" s="16"/>
      <c r="NH3" s="16"/>
      <c r="NI3" s="16"/>
      <c r="NJ3" s="16"/>
      <c r="NK3" s="16"/>
      <c r="NL3" s="16"/>
      <c r="NM3" s="16"/>
      <c r="NN3" s="16"/>
      <c r="NO3" s="16"/>
      <c r="NP3" s="16"/>
      <c r="NQ3" s="16"/>
      <c r="NR3" s="16"/>
      <c r="NS3" s="16"/>
      <c r="NT3" s="16"/>
      <c r="NU3" s="16"/>
      <c r="NV3" s="16"/>
      <c r="NW3" s="16"/>
      <c r="NX3" s="16"/>
      <c r="NY3" s="16"/>
      <c r="NZ3" s="16"/>
      <c r="OA3" s="16"/>
      <c r="OB3" s="16"/>
      <c r="OC3" s="16"/>
      <c r="OD3" s="16"/>
      <c r="OE3" s="16"/>
      <c r="OF3" s="16"/>
      <c r="OG3" s="16"/>
      <c r="OH3" s="16"/>
      <c r="OI3" s="16"/>
      <c r="OJ3" s="16"/>
      <c r="OK3" s="16"/>
      <c r="OL3" s="16"/>
      <c r="OM3" s="16"/>
      <c r="ON3" s="16"/>
      <c r="OO3" s="16"/>
      <c r="OP3" s="16"/>
      <c r="OQ3" s="16"/>
      <c r="OR3" s="16"/>
      <c r="OS3" s="16"/>
      <c r="OT3" s="16"/>
      <c r="OU3" s="16"/>
      <c r="OV3" s="16"/>
      <c r="OW3" s="16"/>
      <c r="OX3" s="16"/>
      <c r="OY3" s="16"/>
      <c r="OZ3" s="16"/>
      <c r="PA3" s="16"/>
      <c r="PB3" s="16"/>
      <c r="PC3" s="16"/>
      <c r="PD3" s="16"/>
      <c r="PE3" s="16"/>
      <c r="PF3" s="16"/>
      <c r="PG3" s="16"/>
      <c r="PH3" s="16"/>
      <c r="PI3" s="16"/>
      <c r="PJ3" s="16"/>
      <c r="PK3" s="16"/>
      <c r="PL3" s="16"/>
      <c r="PM3" s="16"/>
      <c r="PN3" s="16"/>
      <c r="PO3" s="16"/>
      <c r="PP3" s="16"/>
      <c r="PQ3" s="16"/>
      <c r="PR3" s="16"/>
      <c r="PS3" s="16"/>
      <c r="PT3" s="16"/>
      <c r="PU3" s="16"/>
      <c r="PV3" s="16"/>
      <c r="PW3" s="16"/>
      <c r="PX3" s="16"/>
      <c r="PY3" s="16"/>
      <c r="PZ3" s="16"/>
      <c r="QA3" s="16"/>
      <c r="QB3" s="16"/>
      <c r="QC3" s="16"/>
      <c r="QD3" s="16"/>
      <c r="QE3" s="16"/>
      <c r="QF3" s="16"/>
      <c r="QG3" s="16"/>
      <c r="QH3" s="16"/>
      <c r="QI3" s="16"/>
      <c r="QJ3" s="16"/>
      <c r="QK3" s="16"/>
      <c r="QL3" s="16"/>
      <c r="QM3" s="16"/>
      <c r="QN3" s="16"/>
      <c r="QO3" s="16"/>
      <c r="QP3" s="16"/>
      <c r="QQ3" s="16"/>
      <c r="QR3" s="16"/>
      <c r="QS3" s="16"/>
      <c r="QT3" s="16"/>
      <c r="QU3" s="16"/>
      <c r="QV3" s="16"/>
      <c r="QW3" s="16"/>
      <c r="QX3" s="16"/>
      <c r="QY3" s="16"/>
      <c r="QZ3" s="16"/>
      <c r="RA3" s="16"/>
      <c r="RB3" s="16"/>
      <c r="RC3" s="16"/>
      <c r="RD3" s="16"/>
      <c r="RE3" s="16"/>
      <c r="RF3" s="16"/>
      <c r="RG3" s="16"/>
      <c r="RH3" s="16"/>
      <c r="RI3" s="16"/>
      <c r="RJ3" s="16"/>
      <c r="RK3" s="16"/>
      <c r="RL3" s="16"/>
      <c r="RM3" s="16"/>
      <c r="RN3" s="16"/>
      <c r="RO3" s="16"/>
      <c r="RP3" s="16"/>
      <c r="RQ3" s="16"/>
      <c r="RR3" s="16"/>
      <c r="RS3" s="16"/>
      <c r="RT3" s="16"/>
      <c r="RU3" s="16"/>
      <c r="RV3" s="16"/>
      <c r="RW3" s="16"/>
      <c r="RX3" s="16"/>
      <c r="RY3" s="16"/>
      <c r="RZ3" s="16"/>
      <c r="SA3" s="16"/>
      <c r="SB3" s="16"/>
      <c r="SC3" s="16"/>
      <c r="SD3" s="16"/>
      <c r="SE3" s="16"/>
      <c r="SF3" s="16"/>
      <c r="SG3" s="16"/>
      <c r="SH3" s="16"/>
      <c r="SI3" s="16"/>
      <c r="SJ3" s="16"/>
      <c r="SK3" s="16"/>
      <c r="SL3" s="16"/>
      <c r="SM3" s="16"/>
      <c r="SN3" s="16"/>
      <c r="SO3" s="16"/>
      <c r="SP3" s="16"/>
      <c r="SQ3" s="16"/>
      <c r="SR3" s="16"/>
      <c r="SS3" s="16"/>
      <c r="ST3" s="16"/>
      <c r="SU3" s="16"/>
      <c r="SV3" s="16"/>
      <c r="SW3" s="16"/>
      <c r="SX3" s="16"/>
      <c r="SY3" s="16"/>
      <c r="SZ3" s="16"/>
      <c r="TA3" s="16"/>
      <c r="TB3" s="16"/>
      <c r="TC3" s="16"/>
      <c r="TD3" s="16"/>
      <c r="TE3" s="16"/>
      <c r="TF3" s="16"/>
      <c r="TG3" s="16"/>
      <c r="TH3" s="16"/>
      <c r="TI3" s="16"/>
      <c r="TJ3" s="16"/>
      <c r="TK3" s="16"/>
      <c r="TL3" s="16"/>
      <c r="TM3" s="16"/>
      <c r="TN3" s="16"/>
      <c r="TO3" s="16"/>
      <c r="TP3" s="16"/>
      <c r="TQ3" s="16"/>
      <c r="TR3" s="16"/>
      <c r="TS3" s="16"/>
      <c r="TT3" s="16"/>
      <c r="TU3" s="16"/>
      <c r="TV3" s="16"/>
      <c r="TW3" s="16"/>
      <c r="TX3" s="16"/>
      <c r="TY3" s="16"/>
      <c r="TZ3" s="16"/>
      <c r="UA3" s="16"/>
      <c r="UB3" s="16"/>
      <c r="UC3" s="16"/>
      <c r="UD3" s="16"/>
      <c r="UE3" s="16"/>
      <c r="UF3" s="16"/>
      <c r="UG3" s="16"/>
      <c r="UH3" s="16"/>
      <c r="UI3" s="16"/>
      <c r="UJ3" s="16"/>
      <c r="UK3" s="16"/>
      <c r="UL3" s="16"/>
      <c r="UM3" s="16"/>
      <c r="UN3" s="16"/>
      <c r="UO3" s="16"/>
      <c r="UP3" s="16"/>
      <c r="UQ3" s="16"/>
      <c r="UR3" s="16"/>
      <c r="US3" s="16"/>
      <c r="UT3" s="16"/>
      <c r="UU3" s="16"/>
      <c r="UV3" s="16"/>
      <c r="UW3" s="16"/>
      <c r="UX3" s="16"/>
      <c r="UY3" s="16"/>
      <c r="UZ3" s="16"/>
      <c r="VA3" s="16"/>
      <c r="VB3" s="16"/>
      <c r="VC3" s="16"/>
      <c r="VD3" s="16"/>
      <c r="VE3" s="16"/>
      <c r="VF3" s="16"/>
      <c r="VG3" s="16"/>
      <c r="VH3" s="16"/>
      <c r="VI3" s="16"/>
      <c r="VJ3" s="16"/>
      <c r="VK3" s="16"/>
      <c r="VL3" s="16"/>
      <c r="VM3" s="16"/>
      <c r="VN3" s="16"/>
      <c r="VO3" s="16"/>
      <c r="VP3" s="16"/>
      <c r="VQ3" s="16"/>
      <c r="VR3" s="16"/>
      <c r="VS3" s="16"/>
      <c r="VT3" s="16"/>
      <c r="VU3" s="16"/>
      <c r="VV3" s="16"/>
      <c r="VW3" s="16"/>
      <c r="VX3" s="16"/>
      <c r="VY3" s="16"/>
      <c r="VZ3" s="16"/>
      <c r="WA3" s="16"/>
      <c r="WB3" s="16"/>
      <c r="WC3" s="16"/>
      <c r="WD3" s="16"/>
      <c r="WE3" s="16"/>
      <c r="WF3" s="16"/>
      <c r="WG3" s="16"/>
      <c r="WH3" s="16"/>
      <c r="WI3" s="16"/>
      <c r="WJ3" s="16"/>
      <c r="WK3" s="16"/>
      <c r="WL3" s="16"/>
      <c r="WM3" s="16"/>
      <c r="WN3" s="16"/>
      <c r="WO3" s="16"/>
      <c r="WP3" s="16"/>
      <c r="WQ3" s="16"/>
      <c r="WR3" s="16"/>
      <c r="WS3" s="16"/>
      <c r="WT3" s="16"/>
      <c r="WU3" s="16"/>
      <c r="WV3" s="16"/>
      <c r="WW3" s="16"/>
      <c r="WX3" s="16"/>
      <c r="WY3" s="16"/>
      <c r="WZ3" s="16"/>
      <c r="XA3" s="16"/>
      <c r="XB3" s="16"/>
      <c r="XC3" s="16"/>
      <c r="XD3" s="16"/>
      <c r="XE3" s="16"/>
      <c r="XF3" s="16"/>
      <c r="XG3" s="16"/>
      <c r="XH3" s="16"/>
      <c r="XI3" s="16"/>
      <c r="XJ3" s="16"/>
      <c r="XK3" s="16"/>
      <c r="XL3" s="16"/>
      <c r="XM3" s="16"/>
      <c r="XN3" s="16"/>
      <c r="XO3" s="16"/>
      <c r="XP3" s="16"/>
      <c r="XQ3" s="16"/>
      <c r="XR3" s="16"/>
      <c r="XS3" s="16"/>
      <c r="XT3" s="16"/>
      <c r="XU3" s="16"/>
      <c r="XV3" s="16"/>
      <c r="XW3" s="16"/>
      <c r="XX3" s="16"/>
      <c r="XY3" s="16"/>
      <c r="XZ3" s="16"/>
      <c r="YA3" s="16"/>
      <c r="YB3" s="16"/>
      <c r="YC3" s="16"/>
      <c r="YD3" s="16"/>
      <c r="YE3" s="16"/>
      <c r="YF3" s="16"/>
      <c r="YG3" s="16"/>
      <c r="YH3" s="16"/>
      <c r="YI3" s="16"/>
      <c r="YJ3" s="16"/>
      <c r="YK3" s="16"/>
      <c r="YL3" s="16"/>
      <c r="YM3" s="16"/>
      <c r="YN3" s="16"/>
      <c r="YO3" s="16"/>
      <c r="YP3" s="16"/>
      <c r="YQ3" s="16"/>
      <c r="YR3" s="16"/>
      <c r="YS3" s="16"/>
      <c r="YT3" s="16"/>
      <c r="YU3" s="16"/>
      <c r="YV3" s="16"/>
      <c r="YW3" s="16"/>
      <c r="YX3" s="16"/>
      <c r="YY3" s="16"/>
      <c r="YZ3" s="16"/>
      <c r="ZA3" s="16"/>
      <c r="ZB3" s="16"/>
      <c r="ZC3" s="16"/>
      <c r="ZD3" s="16"/>
      <c r="ZE3" s="16"/>
      <c r="ZF3" s="16"/>
      <c r="ZG3" s="16"/>
      <c r="ZH3" s="16"/>
      <c r="ZI3" s="16"/>
      <c r="ZJ3" s="16"/>
      <c r="ZK3" s="16"/>
      <c r="ZL3" s="16"/>
      <c r="ZM3" s="16"/>
      <c r="ZN3" s="16"/>
      <c r="ZO3" s="16"/>
      <c r="ZP3" s="16"/>
      <c r="ZQ3" s="16"/>
      <c r="ZR3" s="16"/>
      <c r="ZS3" s="16"/>
      <c r="ZT3" s="16"/>
      <c r="ZU3" s="16"/>
      <c r="ZV3" s="16"/>
      <c r="ZW3" s="16"/>
      <c r="ZX3" s="16"/>
      <c r="ZY3" s="16"/>
      <c r="ZZ3" s="16"/>
      <c r="AAA3" s="16"/>
      <c r="AAB3" s="16"/>
      <c r="AAC3" s="16"/>
      <c r="AAD3" s="16"/>
      <c r="AAE3" s="16"/>
      <c r="AAF3" s="16"/>
      <c r="AAG3" s="16"/>
      <c r="AAH3" s="16"/>
      <c r="AAI3" s="16"/>
      <c r="AAJ3" s="16"/>
      <c r="AAK3" s="16"/>
      <c r="AAL3" s="16"/>
      <c r="AAM3" s="16"/>
      <c r="AAN3" s="16"/>
      <c r="AAO3" s="16"/>
      <c r="AAP3" s="16"/>
      <c r="AAQ3" s="16"/>
      <c r="AAR3" s="16"/>
      <c r="AAS3" s="16"/>
      <c r="AAT3" s="16"/>
      <c r="AAU3" s="16"/>
      <c r="AAV3" s="16"/>
      <c r="AAW3" s="16"/>
      <c r="AAX3" s="16"/>
      <c r="AAY3" s="16"/>
      <c r="AAZ3" s="16"/>
      <c r="ABA3" s="16"/>
      <c r="ABB3" s="16"/>
      <c r="ABC3" s="16"/>
      <c r="ABD3" s="16"/>
      <c r="ABE3" s="16"/>
      <c r="ABF3" s="16"/>
      <c r="ABG3" s="16"/>
      <c r="ABH3" s="16"/>
      <c r="ABI3" s="16"/>
      <c r="ABJ3" s="16"/>
      <c r="ABK3" s="16"/>
      <c r="ABL3" s="16"/>
      <c r="ABM3" s="16"/>
      <c r="ABN3" s="16"/>
      <c r="ABO3" s="16"/>
      <c r="ABP3" s="16"/>
      <c r="ABQ3" s="16"/>
      <c r="ABR3" s="16"/>
      <c r="ABS3" s="16"/>
      <c r="ABT3" s="16"/>
      <c r="ABU3" s="16"/>
      <c r="ABV3" s="16"/>
      <c r="ABW3" s="16"/>
      <c r="ABX3" s="16"/>
      <c r="ABY3" s="16"/>
      <c r="ABZ3" s="16"/>
      <c r="ACA3" s="16"/>
      <c r="ACB3" s="16"/>
      <c r="ACC3" s="16"/>
      <c r="ACD3" s="16"/>
      <c r="ACE3" s="16"/>
      <c r="ACF3" s="16"/>
      <c r="ACG3" s="16"/>
      <c r="ACH3" s="16"/>
      <c r="ACI3" s="16"/>
      <c r="ACJ3" s="16"/>
      <c r="ACK3" s="16"/>
      <c r="ACL3" s="16"/>
      <c r="ACM3" s="16"/>
      <c r="ACN3" s="16"/>
      <c r="ACO3" s="16"/>
      <c r="ACP3" s="16"/>
      <c r="ACQ3" s="16"/>
      <c r="ACR3" s="16"/>
      <c r="ACS3" s="16"/>
      <c r="ACT3" s="16"/>
      <c r="ACU3" s="16"/>
      <c r="ACV3" s="16"/>
      <c r="ACW3" s="16"/>
      <c r="ACX3" s="16"/>
      <c r="ACY3" s="16"/>
      <c r="ACZ3" s="16"/>
      <c r="ADA3" s="16"/>
      <c r="ADB3" s="16"/>
      <c r="ADC3" s="16"/>
      <c r="ADD3" s="16"/>
      <c r="ADE3" s="16"/>
      <c r="ADF3" s="16"/>
      <c r="ADG3" s="16"/>
      <c r="ADH3" s="16"/>
      <c r="ADI3" s="16"/>
      <c r="ADJ3" s="16"/>
      <c r="ADK3" s="16"/>
      <c r="ADL3" s="16"/>
      <c r="ADM3" s="16"/>
      <c r="ADN3" s="16"/>
      <c r="ADO3" s="16"/>
      <c r="ADP3" s="16"/>
      <c r="ADQ3" s="16"/>
      <c r="ADR3" s="16"/>
      <c r="ADS3" s="16"/>
      <c r="ADT3" s="16"/>
      <c r="ADU3" s="16"/>
      <c r="ADV3" s="16"/>
      <c r="ADW3" s="16"/>
      <c r="ADX3" s="16"/>
      <c r="ADY3" s="16"/>
      <c r="ADZ3" s="16"/>
      <c r="AEA3" s="16"/>
      <c r="AEB3" s="16"/>
      <c r="AEC3" s="16"/>
      <c r="AED3" s="16"/>
      <c r="AEE3" s="16"/>
      <c r="AEF3" s="16"/>
      <c r="AEG3" s="16"/>
      <c r="AEH3" s="16"/>
      <c r="AEI3" s="16"/>
      <c r="AEJ3" s="16"/>
      <c r="AEK3" s="16"/>
      <c r="AEL3" s="16"/>
      <c r="AEM3" s="16"/>
      <c r="AEN3" s="16"/>
      <c r="AEO3" s="16"/>
      <c r="AEP3" s="16"/>
      <c r="AEQ3" s="16"/>
      <c r="AER3" s="16"/>
      <c r="AES3" s="16"/>
      <c r="AET3" s="16"/>
      <c r="AEU3" s="16"/>
      <c r="AEV3" s="16"/>
      <c r="AEW3" s="16"/>
      <c r="AEX3" s="16"/>
      <c r="AEY3" s="16"/>
      <c r="AEZ3" s="16"/>
      <c r="AFA3" s="16"/>
      <c r="AFB3" s="16"/>
      <c r="AFC3" s="16"/>
      <c r="AFD3" s="16"/>
      <c r="AFE3" s="16"/>
      <c r="AFF3" s="16"/>
      <c r="AFG3" s="16"/>
      <c r="AFH3" s="16"/>
      <c r="AFI3" s="16"/>
      <c r="AFJ3" s="16"/>
      <c r="AFK3" s="16"/>
      <c r="AFL3" s="16"/>
      <c r="AFM3" s="16"/>
      <c r="AFN3" s="16"/>
      <c r="AFO3" s="16"/>
      <c r="AFP3" s="16"/>
      <c r="AFQ3" s="16"/>
      <c r="AFR3" s="16"/>
      <c r="AFS3" s="16"/>
      <c r="AFT3" s="16"/>
      <c r="AFU3" s="16"/>
      <c r="AFV3" s="16"/>
      <c r="AFW3" s="16"/>
      <c r="AFX3" s="16"/>
      <c r="AFY3" s="16"/>
      <c r="AFZ3" s="16"/>
      <c r="AGA3" s="16"/>
      <c r="AGB3" s="16"/>
      <c r="AGC3" s="16"/>
      <c r="AGD3" s="16"/>
      <c r="AGE3" s="16"/>
      <c r="AGF3" s="16"/>
      <c r="AGG3" s="16"/>
      <c r="AGH3" s="16"/>
      <c r="AGI3" s="16"/>
      <c r="AGJ3" s="16"/>
      <c r="AGK3" s="16"/>
      <c r="AGL3" s="16"/>
      <c r="AGM3" s="16"/>
      <c r="AGN3" s="16"/>
      <c r="AGO3" s="16"/>
      <c r="AGP3" s="16"/>
      <c r="AGQ3" s="16"/>
      <c r="AGR3" s="16"/>
      <c r="AGS3" s="16"/>
      <c r="AGT3" s="16"/>
      <c r="AGU3" s="16"/>
      <c r="AGV3" s="16"/>
      <c r="AGW3" s="16"/>
      <c r="AGX3" s="16"/>
      <c r="AGY3" s="16"/>
      <c r="AGZ3" s="16"/>
      <c r="AHA3" s="16"/>
      <c r="AHB3" s="16"/>
      <c r="AHC3" s="16"/>
      <c r="AHD3" s="16"/>
      <c r="AHE3" s="16"/>
      <c r="AHF3" s="16"/>
      <c r="AHG3" s="16"/>
      <c r="AHH3" s="16"/>
      <c r="AHI3" s="16"/>
      <c r="AHJ3" s="16"/>
      <c r="AHK3" s="16"/>
      <c r="AHL3" s="16"/>
      <c r="AHM3" s="16"/>
      <c r="AHN3" s="16"/>
      <c r="AHO3" s="16"/>
      <c r="AHP3" s="16"/>
      <c r="AHQ3" s="16"/>
      <c r="AHR3" s="16"/>
      <c r="AHS3" s="16"/>
      <c r="AHT3" s="16"/>
      <c r="AHU3" s="16"/>
      <c r="AHV3" s="16"/>
      <c r="AHW3" s="16"/>
      <c r="AHX3" s="16"/>
      <c r="AHY3" s="16"/>
      <c r="AHZ3" s="16"/>
      <c r="AIA3" s="16"/>
      <c r="AIB3" s="16"/>
      <c r="AIC3" s="16"/>
      <c r="AID3" s="16"/>
      <c r="AIE3" s="16"/>
      <c r="AIF3" s="16"/>
      <c r="AIG3" s="16"/>
      <c r="AIH3" s="16"/>
      <c r="AII3" s="16"/>
      <c r="AIJ3" s="16"/>
      <c r="AIK3" s="16"/>
      <c r="AIL3" s="16"/>
      <c r="AIM3" s="16"/>
      <c r="AIN3" s="16"/>
      <c r="AIO3" s="16"/>
      <c r="AIP3" s="16"/>
      <c r="AIQ3" s="16"/>
      <c r="AIR3" s="16"/>
      <c r="AIS3" s="16"/>
      <c r="AIT3" s="16"/>
      <c r="AIU3" s="16"/>
      <c r="AIV3" s="16"/>
      <c r="AIW3" s="16"/>
      <c r="AIX3" s="16"/>
      <c r="AIY3" s="16"/>
      <c r="AIZ3" s="16"/>
      <c r="AJA3" s="16"/>
      <c r="AJB3" s="16"/>
      <c r="AJC3" s="16"/>
      <c r="AJD3" s="16"/>
      <c r="AJE3" s="16"/>
      <c r="AJF3" s="16"/>
      <c r="AJG3" s="16"/>
      <c r="AJH3" s="16"/>
      <c r="AJI3" s="16"/>
      <c r="AJJ3" s="16"/>
      <c r="AJK3" s="16"/>
      <c r="AJL3" s="16"/>
      <c r="AJM3" s="16"/>
      <c r="AJN3" s="16"/>
      <c r="AJO3" s="16"/>
      <c r="AJP3" s="16"/>
      <c r="AJQ3" s="16"/>
      <c r="AJR3" s="16"/>
      <c r="AJS3" s="16"/>
      <c r="AJT3" s="16"/>
      <c r="AJU3" s="16"/>
      <c r="AJV3" s="16"/>
      <c r="AJW3" s="16"/>
      <c r="AJX3" s="16"/>
      <c r="AJY3" s="16"/>
      <c r="AJZ3" s="16"/>
      <c r="AKA3" s="16"/>
      <c r="AKB3" s="16"/>
      <c r="AKC3" s="16"/>
      <c r="AKD3" s="16"/>
      <c r="AKE3" s="16"/>
      <c r="AKF3" s="16"/>
      <c r="AKG3" s="16"/>
      <c r="AKH3" s="16"/>
      <c r="AKI3" s="16"/>
      <c r="AKJ3" s="16"/>
      <c r="AKK3" s="16"/>
      <c r="AKL3" s="16"/>
      <c r="AKM3" s="16"/>
      <c r="AKN3" s="16"/>
      <c r="AKO3" s="16"/>
      <c r="AKP3" s="16"/>
      <c r="AKQ3" s="16"/>
      <c r="AKR3" s="16"/>
      <c r="AKS3" s="16"/>
      <c r="AKT3" s="16"/>
      <c r="AKU3" s="16"/>
      <c r="AKV3" s="16"/>
      <c r="AKW3" s="16"/>
      <c r="AKX3" s="16"/>
      <c r="AKY3" s="16"/>
      <c r="AKZ3" s="16"/>
      <c r="ALA3" s="16"/>
      <c r="ALB3" s="16"/>
      <c r="ALC3" s="16"/>
      <c r="ALD3" s="16"/>
      <c r="ALE3" s="16"/>
      <c r="ALF3" s="16"/>
      <c r="ALG3" s="16"/>
      <c r="ALH3" s="16"/>
      <c r="ALI3" s="16"/>
      <c r="ALJ3" s="16"/>
      <c r="ALK3" s="16"/>
      <c r="ALL3" s="16"/>
      <c r="ALM3" s="16"/>
      <c r="ALN3" s="16"/>
      <c r="ALO3" s="16"/>
      <c r="ALP3" s="16"/>
      <c r="ALQ3" s="16"/>
      <c r="ALR3" s="16"/>
      <c r="ALS3" s="16"/>
      <c r="ALT3" s="16"/>
      <c r="ALU3" s="16"/>
      <c r="ALV3" s="16"/>
      <c r="ALW3" s="16"/>
      <c r="ALX3" s="16"/>
      <c r="ALY3" s="16"/>
      <c r="ALZ3" s="16"/>
      <c r="AMA3" s="16"/>
      <c r="AMB3" s="16"/>
      <c r="AMC3" s="16"/>
      <c r="AMD3" s="16"/>
      <c r="AME3" s="16"/>
      <c r="AMF3" s="16"/>
      <c r="AMG3" s="16"/>
      <c r="AMH3" s="16"/>
      <c r="AMI3" s="16"/>
      <c r="AMJ3" s="16"/>
      <c r="AMK3" s="16"/>
      <c r="AML3" s="16"/>
      <c r="AMM3" s="16"/>
      <c r="AMN3" s="16"/>
      <c r="AMO3" s="16"/>
      <c r="AMP3" s="16"/>
      <c r="AMQ3" s="16"/>
      <c r="AMR3" s="16"/>
      <c r="AMS3" s="16"/>
      <c r="AMT3" s="16"/>
      <c r="AMU3" s="16"/>
      <c r="AMV3" s="16"/>
      <c r="AMW3" s="16"/>
      <c r="AMX3" s="16"/>
      <c r="AMY3" s="16"/>
      <c r="AMZ3" s="16"/>
      <c r="ANA3" s="16"/>
      <c r="ANB3" s="16"/>
      <c r="ANC3" s="16"/>
      <c r="AND3" s="16"/>
      <c r="ANE3" s="16"/>
      <c r="ANF3" s="16"/>
      <c r="ANG3" s="16"/>
      <c r="ANH3" s="16"/>
      <c r="ANI3" s="16"/>
      <c r="ANJ3" s="16"/>
      <c r="ANK3" s="16"/>
      <c r="ANL3" s="16"/>
      <c r="ANM3" s="16"/>
      <c r="ANN3" s="16"/>
      <c r="ANO3" s="16"/>
      <c r="ANP3" s="16"/>
      <c r="ANQ3" s="16"/>
      <c r="ANR3" s="16"/>
      <c r="ANS3" s="16"/>
      <c r="ANT3" s="16"/>
      <c r="ANU3" s="16"/>
      <c r="ANV3" s="16"/>
      <c r="ANW3" s="16"/>
      <c r="ANX3" s="16"/>
      <c r="ANY3" s="16"/>
      <c r="ANZ3" s="16"/>
      <c r="AOA3" s="16"/>
      <c r="AOB3" s="16"/>
      <c r="AOC3" s="16"/>
      <c r="AOD3" s="16"/>
      <c r="AOE3" s="16"/>
      <c r="AOF3" s="16"/>
      <c r="AOG3" s="16"/>
      <c r="AOH3" s="16"/>
      <c r="AOI3" s="16"/>
      <c r="AOJ3" s="16"/>
      <c r="AOK3" s="16"/>
      <c r="AOL3" s="16"/>
      <c r="AOM3" s="16"/>
      <c r="AON3" s="16"/>
      <c r="AOO3" s="16"/>
      <c r="AOP3" s="16"/>
      <c r="AOQ3" s="16"/>
      <c r="AOR3" s="16"/>
      <c r="AOS3" s="16"/>
      <c r="AOT3" s="16"/>
      <c r="AOU3" s="16"/>
      <c r="AOV3" s="16"/>
      <c r="AOW3" s="16"/>
      <c r="AOX3" s="16"/>
      <c r="AOY3" s="16"/>
      <c r="AOZ3" s="16"/>
      <c r="APA3" s="16"/>
      <c r="APB3" s="16"/>
      <c r="APC3" s="16"/>
      <c r="APD3" s="16"/>
      <c r="APE3" s="16"/>
      <c r="APF3" s="16"/>
      <c r="APG3" s="16"/>
      <c r="APH3" s="16"/>
      <c r="API3" s="16"/>
      <c r="APJ3" s="16"/>
      <c r="APK3" s="16"/>
      <c r="APL3" s="16"/>
      <c r="APM3" s="16"/>
      <c r="APN3" s="16"/>
      <c r="APO3" s="16"/>
      <c r="APP3" s="16"/>
      <c r="APQ3" s="16"/>
      <c r="APR3" s="16"/>
      <c r="APS3" s="16"/>
      <c r="APT3" s="16"/>
      <c r="APU3" s="16"/>
      <c r="APV3" s="16"/>
      <c r="APW3" s="16"/>
      <c r="APX3" s="16"/>
      <c r="APY3" s="16"/>
      <c r="APZ3" s="16"/>
      <c r="AQA3" s="16"/>
      <c r="AQB3" s="16"/>
      <c r="AQC3" s="16"/>
      <c r="AQD3" s="16"/>
      <c r="AQE3" s="16"/>
      <c r="AQF3" s="16"/>
      <c r="AQG3" s="16"/>
      <c r="AQH3" s="16"/>
      <c r="AQI3" s="16"/>
      <c r="AQJ3" s="16"/>
      <c r="AQK3" s="16"/>
      <c r="AQL3" s="16"/>
      <c r="AQM3" s="16"/>
      <c r="AQN3" s="16"/>
      <c r="AQO3" s="16"/>
      <c r="AQP3" s="16"/>
      <c r="AQQ3" s="16"/>
      <c r="AQR3" s="16"/>
      <c r="AQS3" s="16"/>
      <c r="AQT3" s="16"/>
      <c r="AQU3" s="16"/>
      <c r="AQV3" s="16"/>
      <c r="AQW3" s="16"/>
      <c r="AQX3" s="16"/>
      <c r="AQY3" s="16"/>
      <c r="AQZ3" s="16"/>
      <c r="ARA3" s="16"/>
      <c r="ARB3" s="16"/>
      <c r="ARC3" s="16"/>
      <c r="ARD3" s="16"/>
      <c r="ARE3" s="16"/>
      <c r="ARF3" s="16"/>
      <c r="ARG3" s="16"/>
      <c r="ARH3" s="16"/>
      <c r="ARI3" s="16"/>
      <c r="ARJ3" s="16"/>
      <c r="ARK3" s="16"/>
      <c r="ARL3" s="16"/>
      <c r="ARM3" s="16"/>
      <c r="ARN3" s="16"/>
      <c r="ARO3" s="16"/>
      <c r="ARP3" s="16"/>
      <c r="ARQ3" s="16"/>
      <c r="ARR3" s="16"/>
      <c r="ARS3" s="16"/>
      <c r="ART3" s="16"/>
      <c r="ARU3" s="16"/>
      <c r="ARV3" s="16"/>
      <c r="ARW3" s="16"/>
      <c r="ARX3" s="16"/>
      <c r="ARY3" s="16"/>
      <c r="ARZ3" s="16"/>
      <c r="ASA3" s="16"/>
      <c r="ASB3" s="16"/>
      <c r="ASC3" s="16"/>
      <c r="ASD3" s="16"/>
      <c r="ASE3" s="16"/>
      <c r="ASF3" s="16"/>
      <c r="ASG3" s="16"/>
      <c r="ASH3" s="16"/>
      <c r="ASI3" s="16"/>
      <c r="ASJ3" s="16"/>
      <c r="ASK3" s="16"/>
      <c r="ASL3" s="16"/>
      <c r="ASM3" s="16"/>
      <c r="ASN3" s="16"/>
      <c r="ASO3" s="16"/>
      <c r="ASP3" s="16"/>
      <c r="ASQ3" s="16"/>
      <c r="ASR3" s="16"/>
      <c r="ASS3" s="16"/>
      <c r="AST3" s="16"/>
      <c r="ASU3" s="16"/>
      <c r="ASV3" s="16"/>
      <c r="ASW3" s="16"/>
      <c r="ASX3" s="16"/>
      <c r="ASY3" s="16"/>
      <c r="ASZ3" s="16"/>
      <c r="ATA3" s="16"/>
      <c r="ATB3" s="16"/>
      <c r="ATC3" s="16"/>
      <c r="ATD3" s="16"/>
      <c r="ATE3" s="16"/>
      <c r="ATF3" s="16"/>
      <c r="ATG3" s="16"/>
      <c r="ATH3" s="16"/>
      <c r="ATI3" s="16"/>
      <c r="ATJ3" s="16"/>
      <c r="ATK3" s="16"/>
      <c r="ATL3" s="16"/>
      <c r="ATM3" s="16"/>
      <c r="ATN3" s="16"/>
      <c r="ATO3" s="16"/>
      <c r="ATP3" s="16"/>
      <c r="ATQ3" s="16"/>
      <c r="ATR3" s="16"/>
      <c r="ATS3" s="16"/>
      <c r="ATT3" s="16"/>
      <c r="ATU3" s="16"/>
      <c r="ATV3" s="16"/>
      <c r="ATW3" s="16"/>
      <c r="ATX3" s="16"/>
      <c r="ATY3" s="16"/>
      <c r="ATZ3" s="16"/>
      <c r="AUA3" s="16"/>
      <c r="AUB3" s="16"/>
      <c r="AUC3" s="16"/>
      <c r="AUD3" s="16"/>
      <c r="AUE3" s="16"/>
      <c r="AUF3" s="16"/>
      <c r="AUG3" s="16"/>
      <c r="AUH3" s="16"/>
      <c r="AUI3" s="16"/>
      <c r="AUJ3" s="16"/>
      <c r="AUK3" s="16"/>
      <c r="AUL3" s="16"/>
      <c r="AUM3" s="16"/>
      <c r="AUN3" s="16"/>
      <c r="AUO3" s="16"/>
      <c r="AUP3" s="16"/>
      <c r="AUQ3" s="16"/>
      <c r="AUR3" s="16"/>
      <c r="AUS3" s="16"/>
      <c r="AUT3" s="16"/>
      <c r="AUU3" s="16"/>
      <c r="AUV3" s="16"/>
      <c r="AUW3" s="16"/>
      <c r="AUX3" s="16"/>
      <c r="AUY3" s="16"/>
      <c r="AUZ3" s="16"/>
      <c r="AVA3" s="16"/>
      <c r="AVB3" s="16"/>
      <c r="AVC3" s="16"/>
      <c r="AVD3" s="16"/>
      <c r="AVE3" s="16"/>
      <c r="AVF3" s="16"/>
      <c r="AVG3" s="16"/>
      <c r="AVH3" s="16"/>
      <c r="AVI3" s="16"/>
      <c r="AVJ3" s="16"/>
      <c r="AVK3" s="16"/>
      <c r="AVL3" s="16"/>
      <c r="AVM3" s="16"/>
      <c r="AVN3" s="16"/>
      <c r="AVO3" s="16"/>
      <c r="AVP3" s="16"/>
      <c r="AVQ3" s="16"/>
      <c r="AVR3" s="16"/>
      <c r="AVS3" s="16"/>
      <c r="AVT3" s="16"/>
      <c r="AVU3" s="16"/>
      <c r="AVV3" s="16"/>
      <c r="AVW3" s="16"/>
      <c r="AVX3" s="16"/>
      <c r="AVY3" s="16"/>
      <c r="AVZ3" s="16"/>
      <c r="AWA3" s="16"/>
      <c r="AWB3" s="16"/>
      <c r="AWC3" s="16"/>
      <c r="AWD3" s="16"/>
      <c r="AWE3" s="16"/>
      <c r="AWF3" s="16"/>
      <c r="AWG3" s="16"/>
      <c r="AWH3" s="16"/>
      <c r="AWI3" s="16"/>
      <c r="AWJ3" s="16"/>
      <c r="AWK3" s="16"/>
      <c r="AWL3" s="16"/>
      <c r="AWM3" s="16"/>
      <c r="AWN3" s="16"/>
      <c r="AWO3" s="16"/>
      <c r="AWP3" s="16"/>
      <c r="AWQ3" s="16"/>
      <c r="AWR3" s="16"/>
      <c r="AWS3" s="16"/>
      <c r="AWT3" s="16"/>
      <c r="AWU3" s="16"/>
      <c r="AWV3" s="16"/>
      <c r="AWW3" s="16"/>
      <c r="AWX3" s="16"/>
      <c r="AWY3" s="16"/>
      <c r="AWZ3" s="16"/>
      <c r="AXA3" s="16"/>
      <c r="AXB3" s="16"/>
      <c r="AXC3" s="16"/>
      <c r="AXD3" s="16"/>
      <c r="AXE3" s="16"/>
      <c r="AXF3" s="16"/>
      <c r="AXG3" s="16"/>
      <c r="AXH3" s="16"/>
      <c r="AXI3" s="16"/>
      <c r="AXJ3" s="16"/>
      <c r="AXK3" s="16"/>
      <c r="AXL3" s="16"/>
      <c r="AXM3" s="16"/>
      <c r="AXN3" s="16"/>
      <c r="AXO3" s="16"/>
      <c r="AXP3" s="16"/>
      <c r="AXQ3" s="16"/>
      <c r="AXR3" s="16"/>
      <c r="AXS3" s="16"/>
      <c r="AXT3" s="16"/>
      <c r="AXU3" s="16"/>
      <c r="AXV3" s="16"/>
      <c r="AXW3" s="16"/>
      <c r="AXX3" s="16"/>
      <c r="AXY3" s="16"/>
      <c r="AXZ3" s="16"/>
      <c r="AYA3" s="16"/>
      <c r="AYB3" s="16"/>
      <c r="AYC3" s="16"/>
      <c r="AYD3" s="16"/>
      <c r="AYE3" s="16"/>
      <c r="AYF3" s="16"/>
      <c r="AYG3" s="16"/>
      <c r="AYH3" s="16"/>
      <c r="AYI3" s="16"/>
      <c r="AYJ3" s="16"/>
      <c r="AYK3" s="16"/>
      <c r="AYL3" s="16"/>
      <c r="AYM3" s="16"/>
      <c r="AYN3" s="16"/>
      <c r="AYO3" s="16"/>
      <c r="AYP3" s="16"/>
      <c r="AYQ3" s="16"/>
      <c r="AYR3" s="16"/>
      <c r="AYS3" s="16"/>
      <c r="AYT3" s="16"/>
      <c r="AYU3" s="16"/>
      <c r="AYV3" s="16"/>
      <c r="AYW3" s="16"/>
      <c r="AYX3" s="16"/>
      <c r="AYY3" s="16"/>
      <c r="AYZ3" s="16"/>
      <c r="AZA3" s="16"/>
      <c r="AZB3" s="16"/>
      <c r="AZC3" s="16"/>
      <c r="AZD3" s="16"/>
      <c r="AZE3" s="16"/>
      <c r="AZF3" s="16"/>
      <c r="AZG3" s="16"/>
      <c r="AZH3" s="16"/>
      <c r="AZI3" s="16"/>
      <c r="AZJ3" s="16"/>
      <c r="AZK3" s="16"/>
      <c r="AZL3" s="16"/>
      <c r="AZM3" s="16"/>
      <c r="AZN3" s="16"/>
      <c r="AZO3" s="16"/>
      <c r="AZP3" s="16"/>
      <c r="AZQ3" s="16"/>
      <c r="AZR3" s="16"/>
      <c r="AZS3" s="16"/>
      <c r="AZT3" s="16"/>
      <c r="AZU3" s="16"/>
      <c r="AZV3" s="16"/>
      <c r="AZW3" s="16"/>
      <c r="AZX3" s="16"/>
      <c r="AZY3" s="16"/>
      <c r="AZZ3" s="16"/>
      <c r="BAA3" s="16"/>
      <c r="BAB3" s="16"/>
      <c r="BAC3" s="16"/>
      <c r="BAD3" s="16"/>
      <c r="BAE3" s="16"/>
      <c r="BAF3" s="16"/>
      <c r="BAG3" s="16"/>
      <c r="BAH3" s="16"/>
      <c r="BAI3" s="16"/>
      <c r="BAJ3" s="16"/>
      <c r="BAK3" s="16"/>
      <c r="BAL3" s="16"/>
      <c r="BAM3" s="16"/>
      <c r="BAN3" s="16"/>
      <c r="BAO3" s="16"/>
      <c r="BAP3" s="16"/>
      <c r="BAQ3" s="16"/>
      <c r="BAR3" s="16"/>
      <c r="BAS3" s="16"/>
      <c r="BAT3" s="16"/>
      <c r="BAU3" s="16"/>
      <c r="BAV3" s="16"/>
      <c r="BAW3" s="16"/>
      <c r="BAX3" s="16"/>
      <c r="BAY3" s="16"/>
      <c r="BAZ3" s="16"/>
      <c r="BBA3" s="16"/>
      <c r="BBB3" s="16"/>
      <c r="BBC3" s="16"/>
      <c r="BBD3" s="16"/>
      <c r="BBE3" s="16"/>
      <c r="BBF3" s="16"/>
      <c r="BBG3" s="16"/>
      <c r="BBH3" s="16"/>
      <c r="BBI3" s="16"/>
      <c r="BBJ3" s="16"/>
      <c r="BBK3" s="16"/>
      <c r="BBL3" s="16"/>
      <c r="BBM3" s="16"/>
      <c r="BBN3" s="16"/>
      <c r="BBO3" s="16"/>
      <c r="BBP3" s="16"/>
      <c r="BBQ3" s="16"/>
      <c r="BBR3" s="16"/>
      <c r="BBS3" s="16"/>
      <c r="BBT3" s="16"/>
      <c r="BBU3" s="16"/>
      <c r="BBV3" s="16"/>
      <c r="BBW3" s="16"/>
      <c r="BBX3" s="16"/>
      <c r="BBY3" s="16"/>
      <c r="BBZ3" s="16"/>
      <c r="BCA3" s="16"/>
      <c r="BCB3" s="16"/>
      <c r="BCC3" s="16"/>
      <c r="BCD3" s="16"/>
      <c r="BCE3" s="16"/>
      <c r="BCF3" s="16"/>
      <c r="BCG3" s="16"/>
      <c r="BCH3" s="16"/>
      <c r="BCI3" s="16"/>
      <c r="BCJ3" s="16"/>
      <c r="BCK3" s="16"/>
      <c r="BCL3" s="16"/>
      <c r="BCM3" s="16"/>
      <c r="BCN3" s="16"/>
      <c r="BCO3" s="16"/>
      <c r="BCP3" s="16"/>
      <c r="BCQ3" s="16"/>
      <c r="BCR3" s="16"/>
      <c r="BCS3" s="16"/>
      <c r="BCT3" s="16"/>
      <c r="BCU3" s="16"/>
      <c r="BCV3" s="16"/>
      <c r="BCW3" s="16"/>
      <c r="BCX3" s="16"/>
      <c r="BCY3" s="16"/>
      <c r="BCZ3" s="16"/>
      <c r="BDA3" s="16"/>
      <c r="BDB3" s="16"/>
      <c r="BDC3" s="16"/>
      <c r="BDD3" s="16"/>
      <c r="BDE3" s="16"/>
      <c r="BDF3" s="16"/>
      <c r="BDG3" s="16"/>
      <c r="BDH3" s="16"/>
      <c r="BDI3" s="16"/>
      <c r="BDJ3" s="16"/>
      <c r="BDK3" s="16"/>
      <c r="BDL3" s="16"/>
      <c r="BDM3" s="16"/>
      <c r="BDN3" s="16"/>
      <c r="BDO3" s="16"/>
      <c r="BDP3" s="16"/>
      <c r="BDQ3" s="16"/>
      <c r="BDR3" s="16"/>
      <c r="BDS3" s="16"/>
      <c r="BDT3" s="16"/>
      <c r="BDU3" s="16"/>
      <c r="BDV3" s="16"/>
      <c r="BDW3" s="16"/>
      <c r="BDX3" s="16"/>
      <c r="BDY3" s="16"/>
      <c r="BDZ3" s="16"/>
      <c r="BEA3" s="16"/>
      <c r="BEB3" s="16"/>
      <c r="BEC3" s="16"/>
      <c r="BED3" s="16"/>
      <c r="BEE3" s="16"/>
      <c r="BEF3" s="16"/>
      <c r="BEG3" s="16"/>
      <c r="BEH3" s="16"/>
      <c r="BEI3" s="16"/>
      <c r="BEJ3" s="16"/>
      <c r="BEK3" s="16"/>
      <c r="BEL3" s="16"/>
      <c r="BEM3" s="16"/>
      <c r="BEN3" s="16"/>
      <c r="BEO3" s="16"/>
      <c r="BEP3" s="16"/>
      <c r="BEQ3" s="16"/>
      <c r="BER3" s="16"/>
      <c r="BES3" s="16"/>
      <c r="BET3" s="16"/>
      <c r="BEU3" s="16"/>
      <c r="BEV3" s="16"/>
      <c r="BEW3" s="16"/>
      <c r="BEX3" s="16"/>
      <c r="BEY3" s="16"/>
      <c r="BEZ3" s="16"/>
      <c r="BFA3" s="16"/>
      <c r="BFB3" s="16"/>
      <c r="BFC3" s="16"/>
      <c r="BFD3" s="16"/>
      <c r="BFE3" s="16"/>
      <c r="BFF3" s="16"/>
      <c r="BFG3" s="16"/>
      <c r="BFH3" s="16"/>
      <c r="BFI3" s="16"/>
      <c r="BFJ3" s="16"/>
      <c r="BFK3" s="16"/>
      <c r="BFL3" s="16"/>
      <c r="BFM3" s="16"/>
      <c r="BFN3" s="16"/>
      <c r="BFO3" s="16"/>
      <c r="BFP3" s="16"/>
      <c r="BFQ3" s="16"/>
      <c r="BFR3" s="16"/>
      <c r="BFS3" s="16"/>
      <c r="BFT3" s="16"/>
      <c r="BFU3" s="16"/>
      <c r="BFV3" s="16"/>
      <c r="BFW3" s="16"/>
      <c r="BFX3" s="16"/>
      <c r="BFY3" s="16"/>
      <c r="BFZ3" s="16"/>
      <c r="BGA3" s="16"/>
      <c r="BGB3" s="16"/>
      <c r="BGC3" s="16"/>
      <c r="BGD3" s="16"/>
      <c r="BGE3" s="16"/>
      <c r="BGF3" s="16"/>
      <c r="BGG3" s="16"/>
      <c r="BGH3" s="16"/>
      <c r="BGI3" s="16"/>
      <c r="BGJ3" s="16"/>
      <c r="BGK3" s="16"/>
      <c r="BGL3" s="16"/>
      <c r="BGM3" s="16"/>
      <c r="BGN3" s="16"/>
      <c r="BGO3" s="16"/>
      <c r="BGP3" s="16"/>
      <c r="BGQ3" s="16"/>
      <c r="BGR3" s="16"/>
      <c r="BGS3" s="16"/>
      <c r="BGT3" s="16"/>
      <c r="BGU3" s="16"/>
      <c r="BGV3" s="16"/>
      <c r="BGW3" s="16"/>
      <c r="BGX3" s="16"/>
      <c r="BGY3" s="16"/>
      <c r="BGZ3" s="16"/>
      <c r="BHA3" s="16"/>
      <c r="BHB3" s="16"/>
      <c r="BHC3" s="16"/>
      <c r="BHD3" s="16"/>
      <c r="BHE3" s="16"/>
      <c r="BHF3" s="16"/>
      <c r="BHG3" s="16"/>
      <c r="BHH3" s="16"/>
      <c r="BHI3" s="16"/>
      <c r="BHJ3" s="16"/>
      <c r="BHK3" s="16"/>
      <c r="BHL3" s="16"/>
      <c r="BHM3" s="16"/>
      <c r="BHN3" s="16"/>
      <c r="BHO3" s="16"/>
      <c r="BHP3" s="16"/>
      <c r="BHQ3" s="16"/>
      <c r="BHR3" s="16"/>
      <c r="BHS3" s="16"/>
      <c r="BHT3" s="16"/>
      <c r="BHU3" s="16"/>
      <c r="BHV3" s="16"/>
      <c r="BHW3" s="16"/>
      <c r="BHX3" s="16"/>
      <c r="BHY3" s="16"/>
      <c r="BHZ3" s="16"/>
      <c r="BIA3" s="16"/>
      <c r="BIB3" s="16"/>
      <c r="BIC3" s="16"/>
      <c r="BID3" s="16"/>
      <c r="BIE3" s="16"/>
      <c r="BIF3" s="16"/>
      <c r="BIG3" s="16"/>
      <c r="BIH3" s="16"/>
      <c r="BII3" s="16"/>
      <c r="BIJ3" s="16"/>
      <c r="BIK3" s="16"/>
      <c r="BIL3" s="16"/>
      <c r="BIM3" s="16"/>
      <c r="BIN3" s="16"/>
      <c r="BIO3" s="16"/>
      <c r="BIP3" s="16"/>
      <c r="BIQ3" s="16"/>
      <c r="BIR3" s="16"/>
      <c r="BIS3" s="16"/>
      <c r="BIT3" s="16"/>
      <c r="BIU3" s="16"/>
      <c r="BIV3" s="16"/>
      <c r="BIW3" s="16"/>
      <c r="BIX3" s="16"/>
      <c r="BIY3" s="16"/>
      <c r="BIZ3" s="16"/>
      <c r="BJA3" s="16"/>
      <c r="BJB3" s="16"/>
      <c r="BJC3" s="16"/>
      <c r="BJD3" s="16"/>
      <c r="BJE3" s="16"/>
      <c r="BJF3" s="16"/>
      <c r="BJG3" s="16"/>
      <c r="BJH3" s="16"/>
      <c r="BJI3" s="16"/>
      <c r="BJJ3" s="16"/>
      <c r="BJK3" s="16"/>
      <c r="BJL3" s="16"/>
      <c r="BJM3" s="16"/>
      <c r="BJN3" s="16"/>
      <c r="BJO3" s="16"/>
      <c r="BJP3" s="16"/>
      <c r="BJQ3" s="16"/>
      <c r="BJR3" s="16"/>
      <c r="BJS3" s="16"/>
      <c r="BJT3" s="16"/>
      <c r="BJU3" s="16"/>
      <c r="BJV3" s="16"/>
      <c r="BJW3" s="16"/>
      <c r="BJX3" s="16"/>
      <c r="BJY3" s="16"/>
      <c r="BJZ3" s="16"/>
      <c r="BKA3" s="16"/>
      <c r="BKB3" s="16"/>
      <c r="BKC3" s="16"/>
      <c r="BKD3" s="16"/>
      <c r="BKE3" s="16"/>
      <c r="BKF3" s="16"/>
      <c r="BKG3" s="16"/>
      <c r="BKH3" s="16"/>
      <c r="BKI3" s="16"/>
      <c r="BKJ3" s="16"/>
      <c r="BKK3" s="16"/>
      <c r="BKL3" s="16"/>
      <c r="BKM3" s="16"/>
      <c r="BKN3" s="16"/>
      <c r="BKO3" s="16"/>
      <c r="BKP3" s="16"/>
      <c r="BKQ3" s="16"/>
      <c r="BKR3" s="16"/>
      <c r="BKS3" s="16"/>
      <c r="BKT3" s="16"/>
      <c r="BKU3" s="16"/>
      <c r="BKV3" s="16"/>
      <c r="BKW3" s="16"/>
      <c r="BKX3" s="16"/>
      <c r="BKY3" s="16"/>
      <c r="BKZ3" s="16"/>
      <c r="BLA3" s="16"/>
      <c r="BLB3" s="16"/>
      <c r="BLC3" s="16"/>
      <c r="BLD3" s="16"/>
      <c r="BLE3" s="16"/>
      <c r="BLF3" s="16"/>
      <c r="BLG3" s="16"/>
      <c r="BLH3" s="16"/>
      <c r="BLI3" s="16"/>
      <c r="BLJ3" s="16"/>
      <c r="BLK3" s="16"/>
      <c r="BLL3" s="16"/>
      <c r="BLM3" s="16"/>
      <c r="BLN3" s="16"/>
      <c r="BLO3" s="16"/>
      <c r="BLP3" s="16"/>
      <c r="BLQ3" s="16"/>
      <c r="BLR3" s="16"/>
      <c r="BLS3" s="16"/>
      <c r="BLT3" s="16"/>
      <c r="BLU3" s="16"/>
      <c r="BLV3" s="16"/>
      <c r="BLW3" s="16"/>
      <c r="BLX3" s="16"/>
      <c r="BLY3" s="16"/>
      <c r="BLZ3" s="16"/>
      <c r="BMA3" s="16"/>
      <c r="BMB3" s="16"/>
      <c r="BMC3" s="16"/>
      <c r="BMD3" s="16"/>
      <c r="BME3" s="16"/>
      <c r="BMF3" s="16"/>
      <c r="BMG3" s="16"/>
      <c r="BMH3" s="16"/>
      <c r="BMI3" s="16"/>
      <c r="BMJ3" s="16"/>
      <c r="BMK3" s="16"/>
      <c r="BML3" s="16"/>
      <c r="BMM3" s="16"/>
      <c r="BMN3" s="16"/>
      <c r="BMO3" s="16"/>
      <c r="BMP3" s="16"/>
      <c r="BMQ3" s="16"/>
      <c r="BMR3" s="16"/>
      <c r="BMS3" s="16"/>
      <c r="BMT3" s="16"/>
      <c r="BMU3" s="16"/>
      <c r="BMV3" s="16"/>
      <c r="BMW3" s="16"/>
      <c r="BMX3" s="16"/>
      <c r="BMY3" s="16"/>
      <c r="BMZ3" s="16"/>
      <c r="BNA3" s="16"/>
      <c r="BNB3" s="16"/>
      <c r="BNC3" s="16"/>
      <c r="BND3" s="16"/>
      <c r="BNE3" s="16"/>
      <c r="BNF3" s="16"/>
      <c r="BNG3" s="16"/>
      <c r="BNH3" s="16"/>
      <c r="BNI3" s="16"/>
      <c r="BNJ3" s="16"/>
      <c r="BNK3" s="16"/>
      <c r="BNL3" s="16"/>
      <c r="BNM3" s="16"/>
      <c r="BNN3" s="16"/>
      <c r="BNO3" s="16"/>
      <c r="BNP3" s="16"/>
      <c r="BNQ3" s="16"/>
      <c r="BNR3" s="16"/>
      <c r="BNS3" s="16"/>
      <c r="BNT3" s="16"/>
      <c r="BNU3" s="16"/>
      <c r="BNV3" s="16"/>
      <c r="BNW3" s="16"/>
      <c r="BNX3" s="16"/>
      <c r="BNY3" s="16"/>
      <c r="BNZ3" s="16"/>
      <c r="BOA3" s="16"/>
      <c r="BOB3" s="16"/>
      <c r="BOC3" s="16"/>
      <c r="BOD3" s="16"/>
      <c r="BOE3" s="16"/>
      <c r="BOF3" s="16"/>
      <c r="BOG3" s="16"/>
      <c r="BOH3" s="16"/>
      <c r="BOI3" s="16"/>
      <c r="BOJ3" s="16"/>
      <c r="BOK3" s="16"/>
      <c r="BOL3" s="16"/>
      <c r="BOM3" s="16"/>
      <c r="BON3" s="16"/>
      <c r="BOO3" s="16"/>
      <c r="BOP3" s="16"/>
      <c r="BOQ3" s="16"/>
      <c r="BOR3" s="16"/>
      <c r="BOS3" s="16"/>
      <c r="BOT3" s="16"/>
      <c r="BOU3" s="16"/>
      <c r="BOV3" s="16"/>
      <c r="BOW3" s="16"/>
      <c r="BOX3" s="16"/>
      <c r="BOY3" s="16"/>
      <c r="BOZ3" s="16"/>
      <c r="BPA3" s="16"/>
      <c r="BPB3" s="16"/>
      <c r="BPC3" s="16"/>
      <c r="BPD3" s="16"/>
      <c r="BPE3" s="16"/>
      <c r="BPF3" s="16"/>
      <c r="BPG3" s="16"/>
      <c r="BPH3" s="16"/>
      <c r="BPI3" s="16"/>
      <c r="BPJ3" s="16"/>
      <c r="BPK3" s="16"/>
      <c r="BPL3" s="16"/>
      <c r="BPM3" s="16"/>
      <c r="BPN3" s="16"/>
      <c r="BPO3" s="16"/>
      <c r="BPP3" s="16"/>
      <c r="BPQ3" s="16"/>
      <c r="BPR3" s="16"/>
      <c r="BPS3" s="16"/>
      <c r="BPT3" s="16"/>
      <c r="BPU3" s="16"/>
      <c r="BPV3" s="16"/>
      <c r="BPW3" s="16"/>
      <c r="BPX3" s="16"/>
      <c r="BPY3" s="16"/>
      <c r="BPZ3" s="16"/>
      <c r="BQA3" s="16"/>
      <c r="BQB3" s="16"/>
      <c r="BQC3" s="16"/>
      <c r="BQD3" s="16"/>
      <c r="BQE3" s="16"/>
      <c r="BQF3" s="16"/>
      <c r="BQG3" s="16"/>
      <c r="BQH3" s="16"/>
      <c r="BQI3" s="16"/>
      <c r="BQJ3" s="16"/>
      <c r="BQK3" s="16"/>
      <c r="BQL3" s="16"/>
      <c r="BQM3" s="16"/>
      <c r="BQN3" s="16"/>
      <c r="BQO3" s="16"/>
      <c r="BQP3" s="16"/>
      <c r="BQQ3" s="16"/>
      <c r="BQR3" s="16"/>
      <c r="BQS3" s="16"/>
      <c r="BQT3" s="16"/>
      <c r="BQU3" s="16"/>
      <c r="BQV3" s="16"/>
      <c r="BQW3" s="16"/>
      <c r="BQX3" s="16"/>
      <c r="BQY3" s="16"/>
      <c r="BQZ3" s="16"/>
      <c r="BRA3" s="16"/>
      <c r="BRB3" s="16"/>
      <c r="BRC3" s="16"/>
      <c r="BRD3" s="16"/>
      <c r="BRE3" s="16"/>
      <c r="BRF3" s="16"/>
      <c r="BRG3" s="16"/>
      <c r="BRH3" s="16"/>
      <c r="BRI3" s="16"/>
      <c r="BRJ3" s="16"/>
      <c r="BRK3" s="16"/>
      <c r="BRL3" s="16"/>
      <c r="BRM3" s="16"/>
      <c r="BRN3" s="16"/>
      <c r="BRO3" s="16"/>
      <c r="BRP3" s="16"/>
      <c r="BRQ3" s="16"/>
      <c r="BRR3" s="16"/>
      <c r="BRS3" s="16"/>
      <c r="BRT3" s="16"/>
      <c r="BRU3" s="16"/>
      <c r="BRV3" s="16"/>
      <c r="BRW3" s="16"/>
      <c r="BRX3" s="16"/>
      <c r="BRY3" s="16"/>
      <c r="BRZ3" s="16"/>
      <c r="BSA3" s="16"/>
      <c r="BSB3" s="16"/>
      <c r="BSC3" s="16"/>
      <c r="BSD3" s="16"/>
      <c r="BSE3" s="16"/>
      <c r="BSF3" s="16"/>
      <c r="BSG3" s="16"/>
      <c r="BSH3" s="16"/>
      <c r="BSI3" s="16"/>
      <c r="BSJ3" s="16"/>
      <c r="BSK3" s="16"/>
      <c r="BSL3" s="16"/>
      <c r="BSM3" s="16"/>
      <c r="BSN3" s="16"/>
      <c r="BSO3" s="16"/>
      <c r="BSP3" s="16"/>
      <c r="BSQ3" s="16"/>
      <c r="BSR3" s="16"/>
      <c r="BSS3" s="16"/>
      <c r="BST3" s="16"/>
      <c r="BSU3" s="16"/>
      <c r="BSV3" s="16"/>
      <c r="BSW3" s="16"/>
      <c r="BSX3" s="16"/>
      <c r="BSY3" s="16"/>
      <c r="BSZ3" s="16"/>
      <c r="BTA3" s="16"/>
      <c r="BTB3" s="16"/>
      <c r="BTC3" s="16"/>
      <c r="BTD3" s="16"/>
      <c r="BTE3" s="16"/>
      <c r="BTF3" s="16"/>
      <c r="BTG3" s="16"/>
      <c r="BTH3" s="16"/>
      <c r="BTI3" s="16"/>
      <c r="BTJ3" s="16"/>
      <c r="BTK3" s="16"/>
      <c r="BTL3" s="16"/>
      <c r="BTM3" s="16"/>
      <c r="BTN3" s="16"/>
      <c r="BTO3" s="16"/>
      <c r="BTP3" s="16"/>
      <c r="BTQ3" s="16"/>
      <c r="BTR3" s="16"/>
      <c r="BTS3" s="16"/>
      <c r="BTT3" s="16"/>
      <c r="BTU3" s="16"/>
      <c r="BTV3" s="16"/>
      <c r="BTW3" s="16"/>
      <c r="BTX3" s="16"/>
      <c r="BTY3" s="16"/>
      <c r="BTZ3" s="16"/>
      <c r="BUA3" s="16"/>
      <c r="BUB3" s="16"/>
      <c r="BUC3" s="16"/>
      <c r="BUD3" s="16"/>
      <c r="BUE3" s="16"/>
      <c r="BUF3" s="16"/>
      <c r="BUG3" s="16"/>
      <c r="BUH3" s="16"/>
      <c r="BUI3" s="16"/>
      <c r="BUJ3" s="16"/>
      <c r="BUK3" s="16"/>
      <c r="BUL3" s="16"/>
      <c r="BUM3" s="16"/>
      <c r="BUN3" s="16"/>
      <c r="BUO3" s="16"/>
      <c r="BUP3" s="16"/>
      <c r="BUQ3" s="16"/>
      <c r="BUR3" s="16"/>
      <c r="BUS3" s="16"/>
      <c r="BUT3" s="16"/>
      <c r="BUU3" s="16"/>
      <c r="BUV3" s="16"/>
      <c r="BUW3" s="16"/>
      <c r="BUX3" s="16"/>
      <c r="BUY3" s="16"/>
      <c r="BUZ3" s="16"/>
      <c r="BVA3" s="16"/>
      <c r="BVB3" s="16"/>
      <c r="BVC3" s="16"/>
      <c r="BVD3" s="16"/>
      <c r="BVE3" s="16"/>
      <c r="BVF3" s="16"/>
      <c r="BVG3" s="16"/>
      <c r="BVH3" s="16"/>
      <c r="BVI3" s="16"/>
      <c r="BVJ3" s="16"/>
      <c r="BVK3" s="16"/>
      <c r="BVL3" s="16"/>
      <c r="BVM3" s="16"/>
      <c r="BVN3" s="16"/>
      <c r="BVO3" s="16"/>
      <c r="BVP3" s="16"/>
      <c r="BVQ3" s="16"/>
      <c r="BVR3" s="16"/>
      <c r="BVS3" s="16"/>
      <c r="BVT3" s="16"/>
      <c r="BVU3" s="16"/>
      <c r="BVV3" s="16"/>
      <c r="BVW3" s="16"/>
      <c r="BVX3" s="16"/>
      <c r="BVY3" s="16"/>
      <c r="BVZ3" s="16"/>
      <c r="BWA3" s="16"/>
      <c r="BWB3" s="16"/>
      <c r="BWC3" s="16"/>
      <c r="BWD3" s="16"/>
      <c r="BWE3" s="16"/>
      <c r="BWF3" s="16"/>
      <c r="BWG3" s="16"/>
      <c r="BWH3" s="16"/>
      <c r="BWI3" s="16"/>
      <c r="BWJ3" s="16"/>
      <c r="BWK3" s="16"/>
      <c r="BWL3" s="16"/>
      <c r="BWM3" s="16"/>
      <c r="BWN3" s="16"/>
      <c r="BWO3" s="16"/>
      <c r="BWP3" s="16"/>
      <c r="BWQ3" s="16"/>
      <c r="BWR3" s="16"/>
      <c r="BWS3" s="16"/>
      <c r="BWT3" s="16"/>
      <c r="BWU3" s="16"/>
      <c r="BWV3" s="16"/>
      <c r="BWW3" s="16"/>
      <c r="BWX3" s="16"/>
      <c r="BWY3" s="16"/>
      <c r="BWZ3" s="16"/>
      <c r="BXA3" s="16"/>
      <c r="BXB3" s="16"/>
      <c r="BXC3" s="16"/>
      <c r="BXD3" s="16"/>
      <c r="BXE3" s="16"/>
      <c r="BXF3" s="16"/>
      <c r="BXG3" s="16"/>
      <c r="BXH3" s="16"/>
      <c r="BXI3" s="16"/>
      <c r="BXJ3" s="16"/>
      <c r="BXK3" s="16"/>
      <c r="BXL3" s="16"/>
      <c r="BXM3" s="16"/>
      <c r="BXN3" s="16"/>
      <c r="BXO3" s="16"/>
      <c r="BXP3" s="16"/>
      <c r="BXQ3" s="16"/>
      <c r="BXR3" s="16"/>
      <c r="BXS3" s="16"/>
      <c r="BXT3" s="16"/>
      <c r="BXU3" s="16"/>
      <c r="BXV3" s="16"/>
      <c r="BXW3" s="16"/>
      <c r="BXX3" s="16"/>
      <c r="BXY3" s="16"/>
      <c r="BXZ3" s="16"/>
      <c r="BYA3" s="16"/>
      <c r="BYB3" s="16"/>
      <c r="BYC3" s="16"/>
      <c r="BYD3" s="16"/>
      <c r="BYE3" s="16"/>
      <c r="BYF3" s="16"/>
      <c r="BYG3" s="16"/>
      <c r="BYH3" s="16"/>
      <c r="BYI3" s="16"/>
      <c r="BYJ3" s="16"/>
      <c r="BYK3" s="16"/>
      <c r="BYL3" s="16"/>
      <c r="BYM3" s="16"/>
      <c r="BYN3" s="16"/>
      <c r="BYO3" s="16"/>
      <c r="BYP3" s="16"/>
      <c r="BYQ3" s="16"/>
      <c r="BYR3" s="16"/>
      <c r="BYS3" s="16"/>
      <c r="BYT3" s="16"/>
      <c r="BYU3" s="16"/>
      <c r="BYV3" s="16"/>
      <c r="BYW3" s="16"/>
      <c r="BYX3" s="16"/>
      <c r="BYY3" s="16"/>
      <c r="BYZ3" s="16"/>
      <c r="BZA3" s="16"/>
      <c r="BZB3" s="16"/>
      <c r="BZC3" s="16"/>
      <c r="BZD3" s="16"/>
      <c r="BZE3" s="16"/>
      <c r="BZF3" s="16"/>
      <c r="BZG3" s="16"/>
      <c r="BZH3" s="16"/>
      <c r="BZI3" s="16"/>
      <c r="BZJ3" s="16"/>
      <c r="BZK3" s="16"/>
      <c r="BZL3" s="16"/>
      <c r="BZM3" s="16"/>
      <c r="BZN3" s="16"/>
      <c r="BZO3" s="16"/>
      <c r="BZP3" s="16"/>
      <c r="BZQ3" s="16"/>
      <c r="BZR3" s="16"/>
      <c r="BZS3" s="16"/>
      <c r="BZT3" s="16"/>
      <c r="BZU3" s="16"/>
      <c r="BZV3" s="16"/>
      <c r="BZW3" s="16"/>
      <c r="BZX3" s="16"/>
      <c r="BZY3" s="16"/>
      <c r="BZZ3" s="16"/>
      <c r="CAA3" s="16"/>
      <c r="CAB3" s="16"/>
      <c r="CAC3" s="16"/>
      <c r="CAD3" s="16"/>
      <c r="CAE3" s="16"/>
      <c r="CAF3" s="16"/>
      <c r="CAG3" s="16"/>
      <c r="CAH3" s="16"/>
      <c r="CAI3" s="16"/>
      <c r="CAJ3" s="16"/>
      <c r="CAK3" s="16"/>
      <c r="CAL3" s="16"/>
      <c r="CAM3" s="16"/>
      <c r="CAN3" s="16"/>
      <c r="CAO3" s="16"/>
      <c r="CAP3" s="16"/>
      <c r="CAQ3" s="16"/>
      <c r="CAR3" s="16"/>
      <c r="CAS3" s="16"/>
      <c r="CAT3" s="16"/>
      <c r="CAU3" s="16"/>
      <c r="CAV3" s="16"/>
      <c r="CAW3" s="16"/>
      <c r="CAX3" s="16"/>
      <c r="CAY3" s="16"/>
      <c r="CAZ3" s="16"/>
      <c r="CBA3" s="16"/>
      <c r="CBB3" s="16"/>
      <c r="CBC3" s="16"/>
      <c r="CBD3" s="16"/>
      <c r="CBE3" s="16"/>
      <c r="CBF3" s="16"/>
      <c r="CBG3" s="16"/>
      <c r="CBH3" s="16"/>
      <c r="CBI3" s="16"/>
      <c r="CBJ3" s="16"/>
      <c r="CBK3" s="16"/>
      <c r="CBL3" s="16"/>
      <c r="CBM3" s="16"/>
      <c r="CBN3" s="16"/>
      <c r="CBO3" s="16"/>
      <c r="CBP3" s="16"/>
      <c r="CBQ3" s="16"/>
      <c r="CBR3" s="16"/>
      <c r="CBS3" s="16"/>
      <c r="CBT3" s="16"/>
      <c r="CBU3" s="16"/>
      <c r="CBV3" s="16"/>
      <c r="CBW3" s="16"/>
      <c r="CBX3" s="16"/>
      <c r="CBY3" s="16"/>
      <c r="CBZ3" s="16"/>
      <c r="CCA3" s="16"/>
      <c r="CCB3" s="16"/>
      <c r="CCC3" s="16"/>
      <c r="CCD3" s="16"/>
      <c r="CCE3" s="16"/>
      <c r="CCF3" s="16"/>
      <c r="CCG3" s="16"/>
      <c r="CCH3" s="16"/>
      <c r="CCI3" s="16"/>
      <c r="CCJ3" s="16"/>
      <c r="CCK3" s="16"/>
      <c r="CCL3" s="16"/>
      <c r="CCM3" s="16"/>
      <c r="CCN3" s="16"/>
      <c r="CCO3" s="16"/>
      <c r="CCP3" s="16"/>
      <c r="CCQ3" s="16"/>
      <c r="CCR3" s="16"/>
      <c r="CCS3" s="16"/>
      <c r="CCT3" s="16"/>
      <c r="CCU3" s="16"/>
      <c r="CCV3" s="16"/>
      <c r="CCW3" s="16"/>
      <c r="CCX3" s="16"/>
      <c r="CCY3" s="16"/>
      <c r="CCZ3" s="16"/>
      <c r="CDA3" s="16"/>
      <c r="CDB3" s="16"/>
      <c r="CDC3" s="16"/>
      <c r="CDD3" s="16"/>
      <c r="CDE3" s="16"/>
      <c r="CDF3" s="16"/>
      <c r="CDG3" s="16"/>
      <c r="CDH3" s="16"/>
      <c r="CDI3" s="16"/>
      <c r="CDJ3" s="16"/>
      <c r="CDK3" s="16"/>
      <c r="CDL3" s="16"/>
      <c r="CDM3" s="16"/>
      <c r="CDN3" s="16"/>
      <c r="CDO3" s="16"/>
      <c r="CDP3" s="16"/>
      <c r="CDQ3" s="16"/>
      <c r="CDR3" s="16"/>
      <c r="CDS3" s="16"/>
      <c r="CDT3" s="16"/>
      <c r="CDU3" s="16"/>
      <c r="CDV3" s="16"/>
      <c r="CDW3" s="16"/>
      <c r="CDX3" s="16"/>
      <c r="CDY3" s="16"/>
      <c r="CDZ3" s="16"/>
      <c r="CEA3" s="16"/>
      <c r="CEB3" s="16"/>
      <c r="CEC3" s="16"/>
      <c r="CED3" s="16"/>
      <c r="CEE3" s="16"/>
      <c r="CEF3" s="16"/>
      <c r="CEG3" s="16"/>
      <c r="CEH3" s="16"/>
      <c r="CEI3" s="16"/>
      <c r="CEJ3" s="16"/>
      <c r="CEK3" s="16"/>
      <c r="CEL3" s="16"/>
      <c r="CEM3" s="16"/>
      <c r="CEN3" s="16"/>
      <c r="CEO3" s="16"/>
      <c r="CEP3" s="16"/>
      <c r="CEQ3" s="16"/>
      <c r="CER3" s="16"/>
      <c r="CES3" s="16"/>
      <c r="CET3" s="16"/>
      <c r="CEU3" s="16"/>
      <c r="CEV3" s="16"/>
      <c r="CEW3" s="16"/>
      <c r="CEX3" s="16"/>
      <c r="CEY3" s="16"/>
      <c r="CEZ3" s="16"/>
      <c r="CFA3" s="16"/>
      <c r="CFB3" s="16"/>
      <c r="CFC3" s="16"/>
      <c r="CFD3" s="16"/>
      <c r="CFE3" s="16"/>
      <c r="CFF3" s="16"/>
      <c r="CFG3" s="16"/>
      <c r="CFH3" s="16"/>
      <c r="CFI3" s="16"/>
      <c r="CFJ3" s="16"/>
      <c r="CFK3" s="16"/>
      <c r="CFL3" s="16"/>
      <c r="CFM3" s="16"/>
      <c r="CFN3" s="16"/>
      <c r="CFO3" s="16"/>
      <c r="CFP3" s="16"/>
      <c r="CFQ3" s="16"/>
      <c r="CFR3" s="16"/>
      <c r="CFS3" s="16"/>
      <c r="CFT3" s="16"/>
      <c r="CFU3" s="16"/>
      <c r="CFV3" s="16"/>
      <c r="CFW3" s="16"/>
      <c r="CFX3" s="16"/>
      <c r="CFY3" s="16"/>
      <c r="CFZ3" s="16"/>
      <c r="CGA3" s="16"/>
      <c r="CGB3" s="16"/>
      <c r="CGC3" s="16"/>
      <c r="CGD3" s="16"/>
      <c r="CGE3" s="16"/>
      <c r="CGF3" s="16"/>
      <c r="CGG3" s="16"/>
      <c r="CGH3" s="16"/>
      <c r="CGI3" s="16"/>
      <c r="CGJ3" s="16"/>
      <c r="CGK3" s="16"/>
      <c r="CGL3" s="16"/>
      <c r="CGM3" s="16"/>
      <c r="CGN3" s="16"/>
      <c r="CGO3" s="16"/>
      <c r="CGP3" s="16"/>
      <c r="CGQ3" s="16"/>
      <c r="CGR3" s="16"/>
      <c r="CGS3" s="16"/>
      <c r="CGT3" s="16"/>
      <c r="CGU3" s="16"/>
      <c r="CGV3" s="16"/>
      <c r="CGW3" s="16"/>
      <c r="CGX3" s="16"/>
      <c r="CGY3" s="16"/>
      <c r="CGZ3" s="16"/>
      <c r="CHA3" s="16"/>
      <c r="CHB3" s="16"/>
      <c r="CHC3" s="16"/>
      <c r="CHD3" s="16"/>
      <c r="CHE3" s="16"/>
      <c r="CHF3" s="16"/>
      <c r="CHG3" s="16"/>
      <c r="CHH3" s="16"/>
      <c r="CHI3" s="16"/>
      <c r="CHJ3" s="16"/>
      <c r="CHK3" s="16"/>
      <c r="CHL3" s="16"/>
      <c r="CHM3" s="16"/>
      <c r="CHN3" s="16"/>
      <c r="CHO3" s="16"/>
      <c r="CHP3" s="16"/>
      <c r="CHQ3" s="16"/>
      <c r="CHR3" s="16"/>
      <c r="CHS3" s="16"/>
      <c r="CHT3" s="16"/>
      <c r="CHU3" s="16"/>
      <c r="CHV3" s="16"/>
      <c r="CHW3" s="16"/>
      <c r="CHX3" s="16"/>
      <c r="CHY3" s="16"/>
      <c r="CHZ3" s="16"/>
      <c r="CIA3" s="16"/>
      <c r="CIB3" s="16"/>
      <c r="CIC3" s="16"/>
      <c r="CID3" s="16"/>
      <c r="CIE3" s="16"/>
      <c r="CIF3" s="16"/>
      <c r="CIG3" s="16"/>
      <c r="CIH3" s="16"/>
      <c r="CII3" s="16"/>
      <c r="CIJ3" s="16"/>
      <c r="CIK3" s="16"/>
      <c r="CIL3" s="16"/>
      <c r="CIM3" s="16"/>
      <c r="CIN3" s="16"/>
      <c r="CIO3" s="16"/>
      <c r="CIP3" s="16"/>
      <c r="CIQ3" s="16"/>
      <c r="CIR3" s="16"/>
      <c r="CIS3" s="16"/>
      <c r="CIT3" s="16"/>
      <c r="CIU3" s="16"/>
      <c r="CIV3" s="16"/>
      <c r="CIW3" s="16"/>
      <c r="CIX3" s="16"/>
      <c r="CIY3" s="16"/>
      <c r="CIZ3" s="16"/>
      <c r="CJA3" s="16"/>
      <c r="CJB3" s="16"/>
      <c r="CJC3" s="16"/>
      <c r="CJD3" s="16"/>
      <c r="CJE3" s="16"/>
      <c r="CJF3" s="16"/>
      <c r="CJG3" s="16"/>
      <c r="CJH3" s="16"/>
      <c r="CJI3" s="16"/>
      <c r="CJJ3" s="16"/>
      <c r="CJK3" s="16"/>
      <c r="CJL3" s="16"/>
      <c r="CJM3" s="16"/>
      <c r="CJN3" s="16"/>
      <c r="CJO3" s="16"/>
      <c r="CJP3" s="16"/>
      <c r="CJQ3" s="16"/>
      <c r="CJR3" s="16"/>
      <c r="CJS3" s="16"/>
      <c r="CJT3" s="16"/>
      <c r="CJU3" s="16"/>
      <c r="CJV3" s="16"/>
      <c r="CJW3" s="16"/>
      <c r="CJX3" s="16"/>
      <c r="CJY3" s="16"/>
      <c r="CJZ3" s="16"/>
      <c r="CKA3" s="16"/>
      <c r="CKB3" s="16"/>
      <c r="CKC3" s="16"/>
      <c r="CKD3" s="16"/>
      <c r="CKE3" s="16"/>
      <c r="CKF3" s="16"/>
      <c r="CKG3" s="16"/>
      <c r="CKH3" s="16"/>
      <c r="CKI3" s="16"/>
      <c r="CKJ3" s="16"/>
      <c r="CKK3" s="16"/>
      <c r="CKL3" s="16"/>
      <c r="CKM3" s="16"/>
      <c r="CKN3" s="16"/>
      <c r="CKO3" s="16"/>
      <c r="CKP3" s="16"/>
      <c r="CKQ3" s="16"/>
      <c r="CKR3" s="16"/>
      <c r="CKS3" s="16"/>
      <c r="CKT3" s="16"/>
      <c r="CKU3" s="16"/>
      <c r="CKV3" s="16"/>
      <c r="CKW3" s="16"/>
      <c r="CKX3" s="16"/>
      <c r="CKY3" s="16"/>
      <c r="CKZ3" s="16"/>
      <c r="CLA3" s="16"/>
      <c r="CLB3" s="16"/>
      <c r="CLC3" s="16"/>
      <c r="CLD3" s="16"/>
      <c r="CLE3" s="16"/>
      <c r="CLF3" s="16"/>
      <c r="CLG3" s="16"/>
      <c r="CLH3" s="16"/>
      <c r="CLI3" s="16"/>
      <c r="CLJ3" s="16"/>
      <c r="CLK3" s="16"/>
      <c r="CLL3" s="16"/>
      <c r="CLM3" s="16"/>
      <c r="CLN3" s="16"/>
      <c r="CLO3" s="16"/>
      <c r="CLP3" s="16"/>
      <c r="CLQ3" s="16"/>
      <c r="CLR3" s="16"/>
      <c r="CLS3" s="16"/>
      <c r="CLT3" s="16"/>
      <c r="CLU3" s="16"/>
      <c r="CLV3" s="16"/>
      <c r="CLW3" s="16"/>
      <c r="CLX3" s="16"/>
      <c r="CLY3" s="16"/>
      <c r="CLZ3" s="16"/>
      <c r="CMA3" s="16"/>
      <c r="CMB3" s="16"/>
      <c r="CMC3" s="16"/>
      <c r="CMD3" s="16"/>
      <c r="CME3" s="16"/>
      <c r="CMF3" s="16"/>
      <c r="CMG3" s="16"/>
      <c r="CMH3" s="16"/>
      <c r="CMI3" s="16"/>
      <c r="CMJ3" s="16"/>
      <c r="CMK3" s="16"/>
      <c r="CML3" s="16"/>
      <c r="CMM3" s="16"/>
      <c r="CMN3" s="16"/>
      <c r="CMO3" s="16"/>
      <c r="CMP3" s="16"/>
      <c r="CMQ3" s="16"/>
      <c r="CMR3" s="16"/>
      <c r="CMS3" s="16"/>
      <c r="CMT3" s="16"/>
      <c r="CMU3" s="16"/>
      <c r="CMV3" s="16"/>
      <c r="CMW3" s="16"/>
      <c r="CMX3" s="16"/>
      <c r="CMY3" s="16"/>
      <c r="CMZ3" s="16"/>
      <c r="CNA3" s="16"/>
      <c r="CNB3" s="16"/>
      <c r="CNC3" s="16"/>
      <c r="CND3" s="16"/>
      <c r="CNE3" s="16"/>
      <c r="CNF3" s="16"/>
      <c r="CNG3" s="16"/>
      <c r="CNH3" s="16"/>
      <c r="CNI3" s="16"/>
      <c r="CNJ3" s="16"/>
      <c r="CNK3" s="16"/>
      <c r="CNL3" s="16"/>
      <c r="CNM3" s="16"/>
      <c r="CNN3" s="16"/>
      <c r="CNO3" s="16"/>
      <c r="CNP3" s="16"/>
      <c r="CNQ3" s="16"/>
      <c r="CNR3" s="16"/>
      <c r="CNS3" s="16"/>
      <c r="CNT3" s="16"/>
      <c r="CNU3" s="16"/>
      <c r="CNV3" s="16"/>
      <c r="CNW3" s="16"/>
      <c r="CNX3" s="16"/>
      <c r="CNY3" s="16"/>
      <c r="CNZ3" s="16"/>
      <c r="COA3" s="16"/>
      <c r="COB3" s="16"/>
      <c r="COC3" s="16"/>
      <c r="COD3" s="16"/>
      <c r="COE3" s="16"/>
      <c r="COF3" s="16"/>
      <c r="COG3" s="16"/>
      <c r="COH3" s="16"/>
      <c r="COI3" s="16"/>
      <c r="COJ3" s="16"/>
      <c r="COK3" s="16"/>
      <c r="COL3" s="16"/>
      <c r="COM3" s="16"/>
      <c r="CON3" s="16"/>
      <c r="COO3" s="16"/>
      <c r="COP3" s="16"/>
      <c r="COQ3" s="16"/>
      <c r="COR3" s="16"/>
      <c r="COS3" s="16"/>
      <c r="COT3" s="16"/>
      <c r="COU3" s="16"/>
      <c r="COV3" s="16"/>
      <c r="COW3" s="16"/>
      <c r="COX3" s="16"/>
      <c r="COY3" s="16"/>
      <c r="COZ3" s="16"/>
      <c r="CPA3" s="16"/>
      <c r="CPB3" s="16"/>
      <c r="CPC3" s="16"/>
      <c r="CPD3" s="16"/>
      <c r="CPE3" s="16"/>
      <c r="CPF3" s="16"/>
      <c r="CPG3" s="16"/>
      <c r="CPH3" s="16"/>
      <c r="CPI3" s="16"/>
      <c r="CPJ3" s="16"/>
      <c r="CPK3" s="16"/>
      <c r="CPL3" s="16"/>
      <c r="CPM3" s="16"/>
      <c r="CPN3" s="16"/>
      <c r="CPO3" s="16"/>
      <c r="CPP3" s="16"/>
      <c r="CPQ3" s="16"/>
      <c r="CPR3" s="16"/>
      <c r="CPS3" s="16"/>
      <c r="CPT3" s="16"/>
      <c r="CPU3" s="16"/>
      <c r="CPV3" s="16"/>
      <c r="CPW3" s="16"/>
      <c r="CPX3" s="16"/>
      <c r="CPY3" s="16"/>
      <c r="CPZ3" s="16"/>
      <c r="CQA3" s="16"/>
      <c r="CQB3" s="16"/>
      <c r="CQC3" s="16"/>
      <c r="CQD3" s="16"/>
      <c r="CQE3" s="16"/>
      <c r="CQF3" s="16"/>
      <c r="CQG3" s="16"/>
      <c r="CQH3" s="16"/>
      <c r="CQI3" s="16"/>
      <c r="CQJ3" s="16"/>
      <c r="CQK3" s="16"/>
      <c r="CQL3" s="16"/>
      <c r="CQM3" s="16"/>
      <c r="CQN3" s="16"/>
      <c r="CQO3" s="16"/>
      <c r="CQP3" s="16"/>
      <c r="CQQ3" s="16"/>
      <c r="CQR3" s="16"/>
      <c r="CQS3" s="16"/>
      <c r="CQT3" s="16"/>
      <c r="CQU3" s="16"/>
      <c r="CQV3" s="16"/>
      <c r="CQW3" s="16"/>
      <c r="CQX3" s="16"/>
      <c r="CQY3" s="16"/>
      <c r="CQZ3" s="16"/>
      <c r="CRA3" s="16"/>
      <c r="CRB3" s="16"/>
      <c r="CRC3" s="16"/>
      <c r="CRD3" s="16"/>
      <c r="CRE3" s="16"/>
      <c r="CRF3" s="16"/>
      <c r="CRG3" s="16"/>
      <c r="CRH3" s="16"/>
      <c r="CRI3" s="16"/>
      <c r="CRJ3" s="16"/>
      <c r="CRK3" s="16"/>
      <c r="CRL3" s="16"/>
      <c r="CRM3" s="16"/>
      <c r="CRN3" s="16"/>
      <c r="CRO3" s="16"/>
      <c r="CRP3" s="16"/>
      <c r="CRQ3" s="16"/>
      <c r="CRR3" s="16"/>
      <c r="CRS3" s="16"/>
      <c r="CRT3" s="16"/>
      <c r="CRU3" s="16"/>
      <c r="CRV3" s="16"/>
      <c r="CRW3" s="16"/>
      <c r="CRX3" s="16"/>
      <c r="CRY3" s="16"/>
      <c r="CRZ3" s="16"/>
      <c r="CSA3" s="16"/>
      <c r="CSB3" s="16"/>
      <c r="CSC3" s="16"/>
      <c r="CSD3" s="16"/>
      <c r="CSE3" s="16"/>
      <c r="CSF3" s="16"/>
      <c r="CSG3" s="16"/>
      <c r="CSH3" s="16"/>
      <c r="CSI3" s="16"/>
      <c r="CSJ3" s="16"/>
      <c r="CSK3" s="16"/>
      <c r="CSL3" s="16"/>
      <c r="CSM3" s="16"/>
      <c r="CSN3" s="16"/>
      <c r="CSO3" s="16"/>
      <c r="CSP3" s="16"/>
      <c r="CSQ3" s="16"/>
      <c r="CSR3" s="16"/>
      <c r="CSS3" s="16"/>
      <c r="CST3" s="16"/>
      <c r="CSU3" s="16"/>
      <c r="CSV3" s="16"/>
      <c r="CSW3" s="16"/>
      <c r="CSX3" s="16"/>
      <c r="CSY3" s="16"/>
      <c r="CSZ3" s="16"/>
      <c r="CTA3" s="16"/>
      <c r="CTB3" s="16"/>
      <c r="CTC3" s="16"/>
      <c r="CTD3" s="16"/>
      <c r="CTE3" s="16"/>
      <c r="CTF3" s="16"/>
      <c r="CTG3" s="16"/>
      <c r="CTH3" s="16"/>
      <c r="CTI3" s="16"/>
      <c r="CTJ3" s="16"/>
      <c r="CTK3" s="16"/>
      <c r="CTL3" s="16"/>
      <c r="CTM3" s="16"/>
      <c r="CTN3" s="16"/>
      <c r="CTO3" s="16"/>
      <c r="CTP3" s="16"/>
      <c r="CTQ3" s="16"/>
      <c r="CTR3" s="16"/>
      <c r="CTS3" s="16"/>
      <c r="CTT3" s="16"/>
      <c r="CTU3" s="16"/>
      <c r="CTV3" s="16"/>
      <c r="CTW3" s="16"/>
      <c r="CTX3" s="16"/>
      <c r="CTY3" s="16"/>
      <c r="CTZ3" s="16"/>
      <c r="CUA3" s="16"/>
      <c r="CUB3" s="16"/>
      <c r="CUC3" s="16"/>
      <c r="CUD3" s="16"/>
      <c r="CUE3" s="16"/>
      <c r="CUF3" s="16"/>
      <c r="CUG3" s="16"/>
      <c r="CUH3" s="16"/>
      <c r="CUI3" s="16"/>
      <c r="CUJ3" s="16"/>
      <c r="CUK3" s="16"/>
      <c r="CUL3" s="16"/>
      <c r="CUM3" s="16"/>
      <c r="CUN3" s="16"/>
      <c r="CUO3" s="16"/>
      <c r="CUP3" s="16"/>
      <c r="CUQ3" s="16"/>
      <c r="CUR3" s="16"/>
      <c r="CUS3" s="16"/>
      <c r="CUT3" s="16"/>
      <c r="CUU3" s="16"/>
      <c r="CUV3" s="16"/>
      <c r="CUW3" s="16"/>
      <c r="CUX3" s="16"/>
      <c r="CUY3" s="16"/>
      <c r="CUZ3" s="16"/>
      <c r="CVA3" s="16"/>
      <c r="CVB3" s="16"/>
      <c r="CVC3" s="16"/>
      <c r="CVD3" s="16"/>
      <c r="CVE3" s="16"/>
      <c r="CVF3" s="16"/>
      <c r="CVG3" s="16"/>
      <c r="CVH3" s="16"/>
      <c r="CVI3" s="16"/>
      <c r="CVJ3" s="16"/>
      <c r="CVK3" s="16"/>
      <c r="CVL3" s="16"/>
      <c r="CVM3" s="16"/>
      <c r="CVN3" s="16"/>
      <c r="CVO3" s="16"/>
      <c r="CVP3" s="16"/>
      <c r="CVQ3" s="16"/>
      <c r="CVR3" s="16"/>
      <c r="CVS3" s="16"/>
      <c r="CVT3" s="16"/>
      <c r="CVU3" s="16"/>
      <c r="CVV3" s="16"/>
      <c r="CVW3" s="16"/>
      <c r="CVX3" s="16"/>
      <c r="CVY3" s="16"/>
      <c r="CVZ3" s="16"/>
      <c r="CWA3" s="16"/>
      <c r="CWB3" s="16"/>
      <c r="CWC3" s="16"/>
      <c r="CWD3" s="16"/>
      <c r="CWE3" s="16"/>
      <c r="CWF3" s="16"/>
      <c r="CWG3" s="16"/>
      <c r="CWH3" s="16"/>
      <c r="CWI3" s="16"/>
      <c r="CWJ3" s="16"/>
      <c r="CWK3" s="16"/>
      <c r="CWL3" s="16"/>
      <c r="CWM3" s="16"/>
      <c r="CWN3" s="16"/>
      <c r="CWO3" s="16"/>
      <c r="CWP3" s="16"/>
      <c r="CWQ3" s="16"/>
      <c r="CWR3" s="16"/>
      <c r="CWS3" s="16"/>
      <c r="CWT3" s="16"/>
      <c r="CWU3" s="16"/>
      <c r="CWV3" s="16"/>
      <c r="CWW3" s="16"/>
      <c r="CWX3" s="16"/>
      <c r="CWY3" s="16"/>
      <c r="CWZ3" s="16"/>
      <c r="CXA3" s="16"/>
      <c r="CXB3" s="16"/>
      <c r="CXC3" s="16"/>
      <c r="CXD3" s="16"/>
      <c r="CXE3" s="16"/>
      <c r="CXF3" s="16"/>
      <c r="CXG3" s="16"/>
      <c r="CXH3" s="16"/>
      <c r="CXI3" s="16"/>
      <c r="CXJ3" s="16"/>
      <c r="CXK3" s="16"/>
      <c r="CXL3" s="16"/>
      <c r="CXM3" s="16"/>
      <c r="CXN3" s="16"/>
      <c r="CXO3" s="16"/>
      <c r="CXP3" s="16"/>
      <c r="CXQ3" s="16"/>
      <c r="CXR3" s="16"/>
      <c r="CXS3" s="16"/>
      <c r="CXT3" s="16"/>
      <c r="CXU3" s="16"/>
      <c r="CXV3" s="16"/>
      <c r="CXW3" s="16"/>
      <c r="CXX3" s="16"/>
      <c r="CXY3" s="16"/>
      <c r="CXZ3" s="16"/>
      <c r="CYA3" s="16"/>
      <c r="CYB3" s="16"/>
      <c r="CYC3" s="16"/>
      <c r="CYD3" s="16"/>
      <c r="CYE3" s="16"/>
      <c r="CYF3" s="16"/>
      <c r="CYG3" s="16"/>
      <c r="CYH3" s="16"/>
      <c r="CYI3" s="16"/>
      <c r="CYJ3" s="16"/>
      <c r="CYK3" s="16"/>
      <c r="CYL3" s="16"/>
      <c r="CYM3" s="16"/>
      <c r="CYN3" s="16"/>
      <c r="CYO3" s="16"/>
      <c r="CYP3" s="16"/>
      <c r="CYQ3" s="16"/>
      <c r="CYR3" s="16"/>
      <c r="CYS3" s="16"/>
      <c r="CYT3" s="16"/>
      <c r="CYU3" s="16"/>
      <c r="CYV3" s="16"/>
      <c r="CYW3" s="16"/>
      <c r="CYX3" s="16"/>
      <c r="CYY3" s="16"/>
      <c r="CYZ3" s="16"/>
      <c r="CZA3" s="16"/>
      <c r="CZB3" s="16"/>
      <c r="CZC3" s="16"/>
      <c r="CZD3" s="16"/>
      <c r="CZE3" s="16"/>
      <c r="CZF3" s="16"/>
      <c r="CZG3" s="16"/>
      <c r="CZH3" s="16"/>
      <c r="CZI3" s="16"/>
      <c r="CZJ3" s="16"/>
      <c r="CZK3" s="16"/>
      <c r="CZL3" s="16"/>
      <c r="CZM3" s="16"/>
      <c r="CZN3" s="16"/>
      <c r="CZO3" s="16"/>
      <c r="CZP3" s="16"/>
      <c r="CZQ3" s="16"/>
      <c r="CZR3" s="16"/>
      <c r="CZS3" s="16"/>
      <c r="CZT3" s="16"/>
      <c r="CZU3" s="16"/>
      <c r="CZV3" s="16"/>
      <c r="CZW3" s="16"/>
      <c r="CZX3" s="16"/>
      <c r="CZY3" s="16"/>
      <c r="CZZ3" s="16"/>
      <c r="DAA3" s="16"/>
      <c r="DAB3" s="16"/>
      <c r="DAC3" s="16"/>
      <c r="DAD3" s="16"/>
      <c r="DAE3" s="16"/>
      <c r="DAF3" s="16"/>
      <c r="DAG3" s="16"/>
      <c r="DAH3" s="16"/>
      <c r="DAI3" s="16"/>
      <c r="DAJ3" s="16"/>
      <c r="DAK3" s="16"/>
      <c r="DAL3" s="16"/>
      <c r="DAM3" s="16"/>
      <c r="DAN3" s="16"/>
      <c r="DAO3" s="16"/>
      <c r="DAP3" s="16"/>
      <c r="DAQ3" s="16"/>
      <c r="DAR3" s="16"/>
      <c r="DAS3" s="16"/>
      <c r="DAT3" s="16"/>
      <c r="DAU3" s="16"/>
      <c r="DAV3" s="16"/>
      <c r="DAW3" s="16"/>
      <c r="DAX3" s="16"/>
      <c r="DAY3" s="16"/>
      <c r="DAZ3" s="16"/>
      <c r="DBA3" s="16"/>
      <c r="DBB3" s="16"/>
      <c r="DBC3" s="16"/>
      <c r="DBD3" s="16"/>
      <c r="DBE3" s="16"/>
      <c r="DBF3" s="16"/>
      <c r="DBG3" s="16"/>
      <c r="DBH3" s="16"/>
      <c r="DBI3" s="16"/>
      <c r="DBJ3" s="16"/>
      <c r="DBK3" s="16"/>
      <c r="DBL3" s="16"/>
      <c r="DBM3" s="16"/>
      <c r="DBN3" s="16"/>
      <c r="DBO3" s="16"/>
      <c r="DBP3" s="16"/>
      <c r="DBQ3" s="16"/>
      <c r="DBR3" s="16"/>
      <c r="DBS3" s="16"/>
      <c r="DBT3" s="16"/>
      <c r="DBU3" s="16"/>
      <c r="DBV3" s="16"/>
      <c r="DBW3" s="16"/>
      <c r="DBX3" s="16"/>
      <c r="DBY3" s="16"/>
      <c r="DBZ3" s="16"/>
      <c r="DCA3" s="16"/>
      <c r="DCB3" s="16"/>
      <c r="DCC3" s="16"/>
      <c r="DCD3" s="16"/>
      <c r="DCE3" s="16"/>
      <c r="DCF3" s="16"/>
      <c r="DCG3" s="16"/>
      <c r="DCH3" s="16"/>
      <c r="DCI3" s="16"/>
      <c r="DCJ3" s="16"/>
      <c r="DCK3" s="16"/>
      <c r="DCL3" s="16"/>
      <c r="DCM3" s="16"/>
      <c r="DCN3" s="16"/>
      <c r="DCO3" s="16"/>
      <c r="DCP3" s="16"/>
      <c r="DCQ3" s="16"/>
      <c r="DCR3" s="16"/>
      <c r="DCS3" s="16"/>
      <c r="DCT3" s="16"/>
      <c r="DCU3" s="16"/>
      <c r="DCV3" s="16"/>
      <c r="DCW3" s="16"/>
      <c r="DCX3" s="16"/>
      <c r="DCY3" s="16"/>
      <c r="DCZ3" s="16"/>
      <c r="DDA3" s="16"/>
      <c r="DDB3" s="16"/>
      <c r="DDC3" s="16"/>
      <c r="DDD3" s="16"/>
      <c r="DDE3" s="16"/>
      <c r="DDF3" s="16"/>
      <c r="DDG3" s="16"/>
      <c r="DDH3" s="16"/>
      <c r="DDI3" s="16"/>
      <c r="DDJ3" s="16"/>
      <c r="DDK3" s="16"/>
      <c r="DDL3" s="16"/>
      <c r="DDM3" s="16"/>
      <c r="DDN3" s="16"/>
      <c r="DDO3" s="16"/>
      <c r="DDP3" s="16"/>
      <c r="DDQ3" s="16"/>
      <c r="DDR3" s="16"/>
      <c r="DDS3" s="16"/>
      <c r="DDT3" s="16"/>
      <c r="DDU3" s="16"/>
      <c r="DDV3" s="16"/>
      <c r="DDW3" s="16"/>
      <c r="DDX3" s="16"/>
      <c r="DDY3" s="16"/>
      <c r="DDZ3" s="16"/>
      <c r="DEA3" s="16"/>
      <c r="DEB3" s="16"/>
      <c r="DEC3" s="16"/>
      <c r="DED3" s="16"/>
      <c r="DEE3" s="16"/>
      <c r="DEF3" s="16"/>
      <c r="DEG3" s="16"/>
      <c r="DEH3" s="16"/>
      <c r="DEI3" s="16"/>
      <c r="DEJ3" s="16"/>
      <c r="DEK3" s="16"/>
      <c r="DEL3" s="16"/>
      <c r="DEM3" s="16"/>
      <c r="DEN3" s="16"/>
      <c r="DEO3" s="16"/>
      <c r="DEP3" s="16"/>
      <c r="DEQ3" s="16"/>
      <c r="DER3" s="16"/>
      <c r="DES3" s="16"/>
      <c r="DET3" s="16"/>
      <c r="DEU3" s="16"/>
      <c r="DEV3" s="16"/>
      <c r="DEW3" s="16"/>
      <c r="DEX3" s="16"/>
      <c r="DEY3" s="16"/>
      <c r="DEZ3" s="16"/>
      <c r="DFA3" s="16"/>
      <c r="DFB3" s="16"/>
      <c r="DFC3" s="16"/>
      <c r="DFD3" s="16"/>
      <c r="DFE3" s="16"/>
      <c r="DFF3" s="16"/>
      <c r="DFG3" s="16"/>
      <c r="DFH3" s="16"/>
      <c r="DFI3" s="16"/>
      <c r="DFJ3" s="16"/>
      <c r="DFK3" s="16"/>
      <c r="DFL3" s="16"/>
      <c r="DFM3" s="16"/>
      <c r="DFN3" s="16"/>
      <c r="DFO3" s="16"/>
      <c r="DFP3" s="16"/>
      <c r="DFQ3" s="16"/>
      <c r="DFR3" s="16"/>
      <c r="DFS3" s="16"/>
      <c r="DFT3" s="16"/>
      <c r="DFU3" s="16"/>
      <c r="DFV3" s="16"/>
      <c r="DFW3" s="16"/>
      <c r="DFX3" s="16"/>
      <c r="DFY3" s="16"/>
      <c r="DFZ3" s="16"/>
      <c r="DGA3" s="16"/>
      <c r="DGB3" s="16"/>
      <c r="DGC3" s="16"/>
      <c r="DGD3" s="16"/>
      <c r="DGE3" s="16"/>
      <c r="DGF3" s="16"/>
      <c r="DGG3" s="16"/>
      <c r="DGH3" s="16"/>
      <c r="DGI3" s="16"/>
      <c r="DGJ3" s="16"/>
      <c r="DGK3" s="16"/>
      <c r="DGL3" s="16"/>
      <c r="DGM3" s="16"/>
      <c r="DGN3" s="16"/>
      <c r="DGO3" s="16"/>
      <c r="DGP3" s="16"/>
      <c r="DGQ3" s="16"/>
      <c r="DGR3" s="16"/>
      <c r="DGS3" s="16"/>
      <c r="DGT3" s="16"/>
      <c r="DGU3" s="16"/>
      <c r="DGV3" s="16"/>
      <c r="DGW3" s="16"/>
      <c r="DGX3" s="16"/>
      <c r="DGY3" s="16"/>
      <c r="DGZ3" s="16"/>
      <c r="DHA3" s="16"/>
      <c r="DHB3" s="16"/>
      <c r="DHC3" s="16"/>
      <c r="DHD3" s="16"/>
      <c r="DHE3" s="16"/>
      <c r="DHF3" s="16"/>
      <c r="DHG3" s="16"/>
      <c r="DHH3" s="16"/>
      <c r="DHI3" s="16"/>
      <c r="DHJ3" s="16"/>
      <c r="DHK3" s="16"/>
      <c r="DHL3" s="16"/>
      <c r="DHM3" s="16"/>
      <c r="DHN3" s="16"/>
      <c r="DHO3" s="16"/>
      <c r="DHP3" s="16"/>
      <c r="DHQ3" s="16"/>
      <c r="DHR3" s="16"/>
      <c r="DHS3" s="16"/>
      <c r="DHT3" s="16"/>
      <c r="DHU3" s="16"/>
      <c r="DHV3" s="16"/>
      <c r="DHW3" s="16"/>
      <c r="DHX3" s="16"/>
      <c r="DHY3" s="16"/>
      <c r="DHZ3" s="16"/>
      <c r="DIA3" s="16"/>
      <c r="DIB3" s="16"/>
      <c r="DIC3" s="16"/>
      <c r="DID3" s="16"/>
      <c r="DIE3" s="16"/>
      <c r="DIF3" s="16"/>
      <c r="DIG3" s="16"/>
      <c r="DIH3" s="16"/>
      <c r="DII3" s="16"/>
      <c r="DIJ3" s="16"/>
      <c r="DIK3" s="16"/>
      <c r="DIL3" s="16"/>
      <c r="DIM3" s="16"/>
      <c r="DIN3" s="16"/>
      <c r="DIO3" s="16"/>
      <c r="DIP3" s="16"/>
      <c r="DIQ3" s="16"/>
      <c r="DIR3" s="16"/>
      <c r="DIS3" s="16"/>
      <c r="DIT3" s="16"/>
      <c r="DIU3" s="16"/>
      <c r="DIV3" s="16"/>
      <c r="DIW3" s="16"/>
      <c r="DIX3" s="16"/>
      <c r="DIY3" s="16"/>
      <c r="DIZ3" s="16"/>
      <c r="DJA3" s="16"/>
      <c r="DJB3" s="16"/>
      <c r="DJC3" s="16"/>
      <c r="DJD3" s="16"/>
      <c r="DJE3" s="16"/>
      <c r="DJF3" s="16"/>
      <c r="DJG3" s="16"/>
      <c r="DJH3" s="16"/>
      <c r="DJI3" s="16"/>
      <c r="DJJ3" s="16"/>
      <c r="DJK3" s="16"/>
      <c r="DJL3" s="16"/>
      <c r="DJM3" s="16"/>
      <c r="DJN3" s="16"/>
      <c r="DJO3" s="16"/>
      <c r="DJP3" s="16"/>
      <c r="DJQ3" s="16"/>
      <c r="DJR3" s="16"/>
      <c r="DJS3" s="16"/>
      <c r="DJT3" s="16"/>
      <c r="DJU3" s="16"/>
      <c r="DJV3" s="16"/>
      <c r="DJW3" s="16"/>
      <c r="DJX3" s="16"/>
      <c r="DJY3" s="16"/>
      <c r="DJZ3" s="16"/>
      <c r="DKA3" s="16"/>
      <c r="DKB3" s="16"/>
      <c r="DKC3" s="16"/>
      <c r="DKD3" s="16"/>
      <c r="DKE3" s="16"/>
      <c r="DKF3" s="16"/>
      <c r="DKG3" s="16"/>
      <c r="DKH3" s="16"/>
      <c r="DKI3" s="16"/>
      <c r="DKJ3" s="16"/>
      <c r="DKK3" s="16"/>
      <c r="DKL3" s="16"/>
      <c r="DKM3" s="16"/>
      <c r="DKN3" s="16"/>
      <c r="DKO3" s="16"/>
      <c r="DKP3" s="16"/>
      <c r="DKQ3" s="16"/>
      <c r="DKR3" s="16"/>
      <c r="DKS3" s="16"/>
      <c r="DKT3" s="16"/>
      <c r="DKU3" s="16"/>
      <c r="DKV3" s="16"/>
      <c r="DKW3" s="16"/>
      <c r="DKX3" s="16"/>
      <c r="DKY3" s="16"/>
      <c r="DKZ3" s="16"/>
      <c r="DLA3" s="16"/>
      <c r="DLB3" s="16"/>
      <c r="DLC3" s="16"/>
      <c r="DLD3" s="16"/>
      <c r="DLE3" s="16"/>
      <c r="DLF3" s="16"/>
      <c r="DLG3" s="16"/>
      <c r="DLH3" s="16"/>
      <c r="DLI3" s="16"/>
      <c r="DLJ3" s="16"/>
      <c r="DLK3" s="16"/>
      <c r="DLL3" s="16"/>
      <c r="DLM3" s="16"/>
      <c r="DLN3" s="16"/>
      <c r="DLO3" s="16"/>
      <c r="DLP3" s="16"/>
      <c r="DLQ3" s="16"/>
      <c r="DLR3" s="16"/>
      <c r="DLS3" s="16"/>
      <c r="DLT3" s="16"/>
      <c r="DLU3" s="16"/>
      <c r="DLV3" s="16"/>
      <c r="DLW3" s="16"/>
      <c r="DLX3" s="16"/>
      <c r="DLY3" s="16"/>
      <c r="DLZ3" s="16"/>
      <c r="DMA3" s="16"/>
      <c r="DMB3" s="16"/>
      <c r="DMC3" s="16"/>
      <c r="DMD3" s="16"/>
      <c r="DME3" s="16"/>
      <c r="DMF3" s="16"/>
      <c r="DMG3" s="16"/>
      <c r="DMH3" s="16"/>
      <c r="DMI3" s="16"/>
      <c r="DMJ3" s="16"/>
      <c r="DMK3" s="16"/>
      <c r="DML3" s="16"/>
      <c r="DMM3" s="16"/>
      <c r="DMN3" s="16"/>
      <c r="DMO3" s="16"/>
      <c r="DMP3" s="16"/>
      <c r="DMQ3" s="16"/>
      <c r="DMR3" s="16"/>
      <c r="DMS3" s="16"/>
      <c r="DMT3" s="16"/>
      <c r="DMU3" s="16"/>
      <c r="DMV3" s="16"/>
      <c r="DMW3" s="16"/>
      <c r="DMX3" s="16"/>
      <c r="DMY3" s="16"/>
      <c r="DMZ3" s="16"/>
      <c r="DNA3" s="16"/>
      <c r="DNB3" s="16"/>
      <c r="DNC3" s="16"/>
      <c r="DND3" s="16"/>
      <c r="DNE3" s="16"/>
      <c r="DNF3" s="16"/>
      <c r="DNG3" s="16"/>
      <c r="DNH3" s="16"/>
      <c r="DNI3" s="16"/>
      <c r="DNJ3" s="16"/>
      <c r="DNK3" s="16"/>
      <c r="DNL3" s="16"/>
      <c r="DNM3" s="16"/>
      <c r="DNN3" s="16"/>
      <c r="DNO3" s="16"/>
      <c r="DNP3" s="16"/>
      <c r="DNQ3" s="16"/>
      <c r="DNR3" s="16"/>
      <c r="DNS3" s="16"/>
      <c r="DNT3" s="16"/>
      <c r="DNU3" s="16"/>
      <c r="DNV3" s="16"/>
      <c r="DNW3" s="16"/>
      <c r="DNX3" s="16"/>
      <c r="DNY3" s="16"/>
      <c r="DNZ3" s="16"/>
      <c r="DOA3" s="16"/>
      <c r="DOB3" s="16"/>
      <c r="DOC3" s="16"/>
      <c r="DOD3" s="16"/>
      <c r="DOE3" s="16"/>
      <c r="DOF3" s="16"/>
      <c r="DOG3" s="16"/>
      <c r="DOH3" s="16"/>
      <c r="DOI3" s="16"/>
      <c r="DOJ3" s="16"/>
      <c r="DOK3" s="16"/>
      <c r="DOL3" s="16"/>
      <c r="DOM3" s="16"/>
      <c r="DON3" s="16"/>
      <c r="DOO3" s="16"/>
      <c r="DOP3" s="16"/>
      <c r="DOQ3" s="16"/>
      <c r="DOR3" s="16"/>
      <c r="DOS3" s="16"/>
      <c r="DOT3" s="16"/>
      <c r="DOU3" s="16"/>
      <c r="DOV3" s="16"/>
      <c r="DOW3" s="16"/>
      <c r="DOX3" s="16"/>
      <c r="DOY3" s="16"/>
      <c r="DOZ3" s="16"/>
      <c r="DPA3" s="16"/>
      <c r="DPB3" s="16"/>
      <c r="DPC3" s="16"/>
      <c r="DPD3" s="16"/>
      <c r="DPE3" s="16"/>
      <c r="DPF3" s="16"/>
      <c r="DPG3" s="16"/>
      <c r="DPH3" s="16"/>
      <c r="DPI3" s="16"/>
      <c r="DPJ3" s="16"/>
      <c r="DPK3" s="16"/>
      <c r="DPL3" s="16"/>
      <c r="DPM3" s="16"/>
      <c r="DPN3" s="16"/>
      <c r="DPO3" s="16"/>
      <c r="DPP3" s="16"/>
      <c r="DPQ3" s="16"/>
      <c r="DPR3" s="16"/>
      <c r="DPS3" s="16"/>
      <c r="DPT3" s="16"/>
      <c r="DPU3" s="16"/>
      <c r="DPV3" s="16"/>
      <c r="DPW3" s="16"/>
      <c r="DPX3" s="16"/>
      <c r="DPY3" s="16"/>
      <c r="DPZ3" s="16"/>
      <c r="DQA3" s="16"/>
      <c r="DQB3" s="16"/>
      <c r="DQC3" s="16"/>
      <c r="DQD3" s="16"/>
      <c r="DQE3" s="16"/>
      <c r="DQF3" s="16"/>
      <c r="DQG3" s="16"/>
      <c r="DQH3" s="16"/>
      <c r="DQI3" s="16"/>
      <c r="DQJ3" s="16"/>
      <c r="DQK3" s="16"/>
      <c r="DQL3" s="16"/>
      <c r="DQM3" s="16"/>
      <c r="DQN3" s="16"/>
      <c r="DQO3" s="16"/>
      <c r="DQP3" s="16"/>
      <c r="DQQ3" s="16"/>
      <c r="DQR3" s="16"/>
      <c r="DQS3" s="16"/>
      <c r="DQT3" s="16"/>
      <c r="DQU3" s="16"/>
      <c r="DQV3" s="16"/>
      <c r="DQW3" s="16"/>
      <c r="DQX3" s="16"/>
      <c r="DQY3" s="16"/>
      <c r="DQZ3" s="16"/>
      <c r="DRA3" s="16"/>
      <c r="DRB3" s="16"/>
      <c r="DRC3" s="16"/>
      <c r="DRD3" s="16"/>
      <c r="DRE3" s="16"/>
      <c r="DRF3" s="16"/>
      <c r="DRG3" s="16"/>
      <c r="DRH3" s="16"/>
      <c r="DRI3" s="16"/>
      <c r="DRJ3" s="16"/>
      <c r="DRK3" s="16"/>
      <c r="DRL3" s="16"/>
      <c r="DRM3" s="16"/>
      <c r="DRN3" s="16"/>
      <c r="DRO3" s="16"/>
      <c r="DRP3" s="16"/>
      <c r="DRQ3" s="16"/>
      <c r="DRR3" s="16"/>
      <c r="DRS3" s="16"/>
      <c r="DRT3" s="16"/>
      <c r="DRU3" s="16"/>
      <c r="DRV3" s="16"/>
      <c r="DRW3" s="16"/>
      <c r="DRX3" s="16"/>
      <c r="DRY3" s="16"/>
      <c r="DRZ3" s="16"/>
      <c r="DSA3" s="16"/>
      <c r="DSB3" s="16"/>
      <c r="DSC3" s="16"/>
      <c r="DSD3" s="16"/>
      <c r="DSE3" s="16"/>
      <c r="DSF3" s="16"/>
      <c r="DSG3" s="16"/>
      <c r="DSH3" s="16"/>
      <c r="DSI3" s="16"/>
      <c r="DSJ3" s="16"/>
      <c r="DSK3" s="16"/>
      <c r="DSL3" s="16"/>
      <c r="DSM3" s="16"/>
      <c r="DSN3" s="16"/>
      <c r="DSO3" s="16"/>
      <c r="DSP3" s="16"/>
      <c r="DSQ3" s="16"/>
      <c r="DSR3" s="16"/>
      <c r="DSS3" s="16"/>
      <c r="DST3" s="16"/>
      <c r="DSU3" s="16"/>
      <c r="DSV3" s="16"/>
      <c r="DSW3" s="16"/>
      <c r="DSX3" s="16"/>
      <c r="DSY3" s="16"/>
      <c r="DSZ3" s="16"/>
      <c r="DTA3" s="16"/>
      <c r="DTB3" s="16"/>
      <c r="DTC3" s="16"/>
      <c r="DTD3" s="16"/>
      <c r="DTE3" s="16"/>
      <c r="DTF3" s="16"/>
      <c r="DTG3" s="16"/>
      <c r="DTH3" s="16"/>
      <c r="DTI3" s="16"/>
      <c r="DTJ3" s="16"/>
      <c r="DTK3" s="16"/>
      <c r="DTL3" s="16"/>
      <c r="DTM3" s="16"/>
      <c r="DTN3" s="16"/>
      <c r="DTO3" s="16"/>
      <c r="DTP3" s="16"/>
      <c r="DTQ3" s="16"/>
      <c r="DTR3" s="16"/>
      <c r="DTS3" s="16"/>
      <c r="DTT3" s="16"/>
      <c r="DTU3" s="16"/>
      <c r="DTV3" s="16"/>
      <c r="DTW3" s="16"/>
      <c r="DTX3" s="16"/>
      <c r="DTY3" s="16"/>
      <c r="DTZ3" s="16"/>
      <c r="DUA3" s="16"/>
      <c r="DUB3" s="16"/>
      <c r="DUC3" s="16"/>
      <c r="DUD3" s="16"/>
      <c r="DUE3" s="16"/>
      <c r="DUF3" s="16"/>
      <c r="DUG3" s="16"/>
      <c r="DUH3" s="16"/>
      <c r="DUI3" s="16"/>
      <c r="DUJ3" s="16"/>
      <c r="DUK3" s="16"/>
      <c r="DUL3" s="16"/>
      <c r="DUM3" s="16"/>
      <c r="DUN3" s="16"/>
      <c r="DUO3" s="16"/>
      <c r="DUP3" s="16"/>
      <c r="DUQ3" s="16"/>
      <c r="DUR3" s="16"/>
      <c r="DUS3" s="16"/>
      <c r="DUT3" s="16"/>
      <c r="DUU3" s="16"/>
      <c r="DUV3" s="16"/>
      <c r="DUW3" s="16"/>
      <c r="DUX3" s="16"/>
      <c r="DUY3" s="16"/>
      <c r="DUZ3" s="16"/>
      <c r="DVA3" s="16"/>
      <c r="DVB3" s="16"/>
      <c r="DVC3" s="16"/>
      <c r="DVD3" s="16"/>
      <c r="DVE3" s="16"/>
      <c r="DVF3" s="16"/>
      <c r="DVG3" s="16"/>
      <c r="DVH3" s="16"/>
      <c r="DVI3" s="16"/>
      <c r="DVJ3" s="16"/>
      <c r="DVK3" s="16"/>
      <c r="DVL3" s="16"/>
      <c r="DVM3" s="16"/>
      <c r="DVN3" s="16"/>
      <c r="DVO3" s="16"/>
      <c r="DVP3" s="16"/>
      <c r="DVQ3" s="16"/>
      <c r="DVR3" s="16"/>
      <c r="DVS3" s="16"/>
      <c r="DVT3" s="16"/>
      <c r="DVU3" s="16"/>
      <c r="DVV3" s="16"/>
      <c r="DVW3" s="16"/>
      <c r="DVX3" s="16"/>
      <c r="DVY3" s="16"/>
      <c r="DVZ3" s="16"/>
      <c r="DWA3" s="16"/>
      <c r="DWB3" s="16"/>
      <c r="DWC3" s="16"/>
      <c r="DWD3" s="16"/>
      <c r="DWE3" s="16"/>
      <c r="DWF3" s="16"/>
      <c r="DWG3" s="16"/>
      <c r="DWH3" s="16"/>
      <c r="DWI3" s="16"/>
      <c r="DWJ3" s="16"/>
      <c r="DWK3" s="16"/>
      <c r="DWL3" s="16"/>
      <c r="DWM3" s="16"/>
      <c r="DWN3" s="16"/>
      <c r="DWO3" s="16"/>
      <c r="DWP3" s="16"/>
      <c r="DWQ3" s="16"/>
      <c r="DWR3" s="16"/>
      <c r="DWS3" s="16"/>
      <c r="DWT3" s="16"/>
      <c r="DWU3" s="16"/>
      <c r="DWV3" s="16"/>
      <c r="DWW3" s="16"/>
      <c r="DWX3" s="16"/>
      <c r="DWY3" s="16"/>
      <c r="DWZ3" s="16"/>
      <c r="DXA3" s="16"/>
      <c r="DXB3" s="16"/>
      <c r="DXC3" s="16"/>
      <c r="DXD3" s="16"/>
      <c r="DXE3" s="16"/>
      <c r="DXF3" s="16"/>
      <c r="DXG3" s="16"/>
      <c r="DXH3" s="16"/>
      <c r="DXI3" s="16"/>
      <c r="DXJ3" s="16"/>
      <c r="DXK3" s="16"/>
      <c r="DXL3" s="16"/>
      <c r="DXM3" s="16"/>
      <c r="DXN3" s="16"/>
      <c r="DXO3" s="16"/>
      <c r="DXP3" s="16"/>
      <c r="DXQ3" s="16"/>
      <c r="DXR3" s="16"/>
      <c r="DXS3" s="16"/>
      <c r="DXT3" s="16"/>
      <c r="DXU3" s="16"/>
      <c r="DXV3" s="16"/>
      <c r="DXW3" s="16"/>
      <c r="DXX3" s="16"/>
      <c r="DXY3" s="16"/>
      <c r="DXZ3" s="16"/>
      <c r="DYA3" s="16"/>
      <c r="DYB3" s="16"/>
      <c r="DYC3" s="16"/>
      <c r="DYD3" s="16"/>
      <c r="DYE3" s="16"/>
      <c r="DYF3" s="16"/>
      <c r="DYG3" s="16"/>
      <c r="DYH3" s="16"/>
      <c r="DYI3" s="16"/>
      <c r="DYJ3" s="16"/>
      <c r="DYK3" s="16"/>
      <c r="DYL3" s="16"/>
      <c r="DYM3" s="16"/>
      <c r="DYN3" s="16"/>
      <c r="DYO3" s="16"/>
      <c r="DYP3" s="16"/>
      <c r="DYQ3" s="16"/>
      <c r="DYR3" s="16"/>
      <c r="DYS3" s="16"/>
      <c r="DYT3" s="16"/>
      <c r="DYU3" s="16"/>
      <c r="DYV3" s="16"/>
      <c r="DYW3" s="16"/>
      <c r="DYX3" s="16"/>
      <c r="DYY3" s="16"/>
      <c r="DYZ3" s="16"/>
      <c r="DZA3" s="16"/>
      <c r="DZB3" s="16"/>
      <c r="DZC3" s="16"/>
      <c r="DZD3" s="16"/>
      <c r="DZE3" s="16"/>
      <c r="DZF3" s="16"/>
      <c r="DZG3" s="16"/>
      <c r="DZH3" s="16"/>
      <c r="DZI3" s="16"/>
      <c r="DZJ3" s="16"/>
      <c r="DZK3" s="16"/>
      <c r="DZL3" s="16"/>
      <c r="DZM3" s="16"/>
      <c r="DZN3" s="16"/>
      <c r="DZO3" s="16"/>
      <c r="DZP3" s="16"/>
      <c r="DZQ3" s="16"/>
      <c r="DZR3" s="16"/>
      <c r="DZS3" s="16"/>
      <c r="DZT3" s="16"/>
      <c r="DZU3" s="16"/>
      <c r="DZV3" s="16"/>
      <c r="DZW3" s="16"/>
      <c r="DZX3" s="16"/>
      <c r="DZY3" s="16"/>
      <c r="DZZ3" s="16"/>
      <c r="EAA3" s="16"/>
      <c r="EAB3" s="16"/>
      <c r="EAC3" s="16"/>
      <c r="EAD3" s="16"/>
      <c r="EAE3" s="16"/>
      <c r="EAF3" s="16"/>
      <c r="EAG3" s="16"/>
      <c r="EAH3" s="16"/>
      <c r="EAI3" s="16"/>
      <c r="EAJ3" s="16"/>
      <c r="EAK3" s="16"/>
      <c r="EAL3" s="16"/>
      <c r="EAM3" s="16"/>
      <c r="EAN3" s="16"/>
      <c r="EAO3" s="16"/>
      <c r="EAP3" s="16"/>
      <c r="EAQ3" s="16"/>
      <c r="EAR3" s="16"/>
      <c r="EAS3" s="16"/>
      <c r="EAT3" s="16"/>
      <c r="EAU3" s="16"/>
      <c r="EAV3" s="16"/>
      <c r="EAW3" s="16"/>
      <c r="EAX3" s="16"/>
      <c r="EAY3" s="16"/>
      <c r="EAZ3" s="16"/>
      <c r="EBA3" s="16"/>
      <c r="EBB3" s="16"/>
      <c r="EBC3" s="16"/>
      <c r="EBD3" s="16"/>
      <c r="EBE3" s="16"/>
      <c r="EBF3" s="16"/>
      <c r="EBG3" s="16"/>
      <c r="EBH3" s="16"/>
      <c r="EBI3" s="16"/>
      <c r="EBJ3" s="16"/>
      <c r="EBK3" s="16"/>
      <c r="EBL3" s="16"/>
      <c r="EBM3" s="16"/>
      <c r="EBN3" s="16"/>
      <c r="EBO3" s="16"/>
      <c r="EBP3" s="16"/>
      <c r="EBQ3" s="16"/>
      <c r="EBR3" s="16"/>
      <c r="EBS3" s="16"/>
      <c r="EBT3" s="16"/>
      <c r="EBU3" s="16"/>
      <c r="EBV3" s="16"/>
      <c r="EBW3" s="16"/>
      <c r="EBX3" s="16"/>
      <c r="EBY3" s="16"/>
      <c r="EBZ3" s="16"/>
      <c r="ECA3" s="16"/>
      <c r="ECB3" s="16"/>
      <c r="ECC3" s="16"/>
      <c r="ECD3" s="16"/>
      <c r="ECE3" s="16"/>
      <c r="ECF3" s="16"/>
      <c r="ECG3" s="16"/>
      <c r="ECH3" s="16"/>
      <c r="ECI3" s="16"/>
      <c r="ECJ3" s="16"/>
      <c r="ECK3" s="16"/>
      <c r="ECL3" s="16"/>
      <c r="ECM3" s="16"/>
      <c r="ECN3" s="16"/>
      <c r="ECO3" s="16"/>
      <c r="ECP3" s="16"/>
      <c r="ECQ3" s="16"/>
      <c r="ECR3" s="16"/>
      <c r="ECS3" s="16"/>
      <c r="ECT3" s="16"/>
      <c r="ECU3" s="16"/>
      <c r="ECV3" s="16"/>
      <c r="ECW3" s="16"/>
      <c r="ECX3" s="16"/>
      <c r="ECY3" s="16"/>
      <c r="ECZ3" s="16"/>
      <c r="EDA3" s="16"/>
      <c r="EDB3" s="16"/>
      <c r="EDC3" s="16"/>
      <c r="EDD3" s="16"/>
      <c r="EDE3" s="16"/>
      <c r="EDF3" s="16"/>
      <c r="EDG3" s="16"/>
      <c r="EDH3" s="16"/>
      <c r="EDI3" s="16"/>
      <c r="EDJ3" s="16"/>
      <c r="EDK3" s="16"/>
      <c r="EDL3" s="16"/>
      <c r="EDM3" s="16"/>
      <c r="EDN3" s="16"/>
      <c r="EDO3" s="16"/>
      <c r="EDP3" s="16"/>
      <c r="EDQ3" s="16"/>
      <c r="EDR3" s="16"/>
      <c r="EDS3" s="16"/>
      <c r="EDT3" s="16"/>
      <c r="EDU3" s="16"/>
      <c r="EDV3" s="16"/>
      <c r="EDW3" s="16"/>
      <c r="EDX3" s="16"/>
      <c r="EDY3" s="16"/>
      <c r="EDZ3" s="16"/>
      <c r="EEA3" s="16"/>
      <c r="EEB3" s="16"/>
      <c r="EEC3" s="16"/>
      <c r="EED3" s="16"/>
      <c r="EEE3" s="16"/>
      <c r="EEF3" s="16"/>
      <c r="EEG3" s="16"/>
      <c r="EEH3" s="16"/>
      <c r="EEI3" s="16"/>
      <c r="EEJ3" s="16"/>
      <c r="EEK3" s="16"/>
      <c r="EEL3" s="16"/>
      <c r="EEM3" s="16"/>
      <c r="EEN3" s="16"/>
      <c r="EEO3" s="16"/>
      <c r="EEP3" s="16"/>
      <c r="EEQ3" s="16"/>
      <c r="EER3" s="16"/>
      <c r="EES3" s="16"/>
      <c r="EET3" s="16"/>
      <c r="EEU3" s="16"/>
      <c r="EEV3" s="16"/>
      <c r="EEW3" s="16"/>
      <c r="EEX3" s="16"/>
      <c r="EEY3" s="16"/>
      <c r="EEZ3" s="16"/>
      <c r="EFA3" s="16"/>
      <c r="EFB3" s="16"/>
      <c r="EFC3" s="16"/>
      <c r="EFD3" s="16"/>
      <c r="EFE3" s="16"/>
      <c r="EFF3" s="16"/>
      <c r="EFG3" s="16"/>
      <c r="EFH3" s="16"/>
      <c r="EFI3" s="16"/>
      <c r="EFJ3" s="16"/>
      <c r="EFK3" s="16"/>
      <c r="EFL3" s="16"/>
      <c r="EFM3" s="16"/>
      <c r="EFN3" s="16"/>
      <c r="EFO3" s="16"/>
      <c r="EFP3" s="16"/>
      <c r="EFQ3" s="16"/>
      <c r="EFR3" s="16"/>
      <c r="EFS3" s="16"/>
      <c r="EFT3" s="16"/>
      <c r="EFU3" s="16"/>
      <c r="EFV3" s="16"/>
      <c r="EFW3" s="16"/>
      <c r="EFX3" s="16"/>
      <c r="EFY3" s="16"/>
      <c r="EFZ3" s="16"/>
      <c r="EGA3" s="16"/>
      <c r="EGB3" s="16"/>
      <c r="EGC3" s="16"/>
      <c r="EGD3" s="16"/>
      <c r="EGE3" s="16"/>
      <c r="EGF3" s="16"/>
      <c r="EGG3" s="16"/>
      <c r="EGH3" s="16"/>
      <c r="EGI3" s="16"/>
      <c r="EGJ3" s="16"/>
      <c r="EGK3" s="16"/>
      <c r="EGL3" s="16"/>
      <c r="EGM3" s="16"/>
      <c r="EGN3" s="16"/>
      <c r="EGO3" s="16"/>
      <c r="EGP3" s="16"/>
      <c r="EGQ3" s="16"/>
      <c r="EGR3" s="16"/>
      <c r="EGS3" s="16"/>
      <c r="EGT3" s="16"/>
      <c r="EGU3" s="16"/>
      <c r="EGV3" s="16"/>
      <c r="EGW3" s="16"/>
      <c r="EGX3" s="16"/>
      <c r="EGY3" s="16"/>
      <c r="EGZ3" s="16"/>
      <c r="EHA3" s="16"/>
      <c r="EHB3" s="16"/>
      <c r="EHC3" s="16"/>
      <c r="EHD3" s="16"/>
      <c r="EHE3" s="16"/>
      <c r="EHF3" s="16"/>
      <c r="EHG3" s="16"/>
      <c r="EHH3" s="16"/>
      <c r="EHI3" s="16"/>
      <c r="EHJ3" s="16"/>
      <c r="EHK3" s="16"/>
      <c r="EHL3" s="16"/>
      <c r="EHM3" s="16"/>
      <c r="EHN3" s="16"/>
      <c r="EHO3" s="16"/>
      <c r="EHP3" s="16"/>
      <c r="EHQ3" s="16"/>
      <c r="EHR3" s="16"/>
      <c r="EHS3" s="16"/>
      <c r="EHT3" s="16"/>
      <c r="EHU3" s="16"/>
      <c r="EHV3" s="16"/>
      <c r="EHW3" s="16"/>
      <c r="EHX3" s="16"/>
      <c r="EHY3" s="16"/>
      <c r="EHZ3" s="16"/>
      <c r="EIA3" s="16"/>
      <c r="EIB3" s="16"/>
      <c r="EIC3" s="16"/>
      <c r="EID3" s="16"/>
      <c r="EIE3" s="16"/>
      <c r="EIF3" s="16"/>
      <c r="EIG3" s="16"/>
      <c r="EIH3" s="16"/>
      <c r="EII3" s="16"/>
      <c r="EIJ3" s="16"/>
      <c r="EIK3" s="16"/>
      <c r="EIL3" s="16"/>
      <c r="EIM3" s="16"/>
      <c r="EIN3" s="16"/>
      <c r="EIO3" s="16"/>
      <c r="EIP3" s="16"/>
      <c r="EIQ3" s="16"/>
      <c r="EIR3" s="16"/>
      <c r="EIS3" s="16"/>
      <c r="EIT3" s="16"/>
      <c r="EIU3" s="16"/>
      <c r="EIV3" s="16"/>
      <c r="EIW3" s="16"/>
      <c r="EIX3" s="16"/>
      <c r="EIY3" s="16"/>
      <c r="EIZ3" s="16"/>
      <c r="EJA3" s="16"/>
      <c r="EJB3" s="16"/>
      <c r="EJC3" s="16"/>
      <c r="EJD3" s="16"/>
      <c r="EJE3" s="16"/>
      <c r="EJF3" s="16"/>
      <c r="EJG3" s="16"/>
      <c r="EJH3" s="16"/>
      <c r="EJI3" s="16"/>
      <c r="EJJ3" s="16"/>
      <c r="EJK3" s="16"/>
      <c r="EJL3" s="16"/>
      <c r="EJM3" s="16"/>
      <c r="EJN3" s="16"/>
      <c r="EJO3" s="16"/>
      <c r="EJP3" s="16"/>
      <c r="EJQ3" s="16"/>
      <c r="EJR3" s="16"/>
      <c r="EJS3" s="16"/>
      <c r="EJT3" s="16"/>
      <c r="EJU3" s="16"/>
      <c r="EJV3" s="16"/>
      <c r="EJW3" s="16"/>
      <c r="EJX3" s="16"/>
      <c r="EJY3" s="16"/>
      <c r="EJZ3" s="16"/>
      <c r="EKA3" s="16"/>
      <c r="EKB3" s="16"/>
      <c r="EKC3" s="16"/>
      <c r="EKD3" s="16"/>
      <c r="EKE3" s="16"/>
      <c r="EKF3" s="16"/>
      <c r="EKG3" s="16"/>
      <c r="EKH3" s="16"/>
      <c r="EKI3" s="16"/>
      <c r="EKJ3" s="16"/>
      <c r="EKK3" s="16"/>
      <c r="EKL3" s="16"/>
      <c r="EKM3" s="16"/>
      <c r="EKN3" s="16"/>
      <c r="EKO3" s="16"/>
      <c r="EKP3" s="16"/>
      <c r="EKQ3" s="16"/>
      <c r="EKR3" s="16"/>
      <c r="EKS3" s="16"/>
      <c r="EKT3" s="16"/>
      <c r="EKU3" s="16"/>
      <c r="EKV3" s="16"/>
      <c r="EKW3" s="16"/>
      <c r="EKX3" s="16"/>
      <c r="EKY3" s="16"/>
      <c r="EKZ3" s="16"/>
      <c r="ELA3" s="16"/>
      <c r="ELB3" s="16"/>
      <c r="ELC3" s="16"/>
      <c r="ELD3" s="16"/>
      <c r="ELE3" s="16"/>
      <c r="ELF3" s="16"/>
      <c r="ELG3" s="16"/>
      <c r="ELH3" s="16"/>
      <c r="ELI3" s="16"/>
      <c r="ELJ3" s="16"/>
      <c r="ELK3" s="16"/>
      <c r="ELL3" s="16"/>
      <c r="ELM3" s="16"/>
      <c r="ELN3" s="16"/>
      <c r="ELO3" s="16"/>
      <c r="ELP3" s="16"/>
      <c r="ELQ3" s="16"/>
      <c r="ELR3" s="16"/>
      <c r="ELS3" s="16"/>
      <c r="ELT3" s="16"/>
      <c r="ELU3" s="16"/>
      <c r="ELV3" s="16"/>
      <c r="ELW3" s="16"/>
      <c r="ELX3" s="16"/>
      <c r="ELY3" s="16"/>
      <c r="ELZ3" s="16"/>
      <c r="EMA3" s="16"/>
      <c r="EMB3" s="16"/>
      <c r="EMC3" s="16"/>
      <c r="EMD3" s="16"/>
      <c r="EME3" s="16"/>
      <c r="EMF3" s="16"/>
      <c r="EMG3" s="16"/>
      <c r="EMH3" s="16"/>
      <c r="EMI3" s="16"/>
      <c r="EMJ3" s="16"/>
      <c r="EMK3" s="16"/>
      <c r="EML3" s="16"/>
      <c r="EMM3" s="16"/>
      <c r="EMN3" s="16"/>
      <c r="EMO3" s="16"/>
      <c r="EMP3" s="16"/>
      <c r="EMQ3" s="16"/>
      <c r="EMR3" s="16"/>
      <c r="EMS3" s="16"/>
      <c r="EMT3" s="16"/>
      <c r="EMU3" s="16"/>
      <c r="EMV3" s="16"/>
      <c r="EMW3" s="16"/>
      <c r="EMX3" s="16"/>
      <c r="EMY3" s="16"/>
      <c r="EMZ3" s="16"/>
      <c r="ENA3" s="16"/>
      <c r="ENB3" s="16"/>
      <c r="ENC3" s="16"/>
      <c r="END3" s="16"/>
      <c r="ENE3" s="16"/>
      <c r="ENF3" s="16"/>
      <c r="ENG3" s="16"/>
      <c r="ENH3" s="16"/>
      <c r="ENI3" s="16"/>
      <c r="ENJ3" s="16"/>
      <c r="ENK3" s="16"/>
      <c r="ENL3" s="16"/>
      <c r="ENM3" s="16"/>
      <c r="ENN3" s="16"/>
      <c r="ENO3" s="16"/>
      <c r="ENP3" s="16"/>
      <c r="ENQ3" s="16"/>
      <c r="ENR3" s="16"/>
      <c r="ENS3" s="16"/>
      <c r="ENT3" s="16"/>
      <c r="ENU3" s="16"/>
      <c r="ENV3" s="16"/>
      <c r="ENW3" s="16"/>
      <c r="ENX3" s="16"/>
      <c r="ENY3" s="16"/>
      <c r="ENZ3" s="16"/>
      <c r="EOA3" s="16"/>
      <c r="EOB3" s="16"/>
      <c r="EOC3" s="16"/>
      <c r="EOD3" s="16"/>
      <c r="EOE3" s="16"/>
      <c r="EOF3" s="16"/>
      <c r="EOG3" s="16"/>
      <c r="EOH3" s="16"/>
      <c r="EOI3" s="16"/>
      <c r="EOJ3" s="16"/>
      <c r="EOK3" s="16"/>
      <c r="EOL3" s="16"/>
      <c r="EOM3" s="16"/>
      <c r="EON3" s="16"/>
      <c r="EOO3" s="16"/>
      <c r="EOP3" s="16"/>
      <c r="EOQ3" s="16"/>
      <c r="EOR3" s="16"/>
      <c r="EOS3" s="16"/>
      <c r="EOT3" s="16"/>
      <c r="EOU3" s="16"/>
      <c r="EOV3" s="16"/>
      <c r="EOW3" s="16"/>
      <c r="EOX3" s="16"/>
      <c r="EOY3" s="16"/>
      <c r="EOZ3" s="16"/>
      <c r="EPA3" s="16"/>
      <c r="EPB3" s="16"/>
      <c r="EPC3" s="16"/>
      <c r="EPD3" s="16"/>
      <c r="EPE3" s="16"/>
      <c r="EPF3" s="16"/>
      <c r="EPG3" s="16"/>
      <c r="EPH3" s="16"/>
      <c r="EPI3" s="16"/>
      <c r="EPJ3" s="16"/>
      <c r="EPK3" s="16"/>
      <c r="EPL3" s="16"/>
      <c r="EPM3" s="16"/>
      <c r="EPN3" s="16"/>
      <c r="EPO3" s="16"/>
      <c r="EPP3" s="16"/>
      <c r="EPQ3" s="16"/>
      <c r="EPR3" s="16"/>
      <c r="EPS3" s="16"/>
      <c r="EPT3" s="16"/>
      <c r="EPU3" s="16"/>
      <c r="EPV3" s="16"/>
      <c r="EPW3" s="16"/>
      <c r="EPX3" s="16"/>
      <c r="EPY3" s="16"/>
      <c r="EPZ3" s="16"/>
      <c r="EQA3" s="16"/>
      <c r="EQB3" s="16"/>
      <c r="EQC3" s="16"/>
      <c r="EQD3" s="16"/>
      <c r="EQE3" s="16"/>
      <c r="EQF3" s="16"/>
      <c r="EQG3" s="16"/>
      <c r="EQH3" s="16"/>
      <c r="EQI3" s="16"/>
      <c r="EQJ3" s="16"/>
      <c r="EQK3" s="16"/>
      <c r="EQL3" s="16"/>
      <c r="EQM3" s="16"/>
      <c r="EQN3" s="16"/>
      <c r="EQO3" s="16"/>
      <c r="EQP3" s="16"/>
      <c r="EQQ3" s="16"/>
      <c r="EQR3" s="16"/>
      <c r="EQS3" s="16"/>
      <c r="EQT3" s="16"/>
      <c r="EQU3" s="16"/>
      <c r="EQV3" s="16"/>
      <c r="EQW3" s="16"/>
      <c r="EQX3" s="16"/>
      <c r="EQY3" s="16"/>
      <c r="EQZ3" s="16"/>
      <c r="ERA3" s="16"/>
      <c r="ERB3" s="16"/>
      <c r="ERC3" s="16"/>
      <c r="ERD3" s="16"/>
      <c r="ERE3" s="16"/>
      <c r="ERF3" s="16"/>
      <c r="ERG3" s="16"/>
      <c r="ERH3" s="16"/>
      <c r="ERI3" s="16"/>
      <c r="ERJ3" s="16"/>
      <c r="ERK3" s="16"/>
      <c r="ERL3" s="16"/>
      <c r="ERM3" s="16"/>
      <c r="ERN3" s="16"/>
      <c r="ERO3" s="16"/>
      <c r="ERP3" s="16"/>
      <c r="ERQ3" s="16"/>
      <c r="ERR3" s="16"/>
      <c r="ERS3" s="16"/>
      <c r="ERT3" s="16"/>
      <c r="ERU3" s="16"/>
      <c r="ERV3" s="16"/>
      <c r="ERW3" s="16"/>
      <c r="ERX3" s="16"/>
      <c r="ERY3" s="16"/>
      <c r="ERZ3" s="16"/>
      <c r="ESA3" s="16"/>
      <c r="ESB3" s="16"/>
      <c r="ESC3" s="16"/>
      <c r="ESD3" s="16"/>
      <c r="ESE3" s="16"/>
      <c r="ESF3" s="16"/>
      <c r="ESG3" s="16"/>
      <c r="ESH3" s="16"/>
      <c r="ESI3" s="16"/>
      <c r="ESJ3" s="16"/>
      <c r="ESK3" s="16"/>
      <c r="ESL3" s="16"/>
      <c r="ESM3" s="16"/>
      <c r="ESN3" s="16"/>
      <c r="ESO3" s="16"/>
      <c r="ESP3" s="16"/>
      <c r="ESQ3" s="16"/>
      <c r="ESR3" s="16"/>
      <c r="ESS3" s="16"/>
      <c r="EST3" s="16"/>
      <c r="ESU3" s="16"/>
      <c r="ESV3" s="16"/>
      <c r="ESW3" s="16"/>
      <c r="ESX3" s="16"/>
      <c r="ESY3" s="16"/>
      <c r="ESZ3" s="16"/>
      <c r="ETA3" s="16"/>
      <c r="ETB3" s="16"/>
      <c r="ETC3" s="16"/>
      <c r="ETD3" s="16"/>
      <c r="ETE3" s="16"/>
      <c r="ETF3" s="16"/>
      <c r="ETG3" s="16"/>
      <c r="ETH3" s="16"/>
      <c r="ETI3" s="16"/>
      <c r="ETJ3" s="16"/>
      <c r="ETK3" s="16"/>
      <c r="ETL3" s="16"/>
      <c r="ETM3" s="16"/>
      <c r="ETN3" s="16"/>
      <c r="ETO3" s="16"/>
      <c r="ETP3" s="16"/>
      <c r="ETQ3" s="16"/>
      <c r="ETR3" s="16"/>
      <c r="ETS3" s="16"/>
      <c r="ETT3" s="16"/>
      <c r="ETU3" s="16"/>
      <c r="ETV3" s="16"/>
      <c r="ETW3" s="16"/>
      <c r="ETX3" s="16"/>
      <c r="ETY3" s="16"/>
      <c r="ETZ3" s="16"/>
      <c r="EUA3" s="16"/>
      <c r="EUB3" s="16"/>
      <c r="EUC3" s="16"/>
      <c r="EUD3" s="16"/>
      <c r="EUE3" s="16"/>
      <c r="EUF3" s="16"/>
      <c r="EUG3" s="16"/>
      <c r="EUH3" s="16"/>
      <c r="EUI3" s="16"/>
      <c r="EUJ3" s="16"/>
      <c r="EUK3" s="16"/>
      <c r="EUL3" s="16"/>
      <c r="EUM3" s="16"/>
      <c r="EUN3" s="16"/>
      <c r="EUO3" s="16"/>
      <c r="EUP3" s="16"/>
      <c r="EUQ3" s="16"/>
      <c r="EUR3" s="16"/>
      <c r="EUS3" s="16"/>
      <c r="EUT3" s="16"/>
      <c r="EUU3" s="16"/>
      <c r="EUV3" s="16"/>
      <c r="EUW3" s="16"/>
      <c r="EUX3" s="16"/>
      <c r="EUY3" s="16"/>
      <c r="EUZ3" s="16"/>
      <c r="EVA3" s="16"/>
      <c r="EVB3" s="16"/>
      <c r="EVC3" s="16"/>
      <c r="EVD3" s="16"/>
      <c r="EVE3" s="16"/>
      <c r="EVF3" s="16"/>
      <c r="EVG3" s="16"/>
      <c r="EVH3" s="16"/>
      <c r="EVI3" s="16"/>
      <c r="EVJ3" s="16"/>
      <c r="EVK3" s="16"/>
      <c r="EVL3" s="16"/>
      <c r="EVM3" s="16"/>
      <c r="EVN3" s="16"/>
      <c r="EVO3" s="16"/>
      <c r="EVP3" s="16"/>
      <c r="EVQ3" s="16"/>
      <c r="EVR3" s="16"/>
      <c r="EVS3" s="16"/>
      <c r="EVT3" s="16"/>
      <c r="EVU3" s="16"/>
      <c r="EVV3" s="16"/>
      <c r="EVW3" s="16"/>
      <c r="EVX3" s="16"/>
      <c r="EVY3" s="16"/>
      <c r="EVZ3" s="16"/>
      <c r="EWA3" s="16"/>
      <c r="EWB3" s="16"/>
      <c r="EWC3" s="16"/>
      <c r="EWD3" s="16"/>
      <c r="EWE3" s="16"/>
      <c r="EWF3" s="16"/>
      <c r="EWG3" s="16"/>
      <c r="EWH3" s="16"/>
      <c r="EWI3" s="16"/>
      <c r="EWJ3" s="16"/>
      <c r="EWK3" s="16"/>
      <c r="EWL3" s="16"/>
      <c r="EWM3" s="16"/>
      <c r="EWN3" s="16"/>
      <c r="EWO3" s="16"/>
      <c r="EWP3" s="16"/>
      <c r="EWQ3" s="16"/>
      <c r="EWR3" s="16"/>
      <c r="EWS3" s="16"/>
      <c r="EWT3" s="16"/>
      <c r="EWU3" s="16"/>
      <c r="EWV3" s="16"/>
      <c r="EWW3" s="16"/>
      <c r="EWX3" s="16"/>
      <c r="EWY3" s="16"/>
      <c r="EWZ3" s="16"/>
      <c r="EXA3" s="16"/>
      <c r="EXB3" s="16"/>
      <c r="EXC3" s="16"/>
      <c r="EXD3" s="16"/>
      <c r="EXE3" s="16"/>
      <c r="EXF3" s="16"/>
      <c r="EXG3" s="16"/>
      <c r="EXH3" s="16"/>
      <c r="EXI3" s="16"/>
      <c r="EXJ3" s="16"/>
      <c r="EXK3" s="16"/>
      <c r="EXL3" s="16"/>
      <c r="EXM3" s="16"/>
      <c r="EXN3" s="16"/>
      <c r="EXO3" s="16"/>
      <c r="EXP3" s="16"/>
      <c r="EXQ3" s="16"/>
      <c r="EXR3" s="16"/>
      <c r="EXS3" s="16"/>
      <c r="EXT3" s="16"/>
      <c r="EXU3" s="16"/>
      <c r="EXV3" s="16"/>
      <c r="EXW3" s="16"/>
      <c r="EXX3" s="16"/>
      <c r="EXY3" s="16"/>
      <c r="EXZ3" s="16"/>
      <c r="EYA3" s="16"/>
      <c r="EYB3" s="16"/>
      <c r="EYC3" s="16"/>
      <c r="EYD3" s="16"/>
      <c r="EYE3" s="16"/>
      <c r="EYF3" s="16"/>
      <c r="EYG3" s="16"/>
      <c r="EYH3" s="16"/>
      <c r="EYI3" s="16"/>
      <c r="EYJ3" s="16"/>
      <c r="EYK3" s="16"/>
      <c r="EYL3" s="16"/>
      <c r="EYM3" s="16"/>
      <c r="EYN3" s="16"/>
      <c r="EYO3" s="16"/>
      <c r="EYP3" s="16"/>
      <c r="EYQ3" s="16"/>
      <c r="EYR3" s="16"/>
      <c r="EYS3" s="16"/>
      <c r="EYT3" s="16"/>
      <c r="EYU3" s="16"/>
      <c r="EYV3" s="16"/>
      <c r="EYW3" s="16"/>
      <c r="EYX3" s="16"/>
      <c r="EYY3" s="16"/>
      <c r="EYZ3" s="16"/>
      <c r="EZA3" s="16"/>
      <c r="EZB3" s="16"/>
      <c r="EZC3" s="16"/>
      <c r="EZD3" s="16"/>
      <c r="EZE3" s="16"/>
      <c r="EZF3" s="16"/>
      <c r="EZG3" s="16"/>
      <c r="EZH3" s="16"/>
      <c r="EZI3" s="16"/>
      <c r="EZJ3" s="16"/>
      <c r="EZK3" s="16"/>
      <c r="EZL3" s="16"/>
      <c r="EZM3" s="16"/>
      <c r="EZN3" s="16"/>
      <c r="EZO3" s="16"/>
      <c r="EZP3" s="16"/>
      <c r="EZQ3" s="16"/>
      <c r="EZR3" s="16"/>
      <c r="EZS3" s="16"/>
      <c r="EZT3" s="16"/>
      <c r="EZU3" s="16"/>
      <c r="EZV3" s="16"/>
      <c r="EZW3" s="16"/>
      <c r="EZX3" s="16"/>
      <c r="EZY3" s="16"/>
      <c r="EZZ3" s="16"/>
      <c r="FAA3" s="16"/>
      <c r="FAB3" s="16"/>
      <c r="FAC3" s="16"/>
      <c r="FAD3" s="16"/>
      <c r="FAE3" s="16"/>
      <c r="FAF3" s="16"/>
      <c r="FAG3" s="16"/>
      <c r="FAH3" s="16"/>
      <c r="FAI3" s="16"/>
      <c r="FAJ3" s="16"/>
      <c r="FAK3" s="16"/>
      <c r="FAL3" s="16"/>
      <c r="FAM3" s="16"/>
      <c r="FAN3" s="16"/>
      <c r="FAO3" s="16"/>
      <c r="FAP3" s="16"/>
      <c r="FAQ3" s="16"/>
      <c r="FAR3" s="16"/>
      <c r="FAS3" s="16"/>
      <c r="FAT3" s="16"/>
      <c r="FAU3" s="16"/>
      <c r="FAV3" s="16"/>
      <c r="FAW3" s="16"/>
      <c r="FAX3" s="16"/>
      <c r="FAY3" s="16"/>
      <c r="FAZ3" s="16"/>
      <c r="FBA3" s="16"/>
      <c r="FBB3" s="16"/>
      <c r="FBC3" s="16"/>
      <c r="FBD3" s="16"/>
      <c r="FBE3" s="16"/>
      <c r="FBF3" s="16"/>
      <c r="FBG3" s="16"/>
      <c r="FBH3" s="16"/>
      <c r="FBI3" s="16"/>
      <c r="FBJ3" s="16"/>
      <c r="FBK3" s="16"/>
      <c r="FBL3" s="16"/>
      <c r="FBM3" s="16"/>
      <c r="FBN3" s="16"/>
      <c r="FBO3" s="16"/>
      <c r="FBP3" s="16"/>
      <c r="FBQ3" s="16"/>
      <c r="FBR3" s="16"/>
      <c r="FBS3" s="16"/>
      <c r="FBT3" s="16"/>
      <c r="FBU3" s="16"/>
      <c r="FBV3" s="16"/>
      <c r="FBW3" s="16"/>
      <c r="FBX3" s="16"/>
      <c r="FBY3" s="16"/>
      <c r="FBZ3" s="16"/>
      <c r="FCA3" s="16"/>
      <c r="FCB3" s="16"/>
      <c r="FCC3" s="16"/>
      <c r="FCD3" s="16"/>
      <c r="FCE3" s="16"/>
      <c r="FCF3" s="16"/>
      <c r="FCG3" s="16"/>
      <c r="FCH3" s="16"/>
      <c r="FCI3" s="16"/>
      <c r="FCJ3" s="16"/>
      <c r="FCK3" s="16"/>
      <c r="FCL3" s="16"/>
      <c r="FCM3" s="16"/>
      <c r="FCN3" s="16"/>
      <c r="FCO3" s="16"/>
      <c r="FCP3" s="16"/>
      <c r="FCQ3" s="16"/>
      <c r="FCR3" s="16"/>
      <c r="FCS3" s="16"/>
      <c r="FCT3" s="16"/>
      <c r="FCU3" s="16"/>
      <c r="FCV3" s="16"/>
      <c r="FCW3" s="16"/>
      <c r="FCX3" s="16"/>
      <c r="FCY3" s="16"/>
      <c r="FCZ3" s="16"/>
      <c r="FDA3" s="16"/>
      <c r="FDB3" s="16"/>
      <c r="FDC3" s="16"/>
      <c r="FDD3" s="16"/>
      <c r="FDE3" s="16"/>
      <c r="FDF3" s="16"/>
      <c r="FDG3" s="16"/>
      <c r="FDH3" s="16"/>
      <c r="FDI3" s="16"/>
      <c r="FDJ3" s="16"/>
      <c r="FDK3" s="16"/>
      <c r="FDL3" s="16"/>
      <c r="FDM3" s="16"/>
      <c r="FDN3" s="16"/>
      <c r="FDO3" s="16"/>
      <c r="FDP3" s="16"/>
      <c r="FDQ3" s="16"/>
      <c r="FDR3" s="16"/>
      <c r="FDS3" s="16"/>
      <c r="FDT3" s="16"/>
      <c r="FDU3" s="16"/>
      <c r="FDV3" s="16"/>
      <c r="FDW3" s="16"/>
      <c r="FDX3" s="16"/>
      <c r="FDY3" s="16"/>
      <c r="FDZ3" s="16"/>
      <c r="FEA3" s="16"/>
      <c r="FEB3" s="16"/>
      <c r="FEC3" s="16"/>
      <c r="FED3" s="16"/>
      <c r="FEE3" s="16"/>
      <c r="FEF3" s="16"/>
      <c r="FEG3" s="16"/>
      <c r="FEH3" s="16"/>
      <c r="FEI3" s="16"/>
      <c r="FEJ3" s="16"/>
      <c r="FEK3" s="16"/>
      <c r="FEL3" s="16"/>
      <c r="FEM3" s="16"/>
      <c r="FEN3" s="16"/>
      <c r="FEO3" s="16"/>
      <c r="FEP3" s="16"/>
      <c r="FEQ3" s="16"/>
      <c r="FER3" s="16"/>
      <c r="FES3" s="16"/>
      <c r="FET3" s="16"/>
      <c r="FEU3" s="16"/>
      <c r="FEV3" s="16"/>
      <c r="FEW3" s="16"/>
      <c r="FEX3" s="16"/>
      <c r="FEY3" s="16"/>
      <c r="FEZ3" s="16"/>
      <c r="FFA3" s="16"/>
      <c r="FFB3" s="16"/>
      <c r="FFC3" s="16"/>
      <c r="FFD3" s="16"/>
      <c r="FFE3" s="16"/>
      <c r="FFF3" s="16"/>
      <c r="FFG3" s="16"/>
      <c r="FFH3" s="16"/>
      <c r="FFI3" s="16"/>
      <c r="FFJ3" s="16"/>
      <c r="FFK3" s="16"/>
      <c r="FFL3" s="16"/>
      <c r="FFM3" s="16"/>
      <c r="FFN3" s="16"/>
      <c r="FFO3" s="16"/>
      <c r="FFP3" s="16"/>
      <c r="FFQ3" s="16"/>
      <c r="FFR3" s="16"/>
      <c r="FFS3" s="16"/>
      <c r="FFT3" s="16"/>
      <c r="FFU3" s="16"/>
      <c r="FFV3" s="16"/>
      <c r="FFW3" s="16"/>
      <c r="FFX3" s="16"/>
      <c r="FFY3" s="16"/>
      <c r="FFZ3" s="16"/>
      <c r="FGA3" s="16"/>
      <c r="FGB3" s="16"/>
      <c r="FGC3" s="16"/>
      <c r="FGD3" s="16"/>
      <c r="FGE3" s="16"/>
      <c r="FGF3" s="16"/>
      <c r="FGG3" s="16"/>
      <c r="FGH3" s="16"/>
      <c r="FGI3" s="16"/>
      <c r="FGJ3" s="16"/>
      <c r="FGK3" s="16"/>
      <c r="FGL3" s="16"/>
      <c r="FGM3" s="16"/>
      <c r="FGN3" s="16"/>
      <c r="FGO3" s="16"/>
      <c r="FGP3" s="16"/>
      <c r="FGQ3" s="16"/>
      <c r="FGR3" s="16"/>
      <c r="FGS3" s="16"/>
      <c r="FGT3" s="16"/>
      <c r="FGU3" s="16"/>
      <c r="FGV3" s="16"/>
      <c r="FGW3" s="16"/>
      <c r="FGX3" s="16"/>
      <c r="FGY3" s="16"/>
      <c r="FGZ3" s="16"/>
      <c r="FHA3" s="16"/>
      <c r="FHB3" s="16"/>
      <c r="FHC3" s="16"/>
      <c r="FHD3" s="16"/>
      <c r="FHE3" s="16"/>
      <c r="FHF3" s="16"/>
      <c r="FHG3" s="16"/>
      <c r="FHH3" s="16"/>
      <c r="FHI3" s="16"/>
      <c r="FHJ3" s="16"/>
      <c r="FHK3" s="16"/>
      <c r="FHL3" s="16"/>
      <c r="FHM3" s="16"/>
      <c r="FHN3" s="16"/>
      <c r="FHO3" s="16"/>
      <c r="FHP3" s="16"/>
      <c r="FHQ3" s="16"/>
      <c r="FHR3" s="16"/>
      <c r="FHS3" s="16"/>
      <c r="FHT3" s="16"/>
      <c r="FHU3" s="16"/>
      <c r="FHV3" s="16"/>
      <c r="FHW3" s="16"/>
      <c r="FHX3" s="16"/>
      <c r="FHY3" s="16"/>
      <c r="FHZ3" s="16"/>
      <c r="FIA3" s="16"/>
      <c r="FIB3" s="16"/>
      <c r="FIC3" s="16"/>
      <c r="FID3" s="16"/>
      <c r="FIE3" s="16"/>
      <c r="FIF3" s="16"/>
      <c r="FIG3" s="16"/>
      <c r="FIH3" s="16"/>
      <c r="FII3" s="16"/>
      <c r="FIJ3" s="16"/>
      <c r="FIK3" s="16"/>
      <c r="FIL3" s="16"/>
      <c r="FIM3" s="16"/>
      <c r="FIN3" s="16"/>
      <c r="FIO3" s="16"/>
      <c r="FIP3" s="16"/>
      <c r="FIQ3" s="16"/>
      <c r="FIR3" s="16"/>
      <c r="FIS3" s="16"/>
      <c r="FIT3" s="16"/>
      <c r="FIU3" s="16"/>
      <c r="FIV3" s="16"/>
      <c r="FIW3" s="16"/>
      <c r="FIX3" s="16"/>
      <c r="FIY3" s="16"/>
      <c r="FIZ3" s="16"/>
      <c r="FJA3" s="16"/>
      <c r="FJB3" s="16"/>
      <c r="FJC3" s="16"/>
      <c r="FJD3" s="16"/>
      <c r="FJE3" s="16"/>
      <c r="FJF3" s="16"/>
      <c r="FJG3" s="16"/>
      <c r="FJH3" s="16"/>
      <c r="FJI3" s="16"/>
      <c r="FJJ3" s="16"/>
      <c r="FJK3" s="16"/>
      <c r="FJL3" s="16"/>
      <c r="FJM3" s="16"/>
      <c r="FJN3" s="16"/>
      <c r="FJO3" s="16"/>
      <c r="FJP3" s="16"/>
      <c r="FJQ3" s="16"/>
      <c r="FJR3" s="16"/>
      <c r="FJS3" s="16"/>
      <c r="FJT3" s="16"/>
      <c r="FJU3" s="16"/>
      <c r="FJV3" s="16"/>
      <c r="FJW3" s="16"/>
      <c r="FJX3" s="16"/>
      <c r="FJY3" s="16"/>
      <c r="FJZ3" s="16"/>
      <c r="FKA3" s="16"/>
      <c r="FKB3" s="16"/>
      <c r="FKC3" s="16"/>
      <c r="FKD3" s="16"/>
      <c r="FKE3" s="16"/>
      <c r="FKF3" s="16"/>
      <c r="FKG3" s="16"/>
      <c r="FKH3" s="16"/>
      <c r="FKI3" s="16"/>
      <c r="FKJ3" s="16"/>
      <c r="FKK3" s="16"/>
      <c r="FKL3" s="16"/>
      <c r="FKM3" s="16"/>
      <c r="FKN3" s="16"/>
      <c r="FKO3" s="16"/>
      <c r="FKP3" s="16"/>
      <c r="FKQ3" s="16"/>
      <c r="FKR3" s="16"/>
      <c r="FKS3" s="16"/>
      <c r="FKT3" s="16"/>
      <c r="FKU3" s="16"/>
      <c r="FKV3" s="16"/>
      <c r="FKW3" s="16"/>
      <c r="FKX3" s="16"/>
      <c r="FKY3" s="16"/>
      <c r="FKZ3" s="16"/>
      <c r="FLA3" s="16"/>
      <c r="FLB3" s="16"/>
      <c r="FLC3" s="16"/>
      <c r="FLD3" s="16"/>
      <c r="FLE3" s="16"/>
      <c r="FLF3" s="16"/>
      <c r="FLG3" s="16"/>
      <c r="FLH3" s="16"/>
      <c r="FLI3" s="16"/>
      <c r="FLJ3" s="16"/>
      <c r="FLK3" s="16"/>
      <c r="FLL3" s="16"/>
      <c r="FLM3" s="16"/>
      <c r="FLN3" s="16"/>
      <c r="FLO3" s="16"/>
      <c r="FLP3" s="16"/>
      <c r="FLQ3" s="16"/>
      <c r="FLR3" s="16"/>
      <c r="FLS3" s="16"/>
      <c r="FLT3" s="16"/>
      <c r="FLU3" s="16"/>
      <c r="FLV3" s="16"/>
      <c r="FLW3" s="16"/>
      <c r="FLX3" s="16"/>
      <c r="FLY3" s="16"/>
      <c r="FLZ3" s="16"/>
      <c r="FMA3" s="16"/>
      <c r="FMB3" s="16"/>
      <c r="FMC3" s="16"/>
      <c r="FMD3" s="16"/>
      <c r="FME3" s="16"/>
      <c r="FMF3" s="16"/>
      <c r="FMG3" s="16"/>
      <c r="FMH3" s="16"/>
      <c r="FMI3" s="16"/>
      <c r="FMJ3" s="16"/>
      <c r="FMK3" s="16"/>
      <c r="FML3" s="16"/>
      <c r="FMM3" s="16"/>
      <c r="FMN3" s="16"/>
      <c r="FMO3" s="16"/>
      <c r="FMP3" s="16"/>
      <c r="FMQ3" s="16"/>
      <c r="FMR3" s="16"/>
      <c r="FMS3" s="16"/>
      <c r="FMT3" s="16"/>
      <c r="FMU3" s="16"/>
      <c r="FMV3" s="16"/>
      <c r="FMW3" s="16"/>
      <c r="FMX3" s="16"/>
      <c r="FMY3" s="16"/>
      <c r="FMZ3" s="16"/>
      <c r="FNA3" s="16"/>
      <c r="FNB3" s="16"/>
      <c r="FNC3" s="16"/>
      <c r="FND3" s="16"/>
      <c r="FNE3" s="16"/>
      <c r="FNF3" s="16"/>
      <c r="FNG3" s="16"/>
      <c r="FNH3" s="16"/>
      <c r="FNI3" s="16"/>
      <c r="FNJ3" s="16"/>
      <c r="FNK3" s="16"/>
      <c r="FNL3" s="16"/>
      <c r="FNM3" s="16"/>
      <c r="FNN3" s="16"/>
      <c r="FNO3" s="16"/>
      <c r="FNP3" s="16"/>
      <c r="FNQ3" s="16"/>
      <c r="FNR3" s="16"/>
      <c r="FNS3" s="16"/>
      <c r="FNT3" s="16"/>
      <c r="FNU3" s="16"/>
      <c r="FNV3" s="16"/>
      <c r="FNW3" s="16"/>
      <c r="FNX3" s="16"/>
      <c r="FNY3" s="16"/>
      <c r="FNZ3" s="16"/>
      <c r="FOA3" s="16"/>
      <c r="FOB3" s="16"/>
      <c r="FOC3" s="16"/>
      <c r="FOD3" s="16"/>
      <c r="FOE3" s="16"/>
      <c r="FOF3" s="16"/>
      <c r="FOG3" s="16"/>
      <c r="FOH3" s="16"/>
      <c r="FOI3" s="16"/>
      <c r="FOJ3" s="16"/>
      <c r="FOK3" s="16"/>
      <c r="FOL3" s="16"/>
      <c r="FOM3" s="16"/>
      <c r="FON3" s="16"/>
      <c r="FOO3" s="16"/>
      <c r="FOP3" s="16"/>
      <c r="FOQ3" s="16"/>
      <c r="FOR3" s="16"/>
      <c r="FOS3" s="16"/>
      <c r="FOT3" s="16"/>
      <c r="FOU3" s="16"/>
      <c r="FOV3" s="16"/>
      <c r="FOW3" s="16"/>
      <c r="FOX3" s="16"/>
      <c r="FOY3" s="16"/>
      <c r="FOZ3" s="16"/>
      <c r="FPA3" s="16"/>
      <c r="FPB3" s="16"/>
      <c r="FPC3" s="16"/>
      <c r="FPD3" s="16"/>
      <c r="FPE3" s="16"/>
      <c r="FPF3" s="16"/>
      <c r="FPG3" s="16"/>
      <c r="FPH3" s="16"/>
      <c r="FPI3" s="16"/>
      <c r="FPJ3" s="16"/>
      <c r="FPK3" s="16"/>
      <c r="FPL3" s="16"/>
      <c r="FPM3" s="16"/>
      <c r="FPN3" s="16"/>
      <c r="FPO3" s="16"/>
      <c r="FPP3" s="16"/>
      <c r="FPQ3" s="16"/>
      <c r="FPR3" s="16"/>
      <c r="FPS3" s="16"/>
      <c r="FPT3" s="16"/>
      <c r="FPU3" s="16"/>
      <c r="FPV3" s="16"/>
      <c r="FPW3" s="16"/>
      <c r="FPX3" s="16"/>
      <c r="FPY3" s="16"/>
      <c r="FPZ3" s="16"/>
      <c r="FQA3" s="16"/>
      <c r="FQB3" s="16"/>
      <c r="FQC3" s="16"/>
      <c r="FQD3" s="16"/>
      <c r="FQE3" s="16"/>
      <c r="FQF3" s="16"/>
      <c r="FQG3" s="16"/>
      <c r="FQH3" s="16"/>
      <c r="FQI3" s="16"/>
      <c r="FQJ3" s="16"/>
      <c r="FQK3" s="16"/>
      <c r="FQL3" s="16"/>
      <c r="FQM3" s="16"/>
      <c r="FQN3" s="16"/>
      <c r="FQO3" s="16"/>
      <c r="FQP3" s="16"/>
      <c r="FQQ3" s="16"/>
      <c r="FQR3" s="16"/>
      <c r="FQS3" s="16"/>
      <c r="FQT3" s="16"/>
      <c r="FQU3" s="16"/>
      <c r="FQV3" s="16"/>
      <c r="FQW3" s="16"/>
      <c r="FQX3" s="16"/>
      <c r="FQY3" s="16"/>
      <c r="FQZ3" s="16"/>
      <c r="FRA3" s="16"/>
      <c r="FRB3" s="16"/>
      <c r="FRC3" s="16"/>
      <c r="FRD3" s="16"/>
      <c r="FRE3" s="16"/>
      <c r="FRF3" s="16"/>
      <c r="FRG3" s="16"/>
      <c r="FRH3" s="16"/>
      <c r="FRI3" s="16"/>
      <c r="FRJ3" s="16"/>
      <c r="FRK3" s="16"/>
      <c r="FRL3" s="16"/>
      <c r="FRM3" s="16"/>
      <c r="FRN3" s="16"/>
      <c r="FRO3" s="16"/>
      <c r="FRP3" s="16"/>
      <c r="FRQ3" s="16"/>
      <c r="FRR3" s="16"/>
      <c r="FRS3" s="16"/>
      <c r="FRT3" s="16"/>
      <c r="FRU3" s="16"/>
      <c r="FRV3" s="16"/>
      <c r="FRW3" s="16"/>
      <c r="FRX3" s="16"/>
      <c r="FRY3" s="16"/>
      <c r="FRZ3" s="16"/>
      <c r="FSA3" s="16"/>
      <c r="FSB3" s="16"/>
      <c r="FSC3" s="16"/>
      <c r="FSD3" s="16"/>
      <c r="FSE3" s="16"/>
      <c r="FSF3" s="16"/>
      <c r="FSG3" s="16"/>
      <c r="FSH3" s="16"/>
      <c r="FSI3" s="16"/>
      <c r="FSJ3" s="16"/>
      <c r="FSK3" s="16"/>
      <c r="FSL3" s="16"/>
      <c r="FSM3" s="16"/>
      <c r="FSN3" s="16"/>
      <c r="FSO3" s="16"/>
      <c r="FSP3" s="16"/>
      <c r="FSQ3" s="16"/>
      <c r="FSR3" s="16"/>
      <c r="FSS3" s="16"/>
      <c r="FST3" s="16"/>
      <c r="FSU3" s="16"/>
      <c r="FSV3" s="16"/>
      <c r="FSW3" s="16"/>
      <c r="FSX3" s="16"/>
      <c r="FSY3" s="16"/>
      <c r="FSZ3" s="16"/>
      <c r="FTA3" s="16"/>
      <c r="FTB3" s="16"/>
      <c r="FTC3" s="16"/>
      <c r="FTD3" s="16"/>
      <c r="FTE3" s="16"/>
      <c r="FTF3" s="16"/>
      <c r="FTG3" s="16"/>
      <c r="FTH3" s="16"/>
      <c r="FTI3" s="16"/>
      <c r="FTJ3" s="16"/>
      <c r="FTK3" s="16"/>
      <c r="FTL3" s="16"/>
      <c r="FTM3" s="16"/>
      <c r="FTN3" s="16"/>
      <c r="FTO3" s="16"/>
      <c r="FTP3" s="16"/>
      <c r="FTQ3" s="16"/>
      <c r="FTR3" s="16"/>
      <c r="FTS3" s="16"/>
      <c r="FTT3" s="16"/>
      <c r="FTU3" s="16"/>
      <c r="FTV3" s="16"/>
      <c r="FTW3" s="16"/>
      <c r="FTX3" s="16"/>
      <c r="FTY3" s="16"/>
      <c r="FTZ3" s="16"/>
      <c r="FUA3" s="16"/>
      <c r="FUB3" s="16"/>
      <c r="FUC3" s="16"/>
      <c r="FUD3" s="16"/>
      <c r="FUE3" s="16"/>
      <c r="FUF3" s="16"/>
      <c r="FUG3" s="16"/>
      <c r="FUH3" s="16"/>
      <c r="FUI3" s="16"/>
      <c r="FUJ3" s="16"/>
      <c r="FUK3" s="16"/>
      <c r="FUL3" s="16"/>
      <c r="FUM3" s="16"/>
      <c r="FUN3" s="16"/>
      <c r="FUO3" s="16"/>
      <c r="FUP3" s="16"/>
      <c r="FUQ3" s="16"/>
      <c r="FUR3" s="16"/>
      <c r="FUS3" s="16"/>
      <c r="FUT3" s="16"/>
      <c r="FUU3" s="16"/>
      <c r="FUV3" s="16"/>
      <c r="FUW3" s="16"/>
      <c r="FUX3" s="16"/>
      <c r="FUY3" s="16"/>
      <c r="FUZ3" s="16"/>
      <c r="FVA3" s="16"/>
      <c r="FVB3" s="16"/>
      <c r="FVC3" s="16"/>
      <c r="FVD3" s="16"/>
      <c r="FVE3" s="16"/>
      <c r="FVF3" s="16"/>
      <c r="FVG3" s="16"/>
      <c r="FVH3" s="16"/>
      <c r="FVI3" s="16"/>
      <c r="FVJ3" s="16"/>
      <c r="FVK3" s="16"/>
      <c r="FVL3" s="16"/>
      <c r="FVM3" s="16"/>
      <c r="FVN3" s="16"/>
      <c r="FVO3" s="16"/>
      <c r="FVP3" s="16"/>
      <c r="FVQ3" s="16"/>
      <c r="FVR3" s="16"/>
      <c r="FVS3" s="16"/>
      <c r="FVT3" s="16"/>
      <c r="FVU3" s="16"/>
      <c r="FVV3" s="16"/>
      <c r="FVW3" s="16"/>
      <c r="FVX3" s="16"/>
      <c r="FVY3" s="16"/>
      <c r="FVZ3" s="16"/>
      <c r="FWA3" s="16"/>
      <c r="FWB3" s="16"/>
      <c r="FWC3" s="16"/>
      <c r="FWD3" s="16"/>
      <c r="FWE3" s="16"/>
      <c r="FWF3" s="16"/>
      <c r="FWG3" s="16"/>
      <c r="FWH3" s="16"/>
      <c r="FWI3" s="16"/>
      <c r="FWJ3" s="16"/>
      <c r="FWK3" s="16"/>
      <c r="FWL3" s="16"/>
      <c r="FWM3" s="16"/>
      <c r="FWN3" s="16"/>
      <c r="FWO3" s="16"/>
      <c r="FWP3" s="16"/>
      <c r="FWQ3" s="16"/>
      <c r="FWR3" s="16"/>
      <c r="FWS3" s="16"/>
      <c r="FWT3" s="16"/>
      <c r="FWU3" s="16"/>
      <c r="FWV3" s="16"/>
      <c r="FWW3" s="16"/>
      <c r="FWX3" s="16"/>
      <c r="FWY3" s="16"/>
      <c r="FWZ3" s="16"/>
      <c r="FXA3" s="16"/>
      <c r="FXB3" s="16"/>
      <c r="FXC3" s="16"/>
      <c r="FXD3" s="16"/>
      <c r="FXE3" s="16"/>
      <c r="FXF3" s="16"/>
      <c r="FXG3" s="16"/>
      <c r="FXH3" s="16"/>
      <c r="FXI3" s="16"/>
      <c r="FXJ3" s="16"/>
      <c r="FXK3" s="16"/>
      <c r="FXL3" s="16"/>
      <c r="FXM3" s="16"/>
      <c r="FXN3" s="16"/>
      <c r="FXO3" s="16"/>
      <c r="FXP3" s="16"/>
      <c r="FXQ3" s="16"/>
      <c r="FXR3" s="16"/>
      <c r="FXS3" s="16"/>
      <c r="FXT3" s="16"/>
      <c r="FXU3" s="16"/>
      <c r="FXV3" s="16"/>
      <c r="FXW3" s="16"/>
      <c r="FXX3" s="16"/>
      <c r="FXY3" s="16"/>
      <c r="FXZ3" s="16"/>
      <c r="FYA3" s="16"/>
      <c r="FYB3" s="16"/>
      <c r="FYC3" s="16"/>
      <c r="FYD3" s="16"/>
      <c r="FYE3" s="16"/>
      <c r="FYF3" s="16"/>
      <c r="FYG3" s="16"/>
      <c r="FYH3" s="16"/>
      <c r="FYI3" s="16"/>
      <c r="FYJ3" s="16"/>
      <c r="FYK3" s="16"/>
      <c r="FYL3" s="16"/>
      <c r="FYM3" s="16"/>
      <c r="FYN3" s="16"/>
      <c r="FYO3" s="16"/>
      <c r="FYP3" s="16"/>
      <c r="FYQ3" s="16"/>
      <c r="FYR3" s="16"/>
      <c r="FYS3" s="16"/>
      <c r="FYT3" s="16"/>
      <c r="FYU3" s="16"/>
      <c r="FYV3" s="16"/>
      <c r="FYW3" s="16"/>
      <c r="FYX3" s="16"/>
      <c r="FYY3" s="16"/>
      <c r="FYZ3" s="16"/>
      <c r="FZA3" s="16"/>
      <c r="FZB3" s="16"/>
      <c r="FZC3" s="16"/>
      <c r="FZD3" s="16"/>
      <c r="FZE3" s="16"/>
      <c r="FZF3" s="16"/>
      <c r="FZG3" s="16"/>
      <c r="FZH3" s="16"/>
      <c r="FZI3" s="16"/>
      <c r="FZJ3" s="16"/>
      <c r="FZK3" s="16"/>
      <c r="FZL3" s="16"/>
      <c r="FZM3" s="16"/>
      <c r="FZN3" s="16"/>
      <c r="FZO3" s="16"/>
      <c r="FZP3" s="16"/>
      <c r="FZQ3" s="16"/>
      <c r="FZR3" s="16"/>
      <c r="FZS3" s="16"/>
      <c r="FZT3" s="16"/>
      <c r="FZU3" s="16"/>
      <c r="FZV3" s="16"/>
      <c r="FZW3" s="16"/>
      <c r="FZX3" s="16"/>
      <c r="FZY3" s="16"/>
      <c r="FZZ3" s="16"/>
      <c r="GAA3" s="16"/>
      <c r="GAB3" s="16"/>
      <c r="GAC3" s="16"/>
      <c r="GAD3" s="16"/>
      <c r="GAE3" s="16"/>
      <c r="GAF3" s="16"/>
      <c r="GAG3" s="16"/>
      <c r="GAH3" s="16"/>
      <c r="GAI3" s="16"/>
      <c r="GAJ3" s="16"/>
      <c r="GAK3" s="16"/>
      <c r="GAL3" s="16"/>
      <c r="GAM3" s="16"/>
      <c r="GAN3" s="16"/>
      <c r="GAO3" s="16"/>
      <c r="GAP3" s="16"/>
      <c r="GAQ3" s="16"/>
      <c r="GAR3" s="16"/>
      <c r="GAS3" s="16"/>
      <c r="GAT3" s="16"/>
      <c r="GAU3" s="16"/>
      <c r="GAV3" s="16"/>
      <c r="GAW3" s="16"/>
      <c r="GAX3" s="16"/>
      <c r="GAY3" s="16"/>
      <c r="GAZ3" s="16"/>
      <c r="GBA3" s="16"/>
      <c r="GBB3" s="16"/>
      <c r="GBC3" s="16"/>
      <c r="GBD3" s="16"/>
      <c r="GBE3" s="16"/>
      <c r="GBF3" s="16"/>
      <c r="GBG3" s="16"/>
      <c r="GBH3" s="16"/>
      <c r="GBI3" s="16"/>
      <c r="GBJ3" s="16"/>
      <c r="GBK3" s="16"/>
      <c r="GBL3" s="16"/>
      <c r="GBM3" s="16"/>
      <c r="GBN3" s="16"/>
      <c r="GBO3" s="16"/>
      <c r="GBP3" s="16"/>
      <c r="GBQ3" s="16"/>
      <c r="GBR3" s="16"/>
      <c r="GBS3" s="16"/>
      <c r="GBT3" s="16"/>
      <c r="GBU3" s="16"/>
      <c r="GBV3" s="16"/>
      <c r="GBW3" s="16"/>
      <c r="GBX3" s="16"/>
      <c r="GBY3" s="16"/>
      <c r="GBZ3" s="16"/>
      <c r="GCA3" s="16"/>
      <c r="GCB3" s="16"/>
      <c r="GCC3" s="16"/>
      <c r="GCD3" s="16"/>
      <c r="GCE3" s="16"/>
      <c r="GCF3" s="16"/>
      <c r="GCG3" s="16"/>
      <c r="GCH3" s="16"/>
      <c r="GCI3" s="16"/>
      <c r="GCJ3" s="16"/>
      <c r="GCK3" s="16"/>
      <c r="GCL3" s="16"/>
      <c r="GCM3" s="16"/>
      <c r="GCN3" s="16"/>
      <c r="GCO3" s="16"/>
      <c r="GCP3" s="16"/>
      <c r="GCQ3" s="16"/>
      <c r="GCR3" s="16"/>
      <c r="GCS3" s="16"/>
      <c r="GCT3" s="16"/>
      <c r="GCU3" s="16"/>
      <c r="GCV3" s="16"/>
      <c r="GCW3" s="16"/>
      <c r="GCX3" s="16"/>
      <c r="GCY3" s="16"/>
      <c r="GCZ3" s="16"/>
      <c r="GDA3" s="16"/>
      <c r="GDB3" s="16"/>
      <c r="GDC3" s="16"/>
      <c r="GDD3" s="16"/>
      <c r="GDE3" s="16"/>
      <c r="GDF3" s="16"/>
      <c r="GDG3" s="16"/>
      <c r="GDH3" s="16"/>
      <c r="GDI3" s="16"/>
      <c r="GDJ3" s="16"/>
      <c r="GDK3" s="16"/>
      <c r="GDL3" s="16"/>
      <c r="GDM3" s="16"/>
      <c r="GDN3" s="16"/>
      <c r="GDO3" s="16"/>
      <c r="GDP3" s="16"/>
      <c r="GDQ3" s="16"/>
      <c r="GDR3" s="16"/>
      <c r="GDS3" s="16"/>
      <c r="GDT3" s="16"/>
      <c r="GDU3" s="16"/>
      <c r="GDV3" s="16"/>
      <c r="GDW3" s="16"/>
      <c r="GDX3" s="16"/>
      <c r="GDY3" s="16"/>
      <c r="GDZ3" s="16"/>
      <c r="GEA3" s="16"/>
      <c r="GEB3" s="16"/>
      <c r="GEC3" s="16"/>
      <c r="GED3" s="16"/>
      <c r="GEE3" s="16"/>
      <c r="GEF3" s="16"/>
      <c r="GEG3" s="16"/>
      <c r="GEH3" s="16"/>
      <c r="GEI3" s="16"/>
      <c r="GEJ3" s="16"/>
      <c r="GEK3" s="16"/>
      <c r="GEL3" s="16"/>
      <c r="GEM3" s="16"/>
      <c r="GEN3" s="16"/>
      <c r="GEO3" s="16"/>
      <c r="GEP3" s="16"/>
      <c r="GEQ3" s="16"/>
      <c r="GER3" s="16"/>
      <c r="GES3" s="16"/>
      <c r="GET3" s="16"/>
      <c r="GEU3" s="16"/>
      <c r="GEV3" s="16"/>
      <c r="GEW3" s="16"/>
      <c r="GEX3" s="16"/>
      <c r="GEY3" s="16"/>
      <c r="GEZ3" s="16"/>
      <c r="GFA3" s="16"/>
      <c r="GFB3" s="16"/>
      <c r="GFC3" s="16"/>
      <c r="GFD3" s="16"/>
      <c r="GFE3" s="16"/>
      <c r="GFF3" s="16"/>
      <c r="GFG3" s="16"/>
      <c r="GFH3" s="16"/>
      <c r="GFI3" s="16"/>
      <c r="GFJ3" s="16"/>
      <c r="GFK3" s="16"/>
      <c r="GFL3" s="16"/>
      <c r="GFM3" s="16"/>
      <c r="GFN3" s="16"/>
      <c r="GFO3" s="16"/>
      <c r="GFP3" s="16"/>
      <c r="GFQ3" s="16"/>
      <c r="GFR3" s="16"/>
      <c r="GFS3" s="16"/>
      <c r="GFT3" s="16"/>
      <c r="GFU3" s="16"/>
      <c r="GFV3" s="16"/>
      <c r="GFW3" s="16"/>
      <c r="GFX3" s="16"/>
      <c r="GFY3" s="16"/>
      <c r="GFZ3" s="16"/>
      <c r="GGA3" s="16"/>
      <c r="GGB3" s="16"/>
      <c r="GGC3" s="16"/>
      <c r="GGD3" s="16"/>
      <c r="GGE3" s="16"/>
      <c r="GGF3" s="16"/>
      <c r="GGG3" s="16"/>
      <c r="GGH3" s="16"/>
      <c r="GGI3" s="16"/>
      <c r="GGJ3" s="16"/>
      <c r="GGK3" s="16"/>
      <c r="GGL3" s="16"/>
      <c r="GGM3" s="16"/>
      <c r="GGN3" s="16"/>
      <c r="GGO3" s="16"/>
      <c r="GGP3" s="16"/>
      <c r="GGQ3" s="16"/>
      <c r="GGR3" s="16"/>
      <c r="GGS3" s="16"/>
      <c r="GGT3" s="16"/>
      <c r="GGU3" s="16"/>
      <c r="GGV3" s="16"/>
      <c r="GGW3" s="16"/>
      <c r="GGX3" s="16"/>
      <c r="GGY3" s="16"/>
      <c r="GGZ3" s="16"/>
      <c r="GHA3" s="16"/>
      <c r="GHB3" s="16"/>
      <c r="GHC3" s="16"/>
      <c r="GHD3" s="16"/>
      <c r="GHE3" s="16"/>
      <c r="GHF3" s="16"/>
      <c r="GHG3" s="16"/>
      <c r="GHH3" s="16"/>
      <c r="GHI3" s="16"/>
      <c r="GHJ3" s="16"/>
      <c r="GHK3" s="16"/>
      <c r="GHL3" s="16"/>
      <c r="GHM3" s="16"/>
      <c r="GHN3" s="16"/>
      <c r="GHO3" s="16"/>
      <c r="GHP3" s="16"/>
      <c r="GHQ3" s="16"/>
      <c r="GHR3" s="16"/>
      <c r="GHS3" s="16"/>
      <c r="GHT3" s="16"/>
      <c r="GHU3" s="16"/>
      <c r="GHV3" s="16"/>
      <c r="GHW3" s="16"/>
      <c r="GHX3" s="16"/>
      <c r="GHY3" s="16"/>
      <c r="GHZ3" s="16"/>
      <c r="GIA3" s="16"/>
      <c r="GIB3" s="16"/>
      <c r="GIC3" s="16"/>
      <c r="GID3" s="16"/>
      <c r="GIE3" s="16"/>
      <c r="GIF3" s="16"/>
      <c r="GIG3" s="16"/>
      <c r="GIH3" s="16"/>
      <c r="GII3" s="16"/>
      <c r="GIJ3" s="16"/>
      <c r="GIK3" s="16"/>
      <c r="GIL3" s="16"/>
      <c r="GIM3" s="16"/>
      <c r="GIN3" s="16"/>
      <c r="GIO3" s="16"/>
      <c r="GIP3" s="16"/>
      <c r="GIQ3" s="16"/>
      <c r="GIR3" s="16"/>
      <c r="GIS3" s="16"/>
      <c r="GIT3" s="16"/>
      <c r="GIU3" s="16"/>
      <c r="GIV3" s="16"/>
      <c r="GIW3" s="16"/>
      <c r="GIX3" s="16"/>
      <c r="GIY3" s="16"/>
      <c r="GIZ3" s="16"/>
      <c r="GJA3" s="16"/>
      <c r="GJB3" s="16"/>
      <c r="GJC3" s="16"/>
      <c r="GJD3" s="16"/>
      <c r="GJE3" s="16"/>
      <c r="GJF3" s="16"/>
      <c r="GJG3" s="16"/>
      <c r="GJH3" s="16"/>
      <c r="GJI3" s="16"/>
      <c r="GJJ3" s="16"/>
      <c r="GJK3" s="16"/>
      <c r="GJL3" s="16"/>
      <c r="GJM3" s="16"/>
      <c r="GJN3" s="16"/>
      <c r="GJO3" s="16"/>
      <c r="GJP3" s="16"/>
      <c r="GJQ3" s="16"/>
      <c r="GJR3" s="16"/>
      <c r="GJS3" s="16"/>
      <c r="GJT3" s="16"/>
      <c r="GJU3" s="16"/>
      <c r="GJV3" s="16"/>
      <c r="GJW3" s="16"/>
      <c r="GJX3" s="16"/>
      <c r="GJY3" s="16"/>
      <c r="GJZ3" s="16"/>
      <c r="GKA3" s="16"/>
      <c r="GKB3" s="16"/>
      <c r="GKC3" s="16"/>
      <c r="GKD3" s="16"/>
      <c r="GKE3" s="16"/>
      <c r="GKF3" s="16"/>
      <c r="GKG3" s="16"/>
      <c r="GKH3" s="16"/>
      <c r="GKI3" s="16"/>
      <c r="GKJ3" s="16"/>
      <c r="GKK3" s="16"/>
      <c r="GKL3" s="16"/>
      <c r="GKM3" s="16"/>
      <c r="GKN3" s="16"/>
      <c r="GKO3" s="16"/>
      <c r="GKP3" s="16"/>
      <c r="GKQ3" s="16"/>
      <c r="GKR3" s="16"/>
      <c r="GKS3" s="16"/>
      <c r="GKT3" s="16"/>
      <c r="GKU3" s="16"/>
      <c r="GKV3" s="16"/>
      <c r="GKW3" s="16"/>
      <c r="GKX3" s="16"/>
      <c r="GKY3" s="16"/>
      <c r="GKZ3" s="16"/>
      <c r="GLA3" s="16"/>
      <c r="GLB3" s="16"/>
      <c r="GLC3" s="16"/>
      <c r="GLD3" s="16"/>
      <c r="GLE3" s="16"/>
      <c r="GLF3" s="16"/>
      <c r="GLG3" s="16"/>
      <c r="GLH3" s="16"/>
      <c r="GLI3" s="16"/>
      <c r="GLJ3" s="16"/>
      <c r="GLK3" s="16"/>
      <c r="GLL3" s="16"/>
      <c r="GLM3" s="16"/>
      <c r="GLN3" s="16"/>
      <c r="GLO3" s="16"/>
      <c r="GLP3" s="16"/>
      <c r="GLQ3" s="16"/>
      <c r="GLR3" s="16"/>
      <c r="GLS3" s="16"/>
      <c r="GLT3" s="16"/>
      <c r="GLU3" s="16"/>
      <c r="GLV3" s="16"/>
      <c r="GLW3" s="16"/>
      <c r="GLX3" s="16"/>
      <c r="GLY3" s="16"/>
      <c r="GLZ3" s="16"/>
      <c r="GMA3" s="16"/>
      <c r="GMB3" s="16"/>
      <c r="GMC3" s="16"/>
      <c r="GMD3" s="16"/>
      <c r="GME3" s="16"/>
      <c r="GMF3" s="16"/>
      <c r="GMG3" s="16"/>
      <c r="GMH3" s="16"/>
      <c r="GMI3" s="16"/>
      <c r="GMJ3" s="16"/>
      <c r="GMK3" s="16"/>
      <c r="GML3" s="16"/>
      <c r="GMM3" s="16"/>
      <c r="GMN3" s="16"/>
      <c r="GMO3" s="16"/>
      <c r="GMP3" s="16"/>
      <c r="GMQ3" s="16"/>
      <c r="GMR3" s="16"/>
      <c r="GMS3" s="16"/>
      <c r="GMT3" s="16"/>
      <c r="GMU3" s="16"/>
      <c r="GMV3" s="16"/>
      <c r="GMW3" s="16"/>
      <c r="GMX3" s="16"/>
      <c r="GMY3" s="16"/>
      <c r="GMZ3" s="16"/>
      <c r="GNA3" s="16"/>
      <c r="GNB3" s="16"/>
      <c r="GNC3" s="16"/>
      <c r="GND3" s="16"/>
      <c r="GNE3" s="16"/>
      <c r="GNF3" s="16"/>
      <c r="GNG3" s="16"/>
      <c r="GNH3" s="16"/>
      <c r="GNI3" s="16"/>
      <c r="GNJ3" s="16"/>
      <c r="GNK3" s="16"/>
      <c r="GNL3" s="16"/>
      <c r="GNM3" s="16"/>
      <c r="GNN3" s="16"/>
      <c r="GNO3" s="16"/>
      <c r="GNP3" s="16"/>
      <c r="GNQ3" s="16"/>
      <c r="GNR3" s="16"/>
      <c r="GNS3" s="16"/>
      <c r="GNT3" s="16"/>
      <c r="GNU3" s="16"/>
      <c r="GNV3" s="16"/>
      <c r="GNW3" s="16"/>
      <c r="GNX3" s="16"/>
      <c r="GNY3" s="16"/>
      <c r="GNZ3" s="16"/>
      <c r="GOA3" s="16"/>
      <c r="GOB3" s="16"/>
      <c r="GOC3" s="16"/>
      <c r="GOD3" s="16"/>
      <c r="GOE3" s="16"/>
      <c r="GOF3" s="16"/>
      <c r="GOG3" s="16"/>
      <c r="GOH3" s="16"/>
      <c r="GOI3" s="16"/>
      <c r="GOJ3" s="16"/>
      <c r="GOK3" s="16"/>
      <c r="GOL3" s="16"/>
      <c r="GOM3" s="16"/>
      <c r="GON3" s="16"/>
      <c r="GOO3" s="16"/>
      <c r="GOP3" s="16"/>
      <c r="GOQ3" s="16"/>
      <c r="GOR3" s="16"/>
      <c r="GOS3" s="16"/>
      <c r="GOT3" s="16"/>
      <c r="GOU3" s="16"/>
      <c r="GOV3" s="16"/>
      <c r="GOW3" s="16"/>
      <c r="GOX3" s="16"/>
      <c r="GOY3" s="16"/>
      <c r="GOZ3" s="16"/>
      <c r="GPA3" s="16"/>
      <c r="GPB3" s="16"/>
      <c r="GPC3" s="16"/>
      <c r="GPD3" s="16"/>
      <c r="GPE3" s="16"/>
      <c r="GPF3" s="16"/>
      <c r="GPG3" s="16"/>
      <c r="GPH3" s="16"/>
      <c r="GPI3" s="16"/>
      <c r="GPJ3" s="16"/>
      <c r="GPK3" s="16"/>
      <c r="GPL3" s="16"/>
      <c r="GPM3" s="16"/>
      <c r="GPN3" s="16"/>
      <c r="GPO3" s="16"/>
      <c r="GPP3" s="16"/>
      <c r="GPQ3" s="16"/>
      <c r="GPR3" s="16"/>
      <c r="GPS3" s="16"/>
      <c r="GPT3" s="16"/>
      <c r="GPU3" s="16"/>
      <c r="GPV3" s="16"/>
      <c r="GPW3" s="16"/>
      <c r="GPX3" s="16"/>
      <c r="GPY3" s="16"/>
      <c r="GPZ3" s="16"/>
      <c r="GQA3" s="16"/>
      <c r="GQB3" s="16"/>
      <c r="GQC3" s="16"/>
      <c r="GQD3" s="16"/>
      <c r="GQE3" s="16"/>
      <c r="GQF3" s="16"/>
      <c r="GQG3" s="16"/>
      <c r="GQH3" s="16"/>
      <c r="GQI3" s="16"/>
      <c r="GQJ3" s="16"/>
      <c r="GQK3" s="16"/>
      <c r="GQL3" s="16"/>
      <c r="GQM3" s="16"/>
      <c r="GQN3" s="16"/>
      <c r="GQO3" s="16"/>
      <c r="GQP3" s="16"/>
      <c r="GQQ3" s="16"/>
      <c r="GQR3" s="16"/>
      <c r="GQS3" s="16"/>
      <c r="GQT3" s="16"/>
      <c r="GQU3" s="16"/>
      <c r="GQV3" s="16"/>
      <c r="GQW3" s="16"/>
      <c r="GQX3" s="16"/>
      <c r="GQY3" s="16"/>
      <c r="GQZ3" s="16"/>
      <c r="GRA3" s="16"/>
      <c r="GRB3" s="16"/>
      <c r="GRC3" s="16"/>
      <c r="GRD3" s="16"/>
      <c r="GRE3" s="16"/>
      <c r="GRF3" s="16"/>
      <c r="GRG3" s="16"/>
      <c r="GRH3" s="16"/>
      <c r="GRI3" s="16"/>
      <c r="GRJ3" s="16"/>
      <c r="GRK3" s="16"/>
      <c r="GRL3" s="16"/>
      <c r="GRM3" s="16"/>
      <c r="GRN3" s="16"/>
      <c r="GRO3" s="16"/>
      <c r="GRP3" s="16"/>
      <c r="GRQ3" s="16"/>
      <c r="GRR3" s="16"/>
      <c r="GRS3" s="16"/>
      <c r="GRT3" s="16"/>
      <c r="GRU3" s="16"/>
      <c r="GRV3" s="16"/>
      <c r="GRW3" s="16"/>
      <c r="GRX3" s="16"/>
      <c r="GRY3" s="16"/>
      <c r="GRZ3" s="16"/>
      <c r="GSA3" s="16"/>
      <c r="GSB3" s="16"/>
      <c r="GSC3" s="16"/>
      <c r="GSD3" s="16"/>
      <c r="GSE3" s="16"/>
      <c r="GSF3" s="16"/>
      <c r="GSG3" s="16"/>
      <c r="GSH3" s="16"/>
      <c r="GSI3" s="16"/>
      <c r="GSJ3" s="16"/>
      <c r="GSK3" s="16"/>
      <c r="GSL3" s="16"/>
      <c r="GSM3" s="16"/>
      <c r="GSN3" s="16"/>
      <c r="GSO3" s="16"/>
      <c r="GSP3" s="16"/>
      <c r="GSQ3" s="16"/>
      <c r="GSR3" s="16"/>
      <c r="GSS3" s="16"/>
      <c r="GST3" s="16"/>
      <c r="GSU3" s="16"/>
      <c r="GSV3" s="16"/>
      <c r="GSW3" s="16"/>
      <c r="GSX3" s="16"/>
      <c r="GSY3" s="16"/>
      <c r="GSZ3" s="16"/>
      <c r="GTA3" s="16"/>
      <c r="GTB3" s="16"/>
      <c r="GTC3" s="16"/>
      <c r="GTD3" s="16"/>
      <c r="GTE3" s="16"/>
      <c r="GTF3" s="16"/>
      <c r="GTG3" s="16"/>
      <c r="GTH3" s="16"/>
      <c r="GTI3" s="16"/>
      <c r="GTJ3" s="16"/>
      <c r="GTK3" s="16"/>
      <c r="GTL3" s="16"/>
      <c r="GTM3" s="16"/>
      <c r="GTN3" s="16"/>
      <c r="GTO3" s="16"/>
      <c r="GTP3" s="16"/>
      <c r="GTQ3" s="16"/>
      <c r="GTR3" s="16"/>
      <c r="GTS3" s="16"/>
      <c r="GTT3" s="16"/>
      <c r="GTU3" s="16"/>
      <c r="GTV3" s="16"/>
      <c r="GTW3" s="16"/>
      <c r="GTX3" s="16"/>
      <c r="GTY3" s="16"/>
      <c r="GTZ3" s="16"/>
      <c r="GUA3" s="16"/>
      <c r="GUB3" s="16"/>
      <c r="GUC3" s="16"/>
      <c r="GUD3" s="16"/>
      <c r="GUE3" s="16"/>
      <c r="GUF3" s="16"/>
      <c r="GUG3" s="16"/>
      <c r="GUH3" s="16"/>
      <c r="GUI3" s="16"/>
      <c r="GUJ3" s="16"/>
      <c r="GUK3" s="16"/>
      <c r="GUL3" s="16"/>
      <c r="GUM3" s="16"/>
      <c r="GUN3" s="16"/>
      <c r="GUO3" s="16"/>
      <c r="GUP3" s="16"/>
      <c r="GUQ3" s="16"/>
      <c r="GUR3" s="16"/>
      <c r="GUS3" s="16"/>
      <c r="GUT3" s="16"/>
      <c r="GUU3" s="16"/>
      <c r="GUV3" s="16"/>
      <c r="GUW3" s="16"/>
      <c r="GUX3" s="16"/>
      <c r="GUY3" s="16"/>
      <c r="GUZ3" s="16"/>
      <c r="GVA3" s="16"/>
      <c r="GVB3" s="16"/>
      <c r="GVC3" s="16"/>
      <c r="GVD3" s="16"/>
      <c r="GVE3" s="16"/>
      <c r="GVF3" s="16"/>
      <c r="GVG3" s="16"/>
      <c r="GVH3" s="16"/>
      <c r="GVI3" s="16"/>
      <c r="GVJ3" s="16"/>
      <c r="GVK3" s="16"/>
      <c r="GVL3" s="16"/>
      <c r="GVM3" s="16"/>
      <c r="GVN3" s="16"/>
      <c r="GVO3" s="16"/>
      <c r="GVP3" s="16"/>
      <c r="GVQ3" s="16"/>
      <c r="GVR3" s="16"/>
      <c r="GVS3" s="16"/>
      <c r="GVT3" s="16"/>
      <c r="GVU3" s="16"/>
      <c r="GVV3" s="16"/>
      <c r="GVW3" s="16"/>
      <c r="GVX3" s="16"/>
      <c r="GVY3" s="16"/>
      <c r="GVZ3" s="16"/>
      <c r="GWA3" s="16"/>
      <c r="GWB3" s="16"/>
      <c r="GWC3" s="16"/>
      <c r="GWD3" s="16"/>
      <c r="GWE3" s="16"/>
      <c r="GWF3" s="16"/>
      <c r="GWG3" s="16"/>
      <c r="GWH3" s="16"/>
      <c r="GWI3" s="16"/>
      <c r="GWJ3" s="16"/>
      <c r="GWK3" s="16"/>
      <c r="GWL3" s="16"/>
      <c r="GWM3" s="16"/>
      <c r="GWN3" s="16"/>
      <c r="GWO3" s="16"/>
      <c r="GWP3" s="16"/>
      <c r="GWQ3" s="16"/>
      <c r="GWR3" s="16"/>
      <c r="GWS3" s="16"/>
      <c r="GWT3" s="16"/>
      <c r="GWU3" s="16"/>
      <c r="GWV3" s="16"/>
      <c r="GWW3" s="16"/>
      <c r="GWX3" s="16"/>
      <c r="GWY3" s="16"/>
      <c r="GWZ3" s="16"/>
      <c r="GXA3" s="16"/>
      <c r="GXB3" s="16"/>
      <c r="GXC3" s="16"/>
      <c r="GXD3" s="16"/>
      <c r="GXE3" s="16"/>
      <c r="GXF3" s="16"/>
      <c r="GXG3" s="16"/>
      <c r="GXH3" s="16"/>
      <c r="GXI3" s="16"/>
      <c r="GXJ3" s="16"/>
      <c r="GXK3" s="16"/>
      <c r="GXL3" s="16"/>
      <c r="GXM3" s="16"/>
      <c r="GXN3" s="16"/>
      <c r="GXO3" s="16"/>
      <c r="GXP3" s="16"/>
      <c r="GXQ3" s="16"/>
      <c r="GXR3" s="16"/>
      <c r="GXS3" s="16"/>
      <c r="GXT3" s="16"/>
      <c r="GXU3" s="16"/>
      <c r="GXV3" s="16"/>
      <c r="GXW3" s="16"/>
      <c r="GXX3" s="16"/>
      <c r="GXY3" s="16"/>
      <c r="GXZ3" s="16"/>
      <c r="GYA3" s="16"/>
      <c r="GYB3" s="16"/>
      <c r="GYC3" s="16"/>
      <c r="GYD3" s="16"/>
      <c r="GYE3" s="16"/>
      <c r="GYF3" s="16"/>
      <c r="GYG3" s="16"/>
      <c r="GYH3" s="16"/>
      <c r="GYI3" s="16"/>
      <c r="GYJ3" s="16"/>
      <c r="GYK3" s="16"/>
      <c r="GYL3" s="16"/>
      <c r="GYM3" s="16"/>
      <c r="GYN3" s="16"/>
      <c r="GYO3" s="16"/>
      <c r="GYP3" s="16"/>
      <c r="GYQ3" s="16"/>
      <c r="GYR3" s="16"/>
      <c r="GYS3" s="16"/>
      <c r="GYT3" s="16"/>
      <c r="GYU3" s="16"/>
      <c r="GYV3" s="16"/>
      <c r="GYW3" s="16"/>
      <c r="GYX3" s="16"/>
      <c r="GYY3" s="16"/>
      <c r="GYZ3" s="16"/>
      <c r="GZA3" s="16"/>
      <c r="GZB3" s="16"/>
      <c r="GZC3" s="16"/>
      <c r="GZD3" s="16"/>
      <c r="GZE3" s="16"/>
      <c r="GZF3" s="16"/>
      <c r="GZG3" s="16"/>
      <c r="GZH3" s="16"/>
      <c r="GZI3" s="16"/>
      <c r="GZJ3" s="16"/>
      <c r="GZK3" s="16"/>
      <c r="GZL3" s="16"/>
      <c r="GZM3" s="16"/>
      <c r="GZN3" s="16"/>
      <c r="GZO3" s="16"/>
      <c r="GZP3" s="16"/>
      <c r="GZQ3" s="16"/>
      <c r="GZR3" s="16"/>
      <c r="GZS3" s="16"/>
      <c r="GZT3" s="16"/>
      <c r="GZU3" s="16"/>
      <c r="GZV3" s="16"/>
      <c r="GZW3" s="16"/>
      <c r="GZX3" s="16"/>
      <c r="GZY3" s="16"/>
      <c r="GZZ3" s="16"/>
      <c r="HAA3" s="16"/>
      <c r="HAB3" s="16"/>
      <c r="HAC3" s="16"/>
      <c r="HAD3" s="16"/>
      <c r="HAE3" s="16"/>
      <c r="HAF3" s="16"/>
      <c r="HAG3" s="16"/>
      <c r="HAH3" s="16"/>
      <c r="HAI3" s="16"/>
      <c r="HAJ3" s="16"/>
      <c r="HAK3" s="16"/>
      <c r="HAL3" s="16"/>
      <c r="HAM3" s="16"/>
      <c r="HAN3" s="16"/>
      <c r="HAO3" s="16"/>
      <c r="HAP3" s="16"/>
      <c r="HAQ3" s="16"/>
      <c r="HAR3" s="16"/>
      <c r="HAS3" s="16"/>
      <c r="HAT3" s="16"/>
      <c r="HAU3" s="16"/>
      <c r="HAV3" s="16"/>
      <c r="HAW3" s="16"/>
      <c r="HAX3" s="16"/>
      <c r="HAY3" s="16"/>
      <c r="HAZ3" s="16"/>
      <c r="HBA3" s="16"/>
      <c r="HBB3" s="16"/>
      <c r="HBC3" s="16"/>
      <c r="HBD3" s="16"/>
      <c r="HBE3" s="16"/>
      <c r="HBF3" s="16"/>
      <c r="HBG3" s="16"/>
      <c r="HBH3" s="16"/>
      <c r="HBI3" s="16"/>
      <c r="HBJ3" s="16"/>
      <c r="HBK3" s="16"/>
      <c r="HBL3" s="16"/>
      <c r="HBM3" s="16"/>
      <c r="HBN3" s="16"/>
      <c r="HBO3" s="16"/>
      <c r="HBP3" s="16"/>
      <c r="HBQ3" s="16"/>
      <c r="HBR3" s="16"/>
      <c r="HBS3" s="16"/>
      <c r="HBT3" s="16"/>
      <c r="HBU3" s="16"/>
      <c r="HBV3" s="16"/>
      <c r="HBW3" s="16"/>
      <c r="HBX3" s="16"/>
      <c r="HBY3" s="16"/>
      <c r="HBZ3" s="16"/>
      <c r="HCA3" s="16"/>
      <c r="HCB3" s="16"/>
      <c r="HCC3" s="16"/>
      <c r="HCD3" s="16"/>
      <c r="HCE3" s="16"/>
      <c r="HCF3" s="16"/>
      <c r="HCG3" s="16"/>
      <c r="HCH3" s="16"/>
      <c r="HCI3" s="16"/>
      <c r="HCJ3" s="16"/>
      <c r="HCK3" s="16"/>
      <c r="HCL3" s="16"/>
      <c r="HCM3" s="16"/>
      <c r="HCN3" s="16"/>
      <c r="HCO3" s="16"/>
      <c r="HCP3" s="16"/>
      <c r="HCQ3" s="16"/>
      <c r="HCR3" s="16"/>
      <c r="HCS3" s="16"/>
      <c r="HCT3" s="16"/>
      <c r="HCU3" s="16"/>
      <c r="HCV3" s="16"/>
      <c r="HCW3" s="16"/>
      <c r="HCX3" s="16"/>
      <c r="HCY3" s="16"/>
      <c r="HCZ3" s="16"/>
      <c r="HDA3" s="16"/>
      <c r="HDB3" s="16"/>
      <c r="HDC3" s="16"/>
      <c r="HDD3" s="16"/>
      <c r="HDE3" s="16"/>
      <c r="HDF3" s="16"/>
      <c r="HDG3" s="16"/>
      <c r="HDH3" s="16"/>
      <c r="HDI3" s="16"/>
      <c r="HDJ3" s="16"/>
      <c r="HDK3" s="16"/>
      <c r="HDL3" s="16"/>
      <c r="HDM3" s="16"/>
      <c r="HDN3" s="16"/>
      <c r="HDO3" s="16"/>
      <c r="HDP3" s="16"/>
      <c r="HDQ3" s="16"/>
      <c r="HDR3" s="16"/>
      <c r="HDS3" s="16"/>
      <c r="HDT3" s="16"/>
      <c r="HDU3" s="16"/>
      <c r="HDV3" s="16"/>
      <c r="HDW3" s="16"/>
      <c r="HDX3" s="16"/>
      <c r="HDY3" s="16"/>
      <c r="HDZ3" s="16"/>
      <c r="HEA3" s="16"/>
      <c r="HEB3" s="16"/>
      <c r="HEC3" s="16"/>
      <c r="HED3" s="16"/>
      <c r="HEE3" s="16"/>
      <c r="HEF3" s="16"/>
      <c r="HEG3" s="16"/>
      <c r="HEH3" s="16"/>
      <c r="HEI3" s="16"/>
      <c r="HEJ3" s="16"/>
      <c r="HEK3" s="16"/>
      <c r="HEL3" s="16"/>
      <c r="HEM3" s="16"/>
      <c r="HEN3" s="16"/>
      <c r="HEO3" s="16"/>
      <c r="HEP3" s="16"/>
      <c r="HEQ3" s="16"/>
      <c r="HER3" s="16"/>
      <c r="HES3" s="16"/>
      <c r="HET3" s="16"/>
      <c r="HEU3" s="16"/>
      <c r="HEV3" s="16"/>
      <c r="HEW3" s="16"/>
      <c r="HEX3" s="16"/>
      <c r="HEY3" s="16"/>
      <c r="HEZ3" s="16"/>
      <c r="HFA3" s="16"/>
      <c r="HFB3" s="16"/>
      <c r="HFC3" s="16"/>
      <c r="HFD3" s="16"/>
      <c r="HFE3" s="16"/>
      <c r="HFF3" s="16"/>
      <c r="HFG3" s="16"/>
      <c r="HFH3" s="16"/>
      <c r="HFI3" s="16"/>
      <c r="HFJ3" s="16"/>
      <c r="HFK3" s="16"/>
      <c r="HFL3" s="16"/>
      <c r="HFM3" s="16"/>
      <c r="HFN3" s="16"/>
      <c r="HFO3" s="16"/>
      <c r="HFP3" s="16"/>
      <c r="HFQ3" s="16"/>
      <c r="HFR3" s="16"/>
      <c r="HFS3" s="16"/>
      <c r="HFT3" s="16"/>
      <c r="HFU3" s="16"/>
      <c r="HFV3" s="16"/>
      <c r="HFW3" s="16"/>
      <c r="HFX3" s="16"/>
      <c r="HFY3" s="16"/>
      <c r="HFZ3" s="16"/>
      <c r="HGA3" s="16"/>
      <c r="HGB3" s="16"/>
      <c r="HGC3" s="16"/>
      <c r="HGD3" s="16"/>
      <c r="HGE3" s="16"/>
      <c r="HGF3" s="16"/>
      <c r="HGG3" s="16"/>
      <c r="HGH3" s="16"/>
      <c r="HGI3" s="16"/>
      <c r="HGJ3" s="16"/>
      <c r="HGK3" s="16"/>
      <c r="HGL3" s="16"/>
      <c r="HGM3" s="16"/>
      <c r="HGN3" s="16"/>
      <c r="HGO3" s="16"/>
      <c r="HGP3" s="16"/>
      <c r="HGQ3" s="16"/>
      <c r="HGR3" s="16"/>
      <c r="HGS3" s="16"/>
      <c r="HGT3" s="16"/>
      <c r="HGU3" s="16"/>
      <c r="HGV3" s="16"/>
      <c r="HGW3" s="16"/>
      <c r="HGX3" s="16"/>
      <c r="HGY3" s="16"/>
      <c r="HGZ3" s="16"/>
      <c r="HHA3" s="16"/>
      <c r="HHB3" s="16"/>
      <c r="HHC3" s="16"/>
      <c r="HHD3" s="16"/>
      <c r="HHE3" s="16"/>
      <c r="HHF3" s="16"/>
      <c r="HHG3" s="16"/>
      <c r="HHH3" s="16"/>
      <c r="HHI3" s="16"/>
      <c r="HHJ3" s="16"/>
      <c r="HHK3" s="16"/>
      <c r="HHL3" s="16"/>
      <c r="HHM3" s="16"/>
      <c r="HHN3" s="16"/>
      <c r="HHO3" s="16"/>
      <c r="HHP3" s="16"/>
      <c r="HHQ3" s="16"/>
      <c r="HHR3" s="16"/>
      <c r="HHS3" s="16"/>
      <c r="HHT3" s="16"/>
      <c r="HHU3" s="16"/>
      <c r="HHV3" s="16"/>
      <c r="HHW3" s="16"/>
      <c r="HHX3" s="16"/>
      <c r="HHY3" s="16"/>
      <c r="HHZ3" s="16"/>
      <c r="HIA3" s="16"/>
      <c r="HIB3" s="16"/>
      <c r="HIC3" s="16"/>
      <c r="HID3" s="16"/>
      <c r="HIE3" s="16"/>
      <c r="HIF3" s="16"/>
      <c r="HIG3" s="16"/>
      <c r="HIH3" s="16"/>
      <c r="HII3" s="16"/>
      <c r="HIJ3" s="16"/>
      <c r="HIK3" s="16"/>
      <c r="HIL3" s="16"/>
      <c r="HIM3" s="16"/>
      <c r="HIN3" s="16"/>
      <c r="HIO3" s="16"/>
      <c r="HIP3" s="16"/>
      <c r="HIQ3" s="16"/>
      <c r="HIR3" s="16"/>
      <c r="HIS3" s="16"/>
      <c r="HIT3" s="16"/>
      <c r="HIU3" s="16"/>
      <c r="HIV3" s="16"/>
      <c r="HIW3" s="16"/>
      <c r="HIX3" s="16"/>
      <c r="HIY3" s="16"/>
      <c r="HIZ3" s="16"/>
      <c r="HJA3" s="16"/>
      <c r="HJB3" s="16"/>
      <c r="HJC3" s="16"/>
      <c r="HJD3" s="16"/>
      <c r="HJE3" s="16"/>
      <c r="HJF3" s="16"/>
      <c r="HJG3" s="16"/>
      <c r="HJH3" s="16"/>
      <c r="HJI3" s="16"/>
      <c r="HJJ3" s="16"/>
      <c r="HJK3" s="16"/>
      <c r="HJL3" s="16"/>
      <c r="HJM3" s="16"/>
      <c r="HJN3" s="16"/>
      <c r="HJO3" s="16"/>
      <c r="HJP3" s="16"/>
      <c r="HJQ3" s="16"/>
      <c r="HJR3" s="16"/>
      <c r="HJS3" s="16"/>
      <c r="HJT3" s="16"/>
      <c r="HJU3" s="16"/>
      <c r="HJV3" s="16"/>
      <c r="HJW3" s="16"/>
      <c r="HJX3" s="16"/>
      <c r="HJY3" s="16"/>
      <c r="HJZ3" s="16"/>
      <c r="HKA3" s="16"/>
      <c r="HKB3" s="16"/>
      <c r="HKC3" s="16"/>
      <c r="HKD3" s="16"/>
      <c r="HKE3" s="16"/>
      <c r="HKF3" s="16"/>
      <c r="HKG3" s="16"/>
      <c r="HKH3" s="16"/>
      <c r="HKI3" s="16"/>
      <c r="HKJ3" s="16"/>
      <c r="HKK3" s="16"/>
      <c r="HKL3" s="16"/>
      <c r="HKM3" s="16"/>
      <c r="HKN3" s="16"/>
      <c r="HKO3" s="16"/>
      <c r="HKP3" s="16"/>
      <c r="HKQ3" s="16"/>
      <c r="HKR3" s="16"/>
      <c r="HKS3" s="16"/>
      <c r="HKT3" s="16"/>
      <c r="HKU3" s="16"/>
      <c r="HKV3" s="16"/>
      <c r="HKW3" s="16"/>
      <c r="HKX3" s="16"/>
      <c r="HKY3" s="16"/>
      <c r="HKZ3" s="16"/>
      <c r="HLA3" s="16"/>
      <c r="HLB3" s="16"/>
      <c r="HLC3" s="16"/>
      <c r="HLD3" s="16"/>
      <c r="HLE3" s="16"/>
      <c r="HLF3" s="16"/>
      <c r="HLG3" s="16"/>
      <c r="HLH3" s="16"/>
      <c r="HLI3" s="16"/>
      <c r="HLJ3" s="16"/>
      <c r="HLK3" s="16"/>
      <c r="HLL3" s="16"/>
      <c r="HLM3" s="16"/>
      <c r="HLN3" s="16"/>
      <c r="HLO3" s="16"/>
      <c r="HLP3" s="16"/>
      <c r="HLQ3" s="16"/>
      <c r="HLR3" s="16"/>
      <c r="HLS3" s="16"/>
      <c r="HLT3" s="16"/>
      <c r="HLU3" s="16"/>
      <c r="HLV3" s="16"/>
      <c r="HLW3" s="16"/>
      <c r="HLX3" s="16"/>
      <c r="HLY3" s="16"/>
      <c r="HLZ3" s="16"/>
      <c r="HMA3" s="16"/>
      <c r="HMB3" s="16"/>
      <c r="HMC3" s="16"/>
      <c r="HMD3" s="16"/>
      <c r="HME3" s="16"/>
      <c r="HMF3" s="16"/>
      <c r="HMG3" s="16"/>
      <c r="HMH3" s="16"/>
      <c r="HMI3" s="16"/>
      <c r="HMJ3" s="16"/>
      <c r="HMK3" s="16"/>
      <c r="HML3" s="16"/>
      <c r="HMM3" s="16"/>
      <c r="HMN3" s="16"/>
      <c r="HMO3" s="16"/>
      <c r="HMP3" s="16"/>
      <c r="HMQ3" s="16"/>
      <c r="HMR3" s="16"/>
      <c r="HMS3" s="16"/>
      <c r="HMT3" s="16"/>
      <c r="HMU3" s="16"/>
      <c r="HMV3" s="16"/>
      <c r="HMW3" s="16"/>
      <c r="HMX3" s="16"/>
      <c r="HMY3" s="16"/>
      <c r="HMZ3" s="16"/>
      <c r="HNA3" s="16"/>
      <c r="HNB3" s="16"/>
      <c r="HNC3" s="16"/>
      <c r="HND3" s="16"/>
      <c r="HNE3" s="16"/>
      <c r="HNF3" s="16"/>
      <c r="HNG3" s="16"/>
      <c r="HNH3" s="16"/>
      <c r="HNI3" s="16"/>
      <c r="HNJ3" s="16"/>
      <c r="HNK3" s="16"/>
      <c r="HNL3" s="16"/>
      <c r="HNM3" s="16"/>
      <c r="HNN3" s="16"/>
      <c r="HNO3" s="16"/>
      <c r="HNP3" s="16"/>
      <c r="HNQ3" s="16"/>
      <c r="HNR3" s="16"/>
      <c r="HNS3" s="16"/>
      <c r="HNT3" s="16"/>
      <c r="HNU3" s="16"/>
      <c r="HNV3" s="16"/>
      <c r="HNW3" s="16"/>
      <c r="HNX3" s="16"/>
      <c r="HNY3" s="16"/>
      <c r="HNZ3" s="16"/>
      <c r="HOA3" s="16"/>
      <c r="HOB3" s="16"/>
      <c r="HOC3" s="16"/>
      <c r="HOD3" s="16"/>
      <c r="HOE3" s="16"/>
      <c r="HOF3" s="16"/>
      <c r="HOG3" s="16"/>
      <c r="HOH3" s="16"/>
      <c r="HOI3" s="16"/>
      <c r="HOJ3" s="16"/>
      <c r="HOK3" s="16"/>
      <c r="HOL3" s="16"/>
      <c r="HOM3" s="16"/>
      <c r="HON3" s="16"/>
      <c r="HOO3" s="16"/>
      <c r="HOP3" s="16"/>
      <c r="HOQ3" s="16"/>
      <c r="HOR3" s="16"/>
      <c r="HOS3" s="16"/>
      <c r="HOT3" s="16"/>
      <c r="HOU3" s="16"/>
      <c r="HOV3" s="16"/>
      <c r="HOW3" s="16"/>
      <c r="HOX3" s="16"/>
      <c r="HOY3" s="16"/>
      <c r="HOZ3" s="16"/>
      <c r="HPA3" s="16"/>
      <c r="HPB3" s="16"/>
      <c r="HPC3" s="16"/>
      <c r="HPD3" s="16"/>
      <c r="HPE3" s="16"/>
      <c r="HPF3" s="16"/>
      <c r="HPG3" s="16"/>
      <c r="HPH3" s="16"/>
      <c r="HPI3" s="16"/>
      <c r="HPJ3" s="16"/>
      <c r="HPK3" s="16"/>
      <c r="HPL3" s="16"/>
      <c r="HPM3" s="16"/>
      <c r="HPN3" s="16"/>
      <c r="HPO3" s="16"/>
      <c r="HPP3" s="16"/>
      <c r="HPQ3" s="16"/>
      <c r="HPR3" s="16"/>
      <c r="HPS3" s="16"/>
      <c r="HPT3" s="16"/>
      <c r="HPU3" s="16"/>
      <c r="HPV3" s="16"/>
      <c r="HPW3" s="16"/>
      <c r="HPX3" s="16"/>
      <c r="HPY3" s="16"/>
      <c r="HPZ3" s="16"/>
      <c r="HQA3" s="16"/>
      <c r="HQB3" s="16"/>
      <c r="HQC3" s="16"/>
      <c r="HQD3" s="16"/>
      <c r="HQE3" s="16"/>
      <c r="HQF3" s="16"/>
      <c r="HQG3" s="16"/>
      <c r="HQH3" s="16"/>
      <c r="HQI3" s="16"/>
      <c r="HQJ3" s="16"/>
      <c r="HQK3" s="16"/>
      <c r="HQL3" s="16"/>
      <c r="HQM3" s="16"/>
      <c r="HQN3" s="16"/>
      <c r="HQO3" s="16"/>
      <c r="HQP3" s="16"/>
      <c r="HQQ3" s="16"/>
      <c r="HQR3" s="16"/>
      <c r="HQS3" s="16"/>
      <c r="HQT3" s="16"/>
      <c r="HQU3" s="16"/>
      <c r="HQV3" s="16"/>
      <c r="HQW3" s="16"/>
      <c r="HQX3" s="16"/>
      <c r="HQY3" s="16"/>
      <c r="HQZ3" s="16"/>
      <c r="HRA3" s="16"/>
      <c r="HRB3" s="16"/>
      <c r="HRC3" s="16"/>
      <c r="HRD3" s="16"/>
      <c r="HRE3" s="16"/>
      <c r="HRF3" s="16"/>
      <c r="HRG3" s="16"/>
      <c r="HRH3" s="16"/>
      <c r="HRI3" s="16"/>
      <c r="HRJ3" s="16"/>
      <c r="HRK3" s="16"/>
      <c r="HRL3" s="16"/>
      <c r="HRM3" s="16"/>
      <c r="HRN3" s="16"/>
      <c r="HRO3" s="16"/>
      <c r="HRP3" s="16"/>
      <c r="HRQ3" s="16"/>
      <c r="HRR3" s="16"/>
      <c r="HRS3" s="16"/>
      <c r="HRT3" s="16"/>
      <c r="HRU3" s="16"/>
      <c r="HRV3" s="16"/>
      <c r="HRW3" s="16"/>
      <c r="HRX3" s="16"/>
      <c r="HRY3" s="16"/>
      <c r="HRZ3" s="16"/>
      <c r="HSA3" s="16"/>
      <c r="HSB3" s="16"/>
      <c r="HSC3" s="16"/>
      <c r="HSD3" s="16"/>
      <c r="HSE3" s="16"/>
      <c r="HSF3" s="16"/>
      <c r="HSG3" s="16"/>
      <c r="HSH3" s="16"/>
      <c r="HSI3" s="16"/>
      <c r="HSJ3" s="16"/>
      <c r="HSK3" s="16"/>
      <c r="HSL3" s="16"/>
      <c r="HSM3" s="16"/>
      <c r="HSN3" s="16"/>
      <c r="HSO3" s="16"/>
      <c r="HSP3" s="16"/>
      <c r="HSQ3" s="16"/>
      <c r="HSR3" s="16"/>
      <c r="HSS3" s="16"/>
      <c r="HST3" s="16"/>
      <c r="HSU3" s="16"/>
      <c r="HSV3" s="16"/>
      <c r="HSW3" s="16"/>
      <c r="HSX3" s="16"/>
      <c r="HSY3" s="16"/>
      <c r="HSZ3" s="16"/>
      <c r="HTA3" s="16"/>
      <c r="HTB3" s="16"/>
      <c r="HTC3" s="16"/>
      <c r="HTD3" s="16"/>
      <c r="HTE3" s="16"/>
      <c r="HTF3" s="16"/>
      <c r="HTG3" s="16"/>
      <c r="HTH3" s="16"/>
      <c r="HTI3" s="16"/>
      <c r="HTJ3" s="16"/>
      <c r="HTK3" s="16"/>
      <c r="HTL3" s="16"/>
      <c r="HTM3" s="16"/>
      <c r="HTN3" s="16"/>
      <c r="HTO3" s="16"/>
      <c r="HTP3" s="16"/>
      <c r="HTQ3" s="16"/>
      <c r="HTR3" s="16"/>
      <c r="HTS3" s="16"/>
      <c r="HTT3" s="16"/>
      <c r="HTU3" s="16"/>
      <c r="HTV3" s="16"/>
      <c r="HTW3" s="16"/>
      <c r="HTX3" s="16"/>
      <c r="HTY3" s="16"/>
      <c r="HTZ3" s="16"/>
      <c r="HUA3" s="16"/>
      <c r="HUB3" s="16"/>
      <c r="HUC3" s="16"/>
      <c r="HUD3" s="16"/>
      <c r="HUE3" s="16"/>
      <c r="HUF3" s="16"/>
      <c r="HUG3" s="16"/>
      <c r="HUH3" s="16"/>
      <c r="HUI3" s="16"/>
      <c r="HUJ3" s="16"/>
      <c r="HUK3" s="16"/>
      <c r="HUL3" s="16"/>
      <c r="HUM3" s="16"/>
      <c r="HUN3" s="16"/>
      <c r="HUO3" s="16"/>
      <c r="HUP3" s="16"/>
      <c r="HUQ3" s="16"/>
      <c r="HUR3" s="16"/>
      <c r="HUS3" s="16"/>
      <c r="HUT3" s="16"/>
      <c r="HUU3" s="16"/>
      <c r="HUV3" s="16"/>
      <c r="HUW3" s="16"/>
      <c r="HUX3" s="16"/>
      <c r="HUY3" s="16"/>
      <c r="HUZ3" s="16"/>
      <c r="HVA3" s="16"/>
      <c r="HVB3" s="16"/>
      <c r="HVC3" s="16"/>
      <c r="HVD3" s="16"/>
      <c r="HVE3" s="16"/>
      <c r="HVF3" s="16"/>
      <c r="HVG3" s="16"/>
      <c r="HVH3" s="16"/>
      <c r="HVI3" s="16"/>
      <c r="HVJ3" s="16"/>
      <c r="HVK3" s="16"/>
      <c r="HVL3" s="16"/>
      <c r="HVM3" s="16"/>
      <c r="HVN3" s="16"/>
      <c r="HVO3" s="16"/>
      <c r="HVP3" s="16"/>
      <c r="HVQ3" s="16"/>
      <c r="HVR3" s="16"/>
      <c r="HVS3" s="16"/>
      <c r="HVT3" s="16"/>
      <c r="HVU3" s="16"/>
      <c r="HVV3" s="16"/>
      <c r="HVW3" s="16"/>
      <c r="HVX3" s="16"/>
      <c r="HVY3" s="16"/>
      <c r="HVZ3" s="16"/>
      <c r="HWA3" s="16"/>
      <c r="HWB3" s="16"/>
      <c r="HWC3" s="16"/>
      <c r="HWD3" s="16"/>
      <c r="HWE3" s="16"/>
      <c r="HWF3" s="16"/>
      <c r="HWG3" s="16"/>
      <c r="HWH3" s="16"/>
      <c r="HWI3" s="16"/>
      <c r="HWJ3" s="16"/>
      <c r="HWK3" s="16"/>
      <c r="HWL3" s="16"/>
      <c r="HWM3" s="16"/>
      <c r="HWN3" s="16"/>
      <c r="HWO3" s="16"/>
      <c r="HWP3" s="16"/>
      <c r="HWQ3" s="16"/>
      <c r="HWR3" s="16"/>
      <c r="HWS3" s="16"/>
      <c r="HWT3" s="16"/>
      <c r="HWU3" s="16"/>
      <c r="HWV3" s="16"/>
      <c r="HWW3" s="16"/>
      <c r="HWX3" s="16"/>
      <c r="HWY3" s="16"/>
      <c r="HWZ3" s="16"/>
      <c r="HXA3" s="16"/>
      <c r="HXB3" s="16"/>
      <c r="HXC3" s="16"/>
      <c r="HXD3" s="16"/>
      <c r="HXE3" s="16"/>
      <c r="HXF3" s="16"/>
      <c r="HXG3" s="16"/>
      <c r="HXH3" s="16"/>
      <c r="HXI3" s="16"/>
      <c r="HXJ3" s="16"/>
      <c r="HXK3" s="16"/>
      <c r="HXL3" s="16"/>
      <c r="HXM3" s="16"/>
      <c r="HXN3" s="16"/>
      <c r="HXO3" s="16"/>
      <c r="HXP3" s="16"/>
      <c r="HXQ3" s="16"/>
      <c r="HXR3" s="16"/>
      <c r="HXS3" s="16"/>
      <c r="HXT3" s="16"/>
      <c r="HXU3" s="16"/>
      <c r="HXV3" s="16"/>
      <c r="HXW3" s="16"/>
      <c r="HXX3" s="16"/>
      <c r="HXY3" s="16"/>
      <c r="HXZ3" s="16"/>
      <c r="HYA3" s="16"/>
      <c r="HYB3" s="16"/>
      <c r="HYC3" s="16"/>
      <c r="HYD3" s="16"/>
      <c r="HYE3" s="16"/>
      <c r="HYF3" s="16"/>
      <c r="HYG3" s="16"/>
      <c r="HYH3" s="16"/>
      <c r="HYI3" s="16"/>
      <c r="HYJ3" s="16"/>
      <c r="HYK3" s="16"/>
      <c r="HYL3" s="16"/>
      <c r="HYM3" s="16"/>
      <c r="HYN3" s="16"/>
      <c r="HYO3" s="16"/>
      <c r="HYP3" s="16"/>
      <c r="HYQ3" s="16"/>
      <c r="HYR3" s="16"/>
      <c r="HYS3" s="16"/>
      <c r="HYT3" s="16"/>
      <c r="HYU3" s="16"/>
      <c r="HYV3" s="16"/>
      <c r="HYW3" s="16"/>
      <c r="HYX3" s="16"/>
      <c r="HYY3" s="16"/>
      <c r="HYZ3" s="16"/>
      <c r="HZA3" s="16"/>
      <c r="HZB3" s="16"/>
      <c r="HZC3" s="16"/>
      <c r="HZD3" s="16"/>
      <c r="HZE3" s="16"/>
      <c r="HZF3" s="16"/>
      <c r="HZG3" s="16"/>
      <c r="HZH3" s="16"/>
      <c r="HZI3" s="16"/>
      <c r="HZJ3" s="16"/>
      <c r="HZK3" s="16"/>
      <c r="HZL3" s="16"/>
      <c r="HZM3" s="16"/>
      <c r="HZN3" s="16"/>
      <c r="HZO3" s="16"/>
      <c r="HZP3" s="16"/>
      <c r="HZQ3" s="16"/>
      <c r="HZR3" s="16"/>
      <c r="HZS3" s="16"/>
      <c r="HZT3" s="16"/>
      <c r="HZU3" s="16"/>
      <c r="HZV3" s="16"/>
      <c r="HZW3" s="16"/>
      <c r="HZX3" s="16"/>
      <c r="HZY3" s="16"/>
      <c r="HZZ3" s="16"/>
      <c r="IAA3" s="16"/>
      <c r="IAB3" s="16"/>
      <c r="IAC3" s="16"/>
      <c r="IAD3" s="16"/>
      <c r="IAE3" s="16"/>
      <c r="IAF3" s="16"/>
      <c r="IAG3" s="16"/>
      <c r="IAH3" s="16"/>
      <c r="IAI3" s="16"/>
      <c r="IAJ3" s="16"/>
      <c r="IAK3" s="16"/>
      <c r="IAL3" s="16"/>
      <c r="IAM3" s="16"/>
      <c r="IAN3" s="16"/>
      <c r="IAO3" s="16"/>
      <c r="IAP3" s="16"/>
      <c r="IAQ3" s="16"/>
      <c r="IAR3" s="16"/>
      <c r="IAS3" s="16"/>
      <c r="IAT3" s="16"/>
      <c r="IAU3" s="16"/>
      <c r="IAV3" s="16"/>
      <c r="IAW3" s="16"/>
      <c r="IAX3" s="16"/>
      <c r="IAY3" s="16"/>
      <c r="IAZ3" s="16"/>
      <c r="IBA3" s="16"/>
      <c r="IBB3" s="16"/>
      <c r="IBC3" s="16"/>
      <c r="IBD3" s="16"/>
      <c r="IBE3" s="16"/>
      <c r="IBF3" s="16"/>
      <c r="IBG3" s="16"/>
      <c r="IBH3" s="16"/>
      <c r="IBI3" s="16"/>
      <c r="IBJ3" s="16"/>
      <c r="IBK3" s="16"/>
      <c r="IBL3" s="16"/>
      <c r="IBM3" s="16"/>
      <c r="IBN3" s="16"/>
      <c r="IBO3" s="16"/>
      <c r="IBP3" s="16"/>
      <c r="IBQ3" s="16"/>
      <c r="IBR3" s="16"/>
      <c r="IBS3" s="16"/>
      <c r="IBT3" s="16"/>
      <c r="IBU3" s="16"/>
      <c r="IBV3" s="16"/>
      <c r="IBW3" s="16"/>
      <c r="IBX3" s="16"/>
      <c r="IBY3" s="16"/>
      <c r="IBZ3" s="16"/>
      <c r="ICA3" s="16"/>
      <c r="ICB3" s="16"/>
      <c r="ICC3" s="16"/>
      <c r="ICD3" s="16"/>
      <c r="ICE3" s="16"/>
      <c r="ICF3" s="16"/>
      <c r="ICG3" s="16"/>
      <c r="ICH3" s="16"/>
      <c r="ICI3" s="16"/>
      <c r="ICJ3" s="16"/>
      <c r="ICK3" s="16"/>
      <c r="ICL3" s="16"/>
      <c r="ICM3" s="16"/>
      <c r="ICN3" s="16"/>
      <c r="ICO3" s="16"/>
      <c r="ICP3" s="16"/>
      <c r="ICQ3" s="16"/>
      <c r="ICR3" s="16"/>
      <c r="ICS3" s="16"/>
      <c r="ICT3" s="16"/>
      <c r="ICU3" s="16"/>
      <c r="ICV3" s="16"/>
      <c r="ICW3" s="16"/>
      <c r="ICX3" s="16"/>
      <c r="ICY3" s="16"/>
      <c r="ICZ3" s="16"/>
      <c r="IDA3" s="16"/>
      <c r="IDB3" s="16"/>
      <c r="IDC3" s="16"/>
      <c r="IDD3" s="16"/>
      <c r="IDE3" s="16"/>
      <c r="IDF3" s="16"/>
      <c r="IDG3" s="16"/>
      <c r="IDH3" s="16"/>
      <c r="IDI3" s="16"/>
      <c r="IDJ3" s="16"/>
      <c r="IDK3" s="16"/>
      <c r="IDL3" s="16"/>
      <c r="IDM3" s="16"/>
      <c r="IDN3" s="16"/>
      <c r="IDO3" s="16"/>
      <c r="IDP3" s="16"/>
      <c r="IDQ3" s="16"/>
      <c r="IDR3" s="16"/>
      <c r="IDS3" s="16"/>
      <c r="IDT3" s="16"/>
      <c r="IDU3" s="16"/>
      <c r="IDV3" s="16"/>
      <c r="IDW3" s="16"/>
      <c r="IDX3" s="16"/>
      <c r="IDY3" s="16"/>
      <c r="IDZ3" s="16"/>
      <c r="IEA3" s="16"/>
      <c r="IEB3" s="16"/>
      <c r="IEC3" s="16"/>
      <c r="IED3" s="16"/>
      <c r="IEE3" s="16"/>
      <c r="IEF3" s="16"/>
      <c r="IEG3" s="16"/>
      <c r="IEH3" s="16"/>
      <c r="IEI3" s="16"/>
      <c r="IEJ3" s="16"/>
      <c r="IEK3" s="16"/>
      <c r="IEL3" s="16"/>
      <c r="IEM3" s="16"/>
      <c r="IEN3" s="16"/>
      <c r="IEO3" s="16"/>
      <c r="IEP3" s="16"/>
      <c r="IEQ3" s="16"/>
      <c r="IER3" s="16"/>
      <c r="IES3" s="16"/>
      <c r="IET3" s="16"/>
      <c r="IEU3" s="16"/>
      <c r="IEV3" s="16"/>
      <c r="IEW3" s="16"/>
      <c r="IEX3" s="16"/>
      <c r="IEY3" s="16"/>
      <c r="IEZ3" s="16"/>
      <c r="IFA3" s="16"/>
      <c r="IFB3" s="16"/>
      <c r="IFC3" s="16"/>
      <c r="IFD3" s="16"/>
      <c r="IFE3" s="16"/>
      <c r="IFF3" s="16"/>
      <c r="IFG3" s="16"/>
      <c r="IFH3" s="16"/>
      <c r="IFI3" s="16"/>
      <c r="IFJ3" s="16"/>
      <c r="IFK3" s="16"/>
      <c r="IFL3" s="16"/>
      <c r="IFM3" s="16"/>
      <c r="IFN3" s="16"/>
      <c r="IFO3" s="16"/>
      <c r="IFP3" s="16"/>
      <c r="IFQ3" s="16"/>
      <c r="IFR3" s="16"/>
      <c r="IFS3" s="16"/>
      <c r="IFT3" s="16"/>
      <c r="IFU3" s="16"/>
      <c r="IFV3" s="16"/>
      <c r="IFW3" s="16"/>
      <c r="IFX3" s="16"/>
      <c r="IFY3" s="16"/>
      <c r="IFZ3" s="16"/>
      <c r="IGA3" s="16"/>
      <c r="IGB3" s="16"/>
      <c r="IGC3" s="16"/>
      <c r="IGD3" s="16"/>
      <c r="IGE3" s="16"/>
      <c r="IGF3" s="16"/>
      <c r="IGG3" s="16"/>
      <c r="IGH3" s="16"/>
      <c r="IGI3" s="16"/>
      <c r="IGJ3" s="16"/>
      <c r="IGK3" s="16"/>
      <c r="IGL3" s="16"/>
      <c r="IGM3" s="16"/>
      <c r="IGN3" s="16"/>
      <c r="IGO3" s="16"/>
      <c r="IGP3" s="16"/>
      <c r="IGQ3" s="16"/>
      <c r="IGR3" s="16"/>
      <c r="IGS3" s="16"/>
      <c r="IGT3" s="16"/>
      <c r="IGU3" s="16"/>
      <c r="IGV3" s="16"/>
      <c r="IGW3" s="16"/>
      <c r="IGX3" s="16"/>
      <c r="IGY3" s="16"/>
      <c r="IGZ3" s="16"/>
      <c r="IHA3" s="16"/>
      <c r="IHB3" s="16"/>
      <c r="IHC3" s="16"/>
      <c r="IHD3" s="16"/>
      <c r="IHE3" s="16"/>
      <c r="IHF3" s="16"/>
      <c r="IHG3" s="16"/>
      <c r="IHH3" s="16"/>
      <c r="IHI3" s="16"/>
      <c r="IHJ3" s="16"/>
      <c r="IHK3" s="16"/>
      <c r="IHL3" s="16"/>
      <c r="IHM3" s="16"/>
      <c r="IHN3" s="16"/>
      <c r="IHO3" s="16"/>
      <c r="IHP3" s="16"/>
      <c r="IHQ3" s="16"/>
      <c r="IHR3" s="16"/>
      <c r="IHS3" s="16"/>
      <c r="IHT3" s="16"/>
      <c r="IHU3" s="16"/>
      <c r="IHV3" s="16"/>
      <c r="IHW3" s="16"/>
      <c r="IHX3" s="16"/>
      <c r="IHY3" s="16"/>
      <c r="IHZ3" s="16"/>
      <c r="IIA3" s="16"/>
      <c r="IIB3" s="16"/>
      <c r="IIC3" s="16"/>
      <c r="IID3" s="16"/>
      <c r="IIE3" s="16"/>
      <c r="IIF3" s="16"/>
      <c r="IIG3" s="16"/>
      <c r="IIH3" s="16"/>
      <c r="III3" s="16"/>
      <c r="IIJ3" s="16"/>
      <c r="IIK3" s="16"/>
      <c r="IIL3" s="16"/>
      <c r="IIM3" s="16"/>
      <c r="IIN3" s="16"/>
      <c r="IIO3" s="16"/>
      <c r="IIP3" s="16"/>
      <c r="IIQ3" s="16"/>
      <c r="IIR3" s="16"/>
      <c r="IIS3" s="16"/>
      <c r="IIT3" s="16"/>
      <c r="IIU3" s="16"/>
      <c r="IIV3" s="16"/>
      <c r="IIW3" s="16"/>
      <c r="IIX3" s="16"/>
      <c r="IIY3" s="16"/>
      <c r="IIZ3" s="16"/>
      <c r="IJA3" s="16"/>
      <c r="IJB3" s="16"/>
      <c r="IJC3" s="16"/>
      <c r="IJD3" s="16"/>
      <c r="IJE3" s="16"/>
      <c r="IJF3" s="16"/>
      <c r="IJG3" s="16"/>
      <c r="IJH3" s="16"/>
      <c r="IJI3" s="16"/>
      <c r="IJJ3" s="16"/>
      <c r="IJK3" s="16"/>
      <c r="IJL3" s="16"/>
      <c r="IJM3" s="16"/>
      <c r="IJN3" s="16"/>
      <c r="IJO3" s="16"/>
      <c r="IJP3" s="16"/>
      <c r="IJQ3" s="16"/>
      <c r="IJR3" s="16"/>
      <c r="IJS3" s="16"/>
      <c r="IJT3" s="16"/>
      <c r="IJU3" s="16"/>
      <c r="IJV3" s="16"/>
      <c r="IJW3" s="16"/>
      <c r="IJX3" s="16"/>
      <c r="IJY3" s="16"/>
      <c r="IJZ3" s="16"/>
      <c r="IKA3" s="16"/>
      <c r="IKB3" s="16"/>
      <c r="IKC3" s="16"/>
      <c r="IKD3" s="16"/>
      <c r="IKE3" s="16"/>
      <c r="IKF3" s="16"/>
      <c r="IKG3" s="16"/>
      <c r="IKH3" s="16"/>
      <c r="IKI3" s="16"/>
      <c r="IKJ3" s="16"/>
      <c r="IKK3" s="16"/>
      <c r="IKL3" s="16"/>
      <c r="IKM3" s="16"/>
      <c r="IKN3" s="16"/>
      <c r="IKO3" s="16"/>
      <c r="IKP3" s="16"/>
      <c r="IKQ3" s="16"/>
      <c r="IKR3" s="16"/>
      <c r="IKS3" s="16"/>
      <c r="IKT3" s="16"/>
      <c r="IKU3" s="16"/>
      <c r="IKV3" s="16"/>
      <c r="IKW3" s="16"/>
      <c r="IKX3" s="16"/>
      <c r="IKY3" s="16"/>
      <c r="IKZ3" s="16"/>
      <c r="ILA3" s="16"/>
      <c r="ILB3" s="16"/>
      <c r="ILC3" s="16"/>
      <c r="ILD3" s="16"/>
      <c r="ILE3" s="16"/>
      <c r="ILF3" s="16"/>
      <c r="ILG3" s="16"/>
      <c r="ILH3" s="16"/>
      <c r="ILI3" s="16"/>
      <c r="ILJ3" s="16"/>
      <c r="ILK3" s="16"/>
      <c r="ILL3" s="16"/>
      <c r="ILM3" s="16"/>
      <c r="ILN3" s="16"/>
      <c r="ILO3" s="16"/>
      <c r="ILP3" s="16"/>
      <c r="ILQ3" s="16"/>
      <c r="ILR3" s="16"/>
      <c r="ILS3" s="16"/>
      <c r="ILT3" s="16"/>
      <c r="ILU3" s="16"/>
      <c r="ILV3" s="16"/>
      <c r="ILW3" s="16"/>
      <c r="ILX3" s="16"/>
      <c r="ILY3" s="16"/>
      <c r="ILZ3" s="16"/>
      <c r="IMA3" s="16"/>
      <c r="IMB3" s="16"/>
      <c r="IMC3" s="16"/>
      <c r="IMD3" s="16"/>
      <c r="IME3" s="16"/>
      <c r="IMF3" s="16"/>
      <c r="IMG3" s="16"/>
      <c r="IMH3" s="16"/>
      <c r="IMI3" s="16"/>
      <c r="IMJ3" s="16"/>
      <c r="IMK3" s="16"/>
      <c r="IML3" s="16"/>
      <c r="IMM3" s="16"/>
      <c r="IMN3" s="16"/>
      <c r="IMO3" s="16"/>
      <c r="IMP3" s="16"/>
      <c r="IMQ3" s="16"/>
      <c r="IMR3" s="16"/>
      <c r="IMS3" s="16"/>
      <c r="IMT3" s="16"/>
      <c r="IMU3" s="16"/>
      <c r="IMV3" s="16"/>
      <c r="IMW3" s="16"/>
      <c r="IMX3" s="16"/>
      <c r="IMY3" s="16"/>
      <c r="IMZ3" s="16"/>
      <c r="INA3" s="16"/>
      <c r="INB3" s="16"/>
      <c r="INC3" s="16"/>
      <c r="IND3" s="16"/>
      <c r="INE3" s="16"/>
      <c r="INF3" s="16"/>
      <c r="ING3" s="16"/>
      <c r="INH3" s="16"/>
      <c r="INI3" s="16"/>
      <c r="INJ3" s="16"/>
      <c r="INK3" s="16"/>
      <c r="INL3" s="16"/>
      <c r="INM3" s="16"/>
      <c r="INN3" s="16"/>
      <c r="INO3" s="16"/>
      <c r="INP3" s="16"/>
      <c r="INQ3" s="16"/>
      <c r="INR3" s="16"/>
      <c r="INS3" s="16"/>
      <c r="INT3" s="16"/>
      <c r="INU3" s="16"/>
      <c r="INV3" s="16"/>
      <c r="INW3" s="16"/>
      <c r="INX3" s="16"/>
      <c r="INY3" s="16"/>
      <c r="INZ3" s="16"/>
      <c r="IOA3" s="16"/>
      <c r="IOB3" s="16"/>
      <c r="IOC3" s="16"/>
      <c r="IOD3" s="16"/>
      <c r="IOE3" s="16"/>
      <c r="IOF3" s="16"/>
      <c r="IOG3" s="16"/>
      <c r="IOH3" s="16"/>
      <c r="IOI3" s="16"/>
      <c r="IOJ3" s="16"/>
      <c r="IOK3" s="16"/>
      <c r="IOL3" s="16"/>
      <c r="IOM3" s="16"/>
      <c r="ION3" s="16"/>
      <c r="IOO3" s="16"/>
      <c r="IOP3" s="16"/>
      <c r="IOQ3" s="16"/>
      <c r="IOR3" s="16"/>
      <c r="IOS3" s="16"/>
      <c r="IOT3" s="16"/>
      <c r="IOU3" s="16"/>
      <c r="IOV3" s="16"/>
      <c r="IOW3" s="16"/>
      <c r="IOX3" s="16"/>
      <c r="IOY3" s="16"/>
      <c r="IOZ3" s="16"/>
      <c r="IPA3" s="16"/>
      <c r="IPB3" s="16"/>
      <c r="IPC3" s="16"/>
      <c r="IPD3" s="16"/>
      <c r="IPE3" s="16"/>
      <c r="IPF3" s="16"/>
      <c r="IPG3" s="16"/>
      <c r="IPH3" s="16"/>
      <c r="IPI3" s="16"/>
      <c r="IPJ3" s="16"/>
      <c r="IPK3" s="16"/>
      <c r="IPL3" s="16"/>
      <c r="IPM3" s="16"/>
      <c r="IPN3" s="16"/>
      <c r="IPO3" s="16"/>
      <c r="IPP3" s="16"/>
      <c r="IPQ3" s="16"/>
      <c r="IPR3" s="16"/>
      <c r="IPS3" s="16"/>
      <c r="IPT3" s="16"/>
      <c r="IPU3" s="16"/>
      <c r="IPV3" s="16"/>
      <c r="IPW3" s="16"/>
      <c r="IPX3" s="16"/>
      <c r="IPY3" s="16"/>
      <c r="IPZ3" s="16"/>
      <c r="IQA3" s="16"/>
      <c r="IQB3" s="16"/>
      <c r="IQC3" s="16"/>
      <c r="IQD3" s="16"/>
      <c r="IQE3" s="16"/>
      <c r="IQF3" s="16"/>
      <c r="IQG3" s="16"/>
      <c r="IQH3" s="16"/>
      <c r="IQI3" s="16"/>
      <c r="IQJ3" s="16"/>
      <c r="IQK3" s="16"/>
      <c r="IQL3" s="16"/>
      <c r="IQM3" s="16"/>
      <c r="IQN3" s="16"/>
      <c r="IQO3" s="16"/>
      <c r="IQP3" s="16"/>
      <c r="IQQ3" s="16"/>
      <c r="IQR3" s="16"/>
      <c r="IQS3" s="16"/>
      <c r="IQT3" s="16"/>
      <c r="IQU3" s="16"/>
      <c r="IQV3" s="16"/>
      <c r="IQW3" s="16"/>
      <c r="IQX3" s="16"/>
      <c r="IQY3" s="16"/>
      <c r="IQZ3" s="16"/>
      <c r="IRA3" s="16"/>
      <c r="IRB3" s="16"/>
      <c r="IRC3" s="16"/>
      <c r="IRD3" s="16"/>
      <c r="IRE3" s="16"/>
      <c r="IRF3" s="16"/>
      <c r="IRG3" s="16"/>
      <c r="IRH3" s="16"/>
      <c r="IRI3" s="16"/>
      <c r="IRJ3" s="16"/>
      <c r="IRK3" s="16"/>
      <c r="IRL3" s="16"/>
      <c r="IRM3" s="16"/>
      <c r="IRN3" s="16"/>
      <c r="IRO3" s="16"/>
      <c r="IRP3" s="16"/>
      <c r="IRQ3" s="16"/>
      <c r="IRR3" s="16"/>
      <c r="IRS3" s="16"/>
      <c r="IRT3" s="16"/>
      <c r="IRU3" s="16"/>
      <c r="IRV3" s="16"/>
      <c r="IRW3" s="16"/>
      <c r="IRX3" s="16"/>
      <c r="IRY3" s="16"/>
      <c r="IRZ3" s="16"/>
      <c r="ISA3" s="16"/>
      <c r="ISB3" s="16"/>
      <c r="ISC3" s="16"/>
      <c r="ISD3" s="16"/>
      <c r="ISE3" s="16"/>
      <c r="ISF3" s="16"/>
      <c r="ISG3" s="16"/>
      <c r="ISH3" s="16"/>
      <c r="ISI3" s="16"/>
      <c r="ISJ3" s="16"/>
      <c r="ISK3" s="16"/>
      <c r="ISL3" s="16"/>
      <c r="ISM3" s="16"/>
      <c r="ISN3" s="16"/>
      <c r="ISO3" s="16"/>
      <c r="ISP3" s="16"/>
      <c r="ISQ3" s="16"/>
      <c r="ISR3" s="16"/>
      <c r="ISS3" s="16"/>
      <c r="IST3" s="16"/>
      <c r="ISU3" s="16"/>
      <c r="ISV3" s="16"/>
      <c r="ISW3" s="16"/>
      <c r="ISX3" s="16"/>
      <c r="ISY3" s="16"/>
      <c r="ISZ3" s="16"/>
      <c r="ITA3" s="16"/>
      <c r="ITB3" s="16"/>
      <c r="ITC3" s="16"/>
      <c r="ITD3" s="16"/>
      <c r="ITE3" s="16"/>
      <c r="ITF3" s="16"/>
      <c r="ITG3" s="16"/>
      <c r="ITH3" s="16"/>
      <c r="ITI3" s="16"/>
      <c r="ITJ3" s="16"/>
      <c r="ITK3" s="16"/>
      <c r="ITL3" s="16"/>
      <c r="ITM3" s="16"/>
      <c r="ITN3" s="16"/>
      <c r="ITO3" s="16"/>
      <c r="ITP3" s="16"/>
      <c r="ITQ3" s="16"/>
      <c r="ITR3" s="16"/>
      <c r="ITS3" s="16"/>
      <c r="ITT3" s="16"/>
      <c r="ITU3" s="16"/>
      <c r="ITV3" s="16"/>
      <c r="ITW3" s="16"/>
      <c r="ITX3" s="16"/>
      <c r="ITY3" s="16"/>
      <c r="ITZ3" s="16"/>
      <c r="IUA3" s="16"/>
      <c r="IUB3" s="16"/>
      <c r="IUC3" s="16"/>
      <c r="IUD3" s="16"/>
      <c r="IUE3" s="16"/>
      <c r="IUF3" s="16"/>
      <c r="IUG3" s="16"/>
      <c r="IUH3" s="16"/>
      <c r="IUI3" s="16"/>
      <c r="IUJ3" s="16"/>
      <c r="IUK3" s="16"/>
      <c r="IUL3" s="16"/>
      <c r="IUM3" s="16"/>
      <c r="IUN3" s="16"/>
      <c r="IUO3" s="16"/>
      <c r="IUP3" s="16"/>
      <c r="IUQ3" s="16"/>
      <c r="IUR3" s="16"/>
      <c r="IUS3" s="16"/>
      <c r="IUT3" s="16"/>
      <c r="IUU3" s="16"/>
      <c r="IUV3" s="16"/>
      <c r="IUW3" s="16"/>
      <c r="IUX3" s="16"/>
      <c r="IUY3" s="16"/>
      <c r="IUZ3" s="16"/>
      <c r="IVA3" s="16"/>
      <c r="IVB3" s="16"/>
      <c r="IVC3" s="16"/>
      <c r="IVD3" s="16"/>
      <c r="IVE3" s="16"/>
      <c r="IVF3" s="16"/>
      <c r="IVG3" s="16"/>
      <c r="IVH3" s="16"/>
      <c r="IVI3" s="16"/>
      <c r="IVJ3" s="16"/>
      <c r="IVK3" s="16"/>
      <c r="IVL3" s="16"/>
      <c r="IVM3" s="16"/>
      <c r="IVN3" s="16"/>
      <c r="IVO3" s="16"/>
      <c r="IVP3" s="16"/>
      <c r="IVQ3" s="16"/>
      <c r="IVR3" s="16"/>
      <c r="IVS3" s="16"/>
      <c r="IVT3" s="16"/>
      <c r="IVU3" s="16"/>
      <c r="IVV3" s="16"/>
      <c r="IVW3" s="16"/>
      <c r="IVX3" s="16"/>
      <c r="IVY3" s="16"/>
      <c r="IVZ3" s="16"/>
      <c r="IWA3" s="16"/>
      <c r="IWB3" s="16"/>
      <c r="IWC3" s="16"/>
      <c r="IWD3" s="16"/>
      <c r="IWE3" s="16"/>
      <c r="IWF3" s="16"/>
      <c r="IWG3" s="16"/>
      <c r="IWH3" s="16"/>
      <c r="IWI3" s="16"/>
      <c r="IWJ3" s="16"/>
      <c r="IWK3" s="16"/>
      <c r="IWL3" s="16"/>
      <c r="IWM3" s="16"/>
      <c r="IWN3" s="16"/>
      <c r="IWO3" s="16"/>
      <c r="IWP3" s="16"/>
      <c r="IWQ3" s="16"/>
      <c r="IWR3" s="16"/>
      <c r="IWS3" s="16"/>
      <c r="IWT3" s="16"/>
      <c r="IWU3" s="16"/>
      <c r="IWV3" s="16"/>
      <c r="IWW3" s="16"/>
      <c r="IWX3" s="16"/>
      <c r="IWY3" s="16"/>
      <c r="IWZ3" s="16"/>
      <c r="IXA3" s="16"/>
      <c r="IXB3" s="16"/>
      <c r="IXC3" s="16"/>
      <c r="IXD3" s="16"/>
      <c r="IXE3" s="16"/>
      <c r="IXF3" s="16"/>
      <c r="IXG3" s="16"/>
      <c r="IXH3" s="16"/>
      <c r="IXI3" s="16"/>
      <c r="IXJ3" s="16"/>
      <c r="IXK3" s="16"/>
      <c r="IXL3" s="16"/>
      <c r="IXM3" s="16"/>
      <c r="IXN3" s="16"/>
      <c r="IXO3" s="16"/>
      <c r="IXP3" s="16"/>
      <c r="IXQ3" s="16"/>
      <c r="IXR3" s="16"/>
      <c r="IXS3" s="16"/>
      <c r="IXT3" s="16"/>
      <c r="IXU3" s="16"/>
      <c r="IXV3" s="16"/>
      <c r="IXW3" s="16"/>
      <c r="IXX3" s="16"/>
      <c r="IXY3" s="16"/>
      <c r="IXZ3" s="16"/>
      <c r="IYA3" s="16"/>
      <c r="IYB3" s="16"/>
      <c r="IYC3" s="16"/>
      <c r="IYD3" s="16"/>
      <c r="IYE3" s="16"/>
      <c r="IYF3" s="16"/>
      <c r="IYG3" s="16"/>
      <c r="IYH3" s="16"/>
      <c r="IYI3" s="16"/>
      <c r="IYJ3" s="16"/>
      <c r="IYK3" s="16"/>
      <c r="IYL3" s="16"/>
      <c r="IYM3" s="16"/>
      <c r="IYN3" s="16"/>
      <c r="IYO3" s="16"/>
      <c r="IYP3" s="16"/>
      <c r="IYQ3" s="16"/>
      <c r="IYR3" s="16"/>
      <c r="IYS3" s="16"/>
      <c r="IYT3" s="16"/>
      <c r="IYU3" s="16"/>
      <c r="IYV3" s="16"/>
      <c r="IYW3" s="16"/>
      <c r="IYX3" s="16"/>
      <c r="IYY3" s="16"/>
      <c r="IYZ3" s="16"/>
      <c r="IZA3" s="16"/>
      <c r="IZB3" s="16"/>
      <c r="IZC3" s="16"/>
      <c r="IZD3" s="16"/>
      <c r="IZE3" s="16"/>
      <c r="IZF3" s="16"/>
      <c r="IZG3" s="16"/>
      <c r="IZH3" s="16"/>
      <c r="IZI3" s="16"/>
      <c r="IZJ3" s="16"/>
      <c r="IZK3" s="16"/>
      <c r="IZL3" s="16"/>
      <c r="IZM3" s="16"/>
      <c r="IZN3" s="16"/>
      <c r="IZO3" s="16"/>
      <c r="IZP3" s="16"/>
      <c r="IZQ3" s="16"/>
      <c r="IZR3" s="16"/>
      <c r="IZS3" s="16"/>
      <c r="IZT3" s="16"/>
      <c r="IZU3" s="16"/>
      <c r="IZV3" s="16"/>
      <c r="IZW3" s="16"/>
      <c r="IZX3" s="16"/>
      <c r="IZY3" s="16"/>
      <c r="IZZ3" s="16"/>
      <c r="JAA3" s="16"/>
      <c r="JAB3" s="16"/>
      <c r="JAC3" s="16"/>
      <c r="JAD3" s="16"/>
      <c r="JAE3" s="16"/>
      <c r="JAF3" s="16"/>
      <c r="JAG3" s="16"/>
      <c r="JAH3" s="16"/>
      <c r="JAI3" s="16"/>
      <c r="JAJ3" s="16"/>
      <c r="JAK3" s="16"/>
      <c r="JAL3" s="16"/>
      <c r="JAM3" s="16"/>
      <c r="JAN3" s="16"/>
      <c r="JAO3" s="16"/>
      <c r="JAP3" s="16"/>
      <c r="JAQ3" s="16"/>
      <c r="JAR3" s="16"/>
      <c r="JAS3" s="16"/>
      <c r="JAT3" s="16"/>
      <c r="JAU3" s="16"/>
      <c r="JAV3" s="16"/>
      <c r="JAW3" s="16"/>
      <c r="JAX3" s="16"/>
      <c r="JAY3" s="16"/>
      <c r="JAZ3" s="16"/>
      <c r="JBA3" s="16"/>
      <c r="JBB3" s="16"/>
      <c r="JBC3" s="16"/>
      <c r="JBD3" s="16"/>
      <c r="JBE3" s="16"/>
      <c r="JBF3" s="16"/>
      <c r="JBG3" s="16"/>
      <c r="JBH3" s="16"/>
      <c r="JBI3" s="16"/>
      <c r="JBJ3" s="16"/>
      <c r="JBK3" s="16"/>
      <c r="JBL3" s="16"/>
      <c r="JBM3" s="16"/>
      <c r="JBN3" s="16"/>
      <c r="JBO3" s="16"/>
      <c r="JBP3" s="16"/>
      <c r="JBQ3" s="16"/>
      <c r="JBR3" s="16"/>
      <c r="JBS3" s="16"/>
      <c r="JBT3" s="16"/>
      <c r="JBU3" s="16"/>
      <c r="JBV3" s="16"/>
      <c r="JBW3" s="16"/>
      <c r="JBX3" s="16"/>
      <c r="JBY3" s="16"/>
      <c r="JBZ3" s="16"/>
      <c r="JCA3" s="16"/>
      <c r="JCB3" s="16"/>
      <c r="JCC3" s="16"/>
      <c r="JCD3" s="16"/>
      <c r="JCE3" s="16"/>
      <c r="JCF3" s="16"/>
      <c r="JCG3" s="16"/>
      <c r="JCH3" s="16"/>
      <c r="JCI3" s="16"/>
      <c r="JCJ3" s="16"/>
      <c r="JCK3" s="16"/>
      <c r="JCL3" s="16"/>
      <c r="JCM3" s="16"/>
      <c r="JCN3" s="16"/>
      <c r="JCO3" s="16"/>
      <c r="JCP3" s="16"/>
      <c r="JCQ3" s="16"/>
      <c r="JCR3" s="16"/>
      <c r="JCS3" s="16"/>
      <c r="JCT3" s="16"/>
      <c r="JCU3" s="16"/>
      <c r="JCV3" s="16"/>
      <c r="JCW3" s="16"/>
      <c r="JCX3" s="16"/>
      <c r="JCY3" s="16"/>
      <c r="JCZ3" s="16"/>
      <c r="JDA3" s="16"/>
      <c r="JDB3" s="16"/>
      <c r="JDC3" s="16"/>
      <c r="JDD3" s="16"/>
      <c r="JDE3" s="16"/>
      <c r="JDF3" s="16"/>
      <c r="JDG3" s="16"/>
      <c r="JDH3" s="16"/>
      <c r="JDI3" s="16"/>
      <c r="JDJ3" s="16"/>
      <c r="JDK3" s="16"/>
      <c r="JDL3" s="16"/>
      <c r="JDM3" s="16"/>
      <c r="JDN3" s="16"/>
      <c r="JDO3" s="16"/>
      <c r="JDP3" s="16"/>
      <c r="JDQ3" s="16"/>
      <c r="JDR3" s="16"/>
      <c r="JDS3" s="16"/>
      <c r="JDT3" s="16"/>
      <c r="JDU3" s="16"/>
      <c r="JDV3" s="16"/>
      <c r="JDW3" s="16"/>
      <c r="JDX3" s="16"/>
      <c r="JDY3" s="16"/>
      <c r="JDZ3" s="16"/>
      <c r="JEA3" s="16"/>
      <c r="JEB3" s="16"/>
      <c r="JEC3" s="16"/>
      <c r="JED3" s="16"/>
      <c r="JEE3" s="16"/>
      <c r="JEF3" s="16"/>
      <c r="JEG3" s="16"/>
      <c r="JEH3" s="16"/>
      <c r="JEI3" s="16"/>
      <c r="JEJ3" s="16"/>
      <c r="JEK3" s="16"/>
      <c r="JEL3" s="16"/>
      <c r="JEM3" s="16"/>
      <c r="JEN3" s="16"/>
      <c r="JEO3" s="16"/>
      <c r="JEP3" s="16"/>
      <c r="JEQ3" s="16"/>
      <c r="JER3" s="16"/>
      <c r="JES3" s="16"/>
      <c r="JET3" s="16"/>
      <c r="JEU3" s="16"/>
      <c r="JEV3" s="16"/>
      <c r="JEW3" s="16"/>
      <c r="JEX3" s="16"/>
      <c r="JEY3" s="16"/>
      <c r="JEZ3" s="16"/>
      <c r="JFA3" s="16"/>
      <c r="JFB3" s="16"/>
      <c r="JFC3" s="16"/>
      <c r="JFD3" s="16"/>
      <c r="JFE3" s="16"/>
      <c r="JFF3" s="16"/>
      <c r="JFG3" s="16"/>
      <c r="JFH3" s="16"/>
      <c r="JFI3" s="16"/>
      <c r="JFJ3" s="16"/>
      <c r="JFK3" s="16"/>
      <c r="JFL3" s="16"/>
      <c r="JFM3" s="16"/>
      <c r="JFN3" s="16"/>
      <c r="JFO3" s="16"/>
      <c r="JFP3" s="16"/>
      <c r="JFQ3" s="16"/>
      <c r="JFR3" s="16"/>
      <c r="JFS3" s="16"/>
      <c r="JFT3" s="16"/>
      <c r="JFU3" s="16"/>
      <c r="JFV3" s="16"/>
      <c r="JFW3" s="16"/>
      <c r="JFX3" s="16"/>
      <c r="JFY3" s="16"/>
      <c r="JFZ3" s="16"/>
      <c r="JGA3" s="16"/>
      <c r="JGB3" s="16"/>
      <c r="JGC3" s="16"/>
      <c r="JGD3" s="16"/>
      <c r="JGE3" s="16"/>
      <c r="JGF3" s="16"/>
      <c r="JGG3" s="16"/>
      <c r="JGH3" s="16"/>
      <c r="JGI3" s="16"/>
      <c r="JGJ3" s="16"/>
      <c r="JGK3" s="16"/>
      <c r="JGL3" s="16"/>
      <c r="JGM3" s="16"/>
      <c r="JGN3" s="16"/>
      <c r="JGO3" s="16"/>
      <c r="JGP3" s="16"/>
      <c r="JGQ3" s="16"/>
      <c r="JGR3" s="16"/>
      <c r="JGS3" s="16"/>
      <c r="JGT3" s="16"/>
      <c r="JGU3" s="16"/>
      <c r="JGV3" s="16"/>
      <c r="JGW3" s="16"/>
      <c r="JGX3" s="16"/>
      <c r="JGY3" s="16"/>
      <c r="JGZ3" s="16"/>
      <c r="JHA3" s="16"/>
      <c r="JHB3" s="16"/>
      <c r="JHC3" s="16"/>
      <c r="JHD3" s="16"/>
      <c r="JHE3" s="16"/>
      <c r="JHF3" s="16"/>
      <c r="JHG3" s="16"/>
      <c r="JHH3" s="16"/>
      <c r="JHI3" s="16"/>
      <c r="JHJ3" s="16"/>
      <c r="JHK3" s="16"/>
      <c r="JHL3" s="16"/>
      <c r="JHM3" s="16"/>
      <c r="JHN3" s="16"/>
      <c r="JHO3" s="16"/>
      <c r="JHP3" s="16"/>
      <c r="JHQ3" s="16"/>
      <c r="JHR3" s="16"/>
      <c r="JHS3" s="16"/>
      <c r="JHT3" s="16"/>
      <c r="JHU3" s="16"/>
      <c r="JHV3" s="16"/>
      <c r="JHW3" s="16"/>
      <c r="JHX3" s="16"/>
      <c r="JHY3" s="16"/>
      <c r="JHZ3" s="16"/>
      <c r="JIA3" s="16"/>
      <c r="JIB3" s="16"/>
      <c r="JIC3" s="16"/>
      <c r="JID3" s="16"/>
      <c r="JIE3" s="16"/>
      <c r="JIF3" s="16"/>
      <c r="JIG3" s="16"/>
      <c r="JIH3" s="16"/>
      <c r="JII3" s="16"/>
      <c r="JIJ3" s="16"/>
      <c r="JIK3" s="16"/>
      <c r="JIL3" s="16"/>
      <c r="JIM3" s="16"/>
      <c r="JIN3" s="16"/>
      <c r="JIO3" s="16"/>
      <c r="JIP3" s="16"/>
      <c r="JIQ3" s="16"/>
      <c r="JIR3" s="16"/>
      <c r="JIS3" s="16"/>
      <c r="JIT3" s="16"/>
      <c r="JIU3" s="16"/>
      <c r="JIV3" s="16"/>
      <c r="JIW3" s="16"/>
      <c r="JIX3" s="16"/>
      <c r="JIY3" s="16"/>
      <c r="JIZ3" s="16"/>
      <c r="JJA3" s="16"/>
      <c r="JJB3" s="16"/>
      <c r="JJC3" s="16"/>
      <c r="JJD3" s="16"/>
      <c r="JJE3" s="16"/>
      <c r="JJF3" s="16"/>
      <c r="JJG3" s="16"/>
      <c r="JJH3" s="16"/>
      <c r="JJI3" s="16"/>
      <c r="JJJ3" s="16"/>
      <c r="JJK3" s="16"/>
      <c r="JJL3" s="16"/>
      <c r="JJM3" s="16"/>
      <c r="JJN3" s="16"/>
      <c r="JJO3" s="16"/>
      <c r="JJP3" s="16"/>
      <c r="JJQ3" s="16"/>
      <c r="JJR3" s="16"/>
      <c r="JJS3" s="16"/>
      <c r="JJT3" s="16"/>
      <c r="JJU3" s="16"/>
      <c r="JJV3" s="16"/>
      <c r="JJW3" s="16"/>
      <c r="JJX3" s="16"/>
      <c r="JJY3" s="16"/>
      <c r="JJZ3" s="16"/>
      <c r="JKA3" s="16"/>
      <c r="JKB3" s="16"/>
      <c r="JKC3" s="16"/>
      <c r="JKD3" s="16"/>
      <c r="JKE3" s="16"/>
      <c r="JKF3" s="16"/>
      <c r="JKG3" s="16"/>
      <c r="JKH3" s="16"/>
      <c r="JKI3" s="16"/>
      <c r="JKJ3" s="16"/>
      <c r="JKK3" s="16"/>
      <c r="JKL3" s="16"/>
      <c r="JKM3" s="16"/>
      <c r="JKN3" s="16"/>
      <c r="JKO3" s="16"/>
      <c r="JKP3" s="16"/>
      <c r="JKQ3" s="16"/>
      <c r="JKR3" s="16"/>
      <c r="JKS3" s="16"/>
      <c r="JKT3" s="16"/>
      <c r="JKU3" s="16"/>
      <c r="JKV3" s="16"/>
      <c r="JKW3" s="16"/>
      <c r="JKX3" s="16"/>
      <c r="JKY3" s="16"/>
      <c r="JKZ3" s="16"/>
      <c r="JLA3" s="16"/>
      <c r="JLB3" s="16"/>
      <c r="JLC3" s="16"/>
      <c r="JLD3" s="16"/>
      <c r="JLE3" s="16"/>
      <c r="JLF3" s="16"/>
      <c r="JLG3" s="16"/>
      <c r="JLH3" s="16"/>
      <c r="JLI3" s="16"/>
      <c r="JLJ3" s="16"/>
      <c r="JLK3" s="16"/>
      <c r="JLL3" s="16"/>
      <c r="JLM3" s="16"/>
      <c r="JLN3" s="16"/>
      <c r="JLO3" s="16"/>
      <c r="JLP3" s="16"/>
      <c r="JLQ3" s="16"/>
      <c r="JLR3" s="16"/>
      <c r="JLS3" s="16"/>
      <c r="JLT3" s="16"/>
      <c r="JLU3" s="16"/>
      <c r="JLV3" s="16"/>
      <c r="JLW3" s="16"/>
      <c r="JLX3" s="16"/>
      <c r="JLY3" s="16"/>
      <c r="JLZ3" s="16"/>
      <c r="JMA3" s="16"/>
      <c r="JMB3" s="16"/>
      <c r="JMC3" s="16"/>
      <c r="JMD3" s="16"/>
      <c r="JME3" s="16"/>
      <c r="JMF3" s="16"/>
      <c r="JMG3" s="16"/>
      <c r="JMH3" s="16"/>
      <c r="JMI3" s="16"/>
      <c r="JMJ3" s="16"/>
      <c r="JMK3" s="16"/>
      <c r="JML3" s="16"/>
      <c r="JMM3" s="16"/>
      <c r="JMN3" s="16"/>
      <c r="JMO3" s="16"/>
      <c r="JMP3" s="16"/>
      <c r="JMQ3" s="16"/>
      <c r="JMR3" s="16"/>
      <c r="JMS3" s="16"/>
      <c r="JMT3" s="16"/>
      <c r="JMU3" s="16"/>
      <c r="JMV3" s="16"/>
      <c r="JMW3" s="16"/>
      <c r="JMX3" s="16"/>
      <c r="JMY3" s="16"/>
      <c r="JMZ3" s="16"/>
      <c r="JNA3" s="16"/>
      <c r="JNB3" s="16"/>
      <c r="JNC3" s="16"/>
      <c r="JND3" s="16"/>
      <c r="JNE3" s="16"/>
      <c r="JNF3" s="16"/>
      <c r="JNG3" s="16"/>
      <c r="JNH3" s="16"/>
      <c r="JNI3" s="16"/>
      <c r="JNJ3" s="16"/>
      <c r="JNK3" s="16"/>
      <c r="JNL3" s="16"/>
      <c r="JNM3" s="16"/>
      <c r="JNN3" s="16"/>
      <c r="JNO3" s="16"/>
      <c r="JNP3" s="16"/>
      <c r="JNQ3" s="16"/>
      <c r="JNR3" s="16"/>
      <c r="JNS3" s="16"/>
      <c r="JNT3" s="16"/>
      <c r="JNU3" s="16"/>
      <c r="JNV3" s="16"/>
      <c r="JNW3" s="16"/>
      <c r="JNX3" s="16"/>
      <c r="JNY3" s="16"/>
      <c r="JNZ3" s="16"/>
      <c r="JOA3" s="16"/>
      <c r="JOB3" s="16"/>
      <c r="JOC3" s="16"/>
      <c r="JOD3" s="16"/>
      <c r="JOE3" s="16"/>
      <c r="JOF3" s="16"/>
      <c r="JOG3" s="16"/>
      <c r="JOH3" s="16"/>
      <c r="JOI3" s="16"/>
      <c r="JOJ3" s="16"/>
      <c r="JOK3" s="16"/>
      <c r="JOL3" s="16"/>
      <c r="JOM3" s="16"/>
      <c r="JON3" s="16"/>
      <c r="JOO3" s="16"/>
      <c r="JOP3" s="16"/>
      <c r="JOQ3" s="16"/>
      <c r="JOR3" s="16"/>
      <c r="JOS3" s="16"/>
      <c r="JOT3" s="16"/>
      <c r="JOU3" s="16"/>
      <c r="JOV3" s="16"/>
      <c r="JOW3" s="16"/>
      <c r="JOX3" s="16"/>
      <c r="JOY3" s="16"/>
      <c r="JOZ3" s="16"/>
      <c r="JPA3" s="16"/>
      <c r="JPB3" s="16"/>
      <c r="JPC3" s="16"/>
      <c r="JPD3" s="16"/>
      <c r="JPE3" s="16"/>
      <c r="JPF3" s="16"/>
      <c r="JPG3" s="16"/>
      <c r="JPH3" s="16"/>
      <c r="JPI3" s="16"/>
      <c r="JPJ3" s="16"/>
      <c r="JPK3" s="16"/>
      <c r="JPL3" s="16"/>
      <c r="JPM3" s="16"/>
      <c r="JPN3" s="16"/>
      <c r="JPO3" s="16"/>
      <c r="JPP3" s="16"/>
      <c r="JPQ3" s="16"/>
      <c r="JPR3" s="16"/>
      <c r="JPS3" s="16"/>
      <c r="JPT3" s="16"/>
      <c r="JPU3" s="16"/>
      <c r="JPV3" s="16"/>
      <c r="JPW3" s="16"/>
      <c r="JPX3" s="16"/>
      <c r="JPY3" s="16"/>
      <c r="JPZ3" s="16"/>
      <c r="JQA3" s="16"/>
      <c r="JQB3" s="16"/>
      <c r="JQC3" s="16"/>
      <c r="JQD3" s="16"/>
      <c r="JQE3" s="16"/>
      <c r="JQF3" s="16"/>
      <c r="JQG3" s="16"/>
      <c r="JQH3" s="16"/>
      <c r="JQI3" s="16"/>
      <c r="JQJ3" s="16"/>
      <c r="JQK3" s="16"/>
      <c r="JQL3" s="16"/>
      <c r="JQM3" s="16"/>
      <c r="JQN3" s="16"/>
      <c r="JQO3" s="16"/>
      <c r="JQP3" s="16"/>
      <c r="JQQ3" s="16"/>
      <c r="JQR3" s="16"/>
      <c r="JQS3" s="16"/>
      <c r="JQT3" s="16"/>
      <c r="JQU3" s="16"/>
      <c r="JQV3" s="16"/>
      <c r="JQW3" s="16"/>
      <c r="JQX3" s="16"/>
      <c r="JQY3" s="16"/>
      <c r="JQZ3" s="16"/>
      <c r="JRA3" s="16"/>
      <c r="JRB3" s="16"/>
      <c r="JRC3" s="16"/>
      <c r="JRD3" s="16"/>
      <c r="JRE3" s="16"/>
      <c r="JRF3" s="16"/>
      <c r="JRG3" s="16"/>
      <c r="JRH3" s="16"/>
      <c r="JRI3" s="16"/>
      <c r="JRJ3" s="16"/>
      <c r="JRK3" s="16"/>
      <c r="JRL3" s="16"/>
      <c r="JRM3" s="16"/>
      <c r="JRN3" s="16"/>
      <c r="JRO3" s="16"/>
      <c r="JRP3" s="16"/>
      <c r="JRQ3" s="16"/>
      <c r="JRR3" s="16"/>
      <c r="JRS3" s="16"/>
      <c r="JRT3" s="16"/>
      <c r="JRU3" s="16"/>
      <c r="JRV3" s="16"/>
      <c r="JRW3" s="16"/>
      <c r="JRX3" s="16"/>
      <c r="JRY3" s="16"/>
      <c r="JRZ3" s="16"/>
      <c r="JSA3" s="16"/>
      <c r="JSB3" s="16"/>
      <c r="JSC3" s="16"/>
      <c r="JSD3" s="16"/>
      <c r="JSE3" s="16"/>
      <c r="JSF3" s="16"/>
      <c r="JSG3" s="16"/>
      <c r="JSH3" s="16"/>
      <c r="JSI3" s="16"/>
      <c r="JSJ3" s="16"/>
      <c r="JSK3" s="16"/>
      <c r="JSL3" s="16"/>
      <c r="JSM3" s="16"/>
      <c r="JSN3" s="16"/>
      <c r="JSO3" s="16"/>
      <c r="JSP3" s="16"/>
      <c r="JSQ3" s="16"/>
      <c r="JSR3" s="16"/>
      <c r="JSS3" s="16"/>
      <c r="JST3" s="16"/>
      <c r="JSU3" s="16"/>
      <c r="JSV3" s="16"/>
      <c r="JSW3" s="16"/>
      <c r="JSX3" s="16"/>
      <c r="JSY3" s="16"/>
      <c r="JSZ3" s="16"/>
      <c r="JTA3" s="16"/>
      <c r="JTB3" s="16"/>
      <c r="JTC3" s="16"/>
      <c r="JTD3" s="16"/>
      <c r="JTE3" s="16"/>
      <c r="JTF3" s="16"/>
      <c r="JTG3" s="16"/>
      <c r="JTH3" s="16"/>
      <c r="JTI3" s="16"/>
      <c r="JTJ3" s="16"/>
      <c r="JTK3" s="16"/>
      <c r="JTL3" s="16"/>
      <c r="JTM3" s="16"/>
      <c r="JTN3" s="16"/>
      <c r="JTO3" s="16"/>
      <c r="JTP3" s="16"/>
      <c r="JTQ3" s="16"/>
      <c r="JTR3" s="16"/>
      <c r="JTS3" s="16"/>
      <c r="JTT3" s="16"/>
      <c r="JTU3" s="16"/>
      <c r="JTV3" s="16"/>
      <c r="JTW3" s="16"/>
      <c r="JTX3" s="16"/>
      <c r="JTY3" s="16"/>
      <c r="JTZ3" s="16"/>
      <c r="JUA3" s="16"/>
      <c r="JUB3" s="16"/>
      <c r="JUC3" s="16"/>
      <c r="JUD3" s="16"/>
      <c r="JUE3" s="16"/>
      <c r="JUF3" s="16"/>
      <c r="JUG3" s="16"/>
      <c r="JUH3" s="16"/>
      <c r="JUI3" s="16"/>
      <c r="JUJ3" s="16"/>
      <c r="JUK3" s="16"/>
      <c r="JUL3" s="16"/>
      <c r="JUM3" s="16"/>
      <c r="JUN3" s="16"/>
      <c r="JUO3" s="16"/>
      <c r="JUP3" s="16"/>
      <c r="JUQ3" s="16"/>
      <c r="JUR3" s="16"/>
      <c r="JUS3" s="16"/>
      <c r="JUT3" s="16"/>
      <c r="JUU3" s="16"/>
      <c r="JUV3" s="16"/>
      <c r="JUW3" s="16"/>
      <c r="JUX3" s="16"/>
      <c r="JUY3" s="16"/>
      <c r="JUZ3" s="16"/>
      <c r="JVA3" s="16"/>
      <c r="JVB3" s="16"/>
      <c r="JVC3" s="16"/>
      <c r="JVD3" s="16"/>
      <c r="JVE3" s="16"/>
      <c r="JVF3" s="16"/>
      <c r="JVG3" s="16"/>
      <c r="JVH3" s="16"/>
      <c r="JVI3" s="16"/>
      <c r="JVJ3" s="16"/>
      <c r="JVK3" s="16"/>
      <c r="JVL3" s="16"/>
      <c r="JVM3" s="16"/>
      <c r="JVN3" s="16"/>
      <c r="JVO3" s="16"/>
      <c r="JVP3" s="16"/>
      <c r="JVQ3" s="16"/>
      <c r="JVR3" s="16"/>
      <c r="JVS3" s="16"/>
      <c r="JVT3" s="16"/>
      <c r="JVU3" s="16"/>
      <c r="JVV3" s="16"/>
      <c r="JVW3" s="16"/>
      <c r="JVX3" s="16"/>
      <c r="JVY3" s="16"/>
      <c r="JVZ3" s="16"/>
      <c r="JWA3" s="16"/>
      <c r="JWB3" s="16"/>
      <c r="JWC3" s="16"/>
      <c r="JWD3" s="16"/>
      <c r="JWE3" s="16"/>
      <c r="JWF3" s="16"/>
      <c r="JWG3" s="16"/>
      <c r="JWH3" s="16"/>
      <c r="JWI3" s="16"/>
      <c r="JWJ3" s="16"/>
      <c r="JWK3" s="16"/>
      <c r="JWL3" s="16"/>
      <c r="JWM3" s="16"/>
      <c r="JWN3" s="16"/>
      <c r="JWO3" s="16"/>
      <c r="JWP3" s="16"/>
      <c r="JWQ3" s="16"/>
      <c r="JWR3" s="16"/>
      <c r="JWS3" s="16"/>
      <c r="JWT3" s="16"/>
      <c r="JWU3" s="16"/>
      <c r="JWV3" s="16"/>
      <c r="JWW3" s="16"/>
      <c r="JWX3" s="16"/>
      <c r="JWY3" s="16"/>
      <c r="JWZ3" s="16"/>
      <c r="JXA3" s="16"/>
      <c r="JXB3" s="16"/>
      <c r="JXC3" s="16"/>
      <c r="JXD3" s="16"/>
      <c r="JXE3" s="16"/>
      <c r="JXF3" s="16"/>
      <c r="JXG3" s="16"/>
      <c r="JXH3" s="16"/>
      <c r="JXI3" s="16"/>
      <c r="JXJ3" s="16"/>
      <c r="JXK3" s="16"/>
      <c r="JXL3" s="16"/>
      <c r="JXM3" s="16"/>
      <c r="JXN3" s="16"/>
      <c r="JXO3" s="16"/>
      <c r="JXP3" s="16"/>
      <c r="JXQ3" s="16"/>
      <c r="JXR3" s="16"/>
      <c r="JXS3" s="16"/>
      <c r="JXT3" s="16"/>
      <c r="JXU3" s="16"/>
      <c r="JXV3" s="16"/>
      <c r="JXW3" s="16"/>
      <c r="JXX3" s="16"/>
      <c r="JXY3" s="16"/>
      <c r="JXZ3" s="16"/>
      <c r="JYA3" s="16"/>
      <c r="JYB3" s="16"/>
      <c r="JYC3" s="16"/>
      <c r="JYD3" s="16"/>
      <c r="JYE3" s="16"/>
      <c r="JYF3" s="16"/>
      <c r="JYG3" s="16"/>
      <c r="JYH3" s="16"/>
      <c r="JYI3" s="16"/>
      <c r="JYJ3" s="16"/>
      <c r="JYK3" s="16"/>
      <c r="JYL3" s="16"/>
      <c r="JYM3" s="16"/>
      <c r="JYN3" s="16"/>
      <c r="JYO3" s="16"/>
      <c r="JYP3" s="16"/>
      <c r="JYQ3" s="16"/>
      <c r="JYR3" s="16"/>
      <c r="JYS3" s="16"/>
      <c r="JYT3" s="16"/>
      <c r="JYU3" s="16"/>
      <c r="JYV3" s="16"/>
      <c r="JYW3" s="16"/>
      <c r="JYX3" s="16"/>
      <c r="JYY3" s="16"/>
      <c r="JYZ3" s="16"/>
      <c r="JZA3" s="16"/>
      <c r="JZB3" s="16"/>
      <c r="JZC3" s="16"/>
      <c r="JZD3" s="16"/>
      <c r="JZE3" s="16"/>
      <c r="JZF3" s="16"/>
      <c r="JZG3" s="16"/>
      <c r="JZH3" s="16"/>
      <c r="JZI3" s="16"/>
      <c r="JZJ3" s="16"/>
      <c r="JZK3" s="16"/>
      <c r="JZL3" s="16"/>
      <c r="JZM3" s="16"/>
      <c r="JZN3" s="16"/>
      <c r="JZO3" s="16"/>
      <c r="JZP3" s="16"/>
      <c r="JZQ3" s="16"/>
      <c r="JZR3" s="16"/>
      <c r="JZS3" s="16"/>
      <c r="JZT3" s="16"/>
      <c r="JZU3" s="16"/>
      <c r="JZV3" s="16"/>
      <c r="JZW3" s="16"/>
      <c r="JZX3" s="16"/>
      <c r="JZY3" s="16"/>
      <c r="JZZ3" s="16"/>
      <c r="KAA3" s="16"/>
      <c r="KAB3" s="16"/>
      <c r="KAC3" s="16"/>
      <c r="KAD3" s="16"/>
      <c r="KAE3" s="16"/>
      <c r="KAF3" s="16"/>
      <c r="KAG3" s="16"/>
      <c r="KAH3" s="16"/>
      <c r="KAI3" s="16"/>
      <c r="KAJ3" s="16"/>
      <c r="KAK3" s="16"/>
      <c r="KAL3" s="16"/>
      <c r="KAM3" s="16"/>
      <c r="KAN3" s="16"/>
      <c r="KAO3" s="16"/>
      <c r="KAP3" s="16"/>
      <c r="KAQ3" s="16"/>
      <c r="KAR3" s="16"/>
      <c r="KAS3" s="16"/>
      <c r="KAT3" s="16"/>
      <c r="KAU3" s="16"/>
      <c r="KAV3" s="16"/>
      <c r="KAW3" s="16"/>
      <c r="KAX3" s="16"/>
      <c r="KAY3" s="16"/>
      <c r="KAZ3" s="16"/>
      <c r="KBA3" s="16"/>
      <c r="KBB3" s="16"/>
      <c r="KBC3" s="16"/>
      <c r="KBD3" s="16"/>
      <c r="KBE3" s="16"/>
      <c r="KBF3" s="16"/>
      <c r="KBG3" s="16"/>
      <c r="KBH3" s="16"/>
      <c r="KBI3" s="16"/>
      <c r="KBJ3" s="16"/>
      <c r="KBK3" s="16"/>
      <c r="KBL3" s="16"/>
      <c r="KBM3" s="16"/>
      <c r="KBN3" s="16"/>
      <c r="KBO3" s="16"/>
      <c r="KBP3" s="16"/>
      <c r="KBQ3" s="16"/>
      <c r="KBR3" s="16"/>
      <c r="KBS3" s="16"/>
      <c r="KBT3" s="16"/>
      <c r="KBU3" s="16"/>
      <c r="KBV3" s="16"/>
      <c r="KBW3" s="16"/>
      <c r="KBX3" s="16"/>
      <c r="KBY3" s="16"/>
      <c r="KBZ3" s="16"/>
      <c r="KCA3" s="16"/>
      <c r="KCB3" s="16"/>
      <c r="KCC3" s="16"/>
      <c r="KCD3" s="16"/>
      <c r="KCE3" s="16"/>
      <c r="KCF3" s="16"/>
      <c r="KCG3" s="16"/>
      <c r="KCH3" s="16"/>
      <c r="KCI3" s="16"/>
      <c r="KCJ3" s="16"/>
      <c r="KCK3" s="16"/>
      <c r="KCL3" s="16"/>
      <c r="KCM3" s="16"/>
      <c r="KCN3" s="16"/>
      <c r="KCO3" s="16"/>
      <c r="KCP3" s="16"/>
      <c r="KCQ3" s="16"/>
      <c r="KCR3" s="16"/>
      <c r="KCS3" s="16"/>
      <c r="KCT3" s="16"/>
      <c r="KCU3" s="16"/>
      <c r="KCV3" s="16"/>
      <c r="KCW3" s="16"/>
      <c r="KCX3" s="16"/>
      <c r="KCY3" s="16"/>
      <c r="KCZ3" s="16"/>
      <c r="KDA3" s="16"/>
      <c r="KDB3" s="16"/>
      <c r="KDC3" s="16"/>
      <c r="KDD3" s="16"/>
      <c r="KDE3" s="16"/>
      <c r="KDF3" s="16"/>
      <c r="KDG3" s="16"/>
      <c r="KDH3" s="16"/>
      <c r="KDI3" s="16"/>
      <c r="KDJ3" s="16"/>
      <c r="KDK3" s="16"/>
      <c r="KDL3" s="16"/>
      <c r="KDM3" s="16"/>
      <c r="KDN3" s="16"/>
      <c r="KDO3" s="16"/>
      <c r="KDP3" s="16"/>
      <c r="KDQ3" s="16"/>
      <c r="KDR3" s="16"/>
      <c r="KDS3" s="16"/>
      <c r="KDT3" s="16"/>
      <c r="KDU3" s="16"/>
      <c r="KDV3" s="16"/>
      <c r="KDW3" s="16"/>
      <c r="KDX3" s="16"/>
      <c r="KDY3" s="16"/>
      <c r="KDZ3" s="16"/>
      <c r="KEA3" s="16"/>
      <c r="KEB3" s="16"/>
      <c r="KEC3" s="16"/>
      <c r="KED3" s="16"/>
      <c r="KEE3" s="16"/>
      <c r="KEF3" s="16"/>
      <c r="KEG3" s="16"/>
      <c r="KEH3" s="16"/>
      <c r="KEI3" s="16"/>
      <c r="KEJ3" s="16"/>
      <c r="KEK3" s="16"/>
      <c r="KEL3" s="16"/>
      <c r="KEM3" s="16"/>
      <c r="KEN3" s="16"/>
      <c r="KEO3" s="16"/>
      <c r="KEP3" s="16"/>
      <c r="KEQ3" s="16"/>
      <c r="KER3" s="16"/>
      <c r="KES3" s="16"/>
      <c r="KET3" s="16"/>
      <c r="KEU3" s="16"/>
      <c r="KEV3" s="16"/>
      <c r="KEW3" s="16"/>
      <c r="KEX3" s="16"/>
      <c r="KEY3" s="16"/>
      <c r="KEZ3" s="16"/>
      <c r="KFA3" s="16"/>
      <c r="KFB3" s="16"/>
      <c r="KFC3" s="16"/>
      <c r="KFD3" s="16"/>
      <c r="KFE3" s="16"/>
      <c r="KFF3" s="16"/>
      <c r="KFG3" s="16"/>
      <c r="KFH3" s="16"/>
      <c r="KFI3" s="16"/>
      <c r="KFJ3" s="16"/>
      <c r="KFK3" s="16"/>
      <c r="KFL3" s="16"/>
      <c r="KFM3" s="16"/>
      <c r="KFN3" s="16"/>
      <c r="KFO3" s="16"/>
      <c r="KFP3" s="16"/>
      <c r="KFQ3" s="16"/>
      <c r="KFR3" s="16"/>
      <c r="KFS3" s="16"/>
      <c r="KFT3" s="16"/>
      <c r="KFU3" s="16"/>
      <c r="KFV3" s="16"/>
      <c r="KFW3" s="16"/>
      <c r="KFX3" s="16"/>
      <c r="KFY3" s="16"/>
      <c r="KFZ3" s="16"/>
      <c r="KGA3" s="16"/>
      <c r="KGB3" s="16"/>
      <c r="KGC3" s="16"/>
      <c r="KGD3" s="16"/>
      <c r="KGE3" s="16"/>
      <c r="KGF3" s="16"/>
      <c r="KGG3" s="16"/>
      <c r="KGH3" s="16"/>
      <c r="KGI3" s="16"/>
      <c r="KGJ3" s="16"/>
      <c r="KGK3" s="16"/>
      <c r="KGL3" s="16"/>
      <c r="KGM3" s="16"/>
      <c r="KGN3" s="16"/>
      <c r="KGO3" s="16"/>
      <c r="KGP3" s="16"/>
      <c r="KGQ3" s="16"/>
      <c r="KGR3" s="16"/>
      <c r="KGS3" s="16"/>
      <c r="KGT3" s="16"/>
      <c r="KGU3" s="16"/>
      <c r="KGV3" s="16"/>
      <c r="KGW3" s="16"/>
      <c r="KGX3" s="16"/>
      <c r="KGY3" s="16"/>
      <c r="KGZ3" s="16"/>
      <c r="KHA3" s="16"/>
      <c r="KHB3" s="16"/>
      <c r="KHC3" s="16"/>
      <c r="KHD3" s="16"/>
      <c r="KHE3" s="16"/>
      <c r="KHF3" s="16"/>
      <c r="KHG3" s="16"/>
      <c r="KHH3" s="16"/>
      <c r="KHI3" s="16"/>
      <c r="KHJ3" s="16"/>
      <c r="KHK3" s="16"/>
      <c r="KHL3" s="16"/>
      <c r="KHM3" s="16"/>
      <c r="KHN3" s="16"/>
      <c r="KHO3" s="16"/>
      <c r="KHP3" s="16"/>
      <c r="KHQ3" s="16"/>
      <c r="KHR3" s="16"/>
      <c r="KHS3" s="16"/>
      <c r="KHT3" s="16"/>
      <c r="KHU3" s="16"/>
      <c r="KHV3" s="16"/>
      <c r="KHW3" s="16"/>
      <c r="KHX3" s="16"/>
      <c r="KHY3" s="16"/>
      <c r="KHZ3" s="16"/>
      <c r="KIA3" s="16"/>
      <c r="KIB3" s="16"/>
      <c r="KIC3" s="16"/>
      <c r="KID3" s="16"/>
      <c r="KIE3" s="16"/>
      <c r="KIF3" s="16"/>
      <c r="KIG3" s="16"/>
      <c r="KIH3" s="16"/>
      <c r="KII3" s="16"/>
      <c r="KIJ3" s="16"/>
      <c r="KIK3" s="16"/>
      <c r="KIL3" s="16"/>
      <c r="KIM3" s="16"/>
      <c r="KIN3" s="16"/>
      <c r="KIO3" s="16"/>
      <c r="KIP3" s="16"/>
      <c r="KIQ3" s="16"/>
      <c r="KIR3" s="16"/>
      <c r="KIS3" s="16"/>
      <c r="KIT3" s="16"/>
      <c r="KIU3" s="16"/>
      <c r="KIV3" s="16"/>
      <c r="KIW3" s="16"/>
      <c r="KIX3" s="16"/>
      <c r="KIY3" s="16"/>
      <c r="KIZ3" s="16"/>
      <c r="KJA3" s="16"/>
      <c r="KJB3" s="16"/>
      <c r="KJC3" s="16"/>
      <c r="KJD3" s="16"/>
      <c r="KJE3" s="16"/>
      <c r="KJF3" s="16"/>
      <c r="KJG3" s="16"/>
      <c r="KJH3" s="16"/>
      <c r="KJI3" s="16"/>
      <c r="KJJ3" s="16"/>
      <c r="KJK3" s="16"/>
      <c r="KJL3" s="16"/>
      <c r="KJM3" s="16"/>
      <c r="KJN3" s="16"/>
      <c r="KJO3" s="16"/>
      <c r="KJP3" s="16"/>
      <c r="KJQ3" s="16"/>
      <c r="KJR3" s="16"/>
      <c r="KJS3" s="16"/>
      <c r="KJT3" s="16"/>
      <c r="KJU3" s="16"/>
      <c r="KJV3" s="16"/>
      <c r="KJW3" s="16"/>
      <c r="KJX3" s="16"/>
      <c r="KJY3" s="16"/>
      <c r="KJZ3" s="16"/>
      <c r="KKA3" s="16"/>
      <c r="KKB3" s="16"/>
      <c r="KKC3" s="16"/>
      <c r="KKD3" s="16"/>
      <c r="KKE3" s="16"/>
      <c r="KKF3" s="16"/>
      <c r="KKG3" s="16"/>
      <c r="KKH3" s="16"/>
      <c r="KKI3" s="16"/>
      <c r="KKJ3" s="16"/>
      <c r="KKK3" s="16"/>
      <c r="KKL3" s="16"/>
      <c r="KKM3" s="16"/>
      <c r="KKN3" s="16"/>
      <c r="KKO3" s="16"/>
      <c r="KKP3" s="16"/>
      <c r="KKQ3" s="16"/>
      <c r="KKR3" s="16"/>
      <c r="KKS3" s="16"/>
      <c r="KKT3" s="16"/>
      <c r="KKU3" s="16"/>
      <c r="KKV3" s="16"/>
      <c r="KKW3" s="16"/>
      <c r="KKX3" s="16"/>
      <c r="KKY3" s="16"/>
      <c r="KKZ3" s="16"/>
      <c r="KLA3" s="16"/>
      <c r="KLB3" s="16"/>
      <c r="KLC3" s="16"/>
      <c r="KLD3" s="16"/>
      <c r="KLE3" s="16"/>
      <c r="KLF3" s="16"/>
      <c r="KLG3" s="16"/>
      <c r="KLH3" s="16"/>
      <c r="KLI3" s="16"/>
      <c r="KLJ3" s="16"/>
      <c r="KLK3" s="16"/>
      <c r="KLL3" s="16"/>
      <c r="KLM3" s="16"/>
      <c r="KLN3" s="16"/>
      <c r="KLO3" s="16"/>
      <c r="KLP3" s="16"/>
      <c r="KLQ3" s="16"/>
      <c r="KLR3" s="16"/>
      <c r="KLS3" s="16"/>
      <c r="KLT3" s="16"/>
      <c r="KLU3" s="16"/>
      <c r="KLV3" s="16"/>
      <c r="KLW3" s="16"/>
      <c r="KLX3" s="16"/>
      <c r="KLY3" s="16"/>
      <c r="KLZ3" s="16"/>
      <c r="KMA3" s="16"/>
      <c r="KMB3" s="16"/>
      <c r="KMC3" s="16"/>
      <c r="KMD3" s="16"/>
      <c r="KME3" s="16"/>
      <c r="KMF3" s="16"/>
      <c r="KMG3" s="16"/>
      <c r="KMH3" s="16"/>
      <c r="KMI3" s="16"/>
      <c r="KMJ3" s="16"/>
      <c r="KMK3" s="16"/>
      <c r="KML3" s="16"/>
      <c r="KMM3" s="16"/>
      <c r="KMN3" s="16"/>
      <c r="KMO3" s="16"/>
      <c r="KMP3" s="16"/>
      <c r="KMQ3" s="16"/>
      <c r="KMR3" s="16"/>
      <c r="KMS3" s="16"/>
      <c r="KMT3" s="16"/>
      <c r="KMU3" s="16"/>
      <c r="KMV3" s="16"/>
      <c r="KMW3" s="16"/>
      <c r="KMX3" s="16"/>
      <c r="KMY3" s="16"/>
      <c r="KMZ3" s="16"/>
      <c r="KNA3" s="16"/>
      <c r="KNB3" s="16"/>
      <c r="KNC3" s="16"/>
      <c r="KND3" s="16"/>
      <c r="KNE3" s="16"/>
      <c r="KNF3" s="16"/>
      <c r="KNG3" s="16"/>
      <c r="KNH3" s="16"/>
      <c r="KNI3" s="16"/>
      <c r="KNJ3" s="16"/>
      <c r="KNK3" s="16"/>
      <c r="KNL3" s="16"/>
      <c r="KNM3" s="16"/>
      <c r="KNN3" s="16"/>
      <c r="KNO3" s="16"/>
      <c r="KNP3" s="16"/>
      <c r="KNQ3" s="16"/>
      <c r="KNR3" s="16"/>
      <c r="KNS3" s="16"/>
      <c r="KNT3" s="16"/>
      <c r="KNU3" s="16"/>
      <c r="KNV3" s="16"/>
      <c r="KNW3" s="16"/>
      <c r="KNX3" s="16"/>
      <c r="KNY3" s="16"/>
      <c r="KNZ3" s="16"/>
      <c r="KOA3" s="16"/>
      <c r="KOB3" s="16"/>
      <c r="KOC3" s="16"/>
      <c r="KOD3" s="16"/>
      <c r="KOE3" s="16"/>
      <c r="KOF3" s="16"/>
      <c r="KOG3" s="16"/>
      <c r="KOH3" s="16"/>
      <c r="KOI3" s="16"/>
      <c r="KOJ3" s="16"/>
      <c r="KOK3" s="16"/>
      <c r="KOL3" s="16"/>
      <c r="KOM3" s="16"/>
      <c r="KON3" s="16"/>
      <c r="KOO3" s="16"/>
      <c r="KOP3" s="16"/>
      <c r="KOQ3" s="16"/>
      <c r="KOR3" s="16"/>
      <c r="KOS3" s="16"/>
      <c r="KOT3" s="16"/>
      <c r="KOU3" s="16"/>
      <c r="KOV3" s="16"/>
      <c r="KOW3" s="16"/>
      <c r="KOX3" s="16"/>
      <c r="KOY3" s="16"/>
      <c r="KOZ3" s="16"/>
      <c r="KPA3" s="16"/>
      <c r="KPB3" s="16"/>
      <c r="KPC3" s="16"/>
      <c r="KPD3" s="16"/>
      <c r="KPE3" s="16"/>
      <c r="KPF3" s="16"/>
      <c r="KPG3" s="16"/>
      <c r="KPH3" s="16"/>
      <c r="KPI3" s="16"/>
      <c r="KPJ3" s="16"/>
      <c r="KPK3" s="16"/>
      <c r="KPL3" s="16"/>
      <c r="KPM3" s="16"/>
      <c r="KPN3" s="16"/>
      <c r="KPO3" s="16"/>
      <c r="KPP3" s="16"/>
      <c r="KPQ3" s="16"/>
      <c r="KPR3" s="16"/>
      <c r="KPS3" s="16"/>
      <c r="KPT3" s="16"/>
      <c r="KPU3" s="16"/>
      <c r="KPV3" s="16"/>
      <c r="KPW3" s="16"/>
      <c r="KPX3" s="16"/>
      <c r="KPY3" s="16"/>
      <c r="KPZ3" s="16"/>
      <c r="KQA3" s="16"/>
      <c r="KQB3" s="16"/>
      <c r="KQC3" s="16"/>
      <c r="KQD3" s="16"/>
      <c r="KQE3" s="16"/>
      <c r="KQF3" s="16"/>
      <c r="KQG3" s="16"/>
      <c r="KQH3" s="16"/>
      <c r="KQI3" s="16"/>
      <c r="KQJ3" s="16"/>
      <c r="KQK3" s="16"/>
      <c r="KQL3" s="16"/>
      <c r="KQM3" s="16"/>
      <c r="KQN3" s="16"/>
      <c r="KQO3" s="16"/>
      <c r="KQP3" s="16"/>
      <c r="KQQ3" s="16"/>
      <c r="KQR3" s="16"/>
      <c r="KQS3" s="16"/>
      <c r="KQT3" s="16"/>
      <c r="KQU3" s="16"/>
      <c r="KQV3" s="16"/>
      <c r="KQW3" s="16"/>
      <c r="KQX3" s="16"/>
      <c r="KQY3" s="16"/>
      <c r="KQZ3" s="16"/>
      <c r="KRA3" s="16"/>
      <c r="KRB3" s="16"/>
      <c r="KRC3" s="16"/>
      <c r="KRD3" s="16"/>
      <c r="KRE3" s="16"/>
      <c r="KRF3" s="16"/>
      <c r="KRG3" s="16"/>
      <c r="KRH3" s="16"/>
      <c r="KRI3" s="16"/>
      <c r="KRJ3" s="16"/>
      <c r="KRK3" s="16"/>
      <c r="KRL3" s="16"/>
      <c r="KRM3" s="16"/>
      <c r="KRN3" s="16"/>
      <c r="KRO3" s="16"/>
      <c r="KRP3" s="16"/>
      <c r="KRQ3" s="16"/>
      <c r="KRR3" s="16"/>
      <c r="KRS3" s="16"/>
      <c r="KRT3" s="16"/>
      <c r="KRU3" s="16"/>
      <c r="KRV3" s="16"/>
      <c r="KRW3" s="16"/>
      <c r="KRX3" s="16"/>
      <c r="KRY3" s="16"/>
      <c r="KRZ3" s="16"/>
      <c r="KSA3" s="16"/>
      <c r="KSB3" s="16"/>
      <c r="KSC3" s="16"/>
      <c r="KSD3" s="16"/>
      <c r="KSE3" s="16"/>
      <c r="KSF3" s="16"/>
      <c r="KSG3" s="16"/>
      <c r="KSH3" s="16"/>
      <c r="KSI3" s="16"/>
      <c r="KSJ3" s="16"/>
      <c r="KSK3" s="16"/>
      <c r="KSL3" s="16"/>
      <c r="KSM3" s="16"/>
      <c r="KSN3" s="16"/>
      <c r="KSO3" s="16"/>
      <c r="KSP3" s="16"/>
      <c r="KSQ3" s="16"/>
      <c r="KSR3" s="16"/>
      <c r="KSS3" s="16"/>
      <c r="KST3" s="16"/>
      <c r="KSU3" s="16"/>
      <c r="KSV3" s="16"/>
      <c r="KSW3" s="16"/>
      <c r="KSX3" s="16"/>
      <c r="KSY3" s="16"/>
      <c r="KSZ3" s="16"/>
      <c r="KTA3" s="16"/>
      <c r="KTB3" s="16"/>
      <c r="KTC3" s="16"/>
      <c r="KTD3" s="16"/>
      <c r="KTE3" s="16"/>
      <c r="KTF3" s="16"/>
      <c r="KTG3" s="16"/>
      <c r="KTH3" s="16"/>
      <c r="KTI3" s="16"/>
      <c r="KTJ3" s="16"/>
      <c r="KTK3" s="16"/>
      <c r="KTL3" s="16"/>
      <c r="KTM3" s="16"/>
      <c r="KTN3" s="16"/>
      <c r="KTO3" s="16"/>
      <c r="KTP3" s="16"/>
      <c r="KTQ3" s="16"/>
      <c r="KTR3" s="16"/>
      <c r="KTS3" s="16"/>
      <c r="KTT3" s="16"/>
      <c r="KTU3" s="16"/>
      <c r="KTV3" s="16"/>
      <c r="KTW3" s="16"/>
      <c r="KTX3" s="16"/>
      <c r="KTY3" s="16"/>
      <c r="KTZ3" s="16"/>
      <c r="KUA3" s="16"/>
      <c r="KUB3" s="16"/>
      <c r="KUC3" s="16"/>
      <c r="KUD3" s="16"/>
      <c r="KUE3" s="16"/>
      <c r="KUF3" s="16"/>
      <c r="KUG3" s="16"/>
      <c r="KUH3" s="16"/>
      <c r="KUI3" s="16"/>
      <c r="KUJ3" s="16"/>
      <c r="KUK3" s="16"/>
      <c r="KUL3" s="16"/>
      <c r="KUM3" s="16"/>
      <c r="KUN3" s="16"/>
      <c r="KUO3" s="16"/>
      <c r="KUP3" s="16"/>
      <c r="KUQ3" s="16"/>
      <c r="KUR3" s="16"/>
      <c r="KUS3" s="16"/>
      <c r="KUT3" s="16"/>
      <c r="KUU3" s="16"/>
      <c r="KUV3" s="16"/>
      <c r="KUW3" s="16"/>
      <c r="KUX3" s="16"/>
      <c r="KUY3" s="16"/>
      <c r="KUZ3" s="16"/>
      <c r="KVA3" s="16"/>
      <c r="KVB3" s="16"/>
      <c r="KVC3" s="16"/>
      <c r="KVD3" s="16"/>
      <c r="KVE3" s="16"/>
      <c r="KVF3" s="16"/>
      <c r="KVG3" s="16"/>
      <c r="KVH3" s="16"/>
      <c r="KVI3" s="16"/>
      <c r="KVJ3" s="16"/>
      <c r="KVK3" s="16"/>
      <c r="KVL3" s="16"/>
      <c r="KVM3" s="16"/>
      <c r="KVN3" s="16"/>
      <c r="KVO3" s="16"/>
      <c r="KVP3" s="16"/>
      <c r="KVQ3" s="16"/>
      <c r="KVR3" s="16"/>
      <c r="KVS3" s="16"/>
      <c r="KVT3" s="16"/>
      <c r="KVU3" s="16"/>
      <c r="KVV3" s="16"/>
      <c r="KVW3" s="16"/>
      <c r="KVX3" s="16"/>
      <c r="KVY3" s="16"/>
      <c r="KVZ3" s="16"/>
      <c r="KWA3" s="16"/>
      <c r="KWB3" s="16"/>
      <c r="KWC3" s="16"/>
      <c r="KWD3" s="16"/>
      <c r="KWE3" s="16"/>
      <c r="KWF3" s="16"/>
      <c r="KWG3" s="16"/>
      <c r="KWH3" s="16"/>
      <c r="KWI3" s="16"/>
      <c r="KWJ3" s="16"/>
      <c r="KWK3" s="16"/>
      <c r="KWL3" s="16"/>
      <c r="KWM3" s="16"/>
      <c r="KWN3" s="16"/>
      <c r="KWO3" s="16"/>
      <c r="KWP3" s="16"/>
      <c r="KWQ3" s="16"/>
      <c r="KWR3" s="16"/>
      <c r="KWS3" s="16"/>
      <c r="KWT3" s="16"/>
      <c r="KWU3" s="16"/>
      <c r="KWV3" s="16"/>
      <c r="KWW3" s="16"/>
      <c r="KWX3" s="16"/>
      <c r="KWY3" s="16"/>
      <c r="KWZ3" s="16"/>
      <c r="KXA3" s="16"/>
      <c r="KXB3" s="16"/>
      <c r="KXC3" s="16"/>
      <c r="KXD3" s="16"/>
      <c r="KXE3" s="16"/>
      <c r="KXF3" s="16"/>
      <c r="KXG3" s="16"/>
      <c r="KXH3" s="16"/>
      <c r="KXI3" s="16"/>
      <c r="KXJ3" s="16"/>
      <c r="KXK3" s="16"/>
      <c r="KXL3" s="16"/>
      <c r="KXM3" s="16"/>
      <c r="KXN3" s="16"/>
      <c r="KXO3" s="16"/>
      <c r="KXP3" s="16"/>
      <c r="KXQ3" s="16"/>
      <c r="KXR3" s="16"/>
      <c r="KXS3" s="16"/>
      <c r="KXT3" s="16"/>
      <c r="KXU3" s="16"/>
      <c r="KXV3" s="16"/>
      <c r="KXW3" s="16"/>
      <c r="KXX3" s="16"/>
      <c r="KXY3" s="16"/>
      <c r="KXZ3" s="16"/>
      <c r="KYA3" s="16"/>
      <c r="KYB3" s="16"/>
      <c r="KYC3" s="16"/>
      <c r="KYD3" s="16"/>
      <c r="KYE3" s="16"/>
      <c r="KYF3" s="16"/>
      <c r="KYG3" s="16"/>
      <c r="KYH3" s="16"/>
      <c r="KYI3" s="16"/>
      <c r="KYJ3" s="16"/>
      <c r="KYK3" s="16"/>
      <c r="KYL3" s="16"/>
      <c r="KYM3" s="16"/>
      <c r="KYN3" s="16"/>
      <c r="KYO3" s="16"/>
      <c r="KYP3" s="16"/>
      <c r="KYQ3" s="16"/>
      <c r="KYR3" s="16"/>
      <c r="KYS3" s="16"/>
      <c r="KYT3" s="16"/>
      <c r="KYU3" s="16"/>
      <c r="KYV3" s="16"/>
      <c r="KYW3" s="16"/>
      <c r="KYX3" s="16"/>
      <c r="KYY3" s="16"/>
      <c r="KYZ3" s="16"/>
      <c r="KZA3" s="16"/>
      <c r="KZB3" s="16"/>
      <c r="KZC3" s="16"/>
      <c r="KZD3" s="16"/>
      <c r="KZE3" s="16"/>
      <c r="KZF3" s="16"/>
      <c r="KZG3" s="16"/>
      <c r="KZH3" s="16"/>
      <c r="KZI3" s="16"/>
      <c r="KZJ3" s="16"/>
      <c r="KZK3" s="16"/>
      <c r="KZL3" s="16"/>
      <c r="KZM3" s="16"/>
      <c r="KZN3" s="16"/>
      <c r="KZO3" s="16"/>
      <c r="KZP3" s="16"/>
      <c r="KZQ3" s="16"/>
      <c r="KZR3" s="16"/>
      <c r="KZS3" s="16"/>
      <c r="KZT3" s="16"/>
      <c r="KZU3" s="16"/>
      <c r="KZV3" s="16"/>
      <c r="KZW3" s="16"/>
      <c r="KZX3" s="16"/>
      <c r="KZY3" s="16"/>
      <c r="KZZ3" s="16"/>
      <c r="LAA3" s="16"/>
      <c r="LAB3" s="16"/>
      <c r="LAC3" s="16"/>
      <c r="LAD3" s="16"/>
      <c r="LAE3" s="16"/>
      <c r="LAF3" s="16"/>
      <c r="LAG3" s="16"/>
      <c r="LAH3" s="16"/>
      <c r="LAI3" s="16"/>
      <c r="LAJ3" s="16"/>
      <c r="LAK3" s="16"/>
      <c r="LAL3" s="16"/>
      <c r="LAM3" s="16"/>
      <c r="LAN3" s="16"/>
      <c r="LAO3" s="16"/>
      <c r="LAP3" s="16"/>
      <c r="LAQ3" s="16"/>
      <c r="LAR3" s="16"/>
      <c r="LAS3" s="16"/>
      <c r="LAT3" s="16"/>
      <c r="LAU3" s="16"/>
      <c r="LAV3" s="16"/>
      <c r="LAW3" s="16"/>
      <c r="LAX3" s="16"/>
      <c r="LAY3" s="16"/>
      <c r="LAZ3" s="16"/>
      <c r="LBA3" s="16"/>
      <c r="LBB3" s="16"/>
      <c r="LBC3" s="16"/>
      <c r="LBD3" s="16"/>
      <c r="LBE3" s="16"/>
      <c r="LBF3" s="16"/>
      <c r="LBG3" s="16"/>
      <c r="LBH3" s="16"/>
      <c r="LBI3" s="16"/>
      <c r="LBJ3" s="16"/>
      <c r="LBK3" s="16"/>
      <c r="LBL3" s="16"/>
      <c r="LBM3" s="16"/>
      <c r="LBN3" s="16"/>
      <c r="LBO3" s="16"/>
      <c r="LBP3" s="16"/>
      <c r="LBQ3" s="16"/>
      <c r="LBR3" s="16"/>
      <c r="LBS3" s="16"/>
      <c r="LBT3" s="16"/>
      <c r="LBU3" s="16"/>
      <c r="LBV3" s="16"/>
      <c r="LBW3" s="16"/>
      <c r="LBX3" s="16"/>
      <c r="LBY3" s="16"/>
      <c r="LBZ3" s="16"/>
      <c r="LCA3" s="16"/>
      <c r="LCB3" s="16"/>
      <c r="LCC3" s="16"/>
      <c r="LCD3" s="16"/>
      <c r="LCE3" s="16"/>
      <c r="LCF3" s="16"/>
      <c r="LCG3" s="16"/>
      <c r="LCH3" s="16"/>
      <c r="LCI3" s="16"/>
      <c r="LCJ3" s="16"/>
      <c r="LCK3" s="16"/>
      <c r="LCL3" s="16"/>
      <c r="LCM3" s="16"/>
      <c r="LCN3" s="16"/>
      <c r="LCO3" s="16"/>
      <c r="LCP3" s="16"/>
      <c r="LCQ3" s="16"/>
      <c r="LCR3" s="16"/>
      <c r="LCS3" s="16"/>
      <c r="LCT3" s="16"/>
      <c r="LCU3" s="16"/>
      <c r="LCV3" s="16"/>
      <c r="LCW3" s="16"/>
      <c r="LCX3" s="16"/>
      <c r="LCY3" s="16"/>
      <c r="LCZ3" s="16"/>
      <c r="LDA3" s="16"/>
      <c r="LDB3" s="16"/>
      <c r="LDC3" s="16"/>
      <c r="LDD3" s="16"/>
      <c r="LDE3" s="16"/>
      <c r="LDF3" s="16"/>
      <c r="LDG3" s="16"/>
      <c r="LDH3" s="16"/>
      <c r="LDI3" s="16"/>
      <c r="LDJ3" s="16"/>
      <c r="LDK3" s="16"/>
      <c r="LDL3" s="16"/>
      <c r="LDM3" s="16"/>
      <c r="LDN3" s="16"/>
      <c r="LDO3" s="16"/>
      <c r="LDP3" s="16"/>
      <c r="LDQ3" s="16"/>
      <c r="LDR3" s="16"/>
      <c r="LDS3" s="16"/>
      <c r="LDT3" s="16"/>
      <c r="LDU3" s="16"/>
      <c r="LDV3" s="16"/>
      <c r="LDW3" s="16"/>
      <c r="LDX3" s="16"/>
      <c r="LDY3" s="16"/>
      <c r="LDZ3" s="16"/>
      <c r="LEA3" s="16"/>
      <c r="LEB3" s="16"/>
      <c r="LEC3" s="16"/>
      <c r="LED3" s="16"/>
      <c r="LEE3" s="16"/>
      <c r="LEF3" s="16"/>
      <c r="LEG3" s="16"/>
      <c r="LEH3" s="16"/>
      <c r="LEI3" s="16"/>
      <c r="LEJ3" s="16"/>
      <c r="LEK3" s="16"/>
      <c r="LEL3" s="16"/>
      <c r="LEM3" s="16"/>
      <c r="LEN3" s="16"/>
      <c r="LEO3" s="16"/>
      <c r="LEP3" s="16"/>
      <c r="LEQ3" s="16"/>
      <c r="LER3" s="16"/>
      <c r="LES3" s="16"/>
      <c r="LET3" s="16"/>
      <c r="LEU3" s="16"/>
      <c r="LEV3" s="16"/>
      <c r="LEW3" s="16"/>
      <c r="LEX3" s="16"/>
      <c r="LEY3" s="16"/>
      <c r="LEZ3" s="16"/>
      <c r="LFA3" s="16"/>
      <c r="LFB3" s="16"/>
      <c r="LFC3" s="16"/>
      <c r="LFD3" s="16"/>
      <c r="LFE3" s="16"/>
      <c r="LFF3" s="16"/>
      <c r="LFG3" s="16"/>
      <c r="LFH3" s="16"/>
      <c r="LFI3" s="16"/>
      <c r="LFJ3" s="16"/>
      <c r="LFK3" s="16"/>
      <c r="LFL3" s="16"/>
      <c r="LFM3" s="16"/>
      <c r="LFN3" s="16"/>
      <c r="LFO3" s="16"/>
      <c r="LFP3" s="16"/>
      <c r="LFQ3" s="16"/>
      <c r="LFR3" s="16"/>
      <c r="LFS3" s="16"/>
      <c r="LFT3" s="16"/>
      <c r="LFU3" s="16"/>
      <c r="LFV3" s="16"/>
      <c r="LFW3" s="16"/>
      <c r="LFX3" s="16"/>
      <c r="LFY3" s="16"/>
      <c r="LFZ3" s="16"/>
      <c r="LGA3" s="16"/>
      <c r="LGB3" s="16"/>
      <c r="LGC3" s="16"/>
      <c r="LGD3" s="16"/>
      <c r="LGE3" s="16"/>
      <c r="LGF3" s="16"/>
      <c r="LGG3" s="16"/>
      <c r="LGH3" s="16"/>
      <c r="LGI3" s="16"/>
      <c r="LGJ3" s="16"/>
      <c r="LGK3" s="16"/>
      <c r="LGL3" s="16"/>
      <c r="LGM3" s="16"/>
      <c r="LGN3" s="16"/>
      <c r="LGO3" s="16"/>
      <c r="LGP3" s="16"/>
      <c r="LGQ3" s="16"/>
      <c r="LGR3" s="16"/>
      <c r="LGS3" s="16"/>
      <c r="LGT3" s="16"/>
      <c r="LGU3" s="16"/>
      <c r="LGV3" s="16"/>
      <c r="LGW3" s="16"/>
      <c r="LGX3" s="16"/>
      <c r="LGY3" s="16"/>
      <c r="LGZ3" s="16"/>
      <c r="LHA3" s="16"/>
      <c r="LHB3" s="16"/>
      <c r="LHC3" s="16"/>
      <c r="LHD3" s="16"/>
      <c r="LHE3" s="16"/>
      <c r="LHF3" s="16"/>
      <c r="LHG3" s="16"/>
      <c r="LHH3" s="16"/>
      <c r="LHI3" s="16"/>
      <c r="LHJ3" s="16"/>
      <c r="LHK3" s="16"/>
      <c r="LHL3" s="16"/>
      <c r="LHM3" s="16"/>
      <c r="LHN3" s="16"/>
      <c r="LHO3" s="16"/>
      <c r="LHP3" s="16"/>
      <c r="LHQ3" s="16"/>
      <c r="LHR3" s="16"/>
      <c r="LHS3" s="16"/>
      <c r="LHT3" s="16"/>
      <c r="LHU3" s="16"/>
      <c r="LHV3" s="16"/>
      <c r="LHW3" s="16"/>
      <c r="LHX3" s="16"/>
      <c r="LHY3" s="16"/>
      <c r="LHZ3" s="16"/>
      <c r="LIA3" s="16"/>
      <c r="LIB3" s="16"/>
      <c r="LIC3" s="16"/>
      <c r="LID3" s="16"/>
      <c r="LIE3" s="16"/>
      <c r="LIF3" s="16"/>
      <c r="LIG3" s="16"/>
      <c r="LIH3" s="16"/>
      <c r="LII3" s="16"/>
      <c r="LIJ3" s="16"/>
      <c r="LIK3" s="16"/>
      <c r="LIL3" s="16"/>
      <c r="LIM3" s="16"/>
      <c r="LIN3" s="16"/>
      <c r="LIO3" s="16"/>
      <c r="LIP3" s="16"/>
      <c r="LIQ3" s="16"/>
      <c r="LIR3" s="16"/>
      <c r="LIS3" s="16"/>
      <c r="LIT3" s="16"/>
      <c r="LIU3" s="16"/>
      <c r="LIV3" s="16"/>
      <c r="LIW3" s="16"/>
      <c r="LIX3" s="16"/>
      <c r="LIY3" s="16"/>
      <c r="LIZ3" s="16"/>
      <c r="LJA3" s="16"/>
      <c r="LJB3" s="16"/>
      <c r="LJC3" s="16"/>
      <c r="LJD3" s="16"/>
      <c r="LJE3" s="16"/>
      <c r="LJF3" s="16"/>
      <c r="LJG3" s="16"/>
      <c r="LJH3" s="16"/>
      <c r="LJI3" s="16"/>
      <c r="LJJ3" s="16"/>
      <c r="LJK3" s="16"/>
      <c r="LJL3" s="16"/>
      <c r="LJM3" s="16"/>
      <c r="LJN3" s="16"/>
      <c r="LJO3" s="16"/>
      <c r="LJP3" s="16"/>
      <c r="LJQ3" s="16"/>
      <c r="LJR3" s="16"/>
      <c r="LJS3" s="16"/>
      <c r="LJT3" s="16"/>
      <c r="LJU3" s="16"/>
      <c r="LJV3" s="16"/>
      <c r="LJW3" s="16"/>
      <c r="LJX3" s="16"/>
      <c r="LJY3" s="16"/>
      <c r="LJZ3" s="16"/>
      <c r="LKA3" s="16"/>
      <c r="LKB3" s="16"/>
      <c r="LKC3" s="16"/>
      <c r="LKD3" s="16"/>
      <c r="LKE3" s="16"/>
      <c r="LKF3" s="16"/>
      <c r="LKG3" s="16"/>
      <c r="LKH3" s="16"/>
      <c r="LKI3" s="16"/>
      <c r="LKJ3" s="16"/>
      <c r="LKK3" s="16"/>
      <c r="LKL3" s="16"/>
      <c r="LKM3" s="16"/>
      <c r="LKN3" s="16"/>
      <c r="LKO3" s="16"/>
      <c r="LKP3" s="16"/>
      <c r="LKQ3" s="16"/>
      <c r="LKR3" s="16"/>
      <c r="LKS3" s="16"/>
      <c r="LKT3" s="16"/>
      <c r="LKU3" s="16"/>
      <c r="LKV3" s="16"/>
      <c r="LKW3" s="16"/>
      <c r="LKX3" s="16"/>
      <c r="LKY3" s="16"/>
      <c r="LKZ3" s="16"/>
      <c r="LLA3" s="16"/>
      <c r="LLB3" s="16"/>
      <c r="LLC3" s="16"/>
      <c r="LLD3" s="16"/>
      <c r="LLE3" s="16"/>
      <c r="LLF3" s="16"/>
      <c r="LLG3" s="16"/>
      <c r="LLH3" s="16"/>
      <c r="LLI3" s="16"/>
      <c r="LLJ3" s="16"/>
      <c r="LLK3" s="16"/>
      <c r="LLL3" s="16"/>
      <c r="LLM3" s="16"/>
      <c r="LLN3" s="16"/>
      <c r="LLO3" s="16"/>
      <c r="LLP3" s="16"/>
      <c r="LLQ3" s="16"/>
      <c r="LLR3" s="16"/>
      <c r="LLS3" s="16"/>
      <c r="LLT3" s="16"/>
      <c r="LLU3" s="16"/>
      <c r="LLV3" s="16"/>
      <c r="LLW3" s="16"/>
      <c r="LLX3" s="16"/>
      <c r="LLY3" s="16"/>
      <c r="LLZ3" s="16"/>
      <c r="LMA3" s="16"/>
      <c r="LMB3" s="16"/>
      <c r="LMC3" s="16"/>
      <c r="LMD3" s="16"/>
      <c r="LME3" s="16"/>
      <c r="LMF3" s="16"/>
      <c r="LMG3" s="16"/>
      <c r="LMH3" s="16"/>
      <c r="LMI3" s="16"/>
      <c r="LMJ3" s="16"/>
      <c r="LMK3" s="16"/>
      <c r="LML3" s="16"/>
      <c r="LMM3" s="16"/>
      <c r="LMN3" s="16"/>
      <c r="LMO3" s="16"/>
      <c r="LMP3" s="16"/>
      <c r="LMQ3" s="16"/>
      <c r="LMR3" s="16"/>
      <c r="LMS3" s="16"/>
      <c r="LMT3" s="16"/>
      <c r="LMU3" s="16"/>
      <c r="LMV3" s="16"/>
      <c r="LMW3" s="16"/>
      <c r="LMX3" s="16"/>
      <c r="LMY3" s="16"/>
      <c r="LMZ3" s="16"/>
      <c r="LNA3" s="16"/>
      <c r="LNB3" s="16"/>
      <c r="LNC3" s="16"/>
      <c r="LND3" s="16"/>
      <c r="LNE3" s="16"/>
      <c r="LNF3" s="16"/>
      <c r="LNG3" s="16"/>
      <c r="LNH3" s="16"/>
      <c r="LNI3" s="16"/>
      <c r="LNJ3" s="16"/>
      <c r="LNK3" s="16"/>
      <c r="LNL3" s="16"/>
      <c r="LNM3" s="16"/>
      <c r="LNN3" s="16"/>
      <c r="LNO3" s="16"/>
      <c r="LNP3" s="16"/>
      <c r="LNQ3" s="16"/>
      <c r="LNR3" s="16"/>
      <c r="LNS3" s="16"/>
      <c r="LNT3" s="16"/>
      <c r="LNU3" s="16"/>
      <c r="LNV3" s="16"/>
      <c r="LNW3" s="16"/>
      <c r="LNX3" s="16"/>
      <c r="LNY3" s="16"/>
      <c r="LNZ3" s="16"/>
      <c r="LOA3" s="16"/>
      <c r="LOB3" s="16"/>
      <c r="LOC3" s="16"/>
      <c r="LOD3" s="16"/>
      <c r="LOE3" s="16"/>
      <c r="LOF3" s="16"/>
      <c r="LOG3" s="16"/>
      <c r="LOH3" s="16"/>
      <c r="LOI3" s="16"/>
      <c r="LOJ3" s="16"/>
      <c r="LOK3" s="16"/>
      <c r="LOL3" s="16"/>
      <c r="LOM3" s="16"/>
      <c r="LON3" s="16"/>
      <c r="LOO3" s="16"/>
      <c r="LOP3" s="16"/>
      <c r="LOQ3" s="16"/>
      <c r="LOR3" s="16"/>
      <c r="LOS3" s="16"/>
      <c r="LOT3" s="16"/>
      <c r="LOU3" s="16"/>
      <c r="LOV3" s="16"/>
      <c r="LOW3" s="16"/>
      <c r="LOX3" s="16"/>
      <c r="LOY3" s="16"/>
      <c r="LOZ3" s="16"/>
      <c r="LPA3" s="16"/>
      <c r="LPB3" s="16"/>
      <c r="LPC3" s="16"/>
      <c r="LPD3" s="16"/>
      <c r="LPE3" s="16"/>
      <c r="LPF3" s="16"/>
      <c r="LPG3" s="16"/>
      <c r="LPH3" s="16"/>
      <c r="LPI3" s="16"/>
      <c r="LPJ3" s="16"/>
      <c r="LPK3" s="16"/>
      <c r="LPL3" s="16"/>
      <c r="LPM3" s="16"/>
      <c r="LPN3" s="16"/>
      <c r="LPO3" s="16"/>
      <c r="LPP3" s="16"/>
      <c r="LPQ3" s="16"/>
      <c r="LPR3" s="16"/>
      <c r="LPS3" s="16"/>
      <c r="LPT3" s="16"/>
      <c r="LPU3" s="16"/>
      <c r="LPV3" s="16"/>
      <c r="LPW3" s="16"/>
      <c r="LPX3" s="16"/>
      <c r="LPY3" s="16"/>
      <c r="LPZ3" s="16"/>
      <c r="LQA3" s="16"/>
      <c r="LQB3" s="16"/>
      <c r="LQC3" s="16"/>
      <c r="LQD3" s="16"/>
      <c r="LQE3" s="16"/>
      <c r="LQF3" s="16"/>
      <c r="LQG3" s="16"/>
      <c r="LQH3" s="16"/>
      <c r="LQI3" s="16"/>
      <c r="LQJ3" s="16"/>
      <c r="LQK3" s="16"/>
      <c r="LQL3" s="16"/>
      <c r="LQM3" s="16"/>
      <c r="LQN3" s="16"/>
      <c r="LQO3" s="16"/>
      <c r="LQP3" s="16"/>
      <c r="LQQ3" s="16"/>
      <c r="LQR3" s="16"/>
      <c r="LQS3" s="16"/>
      <c r="LQT3" s="16"/>
      <c r="LQU3" s="16"/>
      <c r="LQV3" s="16"/>
      <c r="LQW3" s="16"/>
      <c r="LQX3" s="16"/>
      <c r="LQY3" s="16"/>
      <c r="LQZ3" s="16"/>
      <c r="LRA3" s="16"/>
      <c r="LRB3" s="16"/>
      <c r="LRC3" s="16"/>
      <c r="LRD3" s="16"/>
      <c r="LRE3" s="16"/>
      <c r="LRF3" s="16"/>
      <c r="LRG3" s="16"/>
      <c r="LRH3" s="16"/>
      <c r="LRI3" s="16"/>
      <c r="LRJ3" s="16"/>
      <c r="LRK3" s="16"/>
      <c r="LRL3" s="16"/>
      <c r="LRM3" s="16"/>
      <c r="LRN3" s="16"/>
      <c r="LRO3" s="16"/>
      <c r="LRP3" s="16"/>
      <c r="LRQ3" s="16"/>
      <c r="LRR3" s="16"/>
      <c r="LRS3" s="16"/>
      <c r="LRT3" s="16"/>
      <c r="LRU3" s="16"/>
      <c r="LRV3" s="16"/>
      <c r="LRW3" s="16"/>
      <c r="LRX3" s="16"/>
      <c r="LRY3" s="16"/>
      <c r="LRZ3" s="16"/>
      <c r="LSA3" s="16"/>
      <c r="LSB3" s="16"/>
      <c r="LSC3" s="16"/>
      <c r="LSD3" s="16"/>
      <c r="LSE3" s="16"/>
      <c r="LSF3" s="16"/>
      <c r="LSG3" s="16"/>
      <c r="LSH3" s="16"/>
      <c r="LSI3" s="16"/>
      <c r="LSJ3" s="16"/>
      <c r="LSK3" s="16"/>
      <c r="LSL3" s="16"/>
      <c r="LSM3" s="16"/>
      <c r="LSN3" s="16"/>
      <c r="LSO3" s="16"/>
      <c r="LSP3" s="16"/>
      <c r="LSQ3" s="16"/>
      <c r="LSR3" s="16"/>
      <c r="LSS3" s="16"/>
      <c r="LST3" s="16"/>
      <c r="LSU3" s="16"/>
      <c r="LSV3" s="16"/>
      <c r="LSW3" s="16"/>
      <c r="LSX3" s="16"/>
      <c r="LSY3" s="16"/>
      <c r="LSZ3" s="16"/>
      <c r="LTA3" s="16"/>
      <c r="LTB3" s="16"/>
      <c r="LTC3" s="16"/>
      <c r="LTD3" s="16"/>
      <c r="LTE3" s="16"/>
      <c r="LTF3" s="16"/>
      <c r="LTG3" s="16"/>
      <c r="LTH3" s="16"/>
      <c r="LTI3" s="16"/>
      <c r="LTJ3" s="16"/>
      <c r="LTK3" s="16"/>
      <c r="LTL3" s="16"/>
      <c r="LTM3" s="16"/>
      <c r="LTN3" s="16"/>
      <c r="LTO3" s="16"/>
      <c r="LTP3" s="16"/>
      <c r="LTQ3" s="16"/>
      <c r="LTR3" s="16"/>
      <c r="LTS3" s="16"/>
      <c r="LTT3" s="16"/>
      <c r="LTU3" s="16"/>
      <c r="LTV3" s="16"/>
      <c r="LTW3" s="16"/>
      <c r="LTX3" s="16"/>
      <c r="LTY3" s="16"/>
      <c r="LTZ3" s="16"/>
      <c r="LUA3" s="16"/>
      <c r="LUB3" s="16"/>
      <c r="LUC3" s="16"/>
      <c r="LUD3" s="16"/>
      <c r="LUE3" s="16"/>
      <c r="LUF3" s="16"/>
      <c r="LUG3" s="16"/>
      <c r="LUH3" s="16"/>
      <c r="LUI3" s="16"/>
      <c r="LUJ3" s="16"/>
      <c r="LUK3" s="16"/>
      <c r="LUL3" s="16"/>
      <c r="LUM3" s="16"/>
      <c r="LUN3" s="16"/>
      <c r="LUO3" s="16"/>
      <c r="LUP3" s="16"/>
      <c r="LUQ3" s="16"/>
      <c r="LUR3" s="16"/>
      <c r="LUS3" s="16"/>
      <c r="LUT3" s="16"/>
      <c r="LUU3" s="16"/>
      <c r="LUV3" s="16"/>
      <c r="LUW3" s="16"/>
      <c r="LUX3" s="16"/>
      <c r="LUY3" s="16"/>
      <c r="LUZ3" s="16"/>
      <c r="LVA3" s="16"/>
      <c r="LVB3" s="16"/>
      <c r="LVC3" s="16"/>
      <c r="LVD3" s="16"/>
      <c r="LVE3" s="16"/>
      <c r="LVF3" s="16"/>
      <c r="LVG3" s="16"/>
      <c r="LVH3" s="16"/>
      <c r="LVI3" s="16"/>
      <c r="LVJ3" s="16"/>
      <c r="LVK3" s="16"/>
      <c r="LVL3" s="16"/>
      <c r="LVM3" s="16"/>
      <c r="LVN3" s="16"/>
      <c r="LVO3" s="16"/>
      <c r="LVP3" s="16"/>
      <c r="LVQ3" s="16"/>
      <c r="LVR3" s="16"/>
      <c r="LVS3" s="16"/>
      <c r="LVT3" s="16"/>
      <c r="LVU3" s="16"/>
      <c r="LVV3" s="16"/>
      <c r="LVW3" s="16"/>
      <c r="LVX3" s="16"/>
      <c r="LVY3" s="16"/>
      <c r="LVZ3" s="16"/>
      <c r="LWA3" s="16"/>
      <c r="LWB3" s="16"/>
      <c r="LWC3" s="16"/>
      <c r="LWD3" s="16"/>
      <c r="LWE3" s="16"/>
      <c r="LWF3" s="16"/>
      <c r="LWG3" s="16"/>
      <c r="LWH3" s="16"/>
      <c r="LWI3" s="16"/>
      <c r="LWJ3" s="16"/>
      <c r="LWK3" s="16"/>
      <c r="LWL3" s="16"/>
      <c r="LWM3" s="16"/>
      <c r="LWN3" s="16"/>
      <c r="LWO3" s="16"/>
      <c r="LWP3" s="16"/>
      <c r="LWQ3" s="16"/>
      <c r="LWR3" s="16"/>
      <c r="LWS3" s="16"/>
      <c r="LWT3" s="16"/>
      <c r="LWU3" s="16"/>
      <c r="LWV3" s="16"/>
      <c r="LWW3" s="16"/>
      <c r="LWX3" s="16"/>
      <c r="LWY3" s="16"/>
      <c r="LWZ3" s="16"/>
      <c r="LXA3" s="16"/>
      <c r="LXB3" s="16"/>
      <c r="LXC3" s="16"/>
      <c r="LXD3" s="16"/>
      <c r="LXE3" s="16"/>
      <c r="LXF3" s="16"/>
      <c r="LXG3" s="16"/>
      <c r="LXH3" s="16"/>
      <c r="LXI3" s="16"/>
      <c r="LXJ3" s="16"/>
      <c r="LXK3" s="16"/>
      <c r="LXL3" s="16"/>
      <c r="LXM3" s="16"/>
      <c r="LXN3" s="16"/>
      <c r="LXO3" s="16"/>
      <c r="LXP3" s="16"/>
      <c r="LXQ3" s="16"/>
      <c r="LXR3" s="16"/>
      <c r="LXS3" s="16"/>
      <c r="LXT3" s="16"/>
      <c r="LXU3" s="16"/>
      <c r="LXV3" s="16"/>
      <c r="LXW3" s="16"/>
      <c r="LXX3" s="16"/>
      <c r="LXY3" s="16"/>
      <c r="LXZ3" s="16"/>
      <c r="LYA3" s="16"/>
      <c r="LYB3" s="16"/>
      <c r="LYC3" s="16"/>
      <c r="LYD3" s="16"/>
      <c r="LYE3" s="16"/>
      <c r="LYF3" s="16"/>
      <c r="LYG3" s="16"/>
      <c r="LYH3" s="16"/>
      <c r="LYI3" s="16"/>
      <c r="LYJ3" s="16"/>
      <c r="LYK3" s="16"/>
      <c r="LYL3" s="16"/>
      <c r="LYM3" s="16"/>
      <c r="LYN3" s="16"/>
      <c r="LYO3" s="16"/>
      <c r="LYP3" s="16"/>
      <c r="LYQ3" s="16"/>
      <c r="LYR3" s="16"/>
      <c r="LYS3" s="16"/>
      <c r="LYT3" s="16"/>
      <c r="LYU3" s="16"/>
      <c r="LYV3" s="16"/>
      <c r="LYW3" s="16"/>
      <c r="LYX3" s="16"/>
      <c r="LYY3" s="16"/>
      <c r="LYZ3" s="16"/>
      <c r="LZA3" s="16"/>
      <c r="LZB3" s="16"/>
      <c r="LZC3" s="16"/>
      <c r="LZD3" s="16"/>
      <c r="LZE3" s="16"/>
      <c r="LZF3" s="16"/>
      <c r="LZG3" s="16"/>
      <c r="LZH3" s="16"/>
      <c r="LZI3" s="16"/>
      <c r="LZJ3" s="16"/>
      <c r="LZK3" s="16"/>
      <c r="LZL3" s="16"/>
      <c r="LZM3" s="16"/>
      <c r="LZN3" s="16"/>
      <c r="LZO3" s="16"/>
      <c r="LZP3" s="16"/>
      <c r="LZQ3" s="16"/>
      <c r="LZR3" s="16"/>
      <c r="LZS3" s="16"/>
      <c r="LZT3" s="16"/>
      <c r="LZU3" s="16"/>
      <c r="LZV3" s="16"/>
      <c r="LZW3" s="16"/>
      <c r="LZX3" s="16"/>
      <c r="LZY3" s="16"/>
      <c r="LZZ3" s="16"/>
      <c r="MAA3" s="16"/>
      <c r="MAB3" s="16"/>
      <c r="MAC3" s="16"/>
      <c r="MAD3" s="16"/>
      <c r="MAE3" s="16"/>
      <c r="MAF3" s="16"/>
      <c r="MAG3" s="16"/>
      <c r="MAH3" s="16"/>
      <c r="MAI3" s="16"/>
      <c r="MAJ3" s="16"/>
      <c r="MAK3" s="16"/>
      <c r="MAL3" s="16"/>
      <c r="MAM3" s="16"/>
      <c r="MAN3" s="16"/>
      <c r="MAO3" s="16"/>
      <c r="MAP3" s="16"/>
      <c r="MAQ3" s="16"/>
      <c r="MAR3" s="16"/>
      <c r="MAS3" s="16"/>
      <c r="MAT3" s="16"/>
      <c r="MAU3" s="16"/>
      <c r="MAV3" s="16"/>
      <c r="MAW3" s="16"/>
      <c r="MAX3" s="16"/>
      <c r="MAY3" s="16"/>
      <c r="MAZ3" s="16"/>
      <c r="MBA3" s="16"/>
      <c r="MBB3" s="16"/>
      <c r="MBC3" s="16"/>
      <c r="MBD3" s="16"/>
      <c r="MBE3" s="16"/>
      <c r="MBF3" s="16"/>
      <c r="MBG3" s="16"/>
      <c r="MBH3" s="16"/>
      <c r="MBI3" s="16"/>
      <c r="MBJ3" s="16"/>
      <c r="MBK3" s="16"/>
      <c r="MBL3" s="16"/>
      <c r="MBM3" s="16"/>
      <c r="MBN3" s="16"/>
      <c r="MBO3" s="16"/>
      <c r="MBP3" s="16"/>
      <c r="MBQ3" s="16"/>
      <c r="MBR3" s="16"/>
      <c r="MBS3" s="16"/>
      <c r="MBT3" s="16"/>
      <c r="MBU3" s="16"/>
      <c r="MBV3" s="16"/>
      <c r="MBW3" s="16"/>
      <c r="MBX3" s="16"/>
      <c r="MBY3" s="16"/>
      <c r="MBZ3" s="16"/>
      <c r="MCA3" s="16"/>
      <c r="MCB3" s="16"/>
      <c r="MCC3" s="16"/>
      <c r="MCD3" s="16"/>
      <c r="MCE3" s="16"/>
      <c r="MCF3" s="16"/>
      <c r="MCG3" s="16"/>
      <c r="MCH3" s="16"/>
      <c r="MCI3" s="16"/>
      <c r="MCJ3" s="16"/>
      <c r="MCK3" s="16"/>
      <c r="MCL3" s="16"/>
      <c r="MCM3" s="16"/>
      <c r="MCN3" s="16"/>
      <c r="MCO3" s="16"/>
      <c r="MCP3" s="16"/>
      <c r="MCQ3" s="16"/>
      <c r="MCR3" s="16"/>
      <c r="MCS3" s="16"/>
      <c r="MCT3" s="16"/>
      <c r="MCU3" s="16"/>
      <c r="MCV3" s="16"/>
      <c r="MCW3" s="16"/>
      <c r="MCX3" s="16"/>
      <c r="MCY3" s="16"/>
      <c r="MCZ3" s="16"/>
      <c r="MDA3" s="16"/>
      <c r="MDB3" s="16"/>
      <c r="MDC3" s="16"/>
      <c r="MDD3" s="16"/>
      <c r="MDE3" s="16"/>
      <c r="MDF3" s="16"/>
      <c r="MDG3" s="16"/>
      <c r="MDH3" s="16"/>
      <c r="MDI3" s="16"/>
      <c r="MDJ3" s="16"/>
      <c r="MDK3" s="16"/>
      <c r="MDL3" s="16"/>
      <c r="MDM3" s="16"/>
      <c r="MDN3" s="16"/>
      <c r="MDO3" s="16"/>
      <c r="MDP3" s="16"/>
      <c r="MDQ3" s="16"/>
      <c r="MDR3" s="16"/>
      <c r="MDS3" s="16"/>
      <c r="MDT3" s="16"/>
      <c r="MDU3" s="16"/>
      <c r="MDV3" s="16"/>
      <c r="MDW3" s="16"/>
      <c r="MDX3" s="16"/>
      <c r="MDY3" s="16"/>
      <c r="MDZ3" s="16"/>
      <c r="MEA3" s="16"/>
      <c r="MEB3" s="16"/>
      <c r="MEC3" s="16"/>
      <c r="MED3" s="16"/>
      <c r="MEE3" s="16"/>
      <c r="MEF3" s="16"/>
      <c r="MEG3" s="16"/>
      <c r="MEH3" s="16"/>
      <c r="MEI3" s="16"/>
      <c r="MEJ3" s="16"/>
      <c r="MEK3" s="16"/>
      <c r="MEL3" s="16"/>
      <c r="MEM3" s="16"/>
      <c r="MEN3" s="16"/>
      <c r="MEO3" s="16"/>
      <c r="MEP3" s="16"/>
      <c r="MEQ3" s="16"/>
      <c r="MER3" s="16"/>
      <c r="MES3" s="16"/>
      <c r="MET3" s="16"/>
      <c r="MEU3" s="16"/>
      <c r="MEV3" s="16"/>
      <c r="MEW3" s="16"/>
      <c r="MEX3" s="16"/>
      <c r="MEY3" s="16"/>
      <c r="MEZ3" s="16"/>
      <c r="MFA3" s="16"/>
      <c r="MFB3" s="16"/>
      <c r="MFC3" s="16"/>
      <c r="MFD3" s="16"/>
      <c r="MFE3" s="16"/>
      <c r="MFF3" s="16"/>
      <c r="MFG3" s="16"/>
      <c r="MFH3" s="16"/>
      <c r="MFI3" s="16"/>
      <c r="MFJ3" s="16"/>
      <c r="MFK3" s="16"/>
      <c r="MFL3" s="16"/>
      <c r="MFM3" s="16"/>
      <c r="MFN3" s="16"/>
      <c r="MFO3" s="16"/>
      <c r="MFP3" s="16"/>
      <c r="MFQ3" s="16"/>
      <c r="MFR3" s="16"/>
      <c r="MFS3" s="16"/>
      <c r="MFT3" s="16"/>
      <c r="MFU3" s="16"/>
      <c r="MFV3" s="16"/>
      <c r="MFW3" s="16"/>
      <c r="MFX3" s="16"/>
      <c r="MFY3" s="16"/>
      <c r="MFZ3" s="16"/>
      <c r="MGA3" s="16"/>
      <c r="MGB3" s="16"/>
      <c r="MGC3" s="16"/>
      <c r="MGD3" s="16"/>
      <c r="MGE3" s="16"/>
      <c r="MGF3" s="16"/>
      <c r="MGG3" s="16"/>
      <c r="MGH3" s="16"/>
      <c r="MGI3" s="16"/>
      <c r="MGJ3" s="16"/>
      <c r="MGK3" s="16"/>
      <c r="MGL3" s="16"/>
      <c r="MGM3" s="16"/>
      <c r="MGN3" s="16"/>
      <c r="MGO3" s="16"/>
      <c r="MGP3" s="16"/>
      <c r="MGQ3" s="16"/>
      <c r="MGR3" s="16"/>
      <c r="MGS3" s="16"/>
      <c r="MGT3" s="16"/>
      <c r="MGU3" s="16"/>
      <c r="MGV3" s="16"/>
      <c r="MGW3" s="16"/>
      <c r="MGX3" s="16"/>
      <c r="MGY3" s="16"/>
      <c r="MGZ3" s="16"/>
      <c r="MHA3" s="16"/>
      <c r="MHB3" s="16"/>
      <c r="MHC3" s="16"/>
      <c r="MHD3" s="16"/>
      <c r="MHE3" s="16"/>
      <c r="MHF3" s="16"/>
      <c r="MHG3" s="16"/>
      <c r="MHH3" s="16"/>
      <c r="MHI3" s="16"/>
      <c r="MHJ3" s="16"/>
      <c r="MHK3" s="16"/>
      <c r="MHL3" s="16"/>
      <c r="MHM3" s="16"/>
      <c r="MHN3" s="16"/>
      <c r="MHO3" s="16"/>
      <c r="MHP3" s="16"/>
      <c r="MHQ3" s="16"/>
      <c r="MHR3" s="16"/>
      <c r="MHS3" s="16"/>
      <c r="MHT3" s="16"/>
      <c r="MHU3" s="16"/>
      <c r="MHV3" s="16"/>
      <c r="MHW3" s="16"/>
      <c r="MHX3" s="16"/>
      <c r="MHY3" s="16"/>
      <c r="MHZ3" s="16"/>
      <c r="MIA3" s="16"/>
      <c r="MIB3" s="16"/>
      <c r="MIC3" s="16"/>
      <c r="MID3" s="16"/>
      <c r="MIE3" s="16"/>
      <c r="MIF3" s="16"/>
      <c r="MIG3" s="16"/>
      <c r="MIH3" s="16"/>
      <c r="MII3" s="16"/>
      <c r="MIJ3" s="16"/>
      <c r="MIK3" s="16"/>
      <c r="MIL3" s="16"/>
      <c r="MIM3" s="16"/>
      <c r="MIN3" s="16"/>
      <c r="MIO3" s="16"/>
      <c r="MIP3" s="16"/>
      <c r="MIQ3" s="16"/>
      <c r="MIR3" s="16"/>
      <c r="MIS3" s="16"/>
      <c r="MIT3" s="16"/>
      <c r="MIU3" s="16"/>
      <c r="MIV3" s="16"/>
      <c r="MIW3" s="16"/>
      <c r="MIX3" s="16"/>
      <c r="MIY3" s="16"/>
      <c r="MIZ3" s="16"/>
      <c r="MJA3" s="16"/>
      <c r="MJB3" s="16"/>
      <c r="MJC3" s="16"/>
      <c r="MJD3" s="16"/>
      <c r="MJE3" s="16"/>
      <c r="MJF3" s="16"/>
      <c r="MJG3" s="16"/>
      <c r="MJH3" s="16"/>
      <c r="MJI3" s="16"/>
      <c r="MJJ3" s="16"/>
      <c r="MJK3" s="16"/>
      <c r="MJL3" s="16"/>
      <c r="MJM3" s="16"/>
      <c r="MJN3" s="16"/>
      <c r="MJO3" s="16"/>
      <c r="MJP3" s="16"/>
      <c r="MJQ3" s="16"/>
      <c r="MJR3" s="16"/>
      <c r="MJS3" s="16"/>
      <c r="MJT3" s="16"/>
      <c r="MJU3" s="16"/>
      <c r="MJV3" s="16"/>
      <c r="MJW3" s="16"/>
      <c r="MJX3" s="16"/>
      <c r="MJY3" s="16"/>
      <c r="MJZ3" s="16"/>
      <c r="MKA3" s="16"/>
      <c r="MKB3" s="16"/>
      <c r="MKC3" s="16"/>
      <c r="MKD3" s="16"/>
      <c r="MKE3" s="16"/>
      <c r="MKF3" s="16"/>
      <c r="MKG3" s="16"/>
      <c r="MKH3" s="16"/>
      <c r="MKI3" s="16"/>
      <c r="MKJ3" s="16"/>
      <c r="MKK3" s="16"/>
      <c r="MKL3" s="16"/>
      <c r="MKM3" s="16"/>
      <c r="MKN3" s="16"/>
      <c r="MKO3" s="16"/>
      <c r="MKP3" s="16"/>
      <c r="MKQ3" s="16"/>
      <c r="MKR3" s="16"/>
      <c r="MKS3" s="16"/>
      <c r="MKT3" s="16"/>
      <c r="MKU3" s="16"/>
      <c r="MKV3" s="16"/>
      <c r="MKW3" s="16"/>
      <c r="MKX3" s="16"/>
      <c r="MKY3" s="16"/>
      <c r="MKZ3" s="16"/>
      <c r="MLA3" s="16"/>
      <c r="MLB3" s="16"/>
      <c r="MLC3" s="16"/>
      <c r="MLD3" s="16"/>
      <c r="MLE3" s="16"/>
      <c r="MLF3" s="16"/>
      <c r="MLG3" s="16"/>
      <c r="MLH3" s="16"/>
      <c r="MLI3" s="16"/>
      <c r="MLJ3" s="16"/>
      <c r="MLK3" s="16"/>
      <c r="MLL3" s="16"/>
      <c r="MLM3" s="16"/>
      <c r="MLN3" s="16"/>
      <c r="MLO3" s="16"/>
      <c r="MLP3" s="16"/>
      <c r="MLQ3" s="16"/>
      <c r="MLR3" s="16"/>
      <c r="MLS3" s="16"/>
      <c r="MLT3" s="16"/>
      <c r="MLU3" s="16"/>
      <c r="MLV3" s="16"/>
      <c r="MLW3" s="16"/>
      <c r="MLX3" s="16"/>
      <c r="MLY3" s="16"/>
      <c r="MLZ3" s="16"/>
      <c r="MMA3" s="16"/>
      <c r="MMB3" s="16"/>
      <c r="MMC3" s="16"/>
      <c r="MMD3" s="16"/>
      <c r="MME3" s="16"/>
      <c r="MMF3" s="16"/>
      <c r="MMG3" s="16"/>
      <c r="MMH3" s="16"/>
      <c r="MMI3" s="16"/>
      <c r="MMJ3" s="16"/>
      <c r="MMK3" s="16"/>
      <c r="MML3" s="16"/>
      <c r="MMM3" s="16"/>
      <c r="MMN3" s="16"/>
      <c r="MMO3" s="16"/>
      <c r="MMP3" s="16"/>
      <c r="MMQ3" s="16"/>
      <c r="MMR3" s="16"/>
      <c r="MMS3" s="16"/>
      <c r="MMT3" s="16"/>
      <c r="MMU3" s="16"/>
      <c r="MMV3" s="16"/>
      <c r="MMW3" s="16"/>
      <c r="MMX3" s="16"/>
      <c r="MMY3" s="16"/>
      <c r="MMZ3" s="16"/>
      <c r="MNA3" s="16"/>
      <c r="MNB3" s="16"/>
      <c r="MNC3" s="16"/>
      <c r="MND3" s="16"/>
      <c r="MNE3" s="16"/>
      <c r="MNF3" s="16"/>
      <c r="MNG3" s="16"/>
      <c r="MNH3" s="16"/>
      <c r="MNI3" s="16"/>
      <c r="MNJ3" s="16"/>
      <c r="MNK3" s="16"/>
      <c r="MNL3" s="16"/>
      <c r="MNM3" s="16"/>
      <c r="MNN3" s="16"/>
      <c r="MNO3" s="16"/>
      <c r="MNP3" s="16"/>
      <c r="MNQ3" s="16"/>
      <c r="MNR3" s="16"/>
      <c r="MNS3" s="16"/>
      <c r="MNT3" s="16"/>
      <c r="MNU3" s="16"/>
      <c r="MNV3" s="16"/>
      <c r="MNW3" s="16"/>
      <c r="MNX3" s="16"/>
      <c r="MNY3" s="16"/>
      <c r="MNZ3" s="16"/>
      <c r="MOA3" s="16"/>
      <c r="MOB3" s="16"/>
      <c r="MOC3" s="16"/>
      <c r="MOD3" s="16"/>
      <c r="MOE3" s="16"/>
      <c r="MOF3" s="16"/>
      <c r="MOG3" s="16"/>
      <c r="MOH3" s="16"/>
      <c r="MOI3" s="16"/>
      <c r="MOJ3" s="16"/>
      <c r="MOK3" s="16"/>
      <c r="MOL3" s="16"/>
      <c r="MOM3" s="16"/>
      <c r="MON3" s="16"/>
      <c r="MOO3" s="16"/>
      <c r="MOP3" s="16"/>
      <c r="MOQ3" s="16"/>
      <c r="MOR3" s="16"/>
      <c r="MOS3" s="16"/>
      <c r="MOT3" s="16"/>
      <c r="MOU3" s="16"/>
      <c r="MOV3" s="16"/>
      <c r="MOW3" s="16"/>
      <c r="MOX3" s="16"/>
      <c r="MOY3" s="16"/>
      <c r="MOZ3" s="16"/>
      <c r="MPA3" s="16"/>
      <c r="MPB3" s="16"/>
      <c r="MPC3" s="16"/>
      <c r="MPD3" s="16"/>
      <c r="MPE3" s="16"/>
      <c r="MPF3" s="16"/>
      <c r="MPG3" s="16"/>
      <c r="MPH3" s="16"/>
      <c r="MPI3" s="16"/>
      <c r="MPJ3" s="16"/>
      <c r="MPK3" s="16"/>
      <c r="MPL3" s="16"/>
      <c r="MPM3" s="16"/>
      <c r="MPN3" s="16"/>
      <c r="MPO3" s="16"/>
      <c r="MPP3" s="16"/>
      <c r="MPQ3" s="16"/>
      <c r="MPR3" s="16"/>
      <c r="MPS3" s="16"/>
      <c r="MPT3" s="16"/>
      <c r="MPU3" s="16"/>
      <c r="MPV3" s="16"/>
      <c r="MPW3" s="16"/>
      <c r="MPX3" s="16"/>
      <c r="MPY3" s="16"/>
      <c r="MPZ3" s="16"/>
      <c r="MQA3" s="16"/>
      <c r="MQB3" s="16"/>
      <c r="MQC3" s="16"/>
      <c r="MQD3" s="16"/>
      <c r="MQE3" s="16"/>
      <c r="MQF3" s="16"/>
      <c r="MQG3" s="16"/>
      <c r="MQH3" s="16"/>
      <c r="MQI3" s="16"/>
      <c r="MQJ3" s="16"/>
      <c r="MQK3" s="16"/>
      <c r="MQL3" s="16"/>
      <c r="MQM3" s="16"/>
      <c r="MQN3" s="16"/>
      <c r="MQO3" s="16"/>
      <c r="MQP3" s="16"/>
      <c r="MQQ3" s="16"/>
      <c r="MQR3" s="16"/>
      <c r="MQS3" s="16"/>
      <c r="MQT3" s="16"/>
      <c r="MQU3" s="16"/>
      <c r="MQV3" s="16"/>
      <c r="MQW3" s="16"/>
      <c r="MQX3" s="16"/>
      <c r="MQY3" s="16"/>
      <c r="MQZ3" s="16"/>
      <c r="MRA3" s="16"/>
      <c r="MRB3" s="16"/>
      <c r="MRC3" s="16"/>
      <c r="MRD3" s="16"/>
      <c r="MRE3" s="16"/>
      <c r="MRF3" s="16"/>
      <c r="MRG3" s="16"/>
      <c r="MRH3" s="16"/>
      <c r="MRI3" s="16"/>
      <c r="MRJ3" s="16"/>
      <c r="MRK3" s="16"/>
      <c r="MRL3" s="16"/>
      <c r="MRM3" s="16"/>
      <c r="MRN3" s="16"/>
      <c r="MRO3" s="16"/>
      <c r="MRP3" s="16"/>
      <c r="MRQ3" s="16"/>
      <c r="MRR3" s="16"/>
      <c r="MRS3" s="16"/>
      <c r="MRT3" s="16"/>
      <c r="MRU3" s="16"/>
      <c r="MRV3" s="16"/>
      <c r="MRW3" s="16"/>
      <c r="MRX3" s="16"/>
      <c r="MRY3" s="16"/>
      <c r="MRZ3" s="16"/>
      <c r="MSA3" s="16"/>
      <c r="MSB3" s="16"/>
      <c r="MSC3" s="16"/>
      <c r="MSD3" s="16"/>
      <c r="MSE3" s="16"/>
      <c r="MSF3" s="16"/>
      <c r="MSG3" s="16"/>
      <c r="MSH3" s="16"/>
      <c r="MSI3" s="16"/>
      <c r="MSJ3" s="16"/>
      <c r="MSK3" s="16"/>
      <c r="MSL3" s="16"/>
      <c r="MSM3" s="16"/>
      <c r="MSN3" s="16"/>
      <c r="MSO3" s="16"/>
      <c r="MSP3" s="16"/>
      <c r="MSQ3" s="16"/>
      <c r="MSR3" s="16"/>
      <c r="MSS3" s="16"/>
      <c r="MST3" s="16"/>
      <c r="MSU3" s="16"/>
      <c r="MSV3" s="16"/>
      <c r="MSW3" s="16"/>
      <c r="MSX3" s="16"/>
      <c r="MSY3" s="16"/>
      <c r="MSZ3" s="16"/>
      <c r="MTA3" s="16"/>
      <c r="MTB3" s="16"/>
      <c r="MTC3" s="16"/>
      <c r="MTD3" s="16"/>
      <c r="MTE3" s="16"/>
      <c r="MTF3" s="16"/>
      <c r="MTG3" s="16"/>
      <c r="MTH3" s="16"/>
      <c r="MTI3" s="16"/>
      <c r="MTJ3" s="16"/>
      <c r="MTK3" s="16"/>
      <c r="MTL3" s="16"/>
      <c r="MTM3" s="16"/>
      <c r="MTN3" s="16"/>
      <c r="MTO3" s="16"/>
      <c r="MTP3" s="16"/>
      <c r="MTQ3" s="16"/>
      <c r="MTR3" s="16"/>
      <c r="MTS3" s="16"/>
      <c r="MTT3" s="16"/>
      <c r="MTU3" s="16"/>
      <c r="MTV3" s="16"/>
      <c r="MTW3" s="16"/>
      <c r="MTX3" s="16"/>
      <c r="MTY3" s="16"/>
      <c r="MTZ3" s="16"/>
      <c r="MUA3" s="16"/>
      <c r="MUB3" s="16"/>
      <c r="MUC3" s="16"/>
      <c r="MUD3" s="16"/>
      <c r="MUE3" s="16"/>
      <c r="MUF3" s="16"/>
      <c r="MUG3" s="16"/>
      <c r="MUH3" s="16"/>
      <c r="MUI3" s="16"/>
      <c r="MUJ3" s="16"/>
      <c r="MUK3" s="16"/>
      <c r="MUL3" s="16"/>
      <c r="MUM3" s="16"/>
      <c r="MUN3" s="16"/>
      <c r="MUO3" s="16"/>
      <c r="MUP3" s="16"/>
      <c r="MUQ3" s="16"/>
      <c r="MUR3" s="16"/>
      <c r="MUS3" s="16"/>
      <c r="MUT3" s="16"/>
      <c r="MUU3" s="16"/>
      <c r="MUV3" s="16"/>
      <c r="MUW3" s="16"/>
      <c r="MUX3" s="16"/>
      <c r="MUY3" s="16"/>
      <c r="MUZ3" s="16"/>
      <c r="MVA3" s="16"/>
      <c r="MVB3" s="16"/>
      <c r="MVC3" s="16"/>
      <c r="MVD3" s="16"/>
      <c r="MVE3" s="16"/>
      <c r="MVF3" s="16"/>
      <c r="MVG3" s="16"/>
      <c r="MVH3" s="16"/>
      <c r="MVI3" s="16"/>
      <c r="MVJ3" s="16"/>
      <c r="MVK3" s="16"/>
      <c r="MVL3" s="16"/>
      <c r="MVM3" s="16"/>
      <c r="MVN3" s="16"/>
      <c r="MVO3" s="16"/>
      <c r="MVP3" s="16"/>
      <c r="MVQ3" s="16"/>
      <c r="MVR3" s="16"/>
      <c r="MVS3" s="16"/>
      <c r="MVT3" s="16"/>
      <c r="MVU3" s="16"/>
      <c r="MVV3" s="16"/>
      <c r="MVW3" s="16"/>
      <c r="MVX3" s="16"/>
      <c r="MVY3" s="16"/>
      <c r="MVZ3" s="16"/>
      <c r="MWA3" s="16"/>
      <c r="MWB3" s="16"/>
      <c r="MWC3" s="16"/>
      <c r="MWD3" s="16"/>
      <c r="MWE3" s="16"/>
      <c r="MWF3" s="16"/>
      <c r="MWG3" s="16"/>
      <c r="MWH3" s="16"/>
      <c r="MWI3" s="16"/>
      <c r="MWJ3" s="16"/>
      <c r="MWK3" s="16"/>
      <c r="MWL3" s="16"/>
      <c r="MWM3" s="16"/>
      <c r="MWN3" s="16"/>
      <c r="MWO3" s="16"/>
      <c r="MWP3" s="16"/>
      <c r="MWQ3" s="16"/>
      <c r="MWR3" s="16"/>
      <c r="MWS3" s="16"/>
      <c r="MWT3" s="16"/>
      <c r="MWU3" s="16"/>
      <c r="MWV3" s="16"/>
      <c r="MWW3" s="16"/>
      <c r="MWX3" s="16"/>
      <c r="MWY3" s="16"/>
      <c r="MWZ3" s="16"/>
      <c r="MXA3" s="16"/>
      <c r="MXB3" s="16"/>
      <c r="MXC3" s="16"/>
      <c r="MXD3" s="16"/>
      <c r="MXE3" s="16"/>
      <c r="MXF3" s="16"/>
      <c r="MXG3" s="16"/>
      <c r="MXH3" s="16"/>
      <c r="MXI3" s="16"/>
      <c r="MXJ3" s="16"/>
      <c r="MXK3" s="16"/>
      <c r="MXL3" s="16"/>
      <c r="MXM3" s="16"/>
      <c r="MXN3" s="16"/>
      <c r="MXO3" s="16"/>
      <c r="MXP3" s="16"/>
      <c r="MXQ3" s="16"/>
      <c r="MXR3" s="16"/>
      <c r="MXS3" s="16"/>
      <c r="MXT3" s="16"/>
      <c r="MXU3" s="16"/>
      <c r="MXV3" s="16"/>
      <c r="MXW3" s="16"/>
      <c r="MXX3" s="16"/>
      <c r="MXY3" s="16"/>
      <c r="MXZ3" s="16"/>
      <c r="MYA3" s="16"/>
      <c r="MYB3" s="16"/>
      <c r="MYC3" s="16"/>
      <c r="MYD3" s="16"/>
      <c r="MYE3" s="16"/>
      <c r="MYF3" s="16"/>
      <c r="MYG3" s="16"/>
      <c r="MYH3" s="16"/>
      <c r="MYI3" s="16"/>
      <c r="MYJ3" s="16"/>
      <c r="MYK3" s="16"/>
      <c r="MYL3" s="16"/>
      <c r="MYM3" s="16"/>
      <c r="MYN3" s="16"/>
      <c r="MYO3" s="16"/>
      <c r="MYP3" s="16"/>
      <c r="MYQ3" s="16"/>
      <c r="MYR3" s="16"/>
      <c r="MYS3" s="16"/>
      <c r="MYT3" s="16"/>
      <c r="MYU3" s="16"/>
      <c r="MYV3" s="16"/>
      <c r="MYW3" s="16"/>
      <c r="MYX3" s="16"/>
      <c r="MYY3" s="16"/>
      <c r="MYZ3" s="16"/>
      <c r="MZA3" s="16"/>
      <c r="MZB3" s="16"/>
      <c r="MZC3" s="16"/>
      <c r="MZD3" s="16"/>
      <c r="MZE3" s="16"/>
      <c r="MZF3" s="16"/>
      <c r="MZG3" s="16"/>
      <c r="MZH3" s="16"/>
      <c r="MZI3" s="16"/>
      <c r="MZJ3" s="16"/>
      <c r="MZK3" s="16"/>
      <c r="MZL3" s="16"/>
      <c r="MZM3" s="16"/>
      <c r="MZN3" s="16"/>
      <c r="MZO3" s="16"/>
      <c r="MZP3" s="16"/>
      <c r="MZQ3" s="16"/>
      <c r="MZR3" s="16"/>
      <c r="MZS3" s="16"/>
      <c r="MZT3" s="16"/>
      <c r="MZU3" s="16"/>
      <c r="MZV3" s="16"/>
      <c r="MZW3" s="16"/>
      <c r="MZX3" s="16"/>
      <c r="MZY3" s="16"/>
      <c r="MZZ3" s="16"/>
      <c r="NAA3" s="16"/>
      <c r="NAB3" s="16"/>
      <c r="NAC3" s="16"/>
      <c r="NAD3" s="16"/>
      <c r="NAE3" s="16"/>
      <c r="NAF3" s="16"/>
      <c r="NAG3" s="16"/>
      <c r="NAH3" s="16"/>
      <c r="NAI3" s="16"/>
      <c r="NAJ3" s="16"/>
      <c r="NAK3" s="16"/>
      <c r="NAL3" s="16"/>
      <c r="NAM3" s="16"/>
      <c r="NAN3" s="16"/>
      <c r="NAO3" s="16"/>
      <c r="NAP3" s="16"/>
      <c r="NAQ3" s="16"/>
      <c r="NAR3" s="16"/>
      <c r="NAS3" s="16"/>
      <c r="NAT3" s="16"/>
      <c r="NAU3" s="16"/>
      <c r="NAV3" s="16"/>
      <c r="NAW3" s="16"/>
      <c r="NAX3" s="16"/>
      <c r="NAY3" s="16"/>
      <c r="NAZ3" s="16"/>
      <c r="NBA3" s="16"/>
      <c r="NBB3" s="16"/>
      <c r="NBC3" s="16"/>
      <c r="NBD3" s="16"/>
      <c r="NBE3" s="16"/>
      <c r="NBF3" s="16"/>
      <c r="NBG3" s="16"/>
      <c r="NBH3" s="16"/>
      <c r="NBI3" s="16"/>
      <c r="NBJ3" s="16"/>
      <c r="NBK3" s="16"/>
      <c r="NBL3" s="16"/>
      <c r="NBM3" s="16"/>
      <c r="NBN3" s="16"/>
      <c r="NBO3" s="16"/>
      <c r="NBP3" s="16"/>
      <c r="NBQ3" s="16"/>
      <c r="NBR3" s="16"/>
      <c r="NBS3" s="16"/>
      <c r="NBT3" s="16"/>
      <c r="NBU3" s="16"/>
      <c r="NBV3" s="16"/>
      <c r="NBW3" s="16"/>
      <c r="NBX3" s="16"/>
      <c r="NBY3" s="16"/>
      <c r="NBZ3" s="16"/>
      <c r="NCA3" s="16"/>
      <c r="NCB3" s="16"/>
      <c r="NCC3" s="16"/>
      <c r="NCD3" s="16"/>
      <c r="NCE3" s="16"/>
      <c r="NCF3" s="16"/>
      <c r="NCG3" s="16"/>
      <c r="NCH3" s="16"/>
      <c r="NCI3" s="16"/>
      <c r="NCJ3" s="16"/>
      <c r="NCK3" s="16"/>
      <c r="NCL3" s="16"/>
      <c r="NCM3" s="16"/>
      <c r="NCN3" s="16"/>
      <c r="NCO3" s="16"/>
      <c r="NCP3" s="16"/>
      <c r="NCQ3" s="16"/>
      <c r="NCR3" s="16"/>
      <c r="NCS3" s="16"/>
      <c r="NCT3" s="16"/>
      <c r="NCU3" s="16"/>
      <c r="NCV3" s="16"/>
      <c r="NCW3" s="16"/>
      <c r="NCX3" s="16"/>
      <c r="NCY3" s="16"/>
      <c r="NCZ3" s="16"/>
      <c r="NDA3" s="16"/>
      <c r="NDB3" s="16"/>
      <c r="NDC3" s="16"/>
      <c r="NDD3" s="16"/>
      <c r="NDE3" s="16"/>
      <c r="NDF3" s="16"/>
      <c r="NDG3" s="16"/>
      <c r="NDH3" s="16"/>
      <c r="NDI3" s="16"/>
      <c r="NDJ3" s="16"/>
      <c r="NDK3" s="16"/>
      <c r="NDL3" s="16"/>
      <c r="NDM3" s="16"/>
      <c r="NDN3" s="16"/>
      <c r="NDO3" s="16"/>
      <c r="NDP3" s="16"/>
      <c r="NDQ3" s="16"/>
      <c r="NDR3" s="16"/>
      <c r="NDS3" s="16"/>
      <c r="NDT3" s="16"/>
      <c r="NDU3" s="16"/>
      <c r="NDV3" s="16"/>
      <c r="NDW3" s="16"/>
      <c r="NDX3" s="16"/>
      <c r="NDY3" s="16"/>
      <c r="NDZ3" s="16"/>
      <c r="NEA3" s="16"/>
      <c r="NEB3" s="16"/>
      <c r="NEC3" s="16"/>
      <c r="NED3" s="16"/>
      <c r="NEE3" s="16"/>
      <c r="NEF3" s="16"/>
      <c r="NEG3" s="16"/>
      <c r="NEH3" s="16"/>
      <c r="NEI3" s="16"/>
      <c r="NEJ3" s="16"/>
      <c r="NEK3" s="16"/>
      <c r="NEL3" s="16"/>
      <c r="NEM3" s="16"/>
      <c r="NEN3" s="16"/>
      <c r="NEO3" s="16"/>
      <c r="NEP3" s="16"/>
      <c r="NEQ3" s="16"/>
      <c r="NER3" s="16"/>
      <c r="NES3" s="16"/>
      <c r="NET3" s="16"/>
      <c r="NEU3" s="16"/>
      <c r="NEV3" s="16"/>
      <c r="NEW3" s="16"/>
      <c r="NEX3" s="16"/>
      <c r="NEY3" s="16"/>
      <c r="NEZ3" s="16"/>
      <c r="NFA3" s="16"/>
      <c r="NFB3" s="16"/>
      <c r="NFC3" s="16"/>
      <c r="NFD3" s="16"/>
      <c r="NFE3" s="16"/>
      <c r="NFF3" s="16"/>
      <c r="NFG3" s="16"/>
      <c r="NFH3" s="16"/>
      <c r="NFI3" s="16"/>
      <c r="NFJ3" s="16"/>
      <c r="NFK3" s="16"/>
      <c r="NFL3" s="16"/>
      <c r="NFM3" s="16"/>
      <c r="NFN3" s="16"/>
      <c r="NFO3" s="16"/>
      <c r="NFP3" s="16"/>
      <c r="NFQ3" s="16"/>
      <c r="NFR3" s="16"/>
      <c r="NFS3" s="16"/>
      <c r="NFT3" s="16"/>
      <c r="NFU3" s="16"/>
      <c r="NFV3" s="16"/>
      <c r="NFW3" s="16"/>
      <c r="NFX3" s="16"/>
      <c r="NFY3" s="16"/>
      <c r="NFZ3" s="16"/>
      <c r="NGA3" s="16"/>
      <c r="NGB3" s="16"/>
      <c r="NGC3" s="16"/>
      <c r="NGD3" s="16"/>
      <c r="NGE3" s="16"/>
      <c r="NGF3" s="16"/>
      <c r="NGG3" s="16"/>
      <c r="NGH3" s="16"/>
      <c r="NGI3" s="16"/>
      <c r="NGJ3" s="16"/>
      <c r="NGK3" s="16"/>
      <c r="NGL3" s="16"/>
      <c r="NGM3" s="16"/>
      <c r="NGN3" s="16"/>
      <c r="NGO3" s="16"/>
      <c r="NGP3" s="16"/>
      <c r="NGQ3" s="16"/>
      <c r="NGR3" s="16"/>
      <c r="NGS3" s="16"/>
      <c r="NGT3" s="16"/>
      <c r="NGU3" s="16"/>
      <c r="NGV3" s="16"/>
      <c r="NGW3" s="16"/>
      <c r="NGX3" s="16"/>
      <c r="NGY3" s="16"/>
      <c r="NGZ3" s="16"/>
      <c r="NHA3" s="16"/>
      <c r="NHB3" s="16"/>
      <c r="NHC3" s="16"/>
      <c r="NHD3" s="16"/>
      <c r="NHE3" s="16"/>
      <c r="NHF3" s="16"/>
      <c r="NHG3" s="16"/>
      <c r="NHH3" s="16"/>
      <c r="NHI3" s="16"/>
      <c r="NHJ3" s="16"/>
      <c r="NHK3" s="16"/>
      <c r="NHL3" s="16"/>
      <c r="NHM3" s="16"/>
      <c r="NHN3" s="16"/>
      <c r="NHO3" s="16"/>
      <c r="NHP3" s="16"/>
      <c r="NHQ3" s="16"/>
      <c r="NHR3" s="16"/>
      <c r="NHS3" s="16"/>
      <c r="NHT3" s="16"/>
      <c r="NHU3" s="16"/>
      <c r="NHV3" s="16"/>
      <c r="NHW3" s="16"/>
      <c r="NHX3" s="16"/>
      <c r="NHY3" s="16"/>
      <c r="NHZ3" s="16"/>
      <c r="NIA3" s="16"/>
      <c r="NIB3" s="16"/>
      <c r="NIC3" s="16"/>
      <c r="NID3" s="16"/>
      <c r="NIE3" s="16"/>
      <c r="NIF3" s="16"/>
      <c r="NIG3" s="16"/>
      <c r="NIH3" s="16"/>
      <c r="NII3" s="16"/>
      <c r="NIJ3" s="16"/>
      <c r="NIK3" s="16"/>
      <c r="NIL3" s="16"/>
      <c r="NIM3" s="16"/>
      <c r="NIN3" s="16"/>
      <c r="NIO3" s="16"/>
      <c r="NIP3" s="16"/>
      <c r="NIQ3" s="16"/>
      <c r="NIR3" s="16"/>
      <c r="NIS3" s="16"/>
      <c r="NIT3" s="16"/>
      <c r="NIU3" s="16"/>
      <c r="NIV3" s="16"/>
      <c r="NIW3" s="16"/>
      <c r="NIX3" s="16"/>
      <c r="NIY3" s="16"/>
      <c r="NIZ3" s="16"/>
      <c r="NJA3" s="16"/>
      <c r="NJB3" s="16"/>
      <c r="NJC3" s="16"/>
      <c r="NJD3" s="16"/>
      <c r="NJE3" s="16"/>
      <c r="NJF3" s="16"/>
      <c r="NJG3" s="16"/>
      <c r="NJH3" s="16"/>
      <c r="NJI3" s="16"/>
      <c r="NJJ3" s="16"/>
      <c r="NJK3" s="16"/>
      <c r="NJL3" s="16"/>
      <c r="NJM3" s="16"/>
      <c r="NJN3" s="16"/>
      <c r="NJO3" s="16"/>
      <c r="NJP3" s="16"/>
      <c r="NJQ3" s="16"/>
      <c r="NJR3" s="16"/>
      <c r="NJS3" s="16"/>
      <c r="NJT3" s="16"/>
      <c r="NJU3" s="16"/>
      <c r="NJV3" s="16"/>
      <c r="NJW3" s="16"/>
      <c r="NJX3" s="16"/>
      <c r="NJY3" s="16"/>
      <c r="NJZ3" s="16"/>
      <c r="NKA3" s="16"/>
      <c r="NKB3" s="16"/>
      <c r="NKC3" s="16"/>
      <c r="NKD3" s="16"/>
      <c r="NKE3" s="16"/>
      <c r="NKF3" s="16"/>
      <c r="NKG3" s="16"/>
      <c r="NKH3" s="16"/>
      <c r="NKI3" s="16"/>
      <c r="NKJ3" s="16"/>
      <c r="NKK3" s="16"/>
      <c r="NKL3" s="16"/>
      <c r="NKM3" s="16"/>
      <c r="NKN3" s="16"/>
      <c r="NKO3" s="16"/>
      <c r="NKP3" s="16"/>
      <c r="NKQ3" s="16"/>
      <c r="NKR3" s="16"/>
      <c r="NKS3" s="16"/>
      <c r="NKT3" s="16"/>
      <c r="NKU3" s="16"/>
      <c r="NKV3" s="16"/>
      <c r="NKW3" s="16"/>
      <c r="NKX3" s="16"/>
      <c r="NKY3" s="16"/>
      <c r="NKZ3" s="16"/>
      <c r="NLA3" s="16"/>
      <c r="NLB3" s="16"/>
      <c r="NLC3" s="16"/>
      <c r="NLD3" s="16"/>
      <c r="NLE3" s="16"/>
      <c r="NLF3" s="16"/>
      <c r="NLG3" s="16"/>
      <c r="NLH3" s="16"/>
      <c r="NLI3" s="16"/>
      <c r="NLJ3" s="16"/>
      <c r="NLK3" s="16"/>
      <c r="NLL3" s="16"/>
      <c r="NLM3" s="16"/>
      <c r="NLN3" s="16"/>
      <c r="NLO3" s="16"/>
      <c r="NLP3" s="16"/>
      <c r="NLQ3" s="16"/>
      <c r="NLR3" s="16"/>
      <c r="NLS3" s="16"/>
      <c r="NLT3" s="16"/>
      <c r="NLU3" s="16"/>
      <c r="NLV3" s="16"/>
      <c r="NLW3" s="16"/>
      <c r="NLX3" s="16"/>
      <c r="NLY3" s="16"/>
      <c r="NLZ3" s="16"/>
      <c r="NMA3" s="16"/>
      <c r="NMB3" s="16"/>
      <c r="NMC3" s="16"/>
      <c r="NMD3" s="16"/>
      <c r="NME3" s="16"/>
      <c r="NMF3" s="16"/>
      <c r="NMG3" s="16"/>
      <c r="NMH3" s="16"/>
      <c r="NMI3" s="16"/>
      <c r="NMJ3" s="16"/>
      <c r="NMK3" s="16"/>
      <c r="NML3" s="16"/>
      <c r="NMM3" s="16"/>
      <c r="NMN3" s="16"/>
      <c r="NMO3" s="16"/>
      <c r="NMP3" s="16"/>
      <c r="NMQ3" s="16"/>
      <c r="NMR3" s="16"/>
      <c r="NMS3" s="16"/>
      <c r="NMT3" s="16"/>
      <c r="NMU3" s="16"/>
      <c r="NMV3" s="16"/>
      <c r="NMW3" s="16"/>
      <c r="NMX3" s="16"/>
      <c r="NMY3" s="16"/>
      <c r="NMZ3" s="16"/>
      <c r="NNA3" s="16"/>
      <c r="NNB3" s="16"/>
      <c r="NNC3" s="16"/>
      <c r="NND3" s="16"/>
      <c r="NNE3" s="16"/>
      <c r="NNF3" s="16"/>
      <c r="NNG3" s="16"/>
      <c r="NNH3" s="16"/>
      <c r="NNI3" s="16"/>
      <c r="NNJ3" s="16"/>
      <c r="NNK3" s="16"/>
      <c r="NNL3" s="16"/>
      <c r="NNM3" s="16"/>
      <c r="NNN3" s="16"/>
      <c r="NNO3" s="16"/>
      <c r="NNP3" s="16"/>
      <c r="NNQ3" s="16"/>
      <c r="NNR3" s="16"/>
      <c r="NNS3" s="16"/>
      <c r="NNT3" s="16"/>
      <c r="NNU3" s="16"/>
      <c r="NNV3" s="16"/>
      <c r="NNW3" s="16"/>
      <c r="NNX3" s="16"/>
      <c r="NNY3" s="16"/>
      <c r="NNZ3" s="16"/>
      <c r="NOA3" s="16"/>
      <c r="NOB3" s="16"/>
      <c r="NOC3" s="16"/>
      <c r="NOD3" s="16"/>
      <c r="NOE3" s="16"/>
      <c r="NOF3" s="16"/>
      <c r="NOG3" s="16"/>
      <c r="NOH3" s="16"/>
      <c r="NOI3" s="16"/>
      <c r="NOJ3" s="16"/>
      <c r="NOK3" s="16"/>
      <c r="NOL3" s="16"/>
      <c r="NOM3" s="16"/>
      <c r="NON3" s="16"/>
      <c r="NOO3" s="16"/>
      <c r="NOP3" s="16"/>
      <c r="NOQ3" s="16"/>
      <c r="NOR3" s="16"/>
      <c r="NOS3" s="16"/>
      <c r="NOT3" s="16"/>
      <c r="NOU3" s="16"/>
      <c r="NOV3" s="16"/>
      <c r="NOW3" s="16"/>
      <c r="NOX3" s="16"/>
      <c r="NOY3" s="16"/>
      <c r="NOZ3" s="16"/>
      <c r="NPA3" s="16"/>
      <c r="NPB3" s="16"/>
      <c r="NPC3" s="16"/>
      <c r="NPD3" s="16"/>
      <c r="NPE3" s="16"/>
      <c r="NPF3" s="16"/>
      <c r="NPG3" s="16"/>
      <c r="NPH3" s="16"/>
      <c r="NPI3" s="16"/>
      <c r="NPJ3" s="16"/>
      <c r="NPK3" s="16"/>
      <c r="NPL3" s="16"/>
      <c r="NPM3" s="16"/>
      <c r="NPN3" s="16"/>
      <c r="NPO3" s="16"/>
      <c r="NPP3" s="16"/>
      <c r="NPQ3" s="16"/>
      <c r="NPR3" s="16"/>
      <c r="NPS3" s="16"/>
      <c r="NPT3" s="16"/>
      <c r="NPU3" s="16"/>
      <c r="NPV3" s="16"/>
      <c r="NPW3" s="16"/>
      <c r="NPX3" s="16"/>
      <c r="NPY3" s="16"/>
      <c r="NPZ3" s="16"/>
      <c r="NQA3" s="16"/>
      <c r="NQB3" s="16"/>
      <c r="NQC3" s="16"/>
      <c r="NQD3" s="16"/>
      <c r="NQE3" s="16"/>
      <c r="NQF3" s="16"/>
      <c r="NQG3" s="16"/>
      <c r="NQH3" s="16"/>
      <c r="NQI3" s="16"/>
      <c r="NQJ3" s="16"/>
      <c r="NQK3" s="16"/>
      <c r="NQL3" s="16"/>
      <c r="NQM3" s="16"/>
      <c r="NQN3" s="16"/>
      <c r="NQO3" s="16"/>
      <c r="NQP3" s="16"/>
      <c r="NQQ3" s="16"/>
      <c r="NQR3" s="16"/>
      <c r="NQS3" s="16"/>
      <c r="NQT3" s="16"/>
      <c r="NQU3" s="16"/>
      <c r="NQV3" s="16"/>
      <c r="NQW3" s="16"/>
      <c r="NQX3" s="16"/>
      <c r="NQY3" s="16"/>
      <c r="NQZ3" s="16"/>
      <c r="NRA3" s="16"/>
      <c r="NRB3" s="16"/>
      <c r="NRC3" s="16"/>
      <c r="NRD3" s="16"/>
      <c r="NRE3" s="16"/>
      <c r="NRF3" s="16"/>
      <c r="NRG3" s="16"/>
      <c r="NRH3" s="16"/>
      <c r="NRI3" s="16"/>
      <c r="NRJ3" s="16"/>
      <c r="NRK3" s="16"/>
      <c r="NRL3" s="16"/>
      <c r="NRM3" s="16"/>
      <c r="NRN3" s="16"/>
      <c r="NRO3" s="16"/>
      <c r="NRP3" s="16"/>
      <c r="NRQ3" s="16"/>
      <c r="NRR3" s="16"/>
      <c r="NRS3" s="16"/>
      <c r="NRT3" s="16"/>
      <c r="NRU3" s="16"/>
      <c r="NRV3" s="16"/>
      <c r="NRW3" s="16"/>
      <c r="NRX3" s="16"/>
      <c r="NRY3" s="16"/>
      <c r="NRZ3" s="16"/>
      <c r="NSA3" s="16"/>
      <c r="NSB3" s="16"/>
      <c r="NSC3" s="16"/>
      <c r="NSD3" s="16"/>
      <c r="NSE3" s="16"/>
      <c r="NSF3" s="16"/>
      <c r="NSG3" s="16"/>
      <c r="NSH3" s="16"/>
      <c r="NSI3" s="16"/>
      <c r="NSJ3" s="16"/>
      <c r="NSK3" s="16"/>
      <c r="NSL3" s="16"/>
      <c r="NSM3" s="16"/>
      <c r="NSN3" s="16"/>
      <c r="NSO3" s="16"/>
      <c r="NSP3" s="16"/>
      <c r="NSQ3" s="16"/>
      <c r="NSR3" s="16"/>
      <c r="NSS3" s="16"/>
      <c r="NST3" s="16"/>
      <c r="NSU3" s="16"/>
      <c r="NSV3" s="16"/>
      <c r="NSW3" s="16"/>
      <c r="NSX3" s="16"/>
      <c r="NSY3" s="16"/>
      <c r="NSZ3" s="16"/>
      <c r="NTA3" s="16"/>
      <c r="NTB3" s="16"/>
      <c r="NTC3" s="16"/>
      <c r="NTD3" s="16"/>
      <c r="NTE3" s="16"/>
      <c r="NTF3" s="16"/>
      <c r="NTG3" s="16"/>
      <c r="NTH3" s="16"/>
      <c r="NTI3" s="16"/>
      <c r="NTJ3" s="16"/>
      <c r="NTK3" s="16"/>
      <c r="NTL3" s="16"/>
      <c r="NTM3" s="16"/>
      <c r="NTN3" s="16"/>
      <c r="NTO3" s="16"/>
      <c r="NTP3" s="16"/>
      <c r="NTQ3" s="16"/>
      <c r="NTR3" s="16"/>
      <c r="NTS3" s="16"/>
      <c r="NTT3" s="16"/>
      <c r="NTU3" s="16"/>
      <c r="NTV3" s="16"/>
      <c r="NTW3" s="16"/>
      <c r="NTX3" s="16"/>
      <c r="NTY3" s="16"/>
      <c r="NTZ3" s="16"/>
      <c r="NUA3" s="16"/>
      <c r="NUB3" s="16"/>
      <c r="NUC3" s="16"/>
      <c r="NUD3" s="16"/>
      <c r="NUE3" s="16"/>
      <c r="NUF3" s="16"/>
      <c r="NUG3" s="16"/>
      <c r="NUH3" s="16"/>
      <c r="NUI3" s="16"/>
      <c r="NUJ3" s="16"/>
      <c r="NUK3" s="16"/>
      <c r="NUL3" s="16"/>
      <c r="NUM3" s="16"/>
      <c r="NUN3" s="16"/>
      <c r="NUO3" s="16"/>
      <c r="NUP3" s="16"/>
      <c r="NUQ3" s="16"/>
      <c r="NUR3" s="16"/>
      <c r="NUS3" s="16"/>
      <c r="NUT3" s="16"/>
      <c r="NUU3" s="16"/>
      <c r="NUV3" s="16"/>
      <c r="NUW3" s="16"/>
      <c r="NUX3" s="16"/>
      <c r="NUY3" s="16"/>
      <c r="NUZ3" s="16"/>
      <c r="NVA3" s="16"/>
      <c r="NVB3" s="16"/>
      <c r="NVC3" s="16"/>
      <c r="NVD3" s="16"/>
      <c r="NVE3" s="16"/>
      <c r="NVF3" s="16"/>
      <c r="NVG3" s="16"/>
      <c r="NVH3" s="16"/>
      <c r="NVI3" s="16"/>
      <c r="NVJ3" s="16"/>
      <c r="NVK3" s="16"/>
      <c r="NVL3" s="16"/>
      <c r="NVM3" s="16"/>
      <c r="NVN3" s="16"/>
      <c r="NVO3" s="16"/>
      <c r="NVP3" s="16"/>
      <c r="NVQ3" s="16"/>
      <c r="NVR3" s="16"/>
      <c r="NVS3" s="16"/>
      <c r="NVT3" s="16"/>
      <c r="NVU3" s="16"/>
      <c r="NVV3" s="16"/>
      <c r="NVW3" s="16"/>
      <c r="NVX3" s="16"/>
      <c r="NVY3" s="16"/>
      <c r="NVZ3" s="16"/>
      <c r="NWA3" s="16"/>
      <c r="NWB3" s="16"/>
      <c r="NWC3" s="16"/>
      <c r="NWD3" s="16"/>
      <c r="NWE3" s="16"/>
      <c r="NWF3" s="16"/>
      <c r="NWG3" s="16"/>
      <c r="NWH3" s="16"/>
      <c r="NWI3" s="16"/>
      <c r="NWJ3" s="16"/>
      <c r="NWK3" s="16"/>
      <c r="NWL3" s="16"/>
      <c r="NWM3" s="16"/>
      <c r="NWN3" s="16"/>
      <c r="NWO3" s="16"/>
      <c r="NWP3" s="16"/>
      <c r="NWQ3" s="16"/>
      <c r="NWR3" s="16"/>
      <c r="NWS3" s="16"/>
      <c r="NWT3" s="16"/>
      <c r="NWU3" s="16"/>
      <c r="NWV3" s="16"/>
      <c r="NWW3" s="16"/>
      <c r="NWX3" s="16"/>
      <c r="NWY3" s="16"/>
      <c r="NWZ3" s="16"/>
      <c r="NXA3" s="16"/>
      <c r="NXB3" s="16"/>
      <c r="NXC3" s="16"/>
      <c r="NXD3" s="16"/>
      <c r="NXE3" s="16"/>
      <c r="NXF3" s="16"/>
      <c r="NXG3" s="16"/>
      <c r="NXH3" s="16"/>
      <c r="NXI3" s="16"/>
      <c r="NXJ3" s="16"/>
      <c r="NXK3" s="16"/>
      <c r="NXL3" s="16"/>
      <c r="NXM3" s="16"/>
      <c r="NXN3" s="16"/>
      <c r="NXO3" s="16"/>
      <c r="NXP3" s="16"/>
      <c r="NXQ3" s="16"/>
      <c r="NXR3" s="16"/>
      <c r="NXS3" s="16"/>
      <c r="NXT3" s="16"/>
      <c r="NXU3" s="16"/>
      <c r="NXV3" s="16"/>
      <c r="NXW3" s="16"/>
      <c r="NXX3" s="16"/>
      <c r="NXY3" s="16"/>
      <c r="NXZ3" s="16"/>
      <c r="NYA3" s="16"/>
      <c r="NYB3" s="16"/>
      <c r="NYC3" s="16"/>
      <c r="NYD3" s="16"/>
      <c r="NYE3" s="16"/>
      <c r="NYF3" s="16"/>
      <c r="NYG3" s="16"/>
      <c r="NYH3" s="16"/>
      <c r="NYI3" s="16"/>
      <c r="NYJ3" s="16"/>
      <c r="NYK3" s="16"/>
      <c r="NYL3" s="16"/>
      <c r="NYM3" s="16"/>
      <c r="NYN3" s="16"/>
      <c r="NYO3" s="16"/>
      <c r="NYP3" s="16"/>
      <c r="NYQ3" s="16"/>
      <c r="NYR3" s="16"/>
      <c r="NYS3" s="16"/>
      <c r="NYT3" s="16"/>
      <c r="NYU3" s="16"/>
      <c r="NYV3" s="16"/>
      <c r="NYW3" s="16"/>
      <c r="NYX3" s="16"/>
      <c r="NYY3" s="16"/>
      <c r="NYZ3" s="16"/>
      <c r="NZA3" s="16"/>
      <c r="NZB3" s="16"/>
      <c r="NZC3" s="16"/>
      <c r="NZD3" s="16"/>
      <c r="NZE3" s="16"/>
      <c r="NZF3" s="16"/>
      <c r="NZG3" s="16"/>
      <c r="NZH3" s="16"/>
      <c r="NZI3" s="16"/>
      <c r="NZJ3" s="16"/>
      <c r="NZK3" s="16"/>
      <c r="NZL3" s="16"/>
      <c r="NZM3" s="16"/>
      <c r="NZN3" s="16"/>
      <c r="NZO3" s="16"/>
      <c r="NZP3" s="16"/>
      <c r="NZQ3" s="16"/>
      <c r="NZR3" s="16"/>
      <c r="NZS3" s="16"/>
      <c r="NZT3" s="16"/>
      <c r="NZU3" s="16"/>
      <c r="NZV3" s="16"/>
      <c r="NZW3" s="16"/>
      <c r="NZX3" s="16"/>
      <c r="NZY3" s="16"/>
      <c r="NZZ3" s="16"/>
      <c r="OAA3" s="16"/>
      <c r="OAB3" s="16"/>
      <c r="OAC3" s="16"/>
      <c r="OAD3" s="16"/>
      <c r="OAE3" s="16"/>
      <c r="OAF3" s="16"/>
      <c r="OAG3" s="16"/>
      <c r="OAH3" s="16"/>
      <c r="OAI3" s="16"/>
      <c r="OAJ3" s="16"/>
      <c r="OAK3" s="16"/>
      <c r="OAL3" s="16"/>
      <c r="OAM3" s="16"/>
      <c r="OAN3" s="16"/>
      <c r="OAO3" s="16"/>
      <c r="OAP3" s="16"/>
      <c r="OAQ3" s="16"/>
      <c r="OAR3" s="16"/>
      <c r="OAS3" s="16"/>
      <c r="OAT3" s="16"/>
      <c r="OAU3" s="16"/>
      <c r="OAV3" s="16"/>
      <c r="OAW3" s="16"/>
      <c r="OAX3" s="16"/>
      <c r="OAY3" s="16"/>
      <c r="OAZ3" s="16"/>
      <c r="OBA3" s="16"/>
      <c r="OBB3" s="16"/>
      <c r="OBC3" s="16"/>
      <c r="OBD3" s="16"/>
      <c r="OBE3" s="16"/>
      <c r="OBF3" s="16"/>
      <c r="OBG3" s="16"/>
      <c r="OBH3" s="16"/>
      <c r="OBI3" s="16"/>
      <c r="OBJ3" s="16"/>
      <c r="OBK3" s="16"/>
      <c r="OBL3" s="16"/>
      <c r="OBM3" s="16"/>
      <c r="OBN3" s="16"/>
      <c r="OBO3" s="16"/>
      <c r="OBP3" s="16"/>
      <c r="OBQ3" s="16"/>
      <c r="OBR3" s="16"/>
      <c r="OBS3" s="16"/>
      <c r="OBT3" s="16"/>
      <c r="OBU3" s="16"/>
      <c r="OBV3" s="16"/>
      <c r="OBW3" s="16"/>
      <c r="OBX3" s="16"/>
      <c r="OBY3" s="16"/>
      <c r="OBZ3" s="16"/>
      <c r="OCA3" s="16"/>
      <c r="OCB3" s="16"/>
      <c r="OCC3" s="16"/>
      <c r="OCD3" s="16"/>
      <c r="OCE3" s="16"/>
      <c r="OCF3" s="16"/>
      <c r="OCG3" s="16"/>
      <c r="OCH3" s="16"/>
      <c r="OCI3" s="16"/>
      <c r="OCJ3" s="16"/>
      <c r="OCK3" s="16"/>
      <c r="OCL3" s="16"/>
      <c r="OCM3" s="16"/>
      <c r="OCN3" s="16"/>
      <c r="OCO3" s="16"/>
      <c r="OCP3" s="16"/>
      <c r="OCQ3" s="16"/>
      <c r="OCR3" s="16"/>
      <c r="OCS3" s="16"/>
      <c r="OCT3" s="16"/>
      <c r="OCU3" s="16"/>
      <c r="OCV3" s="16"/>
      <c r="OCW3" s="16"/>
      <c r="OCX3" s="16"/>
      <c r="OCY3" s="16"/>
      <c r="OCZ3" s="16"/>
      <c r="ODA3" s="16"/>
      <c r="ODB3" s="16"/>
      <c r="ODC3" s="16"/>
      <c r="ODD3" s="16"/>
      <c r="ODE3" s="16"/>
      <c r="ODF3" s="16"/>
      <c r="ODG3" s="16"/>
      <c r="ODH3" s="16"/>
      <c r="ODI3" s="16"/>
      <c r="ODJ3" s="16"/>
      <c r="ODK3" s="16"/>
      <c r="ODL3" s="16"/>
      <c r="ODM3" s="16"/>
      <c r="ODN3" s="16"/>
      <c r="ODO3" s="16"/>
      <c r="ODP3" s="16"/>
      <c r="ODQ3" s="16"/>
      <c r="ODR3" s="16"/>
      <c r="ODS3" s="16"/>
      <c r="ODT3" s="16"/>
      <c r="ODU3" s="16"/>
      <c r="ODV3" s="16"/>
      <c r="ODW3" s="16"/>
      <c r="ODX3" s="16"/>
      <c r="ODY3" s="16"/>
      <c r="ODZ3" s="16"/>
      <c r="OEA3" s="16"/>
      <c r="OEB3" s="16"/>
      <c r="OEC3" s="16"/>
      <c r="OED3" s="16"/>
      <c r="OEE3" s="16"/>
      <c r="OEF3" s="16"/>
      <c r="OEG3" s="16"/>
      <c r="OEH3" s="16"/>
      <c r="OEI3" s="16"/>
      <c r="OEJ3" s="16"/>
      <c r="OEK3" s="16"/>
      <c r="OEL3" s="16"/>
      <c r="OEM3" s="16"/>
      <c r="OEN3" s="16"/>
      <c r="OEO3" s="16"/>
      <c r="OEP3" s="16"/>
      <c r="OEQ3" s="16"/>
      <c r="OER3" s="16"/>
      <c r="OES3" s="16"/>
      <c r="OET3" s="16"/>
      <c r="OEU3" s="16"/>
      <c r="OEV3" s="16"/>
      <c r="OEW3" s="16"/>
      <c r="OEX3" s="16"/>
      <c r="OEY3" s="16"/>
      <c r="OEZ3" s="16"/>
      <c r="OFA3" s="16"/>
      <c r="OFB3" s="16"/>
      <c r="OFC3" s="16"/>
      <c r="OFD3" s="16"/>
      <c r="OFE3" s="16"/>
      <c r="OFF3" s="16"/>
      <c r="OFG3" s="16"/>
      <c r="OFH3" s="16"/>
      <c r="OFI3" s="16"/>
      <c r="OFJ3" s="16"/>
      <c r="OFK3" s="16"/>
      <c r="OFL3" s="16"/>
      <c r="OFM3" s="16"/>
      <c r="OFN3" s="16"/>
      <c r="OFO3" s="16"/>
      <c r="OFP3" s="16"/>
      <c r="OFQ3" s="16"/>
      <c r="OFR3" s="16"/>
      <c r="OFS3" s="16"/>
      <c r="OFT3" s="16"/>
      <c r="OFU3" s="16"/>
      <c r="OFV3" s="16"/>
      <c r="OFW3" s="16"/>
      <c r="OFX3" s="16"/>
      <c r="OFY3" s="16"/>
      <c r="OFZ3" s="16"/>
      <c r="OGA3" s="16"/>
      <c r="OGB3" s="16"/>
      <c r="OGC3" s="16"/>
      <c r="OGD3" s="16"/>
      <c r="OGE3" s="16"/>
      <c r="OGF3" s="16"/>
      <c r="OGG3" s="16"/>
      <c r="OGH3" s="16"/>
      <c r="OGI3" s="16"/>
      <c r="OGJ3" s="16"/>
      <c r="OGK3" s="16"/>
      <c r="OGL3" s="16"/>
      <c r="OGM3" s="16"/>
      <c r="OGN3" s="16"/>
      <c r="OGO3" s="16"/>
      <c r="OGP3" s="16"/>
      <c r="OGQ3" s="16"/>
      <c r="OGR3" s="16"/>
      <c r="OGS3" s="16"/>
      <c r="OGT3" s="16"/>
      <c r="OGU3" s="16"/>
      <c r="OGV3" s="16"/>
      <c r="OGW3" s="16"/>
      <c r="OGX3" s="16"/>
      <c r="OGY3" s="16"/>
      <c r="OGZ3" s="16"/>
      <c r="OHA3" s="16"/>
      <c r="OHB3" s="16"/>
      <c r="OHC3" s="16"/>
      <c r="OHD3" s="16"/>
      <c r="OHE3" s="16"/>
      <c r="OHF3" s="16"/>
      <c r="OHG3" s="16"/>
      <c r="OHH3" s="16"/>
      <c r="OHI3" s="16"/>
      <c r="OHJ3" s="16"/>
      <c r="OHK3" s="16"/>
      <c r="OHL3" s="16"/>
      <c r="OHM3" s="16"/>
      <c r="OHN3" s="16"/>
      <c r="OHO3" s="16"/>
      <c r="OHP3" s="16"/>
      <c r="OHQ3" s="16"/>
      <c r="OHR3" s="16"/>
      <c r="OHS3" s="16"/>
      <c r="OHT3" s="16"/>
      <c r="OHU3" s="16"/>
      <c r="OHV3" s="16"/>
      <c r="OHW3" s="16"/>
      <c r="OHX3" s="16"/>
      <c r="OHY3" s="16"/>
      <c r="OHZ3" s="16"/>
      <c r="OIA3" s="16"/>
      <c r="OIB3" s="16"/>
      <c r="OIC3" s="16"/>
      <c r="OID3" s="16"/>
      <c r="OIE3" s="16"/>
      <c r="OIF3" s="16"/>
      <c r="OIG3" s="16"/>
      <c r="OIH3" s="16"/>
      <c r="OII3" s="16"/>
      <c r="OIJ3" s="16"/>
      <c r="OIK3" s="16"/>
      <c r="OIL3" s="16"/>
      <c r="OIM3" s="16"/>
      <c r="OIN3" s="16"/>
      <c r="OIO3" s="16"/>
      <c r="OIP3" s="16"/>
      <c r="OIQ3" s="16"/>
      <c r="OIR3" s="16"/>
      <c r="OIS3" s="16"/>
      <c r="OIT3" s="16"/>
      <c r="OIU3" s="16"/>
      <c r="OIV3" s="16"/>
      <c r="OIW3" s="16"/>
      <c r="OIX3" s="16"/>
      <c r="OIY3" s="16"/>
      <c r="OIZ3" s="16"/>
      <c r="OJA3" s="16"/>
      <c r="OJB3" s="16"/>
      <c r="OJC3" s="16"/>
      <c r="OJD3" s="16"/>
      <c r="OJE3" s="16"/>
      <c r="OJF3" s="16"/>
      <c r="OJG3" s="16"/>
      <c r="OJH3" s="16"/>
      <c r="OJI3" s="16"/>
      <c r="OJJ3" s="16"/>
      <c r="OJK3" s="16"/>
      <c r="OJL3" s="16"/>
      <c r="OJM3" s="16"/>
      <c r="OJN3" s="16"/>
      <c r="OJO3" s="16"/>
      <c r="OJP3" s="16"/>
      <c r="OJQ3" s="16"/>
      <c r="OJR3" s="16"/>
      <c r="OJS3" s="16"/>
      <c r="OJT3" s="16"/>
      <c r="OJU3" s="16"/>
      <c r="OJV3" s="16"/>
      <c r="OJW3" s="16"/>
      <c r="OJX3" s="16"/>
      <c r="OJY3" s="16"/>
      <c r="OJZ3" s="16"/>
      <c r="OKA3" s="16"/>
      <c r="OKB3" s="16"/>
      <c r="OKC3" s="16"/>
      <c r="OKD3" s="16"/>
      <c r="OKE3" s="16"/>
      <c r="OKF3" s="16"/>
      <c r="OKG3" s="16"/>
      <c r="OKH3" s="16"/>
      <c r="OKI3" s="16"/>
      <c r="OKJ3" s="16"/>
      <c r="OKK3" s="16"/>
      <c r="OKL3" s="16"/>
      <c r="OKM3" s="16"/>
      <c r="OKN3" s="16"/>
      <c r="OKO3" s="16"/>
      <c r="OKP3" s="16"/>
      <c r="OKQ3" s="16"/>
      <c r="OKR3" s="16"/>
      <c r="OKS3" s="16"/>
      <c r="OKT3" s="16"/>
      <c r="OKU3" s="16"/>
      <c r="OKV3" s="16"/>
      <c r="OKW3" s="16"/>
      <c r="OKX3" s="16"/>
      <c r="OKY3" s="16"/>
      <c r="OKZ3" s="16"/>
      <c r="OLA3" s="16"/>
      <c r="OLB3" s="16"/>
      <c r="OLC3" s="16"/>
      <c r="OLD3" s="16"/>
      <c r="OLE3" s="16"/>
      <c r="OLF3" s="16"/>
      <c r="OLG3" s="16"/>
      <c r="OLH3" s="16"/>
      <c r="OLI3" s="16"/>
      <c r="OLJ3" s="16"/>
      <c r="OLK3" s="16"/>
      <c r="OLL3" s="16"/>
      <c r="OLM3" s="16"/>
      <c r="OLN3" s="16"/>
      <c r="OLO3" s="16"/>
      <c r="OLP3" s="16"/>
      <c r="OLQ3" s="16"/>
      <c r="OLR3" s="16"/>
      <c r="OLS3" s="16"/>
      <c r="OLT3" s="16"/>
      <c r="OLU3" s="16"/>
      <c r="OLV3" s="16"/>
      <c r="OLW3" s="16"/>
      <c r="OLX3" s="16"/>
      <c r="OLY3" s="16"/>
      <c r="OLZ3" s="16"/>
      <c r="OMA3" s="16"/>
      <c r="OMB3" s="16"/>
      <c r="OMC3" s="16"/>
      <c r="OMD3" s="16"/>
      <c r="OME3" s="16"/>
      <c r="OMF3" s="16"/>
      <c r="OMG3" s="16"/>
      <c r="OMH3" s="16"/>
      <c r="OMI3" s="16"/>
      <c r="OMJ3" s="16"/>
      <c r="OMK3" s="16"/>
      <c r="OML3" s="16"/>
      <c r="OMM3" s="16"/>
      <c r="OMN3" s="16"/>
      <c r="OMO3" s="16"/>
      <c r="OMP3" s="16"/>
      <c r="OMQ3" s="16"/>
      <c r="OMR3" s="16"/>
      <c r="OMS3" s="16"/>
      <c r="OMT3" s="16"/>
      <c r="OMU3" s="16"/>
      <c r="OMV3" s="16"/>
      <c r="OMW3" s="16"/>
      <c r="OMX3" s="16"/>
      <c r="OMY3" s="16"/>
      <c r="OMZ3" s="16"/>
      <c r="ONA3" s="16"/>
      <c r="ONB3" s="16"/>
      <c r="ONC3" s="16"/>
      <c r="OND3" s="16"/>
      <c r="ONE3" s="16"/>
      <c r="ONF3" s="16"/>
      <c r="ONG3" s="16"/>
      <c r="ONH3" s="16"/>
      <c r="ONI3" s="16"/>
      <c r="ONJ3" s="16"/>
      <c r="ONK3" s="16"/>
      <c r="ONL3" s="16"/>
      <c r="ONM3" s="16"/>
      <c r="ONN3" s="16"/>
      <c r="ONO3" s="16"/>
      <c r="ONP3" s="16"/>
      <c r="ONQ3" s="16"/>
      <c r="ONR3" s="16"/>
      <c r="ONS3" s="16"/>
      <c r="ONT3" s="16"/>
      <c r="ONU3" s="16"/>
      <c r="ONV3" s="16"/>
      <c r="ONW3" s="16"/>
      <c r="ONX3" s="16"/>
      <c r="ONY3" s="16"/>
      <c r="ONZ3" s="16"/>
      <c r="OOA3" s="16"/>
      <c r="OOB3" s="16"/>
      <c r="OOC3" s="16"/>
      <c r="OOD3" s="16"/>
      <c r="OOE3" s="16"/>
      <c r="OOF3" s="16"/>
      <c r="OOG3" s="16"/>
      <c r="OOH3" s="16"/>
      <c r="OOI3" s="16"/>
      <c r="OOJ3" s="16"/>
      <c r="OOK3" s="16"/>
      <c r="OOL3" s="16"/>
      <c r="OOM3" s="16"/>
      <c r="OON3" s="16"/>
      <c r="OOO3" s="16"/>
      <c r="OOP3" s="16"/>
      <c r="OOQ3" s="16"/>
      <c r="OOR3" s="16"/>
      <c r="OOS3" s="16"/>
      <c r="OOT3" s="16"/>
      <c r="OOU3" s="16"/>
      <c r="OOV3" s="16"/>
      <c r="OOW3" s="16"/>
      <c r="OOX3" s="16"/>
      <c r="OOY3" s="16"/>
      <c r="OOZ3" s="16"/>
      <c r="OPA3" s="16"/>
      <c r="OPB3" s="16"/>
      <c r="OPC3" s="16"/>
      <c r="OPD3" s="16"/>
      <c r="OPE3" s="16"/>
      <c r="OPF3" s="16"/>
      <c r="OPG3" s="16"/>
      <c r="OPH3" s="16"/>
      <c r="OPI3" s="16"/>
      <c r="OPJ3" s="16"/>
      <c r="OPK3" s="16"/>
      <c r="OPL3" s="16"/>
      <c r="OPM3" s="16"/>
      <c r="OPN3" s="16"/>
      <c r="OPO3" s="16"/>
      <c r="OPP3" s="16"/>
      <c r="OPQ3" s="16"/>
      <c r="OPR3" s="16"/>
      <c r="OPS3" s="16"/>
      <c r="OPT3" s="16"/>
      <c r="OPU3" s="16"/>
      <c r="OPV3" s="16"/>
      <c r="OPW3" s="16"/>
      <c r="OPX3" s="16"/>
      <c r="OPY3" s="16"/>
      <c r="OPZ3" s="16"/>
      <c r="OQA3" s="16"/>
      <c r="OQB3" s="16"/>
      <c r="OQC3" s="16"/>
      <c r="OQD3" s="16"/>
      <c r="OQE3" s="16"/>
      <c r="OQF3" s="16"/>
      <c r="OQG3" s="16"/>
      <c r="OQH3" s="16"/>
      <c r="OQI3" s="16"/>
      <c r="OQJ3" s="16"/>
      <c r="OQK3" s="16"/>
      <c r="OQL3" s="16"/>
      <c r="OQM3" s="16"/>
      <c r="OQN3" s="16"/>
      <c r="OQO3" s="16"/>
      <c r="OQP3" s="16"/>
      <c r="OQQ3" s="16"/>
      <c r="OQR3" s="16"/>
      <c r="OQS3" s="16"/>
      <c r="OQT3" s="16"/>
      <c r="OQU3" s="16"/>
      <c r="OQV3" s="16"/>
      <c r="OQW3" s="16"/>
      <c r="OQX3" s="16"/>
      <c r="OQY3" s="16"/>
      <c r="OQZ3" s="16"/>
      <c r="ORA3" s="16"/>
      <c r="ORB3" s="16"/>
      <c r="ORC3" s="16"/>
      <c r="ORD3" s="16"/>
      <c r="ORE3" s="16"/>
      <c r="ORF3" s="16"/>
      <c r="ORG3" s="16"/>
      <c r="ORH3" s="16"/>
      <c r="ORI3" s="16"/>
      <c r="ORJ3" s="16"/>
      <c r="ORK3" s="16"/>
      <c r="ORL3" s="16"/>
      <c r="ORM3" s="16"/>
      <c r="ORN3" s="16"/>
      <c r="ORO3" s="16"/>
      <c r="ORP3" s="16"/>
      <c r="ORQ3" s="16"/>
      <c r="ORR3" s="16"/>
      <c r="ORS3" s="16"/>
      <c r="ORT3" s="16"/>
      <c r="ORU3" s="16"/>
      <c r="ORV3" s="16"/>
      <c r="ORW3" s="16"/>
      <c r="ORX3" s="16"/>
      <c r="ORY3" s="16"/>
      <c r="ORZ3" s="16"/>
      <c r="OSA3" s="16"/>
      <c r="OSB3" s="16"/>
      <c r="OSC3" s="16"/>
      <c r="OSD3" s="16"/>
      <c r="OSE3" s="16"/>
      <c r="OSF3" s="16"/>
      <c r="OSG3" s="16"/>
      <c r="OSH3" s="16"/>
      <c r="OSI3" s="16"/>
      <c r="OSJ3" s="16"/>
      <c r="OSK3" s="16"/>
      <c r="OSL3" s="16"/>
      <c r="OSM3" s="16"/>
      <c r="OSN3" s="16"/>
      <c r="OSO3" s="16"/>
      <c r="OSP3" s="16"/>
      <c r="OSQ3" s="16"/>
      <c r="OSR3" s="16"/>
      <c r="OSS3" s="16"/>
      <c r="OST3" s="16"/>
      <c r="OSU3" s="16"/>
      <c r="OSV3" s="16"/>
      <c r="OSW3" s="16"/>
      <c r="OSX3" s="16"/>
      <c r="OSY3" s="16"/>
      <c r="OSZ3" s="16"/>
      <c r="OTA3" s="16"/>
      <c r="OTB3" s="16"/>
      <c r="OTC3" s="16"/>
      <c r="OTD3" s="16"/>
      <c r="OTE3" s="16"/>
      <c r="OTF3" s="16"/>
      <c r="OTG3" s="16"/>
      <c r="OTH3" s="16"/>
      <c r="OTI3" s="16"/>
      <c r="OTJ3" s="16"/>
      <c r="OTK3" s="16"/>
      <c r="OTL3" s="16"/>
      <c r="OTM3" s="16"/>
      <c r="OTN3" s="16"/>
      <c r="OTO3" s="16"/>
      <c r="OTP3" s="16"/>
      <c r="OTQ3" s="16"/>
      <c r="OTR3" s="16"/>
      <c r="OTS3" s="16"/>
      <c r="OTT3" s="16"/>
      <c r="OTU3" s="16"/>
      <c r="OTV3" s="16"/>
      <c r="OTW3" s="16"/>
      <c r="OTX3" s="16"/>
      <c r="OTY3" s="16"/>
      <c r="OTZ3" s="16"/>
      <c r="OUA3" s="16"/>
      <c r="OUB3" s="16"/>
      <c r="OUC3" s="16"/>
      <c r="OUD3" s="16"/>
      <c r="OUE3" s="16"/>
      <c r="OUF3" s="16"/>
      <c r="OUG3" s="16"/>
      <c r="OUH3" s="16"/>
      <c r="OUI3" s="16"/>
      <c r="OUJ3" s="16"/>
      <c r="OUK3" s="16"/>
      <c r="OUL3" s="16"/>
      <c r="OUM3" s="16"/>
      <c r="OUN3" s="16"/>
      <c r="OUO3" s="16"/>
      <c r="OUP3" s="16"/>
      <c r="OUQ3" s="16"/>
      <c r="OUR3" s="16"/>
      <c r="OUS3" s="16"/>
      <c r="OUT3" s="16"/>
      <c r="OUU3" s="16"/>
      <c r="OUV3" s="16"/>
      <c r="OUW3" s="16"/>
      <c r="OUX3" s="16"/>
      <c r="OUY3" s="16"/>
      <c r="OUZ3" s="16"/>
      <c r="OVA3" s="16"/>
      <c r="OVB3" s="16"/>
      <c r="OVC3" s="16"/>
      <c r="OVD3" s="16"/>
      <c r="OVE3" s="16"/>
      <c r="OVF3" s="16"/>
      <c r="OVG3" s="16"/>
      <c r="OVH3" s="16"/>
      <c r="OVI3" s="16"/>
      <c r="OVJ3" s="16"/>
      <c r="OVK3" s="16"/>
      <c r="OVL3" s="16"/>
      <c r="OVM3" s="16"/>
      <c r="OVN3" s="16"/>
      <c r="OVO3" s="16"/>
      <c r="OVP3" s="16"/>
      <c r="OVQ3" s="16"/>
      <c r="OVR3" s="16"/>
      <c r="OVS3" s="16"/>
      <c r="OVT3" s="16"/>
      <c r="OVU3" s="16"/>
      <c r="OVV3" s="16"/>
      <c r="OVW3" s="16"/>
      <c r="OVX3" s="16"/>
      <c r="OVY3" s="16"/>
      <c r="OVZ3" s="16"/>
      <c r="OWA3" s="16"/>
      <c r="OWB3" s="16"/>
      <c r="OWC3" s="16"/>
      <c r="OWD3" s="16"/>
      <c r="OWE3" s="16"/>
      <c r="OWF3" s="16"/>
      <c r="OWG3" s="16"/>
      <c r="OWH3" s="16"/>
      <c r="OWI3" s="16"/>
      <c r="OWJ3" s="16"/>
      <c r="OWK3" s="16"/>
      <c r="OWL3" s="16"/>
      <c r="OWM3" s="16"/>
      <c r="OWN3" s="16"/>
      <c r="OWO3" s="16"/>
      <c r="OWP3" s="16"/>
      <c r="OWQ3" s="16"/>
      <c r="OWR3" s="16"/>
      <c r="OWS3" s="16"/>
      <c r="OWT3" s="16"/>
      <c r="OWU3" s="16"/>
      <c r="OWV3" s="16"/>
      <c r="OWW3" s="16"/>
      <c r="OWX3" s="16"/>
      <c r="OWY3" s="16"/>
      <c r="OWZ3" s="16"/>
      <c r="OXA3" s="16"/>
      <c r="OXB3" s="16"/>
      <c r="OXC3" s="16"/>
      <c r="OXD3" s="16"/>
      <c r="OXE3" s="16"/>
      <c r="OXF3" s="16"/>
      <c r="OXG3" s="16"/>
      <c r="OXH3" s="16"/>
      <c r="OXI3" s="16"/>
      <c r="OXJ3" s="16"/>
      <c r="OXK3" s="16"/>
      <c r="OXL3" s="16"/>
      <c r="OXM3" s="16"/>
      <c r="OXN3" s="16"/>
      <c r="OXO3" s="16"/>
      <c r="OXP3" s="16"/>
      <c r="OXQ3" s="16"/>
      <c r="OXR3" s="16"/>
      <c r="OXS3" s="16"/>
      <c r="OXT3" s="16"/>
      <c r="OXU3" s="16"/>
      <c r="OXV3" s="16"/>
      <c r="OXW3" s="16"/>
      <c r="OXX3" s="16"/>
      <c r="OXY3" s="16"/>
      <c r="OXZ3" s="16"/>
      <c r="OYA3" s="16"/>
      <c r="OYB3" s="16"/>
      <c r="OYC3" s="16"/>
      <c r="OYD3" s="16"/>
      <c r="OYE3" s="16"/>
      <c r="OYF3" s="16"/>
      <c r="OYG3" s="16"/>
      <c r="OYH3" s="16"/>
      <c r="OYI3" s="16"/>
      <c r="OYJ3" s="16"/>
      <c r="OYK3" s="16"/>
      <c r="OYL3" s="16"/>
      <c r="OYM3" s="16"/>
      <c r="OYN3" s="16"/>
      <c r="OYO3" s="16"/>
      <c r="OYP3" s="16"/>
      <c r="OYQ3" s="16"/>
      <c r="OYR3" s="16"/>
      <c r="OYS3" s="16"/>
      <c r="OYT3" s="16"/>
      <c r="OYU3" s="16"/>
      <c r="OYV3" s="16"/>
      <c r="OYW3" s="16"/>
      <c r="OYX3" s="16"/>
      <c r="OYY3" s="16"/>
      <c r="OYZ3" s="16"/>
      <c r="OZA3" s="16"/>
      <c r="OZB3" s="16"/>
      <c r="OZC3" s="16"/>
      <c r="OZD3" s="16"/>
      <c r="OZE3" s="16"/>
      <c r="OZF3" s="16"/>
      <c r="OZG3" s="16"/>
      <c r="OZH3" s="16"/>
      <c r="OZI3" s="16"/>
      <c r="OZJ3" s="16"/>
      <c r="OZK3" s="16"/>
      <c r="OZL3" s="16"/>
      <c r="OZM3" s="16"/>
      <c r="OZN3" s="16"/>
      <c r="OZO3" s="16"/>
      <c r="OZP3" s="16"/>
      <c r="OZQ3" s="16"/>
      <c r="OZR3" s="16"/>
      <c r="OZS3" s="16"/>
      <c r="OZT3" s="16"/>
      <c r="OZU3" s="16"/>
      <c r="OZV3" s="16"/>
      <c r="OZW3" s="16"/>
      <c r="OZX3" s="16"/>
      <c r="OZY3" s="16"/>
      <c r="OZZ3" s="16"/>
      <c r="PAA3" s="16"/>
      <c r="PAB3" s="16"/>
      <c r="PAC3" s="16"/>
      <c r="PAD3" s="16"/>
      <c r="PAE3" s="16"/>
      <c r="PAF3" s="16"/>
      <c r="PAG3" s="16"/>
      <c r="PAH3" s="16"/>
      <c r="PAI3" s="16"/>
      <c r="PAJ3" s="16"/>
      <c r="PAK3" s="16"/>
      <c r="PAL3" s="16"/>
      <c r="PAM3" s="16"/>
      <c r="PAN3" s="16"/>
      <c r="PAO3" s="16"/>
      <c r="PAP3" s="16"/>
      <c r="PAQ3" s="16"/>
      <c r="PAR3" s="16"/>
      <c r="PAS3" s="16"/>
      <c r="PAT3" s="16"/>
      <c r="PAU3" s="16"/>
      <c r="PAV3" s="16"/>
      <c r="PAW3" s="16"/>
      <c r="PAX3" s="16"/>
      <c r="PAY3" s="16"/>
      <c r="PAZ3" s="16"/>
      <c r="PBA3" s="16"/>
      <c r="PBB3" s="16"/>
      <c r="PBC3" s="16"/>
      <c r="PBD3" s="16"/>
      <c r="PBE3" s="16"/>
      <c r="PBF3" s="16"/>
      <c r="PBG3" s="16"/>
      <c r="PBH3" s="16"/>
      <c r="PBI3" s="16"/>
      <c r="PBJ3" s="16"/>
      <c r="PBK3" s="16"/>
      <c r="PBL3" s="16"/>
      <c r="PBM3" s="16"/>
      <c r="PBN3" s="16"/>
      <c r="PBO3" s="16"/>
      <c r="PBP3" s="16"/>
      <c r="PBQ3" s="16"/>
      <c r="PBR3" s="16"/>
      <c r="PBS3" s="16"/>
      <c r="PBT3" s="16"/>
      <c r="PBU3" s="16"/>
      <c r="PBV3" s="16"/>
      <c r="PBW3" s="16"/>
      <c r="PBX3" s="16"/>
      <c r="PBY3" s="16"/>
      <c r="PBZ3" s="16"/>
      <c r="PCA3" s="16"/>
      <c r="PCB3" s="16"/>
      <c r="PCC3" s="16"/>
      <c r="PCD3" s="16"/>
      <c r="PCE3" s="16"/>
      <c r="PCF3" s="16"/>
      <c r="PCG3" s="16"/>
      <c r="PCH3" s="16"/>
      <c r="PCI3" s="16"/>
      <c r="PCJ3" s="16"/>
      <c r="PCK3" s="16"/>
      <c r="PCL3" s="16"/>
      <c r="PCM3" s="16"/>
      <c r="PCN3" s="16"/>
      <c r="PCO3" s="16"/>
      <c r="PCP3" s="16"/>
      <c r="PCQ3" s="16"/>
      <c r="PCR3" s="16"/>
      <c r="PCS3" s="16"/>
      <c r="PCT3" s="16"/>
      <c r="PCU3" s="16"/>
      <c r="PCV3" s="16"/>
      <c r="PCW3" s="16"/>
      <c r="PCX3" s="16"/>
      <c r="PCY3" s="16"/>
      <c r="PCZ3" s="16"/>
      <c r="PDA3" s="16"/>
      <c r="PDB3" s="16"/>
      <c r="PDC3" s="16"/>
      <c r="PDD3" s="16"/>
      <c r="PDE3" s="16"/>
      <c r="PDF3" s="16"/>
      <c r="PDG3" s="16"/>
      <c r="PDH3" s="16"/>
      <c r="PDI3" s="16"/>
      <c r="PDJ3" s="16"/>
      <c r="PDK3" s="16"/>
      <c r="PDL3" s="16"/>
      <c r="PDM3" s="16"/>
      <c r="PDN3" s="16"/>
      <c r="PDO3" s="16"/>
      <c r="PDP3" s="16"/>
      <c r="PDQ3" s="16"/>
      <c r="PDR3" s="16"/>
      <c r="PDS3" s="16"/>
      <c r="PDT3" s="16"/>
      <c r="PDU3" s="16"/>
      <c r="PDV3" s="16"/>
      <c r="PDW3" s="16"/>
      <c r="PDX3" s="16"/>
      <c r="PDY3" s="16"/>
      <c r="PDZ3" s="16"/>
      <c r="PEA3" s="16"/>
      <c r="PEB3" s="16"/>
      <c r="PEC3" s="16"/>
      <c r="PED3" s="16"/>
      <c r="PEE3" s="16"/>
      <c r="PEF3" s="16"/>
      <c r="PEG3" s="16"/>
      <c r="PEH3" s="16"/>
      <c r="PEI3" s="16"/>
      <c r="PEJ3" s="16"/>
      <c r="PEK3" s="16"/>
      <c r="PEL3" s="16"/>
      <c r="PEM3" s="16"/>
      <c r="PEN3" s="16"/>
      <c r="PEO3" s="16"/>
      <c r="PEP3" s="16"/>
      <c r="PEQ3" s="16"/>
      <c r="PER3" s="16"/>
      <c r="PES3" s="16"/>
      <c r="PET3" s="16"/>
      <c r="PEU3" s="16"/>
      <c r="PEV3" s="16"/>
      <c r="PEW3" s="16"/>
      <c r="PEX3" s="16"/>
      <c r="PEY3" s="16"/>
      <c r="PEZ3" s="16"/>
      <c r="PFA3" s="16"/>
      <c r="PFB3" s="16"/>
      <c r="PFC3" s="16"/>
      <c r="PFD3" s="16"/>
      <c r="PFE3" s="16"/>
      <c r="PFF3" s="16"/>
      <c r="PFG3" s="16"/>
      <c r="PFH3" s="16"/>
      <c r="PFI3" s="16"/>
      <c r="PFJ3" s="16"/>
      <c r="PFK3" s="16"/>
      <c r="PFL3" s="16"/>
      <c r="PFM3" s="16"/>
      <c r="PFN3" s="16"/>
      <c r="PFO3" s="16"/>
      <c r="PFP3" s="16"/>
      <c r="PFQ3" s="16"/>
      <c r="PFR3" s="16"/>
      <c r="PFS3" s="16"/>
      <c r="PFT3" s="16"/>
      <c r="PFU3" s="16"/>
      <c r="PFV3" s="16"/>
      <c r="PFW3" s="16"/>
      <c r="PFX3" s="16"/>
      <c r="PFY3" s="16"/>
      <c r="PFZ3" s="16"/>
      <c r="PGA3" s="16"/>
      <c r="PGB3" s="16"/>
      <c r="PGC3" s="16"/>
      <c r="PGD3" s="16"/>
      <c r="PGE3" s="16"/>
      <c r="PGF3" s="16"/>
      <c r="PGG3" s="16"/>
      <c r="PGH3" s="16"/>
      <c r="PGI3" s="16"/>
      <c r="PGJ3" s="16"/>
      <c r="PGK3" s="16"/>
      <c r="PGL3" s="16"/>
      <c r="PGM3" s="16"/>
      <c r="PGN3" s="16"/>
      <c r="PGO3" s="16"/>
      <c r="PGP3" s="16"/>
      <c r="PGQ3" s="16"/>
      <c r="PGR3" s="16"/>
      <c r="PGS3" s="16"/>
      <c r="PGT3" s="16"/>
      <c r="PGU3" s="16"/>
      <c r="PGV3" s="16"/>
      <c r="PGW3" s="16"/>
      <c r="PGX3" s="16"/>
      <c r="PGY3" s="16"/>
      <c r="PGZ3" s="16"/>
      <c r="PHA3" s="16"/>
      <c r="PHB3" s="16"/>
      <c r="PHC3" s="16"/>
      <c r="PHD3" s="16"/>
      <c r="PHE3" s="16"/>
      <c r="PHF3" s="16"/>
      <c r="PHG3" s="16"/>
      <c r="PHH3" s="16"/>
      <c r="PHI3" s="16"/>
      <c r="PHJ3" s="16"/>
      <c r="PHK3" s="16"/>
      <c r="PHL3" s="16"/>
      <c r="PHM3" s="16"/>
      <c r="PHN3" s="16"/>
      <c r="PHO3" s="16"/>
      <c r="PHP3" s="16"/>
      <c r="PHQ3" s="16"/>
      <c r="PHR3" s="16"/>
      <c r="PHS3" s="16"/>
      <c r="PHT3" s="16"/>
      <c r="PHU3" s="16"/>
      <c r="PHV3" s="16"/>
      <c r="PHW3" s="16"/>
      <c r="PHX3" s="16"/>
      <c r="PHY3" s="16"/>
      <c r="PHZ3" s="16"/>
      <c r="PIA3" s="16"/>
      <c r="PIB3" s="16"/>
      <c r="PIC3" s="16"/>
      <c r="PID3" s="16"/>
      <c r="PIE3" s="16"/>
      <c r="PIF3" s="16"/>
      <c r="PIG3" s="16"/>
      <c r="PIH3" s="16"/>
      <c r="PII3" s="16"/>
      <c r="PIJ3" s="16"/>
      <c r="PIK3" s="16"/>
      <c r="PIL3" s="16"/>
      <c r="PIM3" s="16"/>
      <c r="PIN3" s="16"/>
      <c r="PIO3" s="16"/>
      <c r="PIP3" s="16"/>
      <c r="PIQ3" s="16"/>
      <c r="PIR3" s="16"/>
      <c r="PIS3" s="16"/>
      <c r="PIT3" s="16"/>
      <c r="PIU3" s="16"/>
      <c r="PIV3" s="16"/>
      <c r="PIW3" s="16"/>
      <c r="PIX3" s="16"/>
      <c r="PIY3" s="16"/>
      <c r="PIZ3" s="16"/>
      <c r="PJA3" s="16"/>
      <c r="PJB3" s="16"/>
      <c r="PJC3" s="16"/>
      <c r="PJD3" s="16"/>
      <c r="PJE3" s="16"/>
      <c r="PJF3" s="16"/>
      <c r="PJG3" s="16"/>
      <c r="PJH3" s="16"/>
      <c r="PJI3" s="16"/>
      <c r="PJJ3" s="16"/>
      <c r="PJK3" s="16"/>
      <c r="PJL3" s="16"/>
      <c r="PJM3" s="16"/>
      <c r="PJN3" s="16"/>
      <c r="PJO3" s="16"/>
      <c r="PJP3" s="16"/>
      <c r="PJQ3" s="16"/>
      <c r="PJR3" s="16"/>
      <c r="PJS3" s="16"/>
      <c r="PJT3" s="16"/>
      <c r="PJU3" s="16"/>
      <c r="PJV3" s="16"/>
      <c r="PJW3" s="16"/>
      <c r="PJX3" s="16"/>
      <c r="PJY3" s="16"/>
      <c r="PJZ3" s="16"/>
      <c r="PKA3" s="16"/>
      <c r="PKB3" s="16"/>
      <c r="PKC3" s="16"/>
      <c r="PKD3" s="16"/>
      <c r="PKE3" s="16"/>
      <c r="PKF3" s="16"/>
      <c r="PKG3" s="16"/>
      <c r="PKH3" s="16"/>
      <c r="PKI3" s="16"/>
      <c r="PKJ3" s="16"/>
      <c r="PKK3" s="16"/>
      <c r="PKL3" s="16"/>
      <c r="PKM3" s="16"/>
      <c r="PKN3" s="16"/>
      <c r="PKO3" s="16"/>
      <c r="PKP3" s="16"/>
      <c r="PKQ3" s="16"/>
      <c r="PKR3" s="16"/>
      <c r="PKS3" s="16"/>
      <c r="PKT3" s="16"/>
      <c r="PKU3" s="16"/>
      <c r="PKV3" s="16"/>
      <c r="PKW3" s="16"/>
      <c r="PKX3" s="16"/>
      <c r="PKY3" s="16"/>
      <c r="PKZ3" s="16"/>
      <c r="PLA3" s="16"/>
      <c r="PLB3" s="16"/>
      <c r="PLC3" s="16"/>
      <c r="PLD3" s="16"/>
      <c r="PLE3" s="16"/>
      <c r="PLF3" s="16"/>
      <c r="PLG3" s="16"/>
      <c r="PLH3" s="16"/>
      <c r="PLI3" s="16"/>
      <c r="PLJ3" s="16"/>
      <c r="PLK3" s="16"/>
      <c r="PLL3" s="16"/>
      <c r="PLM3" s="16"/>
      <c r="PLN3" s="16"/>
      <c r="PLO3" s="16"/>
      <c r="PLP3" s="16"/>
      <c r="PLQ3" s="16"/>
      <c r="PLR3" s="16"/>
      <c r="PLS3" s="16"/>
      <c r="PLT3" s="16"/>
      <c r="PLU3" s="16"/>
      <c r="PLV3" s="16"/>
      <c r="PLW3" s="16"/>
      <c r="PLX3" s="16"/>
      <c r="PLY3" s="16"/>
      <c r="PLZ3" s="16"/>
      <c r="PMA3" s="16"/>
      <c r="PMB3" s="16"/>
      <c r="PMC3" s="16"/>
      <c r="PMD3" s="16"/>
      <c r="PME3" s="16"/>
      <c r="PMF3" s="16"/>
      <c r="PMG3" s="16"/>
      <c r="PMH3" s="16"/>
      <c r="PMI3" s="16"/>
      <c r="PMJ3" s="16"/>
      <c r="PMK3" s="16"/>
      <c r="PML3" s="16"/>
      <c r="PMM3" s="16"/>
      <c r="PMN3" s="16"/>
      <c r="PMO3" s="16"/>
      <c r="PMP3" s="16"/>
      <c r="PMQ3" s="16"/>
      <c r="PMR3" s="16"/>
      <c r="PMS3" s="16"/>
      <c r="PMT3" s="16"/>
      <c r="PMU3" s="16"/>
      <c r="PMV3" s="16"/>
      <c r="PMW3" s="16"/>
      <c r="PMX3" s="16"/>
      <c r="PMY3" s="16"/>
      <c r="PMZ3" s="16"/>
      <c r="PNA3" s="16"/>
      <c r="PNB3" s="16"/>
      <c r="PNC3" s="16"/>
      <c r="PND3" s="16"/>
      <c r="PNE3" s="16"/>
      <c r="PNF3" s="16"/>
      <c r="PNG3" s="16"/>
      <c r="PNH3" s="16"/>
      <c r="PNI3" s="16"/>
      <c r="PNJ3" s="16"/>
      <c r="PNK3" s="16"/>
      <c r="PNL3" s="16"/>
      <c r="PNM3" s="16"/>
      <c r="PNN3" s="16"/>
      <c r="PNO3" s="16"/>
      <c r="PNP3" s="16"/>
      <c r="PNQ3" s="16"/>
      <c r="PNR3" s="16"/>
      <c r="PNS3" s="16"/>
      <c r="PNT3" s="16"/>
      <c r="PNU3" s="16"/>
      <c r="PNV3" s="16"/>
      <c r="PNW3" s="16"/>
      <c r="PNX3" s="16"/>
      <c r="PNY3" s="16"/>
      <c r="PNZ3" s="16"/>
      <c r="POA3" s="16"/>
      <c r="POB3" s="16"/>
      <c r="POC3" s="16"/>
      <c r="POD3" s="16"/>
      <c r="POE3" s="16"/>
      <c r="POF3" s="16"/>
      <c r="POG3" s="16"/>
      <c r="POH3" s="16"/>
      <c r="POI3" s="16"/>
      <c r="POJ3" s="16"/>
      <c r="POK3" s="16"/>
      <c r="POL3" s="16"/>
      <c r="POM3" s="16"/>
      <c r="PON3" s="16"/>
      <c r="POO3" s="16"/>
      <c r="POP3" s="16"/>
      <c r="POQ3" s="16"/>
      <c r="POR3" s="16"/>
      <c r="POS3" s="16"/>
      <c r="POT3" s="16"/>
      <c r="POU3" s="16"/>
      <c r="POV3" s="16"/>
      <c r="POW3" s="16"/>
      <c r="POX3" s="16"/>
      <c r="POY3" s="16"/>
      <c r="POZ3" s="16"/>
      <c r="PPA3" s="16"/>
      <c r="PPB3" s="16"/>
      <c r="PPC3" s="16"/>
      <c r="PPD3" s="16"/>
      <c r="PPE3" s="16"/>
      <c r="PPF3" s="16"/>
      <c r="PPG3" s="16"/>
      <c r="PPH3" s="16"/>
      <c r="PPI3" s="16"/>
      <c r="PPJ3" s="16"/>
      <c r="PPK3" s="16"/>
      <c r="PPL3" s="16"/>
      <c r="PPM3" s="16"/>
      <c r="PPN3" s="16"/>
      <c r="PPO3" s="16"/>
      <c r="PPP3" s="16"/>
      <c r="PPQ3" s="16"/>
      <c r="PPR3" s="16"/>
      <c r="PPS3" s="16"/>
      <c r="PPT3" s="16"/>
      <c r="PPU3" s="16"/>
      <c r="PPV3" s="16"/>
      <c r="PPW3" s="16"/>
      <c r="PPX3" s="16"/>
      <c r="PPY3" s="16"/>
      <c r="PPZ3" s="16"/>
      <c r="PQA3" s="16"/>
      <c r="PQB3" s="16"/>
      <c r="PQC3" s="16"/>
      <c r="PQD3" s="16"/>
      <c r="PQE3" s="16"/>
      <c r="PQF3" s="16"/>
      <c r="PQG3" s="16"/>
      <c r="PQH3" s="16"/>
      <c r="PQI3" s="16"/>
      <c r="PQJ3" s="16"/>
      <c r="PQK3" s="16"/>
      <c r="PQL3" s="16"/>
      <c r="PQM3" s="16"/>
      <c r="PQN3" s="16"/>
      <c r="PQO3" s="16"/>
      <c r="PQP3" s="16"/>
      <c r="PQQ3" s="16"/>
      <c r="PQR3" s="16"/>
      <c r="PQS3" s="16"/>
      <c r="PQT3" s="16"/>
      <c r="PQU3" s="16"/>
      <c r="PQV3" s="16"/>
      <c r="PQW3" s="16"/>
      <c r="PQX3" s="16"/>
      <c r="PQY3" s="16"/>
      <c r="PQZ3" s="16"/>
      <c r="PRA3" s="16"/>
      <c r="PRB3" s="16"/>
      <c r="PRC3" s="16"/>
      <c r="PRD3" s="16"/>
      <c r="PRE3" s="16"/>
      <c r="PRF3" s="16"/>
      <c r="PRG3" s="16"/>
      <c r="PRH3" s="16"/>
      <c r="PRI3" s="16"/>
      <c r="PRJ3" s="16"/>
      <c r="PRK3" s="16"/>
      <c r="PRL3" s="16"/>
      <c r="PRM3" s="16"/>
      <c r="PRN3" s="16"/>
      <c r="PRO3" s="16"/>
      <c r="PRP3" s="16"/>
      <c r="PRQ3" s="16"/>
      <c r="PRR3" s="16"/>
      <c r="PRS3" s="16"/>
      <c r="PRT3" s="16"/>
      <c r="PRU3" s="16"/>
      <c r="PRV3" s="16"/>
      <c r="PRW3" s="16"/>
      <c r="PRX3" s="16"/>
      <c r="PRY3" s="16"/>
      <c r="PRZ3" s="16"/>
      <c r="PSA3" s="16"/>
      <c r="PSB3" s="16"/>
      <c r="PSC3" s="16"/>
      <c r="PSD3" s="16"/>
      <c r="PSE3" s="16"/>
      <c r="PSF3" s="16"/>
      <c r="PSG3" s="16"/>
      <c r="PSH3" s="16"/>
      <c r="PSI3" s="16"/>
      <c r="PSJ3" s="16"/>
      <c r="PSK3" s="16"/>
      <c r="PSL3" s="16"/>
      <c r="PSM3" s="16"/>
      <c r="PSN3" s="16"/>
      <c r="PSO3" s="16"/>
      <c r="PSP3" s="16"/>
      <c r="PSQ3" s="16"/>
      <c r="PSR3" s="16"/>
      <c r="PSS3" s="16"/>
      <c r="PST3" s="16"/>
      <c r="PSU3" s="16"/>
      <c r="PSV3" s="16"/>
      <c r="PSW3" s="16"/>
      <c r="PSX3" s="16"/>
      <c r="PSY3" s="16"/>
      <c r="PSZ3" s="16"/>
      <c r="PTA3" s="16"/>
      <c r="PTB3" s="16"/>
      <c r="PTC3" s="16"/>
      <c r="PTD3" s="16"/>
      <c r="PTE3" s="16"/>
      <c r="PTF3" s="16"/>
      <c r="PTG3" s="16"/>
      <c r="PTH3" s="16"/>
      <c r="PTI3" s="16"/>
      <c r="PTJ3" s="16"/>
      <c r="PTK3" s="16"/>
      <c r="PTL3" s="16"/>
      <c r="PTM3" s="16"/>
      <c r="PTN3" s="16"/>
      <c r="PTO3" s="16"/>
      <c r="PTP3" s="16"/>
      <c r="PTQ3" s="16"/>
      <c r="PTR3" s="16"/>
      <c r="PTS3" s="16"/>
      <c r="PTT3" s="16"/>
      <c r="PTU3" s="16"/>
      <c r="PTV3" s="16"/>
      <c r="PTW3" s="16"/>
      <c r="PTX3" s="16"/>
      <c r="PTY3" s="16"/>
      <c r="PTZ3" s="16"/>
      <c r="PUA3" s="16"/>
      <c r="PUB3" s="16"/>
      <c r="PUC3" s="16"/>
      <c r="PUD3" s="16"/>
      <c r="PUE3" s="16"/>
      <c r="PUF3" s="16"/>
      <c r="PUG3" s="16"/>
      <c r="PUH3" s="16"/>
      <c r="PUI3" s="16"/>
      <c r="PUJ3" s="16"/>
      <c r="PUK3" s="16"/>
      <c r="PUL3" s="16"/>
      <c r="PUM3" s="16"/>
      <c r="PUN3" s="16"/>
      <c r="PUO3" s="16"/>
      <c r="PUP3" s="16"/>
      <c r="PUQ3" s="16"/>
      <c r="PUR3" s="16"/>
      <c r="PUS3" s="16"/>
      <c r="PUT3" s="16"/>
      <c r="PUU3" s="16"/>
      <c r="PUV3" s="16"/>
      <c r="PUW3" s="16"/>
      <c r="PUX3" s="16"/>
      <c r="PUY3" s="16"/>
      <c r="PUZ3" s="16"/>
      <c r="PVA3" s="16"/>
      <c r="PVB3" s="16"/>
      <c r="PVC3" s="16"/>
      <c r="PVD3" s="16"/>
      <c r="PVE3" s="16"/>
      <c r="PVF3" s="16"/>
      <c r="PVG3" s="16"/>
      <c r="PVH3" s="16"/>
      <c r="PVI3" s="16"/>
      <c r="PVJ3" s="16"/>
      <c r="PVK3" s="16"/>
      <c r="PVL3" s="16"/>
      <c r="PVM3" s="16"/>
      <c r="PVN3" s="16"/>
      <c r="PVO3" s="16"/>
      <c r="PVP3" s="16"/>
      <c r="PVQ3" s="16"/>
      <c r="PVR3" s="16"/>
      <c r="PVS3" s="16"/>
      <c r="PVT3" s="16"/>
      <c r="PVU3" s="16"/>
      <c r="PVV3" s="16"/>
      <c r="PVW3" s="16"/>
      <c r="PVX3" s="16"/>
      <c r="PVY3" s="16"/>
      <c r="PVZ3" s="16"/>
      <c r="PWA3" s="16"/>
      <c r="PWB3" s="16"/>
      <c r="PWC3" s="16"/>
      <c r="PWD3" s="16"/>
      <c r="PWE3" s="16"/>
      <c r="PWF3" s="16"/>
      <c r="PWG3" s="16"/>
      <c r="PWH3" s="16"/>
      <c r="PWI3" s="16"/>
      <c r="PWJ3" s="16"/>
      <c r="PWK3" s="16"/>
      <c r="PWL3" s="16"/>
      <c r="PWM3" s="16"/>
      <c r="PWN3" s="16"/>
      <c r="PWO3" s="16"/>
      <c r="PWP3" s="16"/>
      <c r="PWQ3" s="16"/>
      <c r="PWR3" s="16"/>
      <c r="PWS3" s="16"/>
      <c r="PWT3" s="16"/>
      <c r="PWU3" s="16"/>
      <c r="PWV3" s="16"/>
      <c r="PWW3" s="16"/>
      <c r="PWX3" s="16"/>
      <c r="PWY3" s="16"/>
      <c r="PWZ3" s="16"/>
      <c r="PXA3" s="16"/>
      <c r="PXB3" s="16"/>
      <c r="PXC3" s="16"/>
      <c r="PXD3" s="16"/>
      <c r="PXE3" s="16"/>
      <c r="PXF3" s="16"/>
      <c r="PXG3" s="16"/>
      <c r="PXH3" s="16"/>
      <c r="PXI3" s="16"/>
      <c r="PXJ3" s="16"/>
      <c r="PXK3" s="16"/>
      <c r="PXL3" s="16"/>
      <c r="PXM3" s="16"/>
      <c r="PXN3" s="16"/>
      <c r="PXO3" s="16"/>
      <c r="PXP3" s="16"/>
      <c r="PXQ3" s="16"/>
      <c r="PXR3" s="16"/>
      <c r="PXS3" s="16"/>
      <c r="PXT3" s="16"/>
      <c r="PXU3" s="16"/>
      <c r="PXV3" s="16"/>
      <c r="PXW3" s="16"/>
      <c r="PXX3" s="16"/>
      <c r="PXY3" s="16"/>
      <c r="PXZ3" s="16"/>
      <c r="PYA3" s="16"/>
      <c r="PYB3" s="16"/>
      <c r="PYC3" s="16"/>
      <c r="PYD3" s="16"/>
      <c r="PYE3" s="16"/>
      <c r="PYF3" s="16"/>
      <c r="PYG3" s="16"/>
      <c r="PYH3" s="16"/>
      <c r="PYI3" s="16"/>
      <c r="PYJ3" s="16"/>
      <c r="PYK3" s="16"/>
      <c r="PYL3" s="16"/>
      <c r="PYM3" s="16"/>
      <c r="PYN3" s="16"/>
      <c r="PYO3" s="16"/>
      <c r="PYP3" s="16"/>
      <c r="PYQ3" s="16"/>
      <c r="PYR3" s="16"/>
      <c r="PYS3" s="16"/>
      <c r="PYT3" s="16"/>
      <c r="PYU3" s="16"/>
      <c r="PYV3" s="16"/>
      <c r="PYW3" s="16"/>
      <c r="PYX3" s="16"/>
      <c r="PYY3" s="16"/>
      <c r="PYZ3" s="16"/>
      <c r="PZA3" s="16"/>
      <c r="PZB3" s="16"/>
      <c r="PZC3" s="16"/>
      <c r="PZD3" s="16"/>
      <c r="PZE3" s="16"/>
      <c r="PZF3" s="16"/>
      <c r="PZG3" s="16"/>
      <c r="PZH3" s="16"/>
      <c r="PZI3" s="16"/>
      <c r="PZJ3" s="16"/>
      <c r="PZK3" s="16"/>
      <c r="PZL3" s="16"/>
      <c r="PZM3" s="16"/>
      <c r="PZN3" s="16"/>
      <c r="PZO3" s="16"/>
      <c r="PZP3" s="16"/>
      <c r="PZQ3" s="16"/>
      <c r="PZR3" s="16"/>
      <c r="PZS3" s="16"/>
      <c r="PZT3" s="16"/>
      <c r="PZU3" s="16"/>
      <c r="PZV3" s="16"/>
      <c r="PZW3" s="16"/>
      <c r="PZX3" s="16"/>
      <c r="PZY3" s="16"/>
      <c r="PZZ3" s="16"/>
      <c r="QAA3" s="16"/>
      <c r="QAB3" s="16"/>
      <c r="QAC3" s="16"/>
      <c r="QAD3" s="16"/>
      <c r="QAE3" s="16"/>
      <c r="QAF3" s="16"/>
      <c r="QAG3" s="16"/>
      <c r="QAH3" s="16"/>
      <c r="QAI3" s="16"/>
      <c r="QAJ3" s="16"/>
      <c r="QAK3" s="16"/>
      <c r="QAL3" s="16"/>
      <c r="QAM3" s="16"/>
      <c r="QAN3" s="16"/>
      <c r="QAO3" s="16"/>
      <c r="QAP3" s="16"/>
      <c r="QAQ3" s="16"/>
      <c r="QAR3" s="16"/>
      <c r="QAS3" s="16"/>
      <c r="QAT3" s="16"/>
      <c r="QAU3" s="16"/>
      <c r="QAV3" s="16"/>
      <c r="QAW3" s="16"/>
      <c r="QAX3" s="16"/>
      <c r="QAY3" s="16"/>
      <c r="QAZ3" s="16"/>
      <c r="QBA3" s="16"/>
      <c r="QBB3" s="16"/>
      <c r="QBC3" s="16"/>
      <c r="QBD3" s="16"/>
      <c r="QBE3" s="16"/>
      <c r="QBF3" s="16"/>
      <c r="QBG3" s="16"/>
      <c r="QBH3" s="16"/>
      <c r="QBI3" s="16"/>
      <c r="QBJ3" s="16"/>
      <c r="QBK3" s="16"/>
      <c r="QBL3" s="16"/>
      <c r="QBM3" s="16"/>
      <c r="QBN3" s="16"/>
      <c r="QBO3" s="16"/>
      <c r="QBP3" s="16"/>
      <c r="QBQ3" s="16"/>
      <c r="QBR3" s="16"/>
      <c r="QBS3" s="16"/>
      <c r="QBT3" s="16"/>
      <c r="QBU3" s="16"/>
      <c r="QBV3" s="16"/>
      <c r="QBW3" s="16"/>
      <c r="QBX3" s="16"/>
      <c r="QBY3" s="16"/>
      <c r="QBZ3" s="16"/>
      <c r="QCA3" s="16"/>
      <c r="QCB3" s="16"/>
      <c r="QCC3" s="16"/>
      <c r="QCD3" s="16"/>
      <c r="QCE3" s="16"/>
      <c r="QCF3" s="16"/>
      <c r="QCG3" s="16"/>
      <c r="QCH3" s="16"/>
      <c r="QCI3" s="16"/>
      <c r="QCJ3" s="16"/>
      <c r="QCK3" s="16"/>
      <c r="QCL3" s="16"/>
      <c r="QCM3" s="16"/>
      <c r="QCN3" s="16"/>
      <c r="QCO3" s="16"/>
      <c r="QCP3" s="16"/>
      <c r="QCQ3" s="16"/>
      <c r="QCR3" s="16"/>
      <c r="QCS3" s="16"/>
      <c r="QCT3" s="16"/>
      <c r="QCU3" s="16"/>
      <c r="QCV3" s="16"/>
      <c r="QCW3" s="16"/>
      <c r="QCX3" s="16"/>
      <c r="QCY3" s="16"/>
      <c r="QCZ3" s="16"/>
      <c r="QDA3" s="16"/>
      <c r="QDB3" s="16"/>
      <c r="QDC3" s="16"/>
      <c r="QDD3" s="16"/>
      <c r="QDE3" s="16"/>
      <c r="QDF3" s="16"/>
      <c r="QDG3" s="16"/>
      <c r="QDH3" s="16"/>
      <c r="QDI3" s="16"/>
      <c r="QDJ3" s="16"/>
      <c r="QDK3" s="16"/>
      <c r="QDL3" s="16"/>
      <c r="QDM3" s="16"/>
      <c r="QDN3" s="16"/>
      <c r="QDO3" s="16"/>
      <c r="QDP3" s="16"/>
      <c r="QDQ3" s="16"/>
      <c r="QDR3" s="16"/>
      <c r="QDS3" s="16"/>
      <c r="QDT3" s="16"/>
      <c r="QDU3" s="16"/>
      <c r="QDV3" s="16"/>
      <c r="QDW3" s="16"/>
      <c r="QDX3" s="16"/>
      <c r="QDY3" s="16"/>
      <c r="QDZ3" s="16"/>
      <c r="QEA3" s="16"/>
      <c r="QEB3" s="16"/>
      <c r="QEC3" s="16"/>
      <c r="QED3" s="16"/>
      <c r="QEE3" s="16"/>
      <c r="QEF3" s="16"/>
      <c r="QEG3" s="16"/>
      <c r="QEH3" s="16"/>
      <c r="QEI3" s="16"/>
      <c r="QEJ3" s="16"/>
      <c r="QEK3" s="16"/>
      <c r="QEL3" s="16"/>
      <c r="QEM3" s="16"/>
      <c r="QEN3" s="16"/>
      <c r="QEO3" s="16"/>
      <c r="QEP3" s="16"/>
      <c r="QEQ3" s="16"/>
      <c r="QER3" s="16"/>
      <c r="QES3" s="16"/>
      <c r="QET3" s="16"/>
      <c r="QEU3" s="16"/>
      <c r="QEV3" s="16"/>
      <c r="QEW3" s="16"/>
      <c r="QEX3" s="16"/>
      <c r="QEY3" s="16"/>
      <c r="QEZ3" s="16"/>
      <c r="QFA3" s="16"/>
      <c r="QFB3" s="16"/>
      <c r="QFC3" s="16"/>
      <c r="QFD3" s="16"/>
      <c r="QFE3" s="16"/>
      <c r="QFF3" s="16"/>
      <c r="QFG3" s="16"/>
      <c r="QFH3" s="16"/>
      <c r="QFI3" s="16"/>
      <c r="QFJ3" s="16"/>
      <c r="QFK3" s="16"/>
      <c r="QFL3" s="16"/>
      <c r="QFM3" s="16"/>
      <c r="QFN3" s="16"/>
      <c r="QFO3" s="16"/>
      <c r="QFP3" s="16"/>
      <c r="QFQ3" s="16"/>
      <c r="QFR3" s="16"/>
      <c r="QFS3" s="16"/>
      <c r="QFT3" s="16"/>
      <c r="QFU3" s="16"/>
      <c r="QFV3" s="16"/>
      <c r="QFW3" s="16"/>
      <c r="QFX3" s="16"/>
      <c r="QFY3" s="16"/>
      <c r="QFZ3" s="16"/>
      <c r="QGA3" s="16"/>
      <c r="QGB3" s="16"/>
      <c r="QGC3" s="16"/>
      <c r="QGD3" s="16"/>
      <c r="QGE3" s="16"/>
      <c r="QGF3" s="16"/>
      <c r="QGG3" s="16"/>
      <c r="QGH3" s="16"/>
      <c r="QGI3" s="16"/>
      <c r="QGJ3" s="16"/>
      <c r="QGK3" s="16"/>
      <c r="QGL3" s="16"/>
      <c r="QGM3" s="16"/>
      <c r="QGN3" s="16"/>
      <c r="QGO3" s="16"/>
      <c r="QGP3" s="16"/>
      <c r="QGQ3" s="16"/>
      <c r="QGR3" s="16"/>
      <c r="QGS3" s="16"/>
      <c r="QGT3" s="16"/>
      <c r="QGU3" s="16"/>
      <c r="QGV3" s="16"/>
      <c r="QGW3" s="16"/>
      <c r="QGX3" s="16"/>
      <c r="QGY3" s="16"/>
      <c r="QGZ3" s="16"/>
      <c r="QHA3" s="16"/>
      <c r="QHB3" s="16"/>
      <c r="QHC3" s="16"/>
      <c r="QHD3" s="16"/>
      <c r="QHE3" s="16"/>
      <c r="QHF3" s="16"/>
      <c r="QHG3" s="16"/>
      <c r="QHH3" s="16"/>
      <c r="QHI3" s="16"/>
      <c r="QHJ3" s="16"/>
      <c r="QHK3" s="16"/>
      <c r="QHL3" s="16"/>
      <c r="QHM3" s="16"/>
      <c r="QHN3" s="16"/>
      <c r="QHO3" s="16"/>
      <c r="QHP3" s="16"/>
      <c r="QHQ3" s="16"/>
      <c r="QHR3" s="16"/>
      <c r="QHS3" s="16"/>
      <c r="QHT3" s="16"/>
      <c r="QHU3" s="16"/>
      <c r="QHV3" s="16"/>
      <c r="QHW3" s="16"/>
      <c r="QHX3" s="16"/>
      <c r="QHY3" s="16"/>
      <c r="QHZ3" s="16"/>
      <c r="QIA3" s="16"/>
      <c r="QIB3" s="16"/>
      <c r="QIC3" s="16"/>
      <c r="QID3" s="16"/>
      <c r="QIE3" s="16"/>
      <c r="QIF3" s="16"/>
      <c r="QIG3" s="16"/>
      <c r="QIH3" s="16"/>
      <c r="QII3" s="16"/>
      <c r="QIJ3" s="16"/>
      <c r="QIK3" s="16"/>
      <c r="QIL3" s="16"/>
      <c r="QIM3" s="16"/>
      <c r="QIN3" s="16"/>
      <c r="QIO3" s="16"/>
      <c r="QIP3" s="16"/>
      <c r="QIQ3" s="16"/>
      <c r="QIR3" s="16"/>
      <c r="QIS3" s="16"/>
      <c r="QIT3" s="16"/>
      <c r="QIU3" s="16"/>
      <c r="QIV3" s="16"/>
      <c r="QIW3" s="16"/>
      <c r="QIX3" s="16"/>
      <c r="QIY3" s="16"/>
      <c r="QIZ3" s="16"/>
      <c r="QJA3" s="16"/>
      <c r="QJB3" s="16"/>
      <c r="QJC3" s="16"/>
      <c r="QJD3" s="16"/>
      <c r="QJE3" s="16"/>
      <c r="QJF3" s="16"/>
      <c r="QJG3" s="16"/>
      <c r="QJH3" s="16"/>
      <c r="QJI3" s="16"/>
      <c r="QJJ3" s="16"/>
      <c r="QJK3" s="16"/>
      <c r="QJL3" s="16"/>
      <c r="QJM3" s="16"/>
      <c r="QJN3" s="16"/>
      <c r="QJO3" s="16"/>
      <c r="QJP3" s="16"/>
      <c r="QJQ3" s="16"/>
      <c r="QJR3" s="16"/>
      <c r="QJS3" s="16"/>
      <c r="QJT3" s="16"/>
      <c r="QJU3" s="16"/>
      <c r="QJV3" s="16"/>
      <c r="QJW3" s="16"/>
      <c r="QJX3" s="16"/>
      <c r="QJY3" s="16"/>
      <c r="QJZ3" s="16"/>
      <c r="QKA3" s="16"/>
      <c r="QKB3" s="16"/>
      <c r="QKC3" s="16"/>
      <c r="QKD3" s="16"/>
      <c r="QKE3" s="16"/>
      <c r="QKF3" s="16"/>
      <c r="QKG3" s="16"/>
      <c r="QKH3" s="16"/>
      <c r="QKI3" s="16"/>
      <c r="QKJ3" s="16"/>
      <c r="QKK3" s="16"/>
      <c r="QKL3" s="16"/>
      <c r="QKM3" s="16"/>
      <c r="QKN3" s="16"/>
      <c r="QKO3" s="16"/>
      <c r="QKP3" s="16"/>
      <c r="QKQ3" s="16"/>
      <c r="QKR3" s="16"/>
      <c r="QKS3" s="16"/>
      <c r="QKT3" s="16"/>
      <c r="QKU3" s="16"/>
      <c r="QKV3" s="16"/>
      <c r="QKW3" s="16"/>
      <c r="QKX3" s="16"/>
      <c r="QKY3" s="16"/>
      <c r="QKZ3" s="16"/>
      <c r="QLA3" s="16"/>
      <c r="QLB3" s="16"/>
      <c r="QLC3" s="16"/>
      <c r="QLD3" s="16"/>
      <c r="QLE3" s="16"/>
      <c r="QLF3" s="16"/>
      <c r="QLG3" s="16"/>
      <c r="QLH3" s="16"/>
      <c r="QLI3" s="16"/>
      <c r="QLJ3" s="16"/>
      <c r="QLK3" s="16"/>
      <c r="QLL3" s="16"/>
      <c r="QLM3" s="16"/>
      <c r="QLN3" s="16"/>
      <c r="QLO3" s="16"/>
      <c r="QLP3" s="16"/>
      <c r="QLQ3" s="16"/>
      <c r="QLR3" s="16"/>
      <c r="QLS3" s="16"/>
      <c r="QLT3" s="16"/>
      <c r="QLU3" s="16"/>
      <c r="QLV3" s="16"/>
      <c r="QLW3" s="16"/>
      <c r="QLX3" s="16"/>
      <c r="QLY3" s="16"/>
      <c r="QLZ3" s="16"/>
      <c r="QMA3" s="16"/>
      <c r="QMB3" s="16"/>
      <c r="QMC3" s="16"/>
      <c r="QMD3" s="16"/>
      <c r="QME3" s="16"/>
      <c r="QMF3" s="16"/>
      <c r="QMG3" s="16"/>
      <c r="QMH3" s="16"/>
      <c r="QMI3" s="16"/>
      <c r="QMJ3" s="16"/>
      <c r="QMK3" s="16"/>
      <c r="QML3" s="16"/>
      <c r="QMM3" s="16"/>
      <c r="QMN3" s="16"/>
      <c r="QMO3" s="16"/>
      <c r="QMP3" s="16"/>
      <c r="QMQ3" s="16"/>
      <c r="QMR3" s="16"/>
      <c r="QMS3" s="16"/>
      <c r="QMT3" s="16"/>
      <c r="QMU3" s="16"/>
      <c r="QMV3" s="16"/>
      <c r="QMW3" s="16"/>
      <c r="QMX3" s="16"/>
      <c r="QMY3" s="16"/>
      <c r="QMZ3" s="16"/>
      <c r="QNA3" s="16"/>
      <c r="QNB3" s="16"/>
      <c r="QNC3" s="16"/>
      <c r="QND3" s="16"/>
      <c r="QNE3" s="16"/>
      <c r="QNF3" s="16"/>
      <c r="QNG3" s="16"/>
      <c r="QNH3" s="16"/>
      <c r="QNI3" s="16"/>
      <c r="QNJ3" s="16"/>
      <c r="QNK3" s="16"/>
      <c r="QNL3" s="16"/>
      <c r="QNM3" s="16"/>
      <c r="QNN3" s="16"/>
      <c r="QNO3" s="16"/>
      <c r="QNP3" s="16"/>
      <c r="QNQ3" s="16"/>
      <c r="QNR3" s="16"/>
      <c r="QNS3" s="16"/>
      <c r="QNT3" s="16"/>
      <c r="QNU3" s="16"/>
      <c r="QNV3" s="16"/>
      <c r="QNW3" s="16"/>
      <c r="QNX3" s="16"/>
      <c r="QNY3" s="16"/>
      <c r="QNZ3" s="16"/>
      <c r="QOA3" s="16"/>
      <c r="QOB3" s="16"/>
      <c r="QOC3" s="16"/>
      <c r="QOD3" s="16"/>
      <c r="QOE3" s="16"/>
      <c r="QOF3" s="16"/>
      <c r="QOG3" s="16"/>
      <c r="QOH3" s="16"/>
      <c r="QOI3" s="16"/>
      <c r="QOJ3" s="16"/>
      <c r="QOK3" s="16"/>
      <c r="QOL3" s="16"/>
      <c r="QOM3" s="16"/>
      <c r="QON3" s="16"/>
      <c r="QOO3" s="16"/>
      <c r="QOP3" s="16"/>
      <c r="QOQ3" s="16"/>
      <c r="QOR3" s="16"/>
      <c r="QOS3" s="16"/>
      <c r="QOT3" s="16"/>
      <c r="QOU3" s="16"/>
      <c r="QOV3" s="16"/>
      <c r="QOW3" s="16"/>
      <c r="QOX3" s="16"/>
      <c r="QOY3" s="16"/>
      <c r="QOZ3" s="16"/>
      <c r="QPA3" s="16"/>
      <c r="QPB3" s="16"/>
      <c r="QPC3" s="16"/>
      <c r="QPD3" s="16"/>
      <c r="QPE3" s="16"/>
      <c r="QPF3" s="16"/>
      <c r="QPG3" s="16"/>
      <c r="QPH3" s="16"/>
      <c r="QPI3" s="16"/>
      <c r="QPJ3" s="16"/>
      <c r="QPK3" s="16"/>
      <c r="QPL3" s="16"/>
      <c r="QPM3" s="16"/>
      <c r="QPN3" s="16"/>
      <c r="QPO3" s="16"/>
      <c r="QPP3" s="16"/>
      <c r="QPQ3" s="16"/>
      <c r="QPR3" s="16"/>
      <c r="QPS3" s="16"/>
      <c r="QPT3" s="16"/>
      <c r="QPU3" s="16"/>
      <c r="QPV3" s="16"/>
      <c r="QPW3" s="16"/>
      <c r="QPX3" s="16"/>
      <c r="QPY3" s="16"/>
      <c r="QPZ3" s="16"/>
      <c r="QQA3" s="16"/>
      <c r="QQB3" s="16"/>
      <c r="QQC3" s="16"/>
      <c r="QQD3" s="16"/>
      <c r="QQE3" s="16"/>
      <c r="QQF3" s="16"/>
      <c r="QQG3" s="16"/>
      <c r="QQH3" s="16"/>
      <c r="QQI3" s="16"/>
      <c r="QQJ3" s="16"/>
      <c r="QQK3" s="16"/>
      <c r="QQL3" s="16"/>
      <c r="QQM3" s="16"/>
      <c r="QQN3" s="16"/>
      <c r="QQO3" s="16"/>
      <c r="QQP3" s="16"/>
      <c r="QQQ3" s="16"/>
      <c r="QQR3" s="16"/>
      <c r="QQS3" s="16"/>
      <c r="QQT3" s="16"/>
      <c r="QQU3" s="16"/>
      <c r="QQV3" s="16"/>
      <c r="QQW3" s="16"/>
      <c r="QQX3" s="16"/>
      <c r="QQY3" s="16"/>
      <c r="QQZ3" s="16"/>
      <c r="QRA3" s="16"/>
      <c r="QRB3" s="16"/>
      <c r="QRC3" s="16"/>
      <c r="QRD3" s="16"/>
      <c r="QRE3" s="16"/>
      <c r="QRF3" s="16"/>
      <c r="QRG3" s="16"/>
      <c r="QRH3" s="16"/>
      <c r="QRI3" s="16"/>
      <c r="QRJ3" s="16"/>
      <c r="QRK3" s="16"/>
      <c r="QRL3" s="16"/>
      <c r="QRM3" s="16"/>
      <c r="QRN3" s="16"/>
      <c r="QRO3" s="16"/>
      <c r="QRP3" s="16"/>
      <c r="QRQ3" s="16"/>
      <c r="QRR3" s="16"/>
      <c r="QRS3" s="16"/>
      <c r="QRT3" s="16"/>
      <c r="QRU3" s="16"/>
      <c r="QRV3" s="16"/>
      <c r="QRW3" s="16"/>
      <c r="QRX3" s="16"/>
      <c r="QRY3" s="16"/>
      <c r="QRZ3" s="16"/>
      <c r="QSA3" s="16"/>
      <c r="QSB3" s="16"/>
      <c r="QSC3" s="16"/>
      <c r="QSD3" s="16"/>
      <c r="QSE3" s="16"/>
      <c r="QSF3" s="16"/>
      <c r="QSG3" s="16"/>
      <c r="QSH3" s="16"/>
      <c r="QSI3" s="16"/>
      <c r="QSJ3" s="16"/>
      <c r="QSK3" s="16"/>
      <c r="QSL3" s="16"/>
      <c r="QSM3" s="16"/>
      <c r="QSN3" s="16"/>
      <c r="QSO3" s="16"/>
      <c r="QSP3" s="16"/>
      <c r="QSQ3" s="16"/>
      <c r="QSR3" s="16"/>
      <c r="QSS3" s="16"/>
      <c r="QST3" s="16"/>
      <c r="QSU3" s="16"/>
      <c r="QSV3" s="16"/>
      <c r="QSW3" s="16"/>
      <c r="QSX3" s="16"/>
      <c r="QSY3" s="16"/>
      <c r="QSZ3" s="16"/>
      <c r="QTA3" s="16"/>
      <c r="QTB3" s="16"/>
      <c r="QTC3" s="16"/>
      <c r="QTD3" s="16"/>
      <c r="QTE3" s="16"/>
      <c r="QTF3" s="16"/>
      <c r="QTG3" s="16"/>
      <c r="QTH3" s="16"/>
      <c r="QTI3" s="16"/>
      <c r="QTJ3" s="16"/>
      <c r="QTK3" s="16"/>
      <c r="QTL3" s="16"/>
      <c r="QTM3" s="16"/>
      <c r="QTN3" s="16"/>
      <c r="QTO3" s="16"/>
      <c r="QTP3" s="16"/>
      <c r="QTQ3" s="16"/>
      <c r="QTR3" s="16"/>
      <c r="QTS3" s="16"/>
      <c r="QTT3" s="16"/>
      <c r="QTU3" s="16"/>
      <c r="QTV3" s="16"/>
      <c r="QTW3" s="16"/>
      <c r="QTX3" s="16"/>
      <c r="QTY3" s="16"/>
      <c r="QTZ3" s="16"/>
      <c r="QUA3" s="16"/>
      <c r="QUB3" s="16"/>
      <c r="QUC3" s="16"/>
      <c r="QUD3" s="16"/>
      <c r="QUE3" s="16"/>
      <c r="QUF3" s="16"/>
      <c r="QUG3" s="16"/>
      <c r="QUH3" s="16"/>
      <c r="QUI3" s="16"/>
      <c r="QUJ3" s="16"/>
      <c r="QUK3" s="16"/>
      <c r="QUL3" s="16"/>
      <c r="QUM3" s="16"/>
      <c r="QUN3" s="16"/>
      <c r="QUO3" s="16"/>
      <c r="QUP3" s="16"/>
      <c r="QUQ3" s="16"/>
      <c r="QUR3" s="16"/>
      <c r="QUS3" s="16"/>
      <c r="QUT3" s="16"/>
      <c r="QUU3" s="16"/>
      <c r="QUV3" s="16"/>
      <c r="QUW3" s="16"/>
      <c r="QUX3" s="16"/>
      <c r="QUY3" s="16"/>
      <c r="QUZ3" s="16"/>
      <c r="QVA3" s="16"/>
      <c r="QVB3" s="16"/>
      <c r="QVC3" s="16"/>
      <c r="QVD3" s="16"/>
      <c r="QVE3" s="16"/>
      <c r="QVF3" s="16"/>
      <c r="QVG3" s="16"/>
      <c r="QVH3" s="16"/>
      <c r="QVI3" s="16"/>
      <c r="QVJ3" s="16"/>
      <c r="QVK3" s="16"/>
      <c r="QVL3" s="16"/>
      <c r="QVM3" s="16"/>
      <c r="QVN3" s="16"/>
      <c r="QVO3" s="16"/>
      <c r="QVP3" s="16"/>
      <c r="QVQ3" s="16"/>
      <c r="QVR3" s="16"/>
      <c r="QVS3" s="16"/>
      <c r="QVT3" s="16"/>
      <c r="QVU3" s="16"/>
      <c r="QVV3" s="16"/>
      <c r="QVW3" s="16"/>
      <c r="QVX3" s="16"/>
      <c r="QVY3" s="16"/>
      <c r="QVZ3" s="16"/>
      <c r="QWA3" s="16"/>
      <c r="QWB3" s="16"/>
      <c r="QWC3" s="16"/>
      <c r="QWD3" s="16"/>
      <c r="QWE3" s="16"/>
      <c r="QWF3" s="16"/>
      <c r="QWG3" s="16"/>
      <c r="QWH3" s="16"/>
      <c r="QWI3" s="16"/>
      <c r="QWJ3" s="16"/>
      <c r="QWK3" s="16"/>
      <c r="QWL3" s="16"/>
      <c r="QWM3" s="16"/>
      <c r="QWN3" s="16"/>
      <c r="QWO3" s="16"/>
      <c r="QWP3" s="16"/>
      <c r="QWQ3" s="16"/>
      <c r="QWR3" s="16"/>
      <c r="QWS3" s="16"/>
      <c r="QWT3" s="16"/>
      <c r="QWU3" s="16"/>
      <c r="QWV3" s="16"/>
      <c r="QWW3" s="16"/>
      <c r="QWX3" s="16"/>
      <c r="QWY3" s="16"/>
      <c r="QWZ3" s="16"/>
      <c r="QXA3" s="16"/>
      <c r="QXB3" s="16"/>
      <c r="QXC3" s="16"/>
      <c r="QXD3" s="16"/>
      <c r="QXE3" s="16"/>
      <c r="QXF3" s="16"/>
      <c r="QXG3" s="16"/>
      <c r="QXH3" s="16"/>
      <c r="QXI3" s="16"/>
      <c r="QXJ3" s="16"/>
      <c r="QXK3" s="16"/>
      <c r="QXL3" s="16"/>
      <c r="QXM3" s="16"/>
      <c r="QXN3" s="16"/>
      <c r="QXO3" s="16"/>
      <c r="QXP3" s="16"/>
      <c r="QXQ3" s="16"/>
      <c r="QXR3" s="16"/>
      <c r="QXS3" s="16"/>
      <c r="QXT3" s="16"/>
      <c r="QXU3" s="16"/>
      <c r="QXV3" s="16"/>
      <c r="QXW3" s="16"/>
      <c r="QXX3" s="16"/>
      <c r="QXY3" s="16"/>
      <c r="QXZ3" s="16"/>
      <c r="QYA3" s="16"/>
      <c r="QYB3" s="16"/>
      <c r="QYC3" s="16"/>
      <c r="QYD3" s="16"/>
      <c r="QYE3" s="16"/>
      <c r="QYF3" s="16"/>
      <c r="QYG3" s="16"/>
      <c r="QYH3" s="16"/>
      <c r="QYI3" s="16"/>
      <c r="QYJ3" s="16"/>
      <c r="QYK3" s="16"/>
      <c r="QYL3" s="16"/>
      <c r="QYM3" s="16"/>
      <c r="QYN3" s="16"/>
      <c r="QYO3" s="16"/>
      <c r="QYP3" s="16"/>
      <c r="QYQ3" s="16"/>
      <c r="QYR3" s="16"/>
      <c r="QYS3" s="16"/>
      <c r="QYT3" s="16"/>
      <c r="QYU3" s="16"/>
      <c r="QYV3" s="16"/>
      <c r="QYW3" s="16"/>
      <c r="QYX3" s="16"/>
      <c r="QYY3" s="16"/>
      <c r="QYZ3" s="16"/>
      <c r="QZA3" s="16"/>
      <c r="QZB3" s="16"/>
      <c r="QZC3" s="16"/>
      <c r="QZD3" s="16"/>
      <c r="QZE3" s="16"/>
      <c r="QZF3" s="16"/>
      <c r="QZG3" s="16"/>
      <c r="QZH3" s="16"/>
      <c r="QZI3" s="16"/>
      <c r="QZJ3" s="16"/>
      <c r="QZK3" s="16"/>
      <c r="QZL3" s="16"/>
      <c r="QZM3" s="16"/>
      <c r="QZN3" s="16"/>
      <c r="QZO3" s="16"/>
      <c r="QZP3" s="16"/>
      <c r="QZQ3" s="16"/>
      <c r="QZR3" s="16"/>
      <c r="QZS3" s="16"/>
      <c r="QZT3" s="16"/>
      <c r="QZU3" s="16"/>
      <c r="QZV3" s="16"/>
      <c r="QZW3" s="16"/>
      <c r="QZX3" s="16"/>
      <c r="QZY3" s="16"/>
      <c r="QZZ3" s="16"/>
      <c r="RAA3" s="16"/>
      <c r="RAB3" s="16"/>
      <c r="RAC3" s="16"/>
      <c r="RAD3" s="16"/>
      <c r="RAE3" s="16"/>
      <c r="RAF3" s="16"/>
      <c r="RAG3" s="16"/>
      <c r="RAH3" s="16"/>
      <c r="RAI3" s="16"/>
      <c r="RAJ3" s="16"/>
      <c r="RAK3" s="16"/>
      <c r="RAL3" s="16"/>
      <c r="RAM3" s="16"/>
      <c r="RAN3" s="16"/>
      <c r="RAO3" s="16"/>
      <c r="RAP3" s="16"/>
      <c r="RAQ3" s="16"/>
      <c r="RAR3" s="16"/>
      <c r="RAS3" s="16"/>
      <c r="RAT3" s="16"/>
      <c r="RAU3" s="16"/>
      <c r="RAV3" s="16"/>
      <c r="RAW3" s="16"/>
      <c r="RAX3" s="16"/>
      <c r="RAY3" s="16"/>
      <c r="RAZ3" s="16"/>
      <c r="RBA3" s="16"/>
      <c r="RBB3" s="16"/>
      <c r="RBC3" s="16"/>
      <c r="RBD3" s="16"/>
      <c r="RBE3" s="16"/>
      <c r="RBF3" s="16"/>
      <c r="RBG3" s="16"/>
      <c r="RBH3" s="16"/>
      <c r="RBI3" s="16"/>
      <c r="RBJ3" s="16"/>
      <c r="RBK3" s="16"/>
      <c r="RBL3" s="16"/>
      <c r="RBM3" s="16"/>
      <c r="RBN3" s="16"/>
      <c r="RBO3" s="16"/>
      <c r="RBP3" s="16"/>
      <c r="RBQ3" s="16"/>
      <c r="RBR3" s="16"/>
      <c r="RBS3" s="16"/>
      <c r="RBT3" s="16"/>
      <c r="RBU3" s="16"/>
      <c r="RBV3" s="16"/>
      <c r="RBW3" s="16"/>
      <c r="RBX3" s="16"/>
      <c r="RBY3" s="16"/>
      <c r="RBZ3" s="16"/>
      <c r="RCA3" s="16"/>
      <c r="RCB3" s="16"/>
      <c r="RCC3" s="16"/>
      <c r="RCD3" s="16"/>
      <c r="RCE3" s="16"/>
      <c r="RCF3" s="16"/>
      <c r="RCG3" s="16"/>
      <c r="RCH3" s="16"/>
      <c r="RCI3" s="16"/>
      <c r="RCJ3" s="16"/>
      <c r="RCK3" s="16"/>
      <c r="RCL3" s="16"/>
      <c r="RCM3" s="16"/>
      <c r="RCN3" s="16"/>
      <c r="RCO3" s="16"/>
      <c r="RCP3" s="16"/>
      <c r="RCQ3" s="16"/>
      <c r="RCR3" s="16"/>
      <c r="RCS3" s="16"/>
      <c r="RCT3" s="16"/>
      <c r="RCU3" s="16"/>
      <c r="RCV3" s="16"/>
      <c r="RCW3" s="16"/>
      <c r="RCX3" s="16"/>
      <c r="RCY3" s="16"/>
      <c r="RCZ3" s="16"/>
      <c r="RDA3" s="16"/>
      <c r="RDB3" s="16"/>
      <c r="RDC3" s="16"/>
      <c r="RDD3" s="16"/>
      <c r="RDE3" s="16"/>
      <c r="RDF3" s="16"/>
      <c r="RDG3" s="16"/>
      <c r="RDH3" s="16"/>
      <c r="RDI3" s="16"/>
      <c r="RDJ3" s="16"/>
      <c r="RDK3" s="16"/>
      <c r="RDL3" s="16"/>
      <c r="RDM3" s="16"/>
      <c r="RDN3" s="16"/>
      <c r="RDO3" s="16"/>
      <c r="RDP3" s="16"/>
      <c r="RDQ3" s="16"/>
      <c r="RDR3" s="16"/>
      <c r="RDS3" s="16"/>
      <c r="RDT3" s="16"/>
      <c r="RDU3" s="16"/>
      <c r="RDV3" s="16"/>
      <c r="RDW3" s="16"/>
      <c r="RDX3" s="16"/>
      <c r="RDY3" s="16"/>
      <c r="RDZ3" s="16"/>
      <c r="REA3" s="16"/>
      <c r="REB3" s="16"/>
      <c r="REC3" s="16"/>
      <c r="RED3" s="16"/>
      <c r="REE3" s="16"/>
      <c r="REF3" s="16"/>
      <c r="REG3" s="16"/>
      <c r="REH3" s="16"/>
      <c r="REI3" s="16"/>
      <c r="REJ3" s="16"/>
      <c r="REK3" s="16"/>
      <c r="REL3" s="16"/>
      <c r="REM3" s="16"/>
      <c r="REN3" s="16"/>
      <c r="REO3" s="16"/>
      <c r="REP3" s="16"/>
      <c r="REQ3" s="16"/>
      <c r="RER3" s="16"/>
      <c r="RES3" s="16"/>
      <c r="RET3" s="16"/>
      <c r="REU3" s="16"/>
      <c r="REV3" s="16"/>
      <c r="REW3" s="16"/>
      <c r="REX3" s="16"/>
      <c r="REY3" s="16"/>
      <c r="REZ3" s="16"/>
      <c r="RFA3" s="16"/>
      <c r="RFB3" s="16"/>
      <c r="RFC3" s="16"/>
      <c r="RFD3" s="16"/>
      <c r="RFE3" s="16"/>
      <c r="RFF3" s="16"/>
      <c r="RFG3" s="16"/>
      <c r="RFH3" s="16"/>
      <c r="RFI3" s="16"/>
      <c r="RFJ3" s="16"/>
      <c r="RFK3" s="16"/>
      <c r="RFL3" s="16"/>
      <c r="RFM3" s="16"/>
      <c r="RFN3" s="16"/>
      <c r="RFO3" s="16"/>
      <c r="RFP3" s="16"/>
      <c r="RFQ3" s="16"/>
      <c r="RFR3" s="16"/>
      <c r="RFS3" s="16"/>
      <c r="RFT3" s="16"/>
      <c r="RFU3" s="16"/>
      <c r="RFV3" s="16"/>
      <c r="RFW3" s="16"/>
      <c r="RFX3" s="16"/>
      <c r="RFY3" s="16"/>
      <c r="RFZ3" s="16"/>
      <c r="RGA3" s="16"/>
      <c r="RGB3" s="16"/>
      <c r="RGC3" s="16"/>
      <c r="RGD3" s="16"/>
      <c r="RGE3" s="16"/>
      <c r="RGF3" s="16"/>
      <c r="RGG3" s="16"/>
      <c r="RGH3" s="16"/>
      <c r="RGI3" s="16"/>
      <c r="RGJ3" s="16"/>
      <c r="RGK3" s="16"/>
      <c r="RGL3" s="16"/>
      <c r="RGM3" s="16"/>
      <c r="RGN3" s="16"/>
      <c r="RGO3" s="16"/>
      <c r="RGP3" s="16"/>
      <c r="RGQ3" s="16"/>
      <c r="RGR3" s="16"/>
      <c r="RGS3" s="16"/>
      <c r="RGT3" s="16"/>
      <c r="RGU3" s="16"/>
      <c r="RGV3" s="16"/>
      <c r="RGW3" s="16"/>
      <c r="RGX3" s="16"/>
      <c r="RGY3" s="16"/>
      <c r="RGZ3" s="16"/>
      <c r="RHA3" s="16"/>
      <c r="RHB3" s="16"/>
      <c r="RHC3" s="16"/>
      <c r="RHD3" s="16"/>
      <c r="RHE3" s="16"/>
      <c r="RHF3" s="16"/>
      <c r="RHG3" s="16"/>
      <c r="RHH3" s="16"/>
      <c r="RHI3" s="16"/>
      <c r="RHJ3" s="16"/>
      <c r="RHK3" s="16"/>
      <c r="RHL3" s="16"/>
      <c r="RHM3" s="16"/>
      <c r="RHN3" s="16"/>
      <c r="RHO3" s="16"/>
      <c r="RHP3" s="16"/>
      <c r="RHQ3" s="16"/>
      <c r="RHR3" s="16"/>
      <c r="RHS3" s="16"/>
      <c r="RHT3" s="16"/>
      <c r="RHU3" s="16"/>
      <c r="RHV3" s="16"/>
      <c r="RHW3" s="16"/>
      <c r="RHX3" s="16"/>
      <c r="RHY3" s="16"/>
      <c r="RHZ3" s="16"/>
      <c r="RIA3" s="16"/>
      <c r="RIB3" s="16"/>
      <c r="RIC3" s="16"/>
      <c r="RID3" s="16"/>
      <c r="RIE3" s="16"/>
      <c r="RIF3" s="16"/>
      <c r="RIG3" s="16"/>
      <c r="RIH3" s="16"/>
      <c r="RII3" s="16"/>
      <c r="RIJ3" s="16"/>
      <c r="RIK3" s="16"/>
      <c r="RIL3" s="16"/>
      <c r="RIM3" s="16"/>
      <c r="RIN3" s="16"/>
      <c r="RIO3" s="16"/>
      <c r="RIP3" s="16"/>
      <c r="RIQ3" s="16"/>
      <c r="RIR3" s="16"/>
      <c r="RIS3" s="16"/>
      <c r="RIT3" s="16"/>
      <c r="RIU3" s="16"/>
      <c r="RIV3" s="16"/>
      <c r="RIW3" s="16"/>
      <c r="RIX3" s="16"/>
      <c r="RIY3" s="16"/>
      <c r="RIZ3" s="16"/>
      <c r="RJA3" s="16"/>
      <c r="RJB3" s="16"/>
      <c r="RJC3" s="16"/>
      <c r="RJD3" s="16"/>
      <c r="RJE3" s="16"/>
      <c r="RJF3" s="16"/>
      <c r="RJG3" s="16"/>
      <c r="RJH3" s="16"/>
      <c r="RJI3" s="16"/>
      <c r="RJJ3" s="16"/>
      <c r="RJK3" s="16"/>
      <c r="RJL3" s="16"/>
      <c r="RJM3" s="16"/>
      <c r="RJN3" s="16"/>
      <c r="RJO3" s="16"/>
      <c r="RJP3" s="16"/>
      <c r="RJQ3" s="16"/>
      <c r="RJR3" s="16"/>
      <c r="RJS3" s="16"/>
      <c r="RJT3" s="16"/>
      <c r="RJU3" s="16"/>
      <c r="RJV3" s="16"/>
      <c r="RJW3" s="16"/>
      <c r="RJX3" s="16"/>
      <c r="RJY3" s="16"/>
      <c r="RJZ3" s="16"/>
      <c r="RKA3" s="16"/>
      <c r="RKB3" s="16"/>
      <c r="RKC3" s="16"/>
      <c r="RKD3" s="16"/>
      <c r="RKE3" s="16"/>
      <c r="RKF3" s="16"/>
      <c r="RKG3" s="16"/>
      <c r="RKH3" s="16"/>
      <c r="RKI3" s="16"/>
      <c r="RKJ3" s="16"/>
      <c r="RKK3" s="16"/>
      <c r="RKL3" s="16"/>
      <c r="RKM3" s="16"/>
      <c r="RKN3" s="16"/>
      <c r="RKO3" s="16"/>
      <c r="RKP3" s="16"/>
      <c r="RKQ3" s="16"/>
      <c r="RKR3" s="16"/>
      <c r="RKS3" s="16"/>
      <c r="RKT3" s="16"/>
      <c r="RKU3" s="16"/>
      <c r="RKV3" s="16"/>
      <c r="RKW3" s="16"/>
      <c r="RKX3" s="16"/>
      <c r="RKY3" s="16"/>
      <c r="RKZ3" s="16"/>
      <c r="RLA3" s="16"/>
      <c r="RLB3" s="16"/>
      <c r="RLC3" s="16"/>
      <c r="RLD3" s="16"/>
      <c r="RLE3" s="16"/>
      <c r="RLF3" s="16"/>
      <c r="RLG3" s="16"/>
      <c r="RLH3" s="16"/>
      <c r="RLI3" s="16"/>
      <c r="RLJ3" s="16"/>
      <c r="RLK3" s="16"/>
      <c r="RLL3" s="16"/>
      <c r="RLM3" s="16"/>
      <c r="RLN3" s="16"/>
      <c r="RLO3" s="16"/>
      <c r="RLP3" s="16"/>
      <c r="RLQ3" s="16"/>
      <c r="RLR3" s="16"/>
      <c r="RLS3" s="16"/>
      <c r="RLT3" s="16"/>
      <c r="RLU3" s="16"/>
      <c r="RLV3" s="16"/>
      <c r="RLW3" s="16"/>
      <c r="RLX3" s="16"/>
      <c r="RLY3" s="16"/>
      <c r="RLZ3" s="16"/>
      <c r="RMA3" s="16"/>
      <c r="RMB3" s="16"/>
      <c r="RMC3" s="16"/>
      <c r="RMD3" s="16"/>
      <c r="RME3" s="16"/>
      <c r="RMF3" s="16"/>
      <c r="RMG3" s="16"/>
      <c r="RMH3" s="16"/>
      <c r="RMI3" s="16"/>
      <c r="RMJ3" s="16"/>
      <c r="RMK3" s="16"/>
      <c r="RML3" s="16"/>
      <c r="RMM3" s="16"/>
      <c r="RMN3" s="16"/>
      <c r="RMO3" s="16"/>
      <c r="RMP3" s="16"/>
      <c r="RMQ3" s="16"/>
      <c r="RMR3" s="16"/>
      <c r="RMS3" s="16"/>
      <c r="RMT3" s="16"/>
      <c r="RMU3" s="16"/>
      <c r="RMV3" s="16"/>
      <c r="RMW3" s="16"/>
      <c r="RMX3" s="16"/>
      <c r="RMY3" s="16"/>
      <c r="RMZ3" s="16"/>
      <c r="RNA3" s="16"/>
      <c r="RNB3" s="16"/>
      <c r="RNC3" s="16"/>
      <c r="RND3" s="16"/>
      <c r="RNE3" s="16"/>
      <c r="RNF3" s="16"/>
      <c r="RNG3" s="16"/>
      <c r="RNH3" s="16"/>
      <c r="RNI3" s="16"/>
      <c r="RNJ3" s="16"/>
      <c r="RNK3" s="16"/>
      <c r="RNL3" s="16"/>
      <c r="RNM3" s="16"/>
      <c r="RNN3" s="16"/>
      <c r="RNO3" s="16"/>
      <c r="RNP3" s="16"/>
      <c r="RNQ3" s="16"/>
      <c r="RNR3" s="16"/>
      <c r="RNS3" s="16"/>
      <c r="RNT3" s="16"/>
      <c r="RNU3" s="16"/>
      <c r="RNV3" s="16"/>
      <c r="RNW3" s="16"/>
      <c r="RNX3" s="16"/>
      <c r="RNY3" s="16"/>
      <c r="RNZ3" s="16"/>
      <c r="ROA3" s="16"/>
      <c r="ROB3" s="16"/>
      <c r="ROC3" s="16"/>
      <c r="ROD3" s="16"/>
      <c r="ROE3" s="16"/>
      <c r="ROF3" s="16"/>
      <c r="ROG3" s="16"/>
      <c r="ROH3" s="16"/>
      <c r="ROI3" s="16"/>
      <c r="ROJ3" s="16"/>
      <c r="ROK3" s="16"/>
      <c r="ROL3" s="16"/>
      <c r="ROM3" s="16"/>
      <c r="RON3" s="16"/>
      <c r="ROO3" s="16"/>
      <c r="ROP3" s="16"/>
      <c r="ROQ3" s="16"/>
      <c r="ROR3" s="16"/>
      <c r="ROS3" s="16"/>
      <c r="ROT3" s="16"/>
      <c r="ROU3" s="16"/>
      <c r="ROV3" s="16"/>
      <c r="ROW3" s="16"/>
      <c r="ROX3" s="16"/>
      <c r="ROY3" s="16"/>
      <c r="ROZ3" s="16"/>
      <c r="RPA3" s="16"/>
      <c r="RPB3" s="16"/>
      <c r="RPC3" s="16"/>
      <c r="RPD3" s="16"/>
      <c r="RPE3" s="16"/>
      <c r="RPF3" s="16"/>
      <c r="RPG3" s="16"/>
      <c r="RPH3" s="16"/>
      <c r="RPI3" s="16"/>
      <c r="RPJ3" s="16"/>
      <c r="RPK3" s="16"/>
      <c r="RPL3" s="16"/>
      <c r="RPM3" s="16"/>
      <c r="RPN3" s="16"/>
      <c r="RPO3" s="16"/>
      <c r="RPP3" s="16"/>
      <c r="RPQ3" s="16"/>
      <c r="RPR3" s="16"/>
      <c r="RPS3" s="16"/>
      <c r="RPT3" s="16"/>
      <c r="RPU3" s="16"/>
      <c r="RPV3" s="16"/>
      <c r="RPW3" s="16"/>
      <c r="RPX3" s="16"/>
      <c r="RPY3" s="16"/>
      <c r="RPZ3" s="16"/>
      <c r="RQA3" s="16"/>
      <c r="RQB3" s="16"/>
      <c r="RQC3" s="16"/>
      <c r="RQD3" s="16"/>
      <c r="RQE3" s="16"/>
      <c r="RQF3" s="16"/>
      <c r="RQG3" s="16"/>
      <c r="RQH3" s="16"/>
      <c r="RQI3" s="16"/>
      <c r="RQJ3" s="16"/>
      <c r="RQK3" s="16"/>
      <c r="RQL3" s="16"/>
      <c r="RQM3" s="16"/>
      <c r="RQN3" s="16"/>
      <c r="RQO3" s="16"/>
      <c r="RQP3" s="16"/>
      <c r="RQQ3" s="16"/>
      <c r="RQR3" s="16"/>
      <c r="RQS3" s="16"/>
      <c r="RQT3" s="16"/>
      <c r="RQU3" s="16"/>
      <c r="RQV3" s="16"/>
      <c r="RQW3" s="16"/>
      <c r="RQX3" s="16"/>
      <c r="RQY3" s="16"/>
      <c r="RQZ3" s="16"/>
      <c r="RRA3" s="16"/>
      <c r="RRB3" s="16"/>
      <c r="RRC3" s="16"/>
      <c r="RRD3" s="16"/>
      <c r="RRE3" s="16"/>
      <c r="RRF3" s="16"/>
      <c r="RRG3" s="16"/>
      <c r="RRH3" s="16"/>
      <c r="RRI3" s="16"/>
      <c r="RRJ3" s="16"/>
      <c r="RRK3" s="16"/>
      <c r="RRL3" s="16"/>
      <c r="RRM3" s="16"/>
      <c r="RRN3" s="16"/>
      <c r="RRO3" s="16"/>
      <c r="RRP3" s="16"/>
      <c r="RRQ3" s="16"/>
      <c r="RRR3" s="16"/>
      <c r="RRS3" s="16"/>
      <c r="RRT3" s="16"/>
      <c r="RRU3" s="16"/>
      <c r="RRV3" s="16"/>
      <c r="RRW3" s="16"/>
      <c r="RRX3" s="16"/>
      <c r="RRY3" s="16"/>
      <c r="RRZ3" s="16"/>
      <c r="RSA3" s="16"/>
      <c r="RSB3" s="16"/>
      <c r="RSC3" s="16"/>
      <c r="RSD3" s="16"/>
      <c r="RSE3" s="16"/>
      <c r="RSF3" s="16"/>
      <c r="RSG3" s="16"/>
      <c r="RSH3" s="16"/>
      <c r="RSI3" s="16"/>
      <c r="RSJ3" s="16"/>
      <c r="RSK3" s="16"/>
      <c r="RSL3" s="16"/>
      <c r="RSM3" s="16"/>
      <c r="RSN3" s="16"/>
      <c r="RSO3" s="16"/>
      <c r="RSP3" s="16"/>
      <c r="RSQ3" s="16"/>
      <c r="RSR3" s="16"/>
      <c r="RSS3" s="16"/>
      <c r="RST3" s="16"/>
      <c r="RSU3" s="16"/>
      <c r="RSV3" s="16"/>
      <c r="RSW3" s="16"/>
      <c r="RSX3" s="16"/>
      <c r="RSY3" s="16"/>
      <c r="RSZ3" s="16"/>
      <c r="RTA3" s="16"/>
      <c r="RTB3" s="16"/>
      <c r="RTC3" s="16"/>
      <c r="RTD3" s="16"/>
      <c r="RTE3" s="16"/>
      <c r="RTF3" s="16"/>
      <c r="RTG3" s="16"/>
      <c r="RTH3" s="16"/>
      <c r="RTI3" s="16"/>
      <c r="RTJ3" s="16"/>
      <c r="RTK3" s="16"/>
      <c r="RTL3" s="16"/>
      <c r="RTM3" s="16"/>
      <c r="RTN3" s="16"/>
      <c r="RTO3" s="16"/>
      <c r="RTP3" s="16"/>
      <c r="RTQ3" s="16"/>
      <c r="RTR3" s="16"/>
      <c r="RTS3" s="16"/>
      <c r="RTT3" s="16"/>
      <c r="RTU3" s="16"/>
      <c r="RTV3" s="16"/>
      <c r="RTW3" s="16"/>
      <c r="RTX3" s="16"/>
      <c r="RTY3" s="16"/>
      <c r="RTZ3" s="16"/>
      <c r="RUA3" s="16"/>
      <c r="RUB3" s="16"/>
      <c r="RUC3" s="16"/>
      <c r="RUD3" s="16"/>
      <c r="RUE3" s="16"/>
      <c r="RUF3" s="16"/>
      <c r="RUG3" s="16"/>
      <c r="RUH3" s="16"/>
      <c r="RUI3" s="16"/>
      <c r="RUJ3" s="16"/>
      <c r="RUK3" s="16"/>
      <c r="RUL3" s="16"/>
      <c r="RUM3" s="16"/>
      <c r="RUN3" s="16"/>
      <c r="RUO3" s="16"/>
      <c r="RUP3" s="16"/>
      <c r="RUQ3" s="16"/>
      <c r="RUR3" s="16"/>
      <c r="RUS3" s="16"/>
      <c r="RUT3" s="16"/>
      <c r="RUU3" s="16"/>
      <c r="RUV3" s="16"/>
      <c r="RUW3" s="16"/>
      <c r="RUX3" s="16"/>
      <c r="RUY3" s="16"/>
      <c r="RUZ3" s="16"/>
      <c r="RVA3" s="16"/>
      <c r="RVB3" s="16"/>
      <c r="RVC3" s="16"/>
      <c r="RVD3" s="16"/>
      <c r="RVE3" s="16"/>
      <c r="RVF3" s="16"/>
      <c r="RVG3" s="16"/>
      <c r="RVH3" s="16"/>
      <c r="RVI3" s="16"/>
      <c r="RVJ3" s="16"/>
      <c r="RVK3" s="16"/>
      <c r="RVL3" s="16"/>
      <c r="RVM3" s="16"/>
      <c r="RVN3" s="16"/>
      <c r="RVO3" s="16"/>
      <c r="RVP3" s="16"/>
      <c r="RVQ3" s="16"/>
      <c r="RVR3" s="16"/>
      <c r="RVS3" s="16"/>
      <c r="RVT3" s="16"/>
      <c r="RVU3" s="16"/>
      <c r="RVV3" s="16"/>
      <c r="RVW3" s="16"/>
      <c r="RVX3" s="16"/>
      <c r="RVY3" s="16"/>
      <c r="RVZ3" s="16"/>
      <c r="RWA3" s="16"/>
      <c r="RWB3" s="16"/>
      <c r="RWC3" s="16"/>
      <c r="RWD3" s="16"/>
      <c r="RWE3" s="16"/>
      <c r="RWF3" s="16"/>
      <c r="RWG3" s="16"/>
      <c r="RWH3" s="16"/>
      <c r="RWI3" s="16"/>
      <c r="RWJ3" s="16"/>
      <c r="RWK3" s="16"/>
      <c r="RWL3" s="16"/>
      <c r="RWM3" s="16"/>
      <c r="RWN3" s="16"/>
      <c r="RWO3" s="16"/>
      <c r="RWP3" s="16"/>
      <c r="RWQ3" s="16"/>
      <c r="RWR3" s="16"/>
      <c r="RWS3" s="16"/>
      <c r="RWT3" s="16"/>
      <c r="RWU3" s="16"/>
      <c r="RWV3" s="16"/>
      <c r="RWW3" s="16"/>
      <c r="RWX3" s="16"/>
      <c r="RWY3" s="16"/>
      <c r="RWZ3" s="16"/>
      <c r="RXA3" s="16"/>
      <c r="RXB3" s="16"/>
      <c r="RXC3" s="16"/>
      <c r="RXD3" s="16"/>
      <c r="RXE3" s="16"/>
      <c r="RXF3" s="16"/>
      <c r="RXG3" s="16"/>
      <c r="RXH3" s="16"/>
      <c r="RXI3" s="16"/>
      <c r="RXJ3" s="16"/>
      <c r="RXK3" s="16"/>
      <c r="RXL3" s="16"/>
      <c r="RXM3" s="16"/>
      <c r="RXN3" s="16"/>
      <c r="RXO3" s="16"/>
      <c r="RXP3" s="16"/>
      <c r="RXQ3" s="16"/>
      <c r="RXR3" s="16"/>
      <c r="RXS3" s="16"/>
      <c r="RXT3" s="16"/>
      <c r="RXU3" s="16"/>
      <c r="RXV3" s="16"/>
      <c r="RXW3" s="16"/>
      <c r="RXX3" s="16"/>
      <c r="RXY3" s="16"/>
      <c r="RXZ3" s="16"/>
      <c r="RYA3" s="16"/>
      <c r="RYB3" s="16"/>
      <c r="RYC3" s="16"/>
      <c r="RYD3" s="16"/>
      <c r="RYE3" s="16"/>
      <c r="RYF3" s="16"/>
      <c r="RYG3" s="16"/>
      <c r="RYH3" s="16"/>
      <c r="RYI3" s="16"/>
      <c r="RYJ3" s="16"/>
      <c r="RYK3" s="16"/>
      <c r="RYL3" s="16"/>
      <c r="RYM3" s="16"/>
      <c r="RYN3" s="16"/>
      <c r="RYO3" s="16"/>
      <c r="RYP3" s="16"/>
      <c r="RYQ3" s="16"/>
      <c r="RYR3" s="16"/>
      <c r="RYS3" s="16"/>
      <c r="RYT3" s="16"/>
      <c r="RYU3" s="16"/>
      <c r="RYV3" s="16"/>
      <c r="RYW3" s="16"/>
      <c r="RYX3" s="16"/>
      <c r="RYY3" s="16"/>
      <c r="RYZ3" s="16"/>
      <c r="RZA3" s="16"/>
      <c r="RZB3" s="16"/>
      <c r="RZC3" s="16"/>
      <c r="RZD3" s="16"/>
      <c r="RZE3" s="16"/>
      <c r="RZF3" s="16"/>
      <c r="RZG3" s="16"/>
      <c r="RZH3" s="16"/>
      <c r="RZI3" s="16"/>
      <c r="RZJ3" s="16"/>
      <c r="RZK3" s="16"/>
      <c r="RZL3" s="16"/>
      <c r="RZM3" s="16"/>
      <c r="RZN3" s="16"/>
      <c r="RZO3" s="16"/>
      <c r="RZP3" s="16"/>
      <c r="RZQ3" s="16"/>
      <c r="RZR3" s="16"/>
      <c r="RZS3" s="16"/>
      <c r="RZT3" s="16"/>
      <c r="RZU3" s="16"/>
      <c r="RZV3" s="16"/>
      <c r="RZW3" s="16"/>
      <c r="RZX3" s="16"/>
      <c r="RZY3" s="16"/>
      <c r="RZZ3" s="16"/>
      <c r="SAA3" s="16"/>
      <c r="SAB3" s="16"/>
      <c r="SAC3" s="16"/>
      <c r="SAD3" s="16"/>
      <c r="SAE3" s="16"/>
      <c r="SAF3" s="16"/>
      <c r="SAG3" s="16"/>
      <c r="SAH3" s="16"/>
      <c r="SAI3" s="16"/>
      <c r="SAJ3" s="16"/>
      <c r="SAK3" s="16"/>
      <c r="SAL3" s="16"/>
      <c r="SAM3" s="16"/>
      <c r="SAN3" s="16"/>
      <c r="SAO3" s="16"/>
      <c r="SAP3" s="16"/>
      <c r="SAQ3" s="16"/>
      <c r="SAR3" s="16"/>
      <c r="SAS3" s="16"/>
      <c r="SAT3" s="16"/>
      <c r="SAU3" s="16"/>
      <c r="SAV3" s="16"/>
      <c r="SAW3" s="16"/>
      <c r="SAX3" s="16"/>
      <c r="SAY3" s="16"/>
      <c r="SAZ3" s="16"/>
      <c r="SBA3" s="16"/>
      <c r="SBB3" s="16"/>
      <c r="SBC3" s="16"/>
      <c r="SBD3" s="16"/>
      <c r="SBE3" s="16"/>
      <c r="SBF3" s="16"/>
      <c r="SBG3" s="16"/>
      <c r="SBH3" s="16"/>
      <c r="SBI3" s="16"/>
      <c r="SBJ3" s="16"/>
      <c r="SBK3" s="16"/>
      <c r="SBL3" s="16"/>
      <c r="SBM3" s="16"/>
      <c r="SBN3" s="16"/>
      <c r="SBO3" s="16"/>
      <c r="SBP3" s="16"/>
      <c r="SBQ3" s="16"/>
      <c r="SBR3" s="16"/>
      <c r="SBS3" s="16"/>
      <c r="SBT3" s="16"/>
      <c r="SBU3" s="16"/>
      <c r="SBV3" s="16"/>
      <c r="SBW3" s="16"/>
      <c r="SBX3" s="16"/>
      <c r="SBY3" s="16"/>
      <c r="SBZ3" s="16"/>
      <c r="SCA3" s="16"/>
      <c r="SCB3" s="16"/>
      <c r="SCC3" s="16"/>
      <c r="SCD3" s="16"/>
      <c r="SCE3" s="16"/>
      <c r="SCF3" s="16"/>
      <c r="SCG3" s="16"/>
      <c r="SCH3" s="16"/>
      <c r="SCI3" s="16"/>
      <c r="SCJ3" s="16"/>
      <c r="SCK3" s="16"/>
      <c r="SCL3" s="16"/>
      <c r="SCM3" s="16"/>
      <c r="SCN3" s="16"/>
      <c r="SCO3" s="16"/>
      <c r="SCP3" s="16"/>
      <c r="SCQ3" s="16"/>
      <c r="SCR3" s="16"/>
      <c r="SCS3" s="16"/>
      <c r="SCT3" s="16"/>
      <c r="SCU3" s="16"/>
      <c r="SCV3" s="16"/>
      <c r="SCW3" s="16"/>
      <c r="SCX3" s="16"/>
      <c r="SCY3" s="16"/>
      <c r="SCZ3" s="16"/>
      <c r="SDA3" s="16"/>
      <c r="SDB3" s="16"/>
      <c r="SDC3" s="16"/>
      <c r="SDD3" s="16"/>
      <c r="SDE3" s="16"/>
      <c r="SDF3" s="16"/>
      <c r="SDG3" s="16"/>
      <c r="SDH3" s="16"/>
      <c r="SDI3" s="16"/>
      <c r="SDJ3" s="16"/>
      <c r="SDK3" s="16"/>
      <c r="SDL3" s="16"/>
      <c r="SDM3" s="16"/>
      <c r="SDN3" s="16"/>
      <c r="SDO3" s="16"/>
      <c r="SDP3" s="16"/>
      <c r="SDQ3" s="16"/>
      <c r="SDR3" s="16"/>
      <c r="SDS3" s="16"/>
      <c r="SDT3" s="16"/>
      <c r="SDU3" s="16"/>
      <c r="SDV3" s="16"/>
      <c r="SDW3" s="16"/>
      <c r="SDX3" s="16"/>
      <c r="SDY3" s="16"/>
      <c r="SDZ3" s="16"/>
      <c r="SEA3" s="16"/>
      <c r="SEB3" s="16"/>
      <c r="SEC3" s="16"/>
      <c r="SED3" s="16"/>
      <c r="SEE3" s="16"/>
      <c r="SEF3" s="16"/>
      <c r="SEG3" s="16"/>
      <c r="SEH3" s="16"/>
      <c r="SEI3" s="16"/>
      <c r="SEJ3" s="16"/>
      <c r="SEK3" s="16"/>
      <c r="SEL3" s="16"/>
      <c r="SEM3" s="16"/>
      <c r="SEN3" s="16"/>
      <c r="SEO3" s="16"/>
      <c r="SEP3" s="16"/>
      <c r="SEQ3" s="16"/>
      <c r="SER3" s="16"/>
      <c r="SES3" s="16"/>
      <c r="SET3" s="16"/>
      <c r="SEU3" s="16"/>
      <c r="SEV3" s="16"/>
      <c r="SEW3" s="16"/>
      <c r="SEX3" s="16"/>
      <c r="SEY3" s="16"/>
      <c r="SEZ3" s="16"/>
      <c r="SFA3" s="16"/>
      <c r="SFB3" s="16"/>
      <c r="SFC3" s="16"/>
      <c r="SFD3" s="16"/>
      <c r="SFE3" s="16"/>
      <c r="SFF3" s="16"/>
      <c r="SFG3" s="16"/>
      <c r="SFH3" s="16"/>
      <c r="SFI3" s="16"/>
      <c r="SFJ3" s="16"/>
      <c r="SFK3" s="16"/>
      <c r="SFL3" s="16"/>
      <c r="SFM3" s="16"/>
      <c r="SFN3" s="16"/>
      <c r="SFO3" s="16"/>
      <c r="SFP3" s="16"/>
      <c r="SFQ3" s="16"/>
      <c r="SFR3" s="16"/>
      <c r="SFS3" s="16"/>
      <c r="SFT3" s="16"/>
      <c r="SFU3" s="16"/>
      <c r="SFV3" s="16"/>
      <c r="SFW3" s="16"/>
      <c r="SFX3" s="16"/>
      <c r="SFY3" s="16"/>
      <c r="SFZ3" s="16"/>
      <c r="SGA3" s="16"/>
      <c r="SGB3" s="16"/>
      <c r="SGC3" s="16"/>
      <c r="SGD3" s="16"/>
      <c r="SGE3" s="16"/>
      <c r="SGF3" s="16"/>
      <c r="SGG3" s="16"/>
      <c r="SGH3" s="16"/>
      <c r="SGI3" s="16"/>
      <c r="SGJ3" s="16"/>
      <c r="SGK3" s="16"/>
      <c r="SGL3" s="16"/>
      <c r="SGM3" s="16"/>
      <c r="SGN3" s="16"/>
      <c r="SGO3" s="16"/>
      <c r="SGP3" s="16"/>
      <c r="SGQ3" s="16"/>
      <c r="SGR3" s="16"/>
      <c r="SGS3" s="16"/>
      <c r="SGT3" s="16"/>
      <c r="SGU3" s="16"/>
      <c r="SGV3" s="16"/>
      <c r="SGW3" s="16"/>
      <c r="SGX3" s="16"/>
      <c r="SGY3" s="16"/>
      <c r="SGZ3" s="16"/>
      <c r="SHA3" s="16"/>
      <c r="SHB3" s="16"/>
      <c r="SHC3" s="16"/>
      <c r="SHD3" s="16"/>
      <c r="SHE3" s="16"/>
      <c r="SHF3" s="16"/>
      <c r="SHG3" s="16"/>
      <c r="SHH3" s="16"/>
      <c r="SHI3" s="16"/>
      <c r="SHJ3" s="16"/>
      <c r="SHK3" s="16"/>
      <c r="SHL3" s="16"/>
      <c r="SHM3" s="16"/>
      <c r="SHN3" s="16"/>
      <c r="SHO3" s="16"/>
      <c r="SHP3" s="16"/>
      <c r="SHQ3" s="16"/>
      <c r="SHR3" s="16"/>
      <c r="SHS3" s="16"/>
      <c r="SHT3" s="16"/>
      <c r="SHU3" s="16"/>
      <c r="SHV3" s="16"/>
      <c r="SHW3" s="16"/>
      <c r="SHX3" s="16"/>
      <c r="SHY3" s="16"/>
      <c r="SHZ3" s="16"/>
      <c r="SIA3" s="16"/>
      <c r="SIB3" s="16"/>
      <c r="SIC3" s="16"/>
      <c r="SID3" s="16"/>
      <c r="SIE3" s="16"/>
      <c r="SIF3" s="16"/>
      <c r="SIG3" s="16"/>
      <c r="SIH3" s="16"/>
      <c r="SII3" s="16"/>
      <c r="SIJ3" s="16"/>
      <c r="SIK3" s="16"/>
      <c r="SIL3" s="16"/>
      <c r="SIM3" s="16"/>
      <c r="SIN3" s="16"/>
      <c r="SIO3" s="16"/>
      <c r="SIP3" s="16"/>
      <c r="SIQ3" s="16"/>
      <c r="SIR3" s="16"/>
      <c r="SIS3" s="16"/>
      <c r="SIT3" s="16"/>
      <c r="SIU3" s="16"/>
      <c r="SIV3" s="16"/>
      <c r="SIW3" s="16"/>
      <c r="SIX3" s="16"/>
      <c r="SIY3" s="16"/>
      <c r="SIZ3" s="16"/>
      <c r="SJA3" s="16"/>
      <c r="SJB3" s="16"/>
      <c r="SJC3" s="16"/>
      <c r="SJD3" s="16"/>
      <c r="SJE3" s="16"/>
      <c r="SJF3" s="16"/>
      <c r="SJG3" s="16"/>
      <c r="SJH3" s="16"/>
      <c r="SJI3" s="16"/>
      <c r="SJJ3" s="16"/>
      <c r="SJK3" s="16"/>
      <c r="SJL3" s="16"/>
      <c r="SJM3" s="16"/>
      <c r="SJN3" s="16"/>
      <c r="SJO3" s="16"/>
      <c r="SJP3" s="16"/>
      <c r="SJQ3" s="16"/>
      <c r="SJR3" s="16"/>
      <c r="SJS3" s="16"/>
      <c r="SJT3" s="16"/>
      <c r="SJU3" s="16"/>
      <c r="SJV3" s="16"/>
      <c r="SJW3" s="16"/>
      <c r="SJX3" s="16"/>
      <c r="SJY3" s="16"/>
      <c r="SJZ3" s="16"/>
      <c r="SKA3" s="16"/>
      <c r="SKB3" s="16"/>
      <c r="SKC3" s="16"/>
      <c r="SKD3" s="16"/>
      <c r="SKE3" s="16"/>
      <c r="SKF3" s="16"/>
      <c r="SKG3" s="16"/>
      <c r="SKH3" s="16"/>
      <c r="SKI3" s="16"/>
      <c r="SKJ3" s="16"/>
      <c r="SKK3" s="16"/>
      <c r="SKL3" s="16"/>
      <c r="SKM3" s="16"/>
      <c r="SKN3" s="16"/>
      <c r="SKO3" s="16"/>
      <c r="SKP3" s="16"/>
      <c r="SKQ3" s="16"/>
      <c r="SKR3" s="16"/>
      <c r="SKS3" s="16"/>
      <c r="SKT3" s="16"/>
      <c r="SKU3" s="16"/>
      <c r="SKV3" s="16"/>
      <c r="SKW3" s="16"/>
      <c r="SKX3" s="16"/>
      <c r="SKY3" s="16"/>
      <c r="SKZ3" s="16"/>
      <c r="SLA3" s="16"/>
      <c r="SLB3" s="16"/>
      <c r="SLC3" s="16"/>
      <c r="SLD3" s="16"/>
      <c r="SLE3" s="16"/>
      <c r="SLF3" s="16"/>
      <c r="SLG3" s="16"/>
      <c r="SLH3" s="16"/>
      <c r="SLI3" s="16"/>
      <c r="SLJ3" s="16"/>
      <c r="SLK3" s="16"/>
      <c r="SLL3" s="16"/>
      <c r="SLM3" s="16"/>
      <c r="SLN3" s="16"/>
      <c r="SLO3" s="16"/>
      <c r="SLP3" s="16"/>
      <c r="SLQ3" s="16"/>
      <c r="SLR3" s="16"/>
      <c r="SLS3" s="16"/>
      <c r="SLT3" s="16"/>
      <c r="SLU3" s="16"/>
      <c r="SLV3" s="16"/>
      <c r="SLW3" s="16"/>
      <c r="SLX3" s="16"/>
      <c r="SLY3" s="16"/>
      <c r="SLZ3" s="16"/>
      <c r="SMA3" s="16"/>
      <c r="SMB3" s="16"/>
      <c r="SMC3" s="16"/>
      <c r="SMD3" s="16"/>
      <c r="SME3" s="16"/>
      <c r="SMF3" s="16"/>
      <c r="SMG3" s="16"/>
      <c r="SMH3" s="16"/>
      <c r="SMI3" s="16"/>
      <c r="SMJ3" s="16"/>
      <c r="SMK3" s="16"/>
      <c r="SML3" s="16"/>
      <c r="SMM3" s="16"/>
      <c r="SMN3" s="16"/>
      <c r="SMO3" s="16"/>
      <c r="SMP3" s="16"/>
      <c r="SMQ3" s="16"/>
      <c r="SMR3" s="16"/>
      <c r="SMS3" s="16"/>
      <c r="SMT3" s="16"/>
      <c r="SMU3" s="16"/>
      <c r="SMV3" s="16"/>
      <c r="SMW3" s="16"/>
      <c r="SMX3" s="16"/>
      <c r="SMY3" s="16"/>
      <c r="SMZ3" s="16"/>
      <c r="SNA3" s="16"/>
      <c r="SNB3" s="16"/>
      <c r="SNC3" s="16"/>
      <c r="SND3" s="16"/>
      <c r="SNE3" s="16"/>
      <c r="SNF3" s="16"/>
      <c r="SNG3" s="16"/>
      <c r="SNH3" s="16"/>
      <c r="SNI3" s="16"/>
      <c r="SNJ3" s="16"/>
      <c r="SNK3" s="16"/>
      <c r="SNL3" s="16"/>
      <c r="SNM3" s="16"/>
      <c r="SNN3" s="16"/>
      <c r="SNO3" s="16"/>
      <c r="SNP3" s="16"/>
      <c r="SNQ3" s="16"/>
      <c r="SNR3" s="16"/>
      <c r="SNS3" s="16"/>
      <c r="SNT3" s="16"/>
      <c r="SNU3" s="16"/>
      <c r="SNV3" s="16"/>
      <c r="SNW3" s="16"/>
      <c r="SNX3" s="16"/>
      <c r="SNY3" s="16"/>
      <c r="SNZ3" s="16"/>
      <c r="SOA3" s="16"/>
      <c r="SOB3" s="16"/>
      <c r="SOC3" s="16"/>
      <c r="SOD3" s="16"/>
      <c r="SOE3" s="16"/>
      <c r="SOF3" s="16"/>
      <c r="SOG3" s="16"/>
      <c r="SOH3" s="16"/>
      <c r="SOI3" s="16"/>
      <c r="SOJ3" s="16"/>
      <c r="SOK3" s="16"/>
      <c r="SOL3" s="16"/>
      <c r="SOM3" s="16"/>
      <c r="SON3" s="16"/>
      <c r="SOO3" s="16"/>
      <c r="SOP3" s="16"/>
      <c r="SOQ3" s="16"/>
      <c r="SOR3" s="16"/>
      <c r="SOS3" s="16"/>
      <c r="SOT3" s="16"/>
      <c r="SOU3" s="16"/>
      <c r="SOV3" s="16"/>
      <c r="SOW3" s="16"/>
      <c r="SOX3" s="16"/>
      <c r="SOY3" s="16"/>
      <c r="SOZ3" s="16"/>
      <c r="SPA3" s="16"/>
      <c r="SPB3" s="16"/>
      <c r="SPC3" s="16"/>
      <c r="SPD3" s="16"/>
      <c r="SPE3" s="16"/>
      <c r="SPF3" s="16"/>
      <c r="SPG3" s="16"/>
      <c r="SPH3" s="16"/>
      <c r="SPI3" s="16"/>
      <c r="SPJ3" s="16"/>
      <c r="SPK3" s="16"/>
      <c r="SPL3" s="16"/>
      <c r="SPM3" s="16"/>
      <c r="SPN3" s="16"/>
      <c r="SPO3" s="16"/>
      <c r="SPP3" s="16"/>
      <c r="SPQ3" s="16"/>
      <c r="SPR3" s="16"/>
      <c r="SPS3" s="16"/>
      <c r="SPT3" s="16"/>
      <c r="SPU3" s="16"/>
      <c r="SPV3" s="16"/>
      <c r="SPW3" s="16"/>
      <c r="SPX3" s="16"/>
      <c r="SPY3" s="16"/>
      <c r="SPZ3" s="16"/>
      <c r="SQA3" s="16"/>
      <c r="SQB3" s="16"/>
      <c r="SQC3" s="16"/>
      <c r="SQD3" s="16"/>
      <c r="SQE3" s="16"/>
      <c r="SQF3" s="16"/>
      <c r="SQG3" s="16"/>
      <c r="SQH3" s="16"/>
      <c r="SQI3" s="16"/>
      <c r="SQJ3" s="16"/>
      <c r="SQK3" s="16"/>
      <c r="SQL3" s="16"/>
      <c r="SQM3" s="16"/>
      <c r="SQN3" s="16"/>
      <c r="SQO3" s="16"/>
      <c r="SQP3" s="16"/>
      <c r="SQQ3" s="16"/>
      <c r="SQR3" s="16"/>
      <c r="SQS3" s="16"/>
      <c r="SQT3" s="16"/>
      <c r="SQU3" s="16"/>
      <c r="SQV3" s="16"/>
      <c r="SQW3" s="16"/>
      <c r="SQX3" s="16"/>
      <c r="SQY3" s="16"/>
      <c r="SQZ3" s="16"/>
      <c r="SRA3" s="16"/>
      <c r="SRB3" s="16"/>
      <c r="SRC3" s="16"/>
      <c r="SRD3" s="16"/>
      <c r="SRE3" s="16"/>
      <c r="SRF3" s="16"/>
      <c r="SRG3" s="16"/>
      <c r="SRH3" s="16"/>
      <c r="SRI3" s="16"/>
      <c r="SRJ3" s="16"/>
      <c r="SRK3" s="16"/>
      <c r="SRL3" s="16"/>
      <c r="SRM3" s="16"/>
      <c r="SRN3" s="16"/>
      <c r="SRO3" s="16"/>
      <c r="SRP3" s="16"/>
      <c r="SRQ3" s="16"/>
      <c r="SRR3" s="16"/>
      <c r="SRS3" s="16"/>
      <c r="SRT3" s="16"/>
      <c r="SRU3" s="16"/>
      <c r="SRV3" s="16"/>
      <c r="SRW3" s="16"/>
      <c r="SRX3" s="16"/>
      <c r="SRY3" s="16"/>
      <c r="SRZ3" s="16"/>
      <c r="SSA3" s="16"/>
      <c r="SSB3" s="16"/>
      <c r="SSC3" s="16"/>
      <c r="SSD3" s="16"/>
      <c r="SSE3" s="16"/>
      <c r="SSF3" s="16"/>
      <c r="SSG3" s="16"/>
      <c r="SSH3" s="16"/>
      <c r="SSI3" s="16"/>
      <c r="SSJ3" s="16"/>
      <c r="SSK3" s="16"/>
      <c r="SSL3" s="16"/>
      <c r="SSM3" s="16"/>
      <c r="SSN3" s="16"/>
      <c r="SSO3" s="16"/>
      <c r="SSP3" s="16"/>
      <c r="SSQ3" s="16"/>
      <c r="SSR3" s="16"/>
      <c r="SSS3" s="16"/>
      <c r="SST3" s="16"/>
      <c r="SSU3" s="16"/>
      <c r="SSV3" s="16"/>
      <c r="SSW3" s="16"/>
      <c r="SSX3" s="16"/>
      <c r="SSY3" s="16"/>
      <c r="SSZ3" s="16"/>
      <c r="STA3" s="16"/>
      <c r="STB3" s="16"/>
      <c r="STC3" s="16"/>
      <c r="STD3" s="16"/>
      <c r="STE3" s="16"/>
      <c r="STF3" s="16"/>
      <c r="STG3" s="16"/>
      <c r="STH3" s="16"/>
      <c r="STI3" s="16"/>
      <c r="STJ3" s="16"/>
      <c r="STK3" s="16"/>
      <c r="STL3" s="16"/>
      <c r="STM3" s="16"/>
      <c r="STN3" s="16"/>
      <c r="STO3" s="16"/>
      <c r="STP3" s="16"/>
      <c r="STQ3" s="16"/>
      <c r="STR3" s="16"/>
      <c r="STS3" s="16"/>
      <c r="STT3" s="16"/>
      <c r="STU3" s="16"/>
      <c r="STV3" s="16"/>
      <c r="STW3" s="16"/>
      <c r="STX3" s="16"/>
      <c r="STY3" s="16"/>
      <c r="STZ3" s="16"/>
      <c r="SUA3" s="16"/>
      <c r="SUB3" s="16"/>
      <c r="SUC3" s="16"/>
      <c r="SUD3" s="16"/>
      <c r="SUE3" s="16"/>
      <c r="SUF3" s="16"/>
      <c r="SUG3" s="16"/>
      <c r="SUH3" s="16"/>
      <c r="SUI3" s="16"/>
      <c r="SUJ3" s="16"/>
      <c r="SUK3" s="16"/>
      <c r="SUL3" s="16"/>
      <c r="SUM3" s="16"/>
      <c r="SUN3" s="16"/>
      <c r="SUO3" s="16"/>
      <c r="SUP3" s="16"/>
      <c r="SUQ3" s="16"/>
      <c r="SUR3" s="16"/>
      <c r="SUS3" s="16"/>
      <c r="SUT3" s="16"/>
      <c r="SUU3" s="16"/>
      <c r="SUV3" s="16"/>
      <c r="SUW3" s="16"/>
      <c r="SUX3" s="16"/>
      <c r="SUY3" s="16"/>
      <c r="SUZ3" s="16"/>
      <c r="SVA3" s="16"/>
      <c r="SVB3" s="16"/>
      <c r="SVC3" s="16"/>
      <c r="SVD3" s="16"/>
      <c r="SVE3" s="16"/>
      <c r="SVF3" s="16"/>
      <c r="SVG3" s="16"/>
      <c r="SVH3" s="16"/>
      <c r="SVI3" s="16"/>
      <c r="SVJ3" s="16"/>
      <c r="SVK3" s="16"/>
      <c r="SVL3" s="16"/>
      <c r="SVM3" s="16"/>
      <c r="SVN3" s="16"/>
      <c r="SVO3" s="16"/>
      <c r="SVP3" s="16"/>
      <c r="SVQ3" s="16"/>
      <c r="SVR3" s="16"/>
      <c r="SVS3" s="16"/>
      <c r="SVT3" s="16"/>
      <c r="SVU3" s="16"/>
      <c r="SVV3" s="16"/>
      <c r="SVW3" s="16"/>
      <c r="SVX3" s="16"/>
      <c r="SVY3" s="16"/>
      <c r="SVZ3" s="16"/>
      <c r="SWA3" s="16"/>
      <c r="SWB3" s="16"/>
      <c r="SWC3" s="16"/>
      <c r="SWD3" s="16"/>
      <c r="SWE3" s="16"/>
      <c r="SWF3" s="16"/>
      <c r="SWG3" s="16"/>
      <c r="SWH3" s="16"/>
      <c r="SWI3" s="16"/>
      <c r="SWJ3" s="16"/>
      <c r="SWK3" s="16"/>
      <c r="SWL3" s="16"/>
      <c r="SWM3" s="16"/>
      <c r="SWN3" s="16"/>
      <c r="SWO3" s="16"/>
      <c r="SWP3" s="16"/>
      <c r="SWQ3" s="16"/>
      <c r="SWR3" s="16"/>
      <c r="SWS3" s="16"/>
      <c r="SWT3" s="16"/>
      <c r="SWU3" s="16"/>
      <c r="SWV3" s="16"/>
      <c r="SWW3" s="16"/>
      <c r="SWX3" s="16"/>
      <c r="SWY3" s="16"/>
      <c r="SWZ3" s="16"/>
      <c r="SXA3" s="16"/>
      <c r="SXB3" s="16"/>
      <c r="SXC3" s="16"/>
      <c r="SXD3" s="16"/>
      <c r="SXE3" s="16"/>
      <c r="SXF3" s="16"/>
      <c r="SXG3" s="16"/>
      <c r="SXH3" s="16"/>
      <c r="SXI3" s="16"/>
      <c r="SXJ3" s="16"/>
      <c r="SXK3" s="16"/>
      <c r="SXL3" s="16"/>
      <c r="SXM3" s="16"/>
      <c r="SXN3" s="16"/>
      <c r="SXO3" s="16"/>
      <c r="SXP3" s="16"/>
      <c r="SXQ3" s="16"/>
      <c r="SXR3" s="16"/>
      <c r="SXS3" s="16"/>
      <c r="SXT3" s="16"/>
      <c r="SXU3" s="16"/>
      <c r="SXV3" s="16"/>
      <c r="SXW3" s="16"/>
      <c r="SXX3" s="16"/>
      <c r="SXY3" s="16"/>
      <c r="SXZ3" s="16"/>
      <c r="SYA3" s="16"/>
      <c r="SYB3" s="16"/>
      <c r="SYC3" s="16"/>
      <c r="SYD3" s="16"/>
      <c r="SYE3" s="16"/>
      <c r="SYF3" s="16"/>
      <c r="SYG3" s="16"/>
      <c r="SYH3" s="16"/>
      <c r="SYI3" s="16"/>
      <c r="SYJ3" s="16"/>
      <c r="SYK3" s="16"/>
      <c r="SYL3" s="16"/>
      <c r="SYM3" s="16"/>
      <c r="SYN3" s="16"/>
      <c r="SYO3" s="16"/>
      <c r="SYP3" s="16"/>
      <c r="SYQ3" s="16"/>
      <c r="SYR3" s="16"/>
      <c r="SYS3" s="16"/>
      <c r="SYT3" s="16"/>
      <c r="SYU3" s="16"/>
      <c r="SYV3" s="16"/>
      <c r="SYW3" s="16"/>
      <c r="SYX3" s="16"/>
      <c r="SYY3" s="16"/>
      <c r="SYZ3" s="16"/>
      <c r="SZA3" s="16"/>
      <c r="SZB3" s="16"/>
      <c r="SZC3" s="16"/>
      <c r="SZD3" s="16"/>
      <c r="SZE3" s="16"/>
      <c r="SZF3" s="16"/>
      <c r="SZG3" s="16"/>
      <c r="SZH3" s="16"/>
      <c r="SZI3" s="16"/>
      <c r="SZJ3" s="16"/>
      <c r="SZK3" s="16"/>
      <c r="SZL3" s="16"/>
      <c r="SZM3" s="16"/>
      <c r="SZN3" s="16"/>
      <c r="SZO3" s="16"/>
      <c r="SZP3" s="16"/>
      <c r="SZQ3" s="16"/>
      <c r="SZR3" s="16"/>
      <c r="SZS3" s="16"/>
      <c r="SZT3" s="16"/>
      <c r="SZU3" s="16"/>
      <c r="SZV3" s="16"/>
      <c r="SZW3" s="16"/>
      <c r="SZX3" s="16"/>
      <c r="SZY3" s="16"/>
      <c r="SZZ3" s="16"/>
      <c r="TAA3" s="16"/>
      <c r="TAB3" s="16"/>
      <c r="TAC3" s="16"/>
      <c r="TAD3" s="16"/>
      <c r="TAE3" s="16"/>
      <c r="TAF3" s="16"/>
      <c r="TAG3" s="16"/>
      <c r="TAH3" s="16"/>
      <c r="TAI3" s="16"/>
      <c r="TAJ3" s="16"/>
      <c r="TAK3" s="16"/>
      <c r="TAL3" s="16"/>
      <c r="TAM3" s="16"/>
      <c r="TAN3" s="16"/>
      <c r="TAO3" s="16"/>
      <c r="TAP3" s="16"/>
      <c r="TAQ3" s="16"/>
      <c r="TAR3" s="16"/>
      <c r="TAS3" s="16"/>
      <c r="TAT3" s="16"/>
      <c r="TAU3" s="16"/>
      <c r="TAV3" s="16"/>
      <c r="TAW3" s="16"/>
      <c r="TAX3" s="16"/>
      <c r="TAY3" s="16"/>
      <c r="TAZ3" s="16"/>
      <c r="TBA3" s="16"/>
      <c r="TBB3" s="16"/>
      <c r="TBC3" s="16"/>
      <c r="TBD3" s="16"/>
      <c r="TBE3" s="16"/>
      <c r="TBF3" s="16"/>
      <c r="TBG3" s="16"/>
      <c r="TBH3" s="16"/>
      <c r="TBI3" s="16"/>
      <c r="TBJ3" s="16"/>
      <c r="TBK3" s="16"/>
      <c r="TBL3" s="16"/>
      <c r="TBM3" s="16"/>
      <c r="TBN3" s="16"/>
      <c r="TBO3" s="16"/>
      <c r="TBP3" s="16"/>
      <c r="TBQ3" s="16"/>
      <c r="TBR3" s="16"/>
      <c r="TBS3" s="16"/>
      <c r="TBT3" s="16"/>
      <c r="TBU3" s="16"/>
      <c r="TBV3" s="16"/>
      <c r="TBW3" s="16"/>
      <c r="TBX3" s="16"/>
      <c r="TBY3" s="16"/>
      <c r="TBZ3" s="16"/>
      <c r="TCA3" s="16"/>
      <c r="TCB3" s="16"/>
      <c r="TCC3" s="16"/>
      <c r="TCD3" s="16"/>
      <c r="TCE3" s="16"/>
      <c r="TCF3" s="16"/>
      <c r="TCG3" s="16"/>
      <c r="TCH3" s="16"/>
      <c r="TCI3" s="16"/>
      <c r="TCJ3" s="16"/>
      <c r="TCK3" s="16"/>
      <c r="TCL3" s="16"/>
      <c r="TCM3" s="16"/>
      <c r="TCN3" s="16"/>
      <c r="TCO3" s="16"/>
      <c r="TCP3" s="16"/>
      <c r="TCQ3" s="16"/>
      <c r="TCR3" s="16"/>
      <c r="TCS3" s="16"/>
      <c r="TCT3" s="16"/>
      <c r="TCU3" s="16"/>
      <c r="TCV3" s="16"/>
      <c r="TCW3" s="16"/>
      <c r="TCX3" s="16"/>
      <c r="TCY3" s="16"/>
      <c r="TCZ3" s="16"/>
      <c r="TDA3" s="16"/>
      <c r="TDB3" s="16"/>
      <c r="TDC3" s="16"/>
      <c r="TDD3" s="16"/>
      <c r="TDE3" s="16"/>
      <c r="TDF3" s="16"/>
      <c r="TDG3" s="16"/>
      <c r="TDH3" s="16"/>
      <c r="TDI3" s="16"/>
      <c r="TDJ3" s="16"/>
      <c r="TDK3" s="16"/>
      <c r="TDL3" s="16"/>
      <c r="TDM3" s="16"/>
      <c r="TDN3" s="16"/>
      <c r="TDO3" s="16"/>
      <c r="TDP3" s="16"/>
      <c r="TDQ3" s="16"/>
      <c r="TDR3" s="16"/>
      <c r="TDS3" s="16"/>
      <c r="TDT3" s="16"/>
      <c r="TDU3" s="16"/>
      <c r="TDV3" s="16"/>
      <c r="TDW3" s="16"/>
      <c r="TDX3" s="16"/>
      <c r="TDY3" s="16"/>
      <c r="TDZ3" s="16"/>
      <c r="TEA3" s="16"/>
      <c r="TEB3" s="16"/>
      <c r="TEC3" s="16"/>
      <c r="TED3" s="16"/>
      <c r="TEE3" s="16"/>
      <c r="TEF3" s="16"/>
      <c r="TEG3" s="16"/>
      <c r="TEH3" s="16"/>
      <c r="TEI3" s="16"/>
      <c r="TEJ3" s="16"/>
      <c r="TEK3" s="16"/>
      <c r="TEL3" s="16"/>
      <c r="TEM3" s="16"/>
      <c r="TEN3" s="16"/>
      <c r="TEO3" s="16"/>
      <c r="TEP3" s="16"/>
      <c r="TEQ3" s="16"/>
      <c r="TER3" s="16"/>
      <c r="TES3" s="16"/>
      <c r="TET3" s="16"/>
      <c r="TEU3" s="16"/>
      <c r="TEV3" s="16"/>
      <c r="TEW3" s="16"/>
      <c r="TEX3" s="16"/>
      <c r="TEY3" s="16"/>
      <c r="TEZ3" s="16"/>
      <c r="TFA3" s="16"/>
      <c r="TFB3" s="16"/>
      <c r="TFC3" s="16"/>
      <c r="TFD3" s="16"/>
      <c r="TFE3" s="16"/>
      <c r="TFF3" s="16"/>
      <c r="TFG3" s="16"/>
      <c r="TFH3" s="16"/>
      <c r="TFI3" s="16"/>
      <c r="TFJ3" s="16"/>
      <c r="TFK3" s="16"/>
      <c r="TFL3" s="16"/>
      <c r="TFM3" s="16"/>
      <c r="TFN3" s="16"/>
      <c r="TFO3" s="16"/>
      <c r="TFP3" s="16"/>
      <c r="TFQ3" s="16"/>
      <c r="TFR3" s="16"/>
      <c r="TFS3" s="16"/>
      <c r="TFT3" s="16"/>
      <c r="TFU3" s="16"/>
      <c r="TFV3" s="16"/>
      <c r="TFW3" s="16"/>
      <c r="TFX3" s="16"/>
      <c r="TFY3" s="16"/>
      <c r="TFZ3" s="16"/>
      <c r="TGA3" s="16"/>
      <c r="TGB3" s="16"/>
      <c r="TGC3" s="16"/>
      <c r="TGD3" s="16"/>
      <c r="TGE3" s="16"/>
      <c r="TGF3" s="16"/>
      <c r="TGG3" s="16"/>
      <c r="TGH3" s="16"/>
      <c r="TGI3" s="16"/>
      <c r="TGJ3" s="16"/>
      <c r="TGK3" s="16"/>
      <c r="TGL3" s="16"/>
      <c r="TGM3" s="16"/>
      <c r="TGN3" s="16"/>
      <c r="TGO3" s="16"/>
      <c r="TGP3" s="16"/>
      <c r="TGQ3" s="16"/>
      <c r="TGR3" s="16"/>
      <c r="TGS3" s="16"/>
      <c r="TGT3" s="16"/>
      <c r="TGU3" s="16"/>
      <c r="TGV3" s="16"/>
      <c r="TGW3" s="16"/>
      <c r="TGX3" s="16"/>
      <c r="TGY3" s="16"/>
      <c r="TGZ3" s="16"/>
      <c r="THA3" s="16"/>
      <c r="THB3" s="16"/>
      <c r="THC3" s="16"/>
      <c r="THD3" s="16"/>
      <c r="THE3" s="16"/>
      <c r="THF3" s="16"/>
      <c r="THG3" s="16"/>
      <c r="THH3" s="16"/>
      <c r="THI3" s="16"/>
      <c r="THJ3" s="16"/>
      <c r="THK3" s="16"/>
      <c r="THL3" s="16"/>
      <c r="THM3" s="16"/>
      <c r="THN3" s="16"/>
      <c r="THO3" s="16"/>
      <c r="THP3" s="16"/>
      <c r="THQ3" s="16"/>
      <c r="THR3" s="16"/>
      <c r="THS3" s="16"/>
      <c r="THT3" s="16"/>
      <c r="THU3" s="16"/>
      <c r="THV3" s="16"/>
      <c r="THW3" s="16"/>
      <c r="THX3" s="16"/>
      <c r="THY3" s="16"/>
      <c r="THZ3" s="16"/>
      <c r="TIA3" s="16"/>
      <c r="TIB3" s="16"/>
      <c r="TIC3" s="16"/>
      <c r="TID3" s="16"/>
      <c r="TIE3" s="16"/>
      <c r="TIF3" s="16"/>
      <c r="TIG3" s="16"/>
      <c r="TIH3" s="16"/>
      <c r="TII3" s="16"/>
      <c r="TIJ3" s="16"/>
      <c r="TIK3" s="16"/>
      <c r="TIL3" s="16"/>
      <c r="TIM3" s="16"/>
      <c r="TIN3" s="16"/>
      <c r="TIO3" s="16"/>
      <c r="TIP3" s="16"/>
      <c r="TIQ3" s="16"/>
      <c r="TIR3" s="16"/>
      <c r="TIS3" s="16"/>
      <c r="TIT3" s="16"/>
      <c r="TIU3" s="16"/>
      <c r="TIV3" s="16"/>
      <c r="TIW3" s="16"/>
      <c r="TIX3" s="16"/>
      <c r="TIY3" s="16"/>
      <c r="TIZ3" s="16"/>
      <c r="TJA3" s="16"/>
      <c r="TJB3" s="16"/>
      <c r="TJC3" s="16"/>
      <c r="TJD3" s="16"/>
      <c r="TJE3" s="16"/>
      <c r="TJF3" s="16"/>
      <c r="TJG3" s="16"/>
      <c r="TJH3" s="16"/>
      <c r="TJI3" s="16"/>
      <c r="TJJ3" s="16"/>
      <c r="TJK3" s="16"/>
      <c r="TJL3" s="16"/>
      <c r="TJM3" s="16"/>
      <c r="TJN3" s="16"/>
      <c r="TJO3" s="16"/>
      <c r="TJP3" s="16"/>
      <c r="TJQ3" s="16"/>
      <c r="TJR3" s="16"/>
      <c r="TJS3" s="16"/>
      <c r="TJT3" s="16"/>
      <c r="TJU3" s="16"/>
      <c r="TJV3" s="16"/>
      <c r="TJW3" s="16"/>
      <c r="TJX3" s="16"/>
      <c r="TJY3" s="16"/>
      <c r="TJZ3" s="16"/>
      <c r="TKA3" s="16"/>
      <c r="TKB3" s="16"/>
      <c r="TKC3" s="16"/>
      <c r="TKD3" s="16"/>
      <c r="TKE3" s="16"/>
      <c r="TKF3" s="16"/>
      <c r="TKG3" s="16"/>
      <c r="TKH3" s="16"/>
      <c r="TKI3" s="16"/>
      <c r="TKJ3" s="16"/>
      <c r="TKK3" s="16"/>
      <c r="TKL3" s="16"/>
      <c r="TKM3" s="16"/>
      <c r="TKN3" s="16"/>
      <c r="TKO3" s="16"/>
      <c r="TKP3" s="16"/>
      <c r="TKQ3" s="16"/>
      <c r="TKR3" s="16"/>
      <c r="TKS3" s="16"/>
      <c r="TKT3" s="16"/>
      <c r="TKU3" s="16"/>
      <c r="TKV3" s="16"/>
      <c r="TKW3" s="16"/>
      <c r="TKX3" s="16"/>
      <c r="TKY3" s="16"/>
      <c r="TKZ3" s="16"/>
      <c r="TLA3" s="16"/>
      <c r="TLB3" s="16"/>
      <c r="TLC3" s="16"/>
      <c r="TLD3" s="16"/>
      <c r="TLE3" s="16"/>
      <c r="TLF3" s="16"/>
      <c r="TLG3" s="16"/>
      <c r="TLH3" s="16"/>
      <c r="TLI3" s="16"/>
      <c r="TLJ3" s="16"/>
      <c r="TLK3" s="16"/>
      <c r="TLL3" s="16"/>
      <c r="TLM3" s="16"/>
      <c r="TLN3" s="16"/>
      <c r="TLO3" s="16"/>
      <c r="TLP3" s="16"/>
      <c r="TLQ3" s="16"/>
      <c r="TLR3" s="16"/>
      <c r="TLS3" s="16"/>
      <c r="TLT3" s="16"/>
      <c r="TLU3" s="16"/>
      <c r="TLV3" s="16"/>
      <c r="TLW3" s="16"/>
      <c r="TLX3" s="16"/>
      <c r="TLY3" s="16"/>
      <c r="TLZ3" s="16"/>
      <c r="TMA3" s="16"/>
      <c r="TMB3" s="16"/>
      <c r="TMC3" s="16"/>
      <c r="TMD3" s="16"/>
      <c r="TME3" s="16"/>
      <c r="TMF3" s="16"/>
      <c r="TMG3" s="16"/>
      <c r="TMH3" s="16"/>
      <c r="TMI3" s="16"/>
      <c r="TMJ3" s="16"/>
      <c r="TMK3" s="16"/>
      <c r="TML3" s="16"/>
      <c r="TMM3" s="16"/>
      <c r="TMN3" s="16"/>
      <c r="TMO3" s="16"/>
      <c r="TMP3" s="16"/>
      <c r="TMQ3" s="16"/>
      <c r="TMR3" s="16"/>
      <c r="TMS3" s="16"/>
      <c r="TMT3" s="16"/>
      <c r="TMU3" s="16"/>
      <c r="TMV3" s="16"/>
      <c r="TMW3" s="16"/>
      <c r="TMX3" s="16"/>
      <c r="TMY3" s="16"/>
      <c r="TMZ3" s="16"/>
      <c r="TNA3" s="16"/>
      <c r="TNB3" s="16"/>
      <c r="TNC3" s="16"/>
      <c r="TND3" s="16"/>
      <c r="TNE3" s="16"/>
      <c r="TNF3" s="16"/>
      <c r="TNG3" s="16"/>
      <c r="TNH3" s="16"/>
      <c r="TNI3" s="16"/>
      <c r="TNJ3" s="16"/>
      <c r="TNK3" s="16"/>
      <c r="TNL3" s="16"/>
      <c r="TNM3" s="16"/>
      <c r="TNN3" s="16"/>
      <c r="TNO3" s="16"/>
      <c r="TNP3" s="16"/>
      <c r="TNQ3" s="16"/>
      <c r="TNR3" s="16"/>
      <c r="TNS3" s="16"/>
      <c r="TNT3" s="16"/>
      <c r="TNU3" s="16"/>
      <c r="TNV3" s="16"/>
      <c r="TNW3" s="16"/>
      <c r="TNX3" s="16"/>
      <c r="TNY3" s="16"/>
      <c r="TNZ3" s="16"/>
      <c r="TOA3" s="16"/>
      <c r="TOB3" s="16"/>
      <c r="TOC3" s="16"/>
      <c r="TOD3" s="16"/>
      <c r="TOE3" s="16"/>
      <c r="TOF3" s="16"/>
      <c r="TOG3" s="16"/>
      <c r="TOH3" s="16"/>
      <c r="TOI3" s="16"/>
      <c r="TOJ3" s="16"/>
      <c r="TOK3" s="16"/>
      <c r="TOL3" s="16"/>
      <c r="TOM3" s="16"/>
      <c r="TON3" s="16"/>
      <c r="TOO3" s="16"/>
      <c r="TOP3" s="16"/>
      <c r="TOQ3" s="16"/>
      <c r="TOR3" s="16"/>
      <c r="TOS3" s="16"/>
      <c r="TOT3" s="16"/>
      <c r="TOU3" s="16"/>
      <c r="TOV3" s="16"/>
      <c r="TOW3" s="16"/>
      <c r="TOX3" s="16"/>
      <c r="TOY3" s="16"/>
      <c r="TOZ3" s="16"/>
      <c r="TPA3" s="16"/>
      <c r="TPB3" s="16"/>
      <c r="TPC3" s="16"/>
      <c r="TPD3" s="16"/>
      <c r="TPE3" s="16"/>
      <c r="TPF3" s="16"/>
      <c r="TPG3" s="16"/>
      <c r="TPH3" s="16"/>
      <c r="TPI3" s="16"/>
      <c r="TPJ3" s="16"/>
      <c r="TPK3" s="16"/>
      <c r="TPL3" s="16"/>
      <c r="TPM3" s="16"/>
      <c r="TPN3" s="16"/>
      <c r="TPO3" s="16"/>
      <c r="TPP3" s="16"/>
      <c r="TPQ3" s="16"/>
      <c r="TPR3" s="16"/>
      <c r="TPS3" s="16"/>
      <c r="TPT3" s="16"/>
      <c r="TPU3" s="16"/>
      <c r="TPV3" s="16"/>
      <c r="TPW3" s="16"/>
      <c r="TPX3" s="16"/>
      <c r="TPY3" s="16"/>
      <c r="TPZ3" s="16"/>
      <c r="TQA3" s="16"/>
      <c r="TQB3" s="16"/>
      <c r="TQC3" s="16"/>
      <c r="TQD3" s="16"/>
      <c r="TQE3" s="16"/>
      <c r="TQF3" s="16"/>
      <c r="TQG3" s="16"/>
      <c r="TQH3" s="16"/>
      <c r="TQI3" s="16"/>
      <c r="TQJ3" s="16"/>
      <c r="TQK3" s="16"/>
      <c r="TQL3" s="16"/>
      <c r="TQM3" s="16"/>
      <c r="TQN3" s="16"/>
      <c r="TQO3" s="16"/>
      <c r="TQP3" s="16"/>
      <c r="TQQ3" s="16"/>
      <c r="TQR3" s="16"/>
      <c r="TQS3" s="16"/>
      <c r="TQT3" s="16"/>
      <c r="TQU3" s="16"/>
      <c r="TQV3" s="16"/>
      <c r="TQW3" s="16"/>
      <c r="TQX3" s="16"/>
      <c r="TQY3" s="16"/>
      <c r="TQZ3" s="16"/>
      <c r="TRA3" s="16"/>
      <c r="TRB3" s="16"/>
      <c r="TRC3" s="16"/>
      <c r="TRD3" s="16"/>
      <c r="TRE3" s="16"/>
      <c r="TRF3" s="16"/>
      <c r="TRG3" s="16"/>
      <c r="TRH3" s="16"/>
      <c r="TRI3" s="16"/>
      <c r="TRJ3" s="16"/>
      <c r="TRK3" s="16"/>
      <c r="TRL3" s="16"/>
      <c r="TRM3" s="16"/>
      <c r="TRN3" s="16"/>
      <c r="TRO3" s="16"/>
      <c r="TRP3" s="16"/>
      <c r="TRQ3" s="16"/>
      <c r="TRR3" s="16"/>
      <c r="TRS3" s="16"/>
      <c r="TRT3" s="16"/>
      <c r="TRU3" s="16"/>
      <c r="TRV3" s="16"/>
      <c r="TRW3" s="16"/>
      <c r="TRX3" s="16"/>
      <c r="TRY3" s="16"/>
      <c r="TRZ3" s="16"/>
      <c r="TSA3" s="16"/>
      <c r="TSB3" s="16"/>
      <c r="TSC3" s="16"/>
      <c r="TSD3" s="16"/>
      <c r="TSE3" s="16"/>
      <c r="TSF3" s="16"/>
      <c r="TSG3" s="16"/>
      <c r="TSH3" s="16"/>
      <c r="TSI3" s="16"/>
      <c r="TSJ3" s="16"/>
      <c r="TSK3" s="16"/>
      <c r="TSL3" s="16"/>
      <c r="TSM3" s="16"/>
      <c r="TSN3" s="16"/>
      <c r="TSO3" s="16"/>
      <c r="TSP3" s="16"/>
      <c r="TSQ3" s="16"/>
      <c r="TSR3" s="16"/>
      <c r="TSS3" s="16"/>
      <c r="TST3" s="16"/>
      <c r="TSU3" s="16"/>
      <c r="TSV3" s="16"/>
      <c r="TSW3" s="16"/>
      <c r="TSX3" s="16"/>
      <c r="TSY3" s="16"/>
      <c r="TSZ3" s="16"/>
      <c r="TTA3" s="16"/>
      <c r="TTB3" s="16"/>
      <c r="TTC3" s="16"/>
      <c r="TTD3" s="16"/>
      <c r="TTE3" s="16"/>
      <c r="TTF3" s="16"/>
      <c r="TTG3" s="16"/>
      <c r="TTH3" s="16"/>
      <c r="TTI3" s="16"/>
      <c r="TTJ3" s="16"/>
      <c r="TTK3" s="16"/>
      <c r="TTL3" s="16"/>
      <c r="TTM3" s="16"/>
      <c r="TTN3" s="16"/>
      <c r="TTO3" s="16"/>
      <c r="TTP3" s="16"/>
      <c r="TTQ3" s="16"/>
      <c r="TTR3" s="16"/>
      <c r="TTS3" s="16"/>
      <c r="TTT3" s="16"/>
      <c r="TTU3" s="16"/>
      <c r="TTV3" s="16"/>
      <c r="TTW3" s="16"/>
      <c r="TTX3" s="16"/>
      <c r="TTY3" s="16"/>
      <c r="TTZ3" s="16"/>
      <c r="TUA3" s="16"/>
      <c r="TUB3" s="16"/>
      <c r="TUC3" s="16"/>
      <c r="TUD3" s="16"/>
      <c r="TUE3" s="16"/>
      <c r="TUF3" s="16"/>
      <c r="TUG3" s="16"/>
      <c r="TUH3" s="16"/>
      <c r="TUI3" s="16"/>
      <c r="TUJ3" s="16"/>
      <c r="TUK3" s="16"/>
      <c r="TUL3" s="16"/>
      <c r="TUM3" s="16"/>
      <c r="TUN3" s="16"/>
      <c r="TUO3" s="16"/>
      <c r="TUP3" s="16"/>
      <c r="TUQ3" s="16"/>
      <c r="TUR3" s="16"/>
      <c r="TUS3" s="16"/>
      <c r="TUT3" s="16"/>
      <c r="TUU3" s="16"/>
      <c r="TUV3" s="16"/>
      <c r="TUW3" s="16"/>
      <c r="TUX3" s="16"/>
      <c r="TUY3" s="16"/>
      <c r="TUZ3" s="16"/>
      <c r="TVA3" s="16"/>
      <c r="TVB3" s="16"/>
      <c r="TVC3" s="16"/>
      <c r="TVD3" s="16"/>
      <c r="TVE3" s="16"/>
      <c r="TVF3" s="16"/>
      <c r="TVG3" s="16"/>
      <c r="TVH3" s="16"/>
      <c r="TVI3" s="16"/>
      <c r="TVJ3" s="16"/>
      <c r="TVK3" s="16"/>
      <c r="TVL3" s="16"/>
      <c r="TVM3" s="16"/>
      <c r="TVN3" s="16"/>
      <c r="TVO3" s="16"/>
      <c r="TVP3" s="16"/>
      <c r="TVQ3" s="16"/>
      <c r="TVR3" s="16"/>
      <c r="TVS3" s="16"/>
      <c r="TVT3" s="16"/>
      <c r="TVU3" s="16"/>
      <c r="TVV3" s="16"/>
      <c r="TVW3" s="16"/>
      <c r="TVX3" s="16"/>
      <c r="TVY3" s="16"/>
      <c r="TVZ3" s="16"/>
      <c r="TWA3" s="16"/>
      <c r="TWB3" s="16"/>
      <c r="TWC3" s="16"/>
      <c r="TWD3" s="16"/>
      <c r="TWE3" s="16"/>
      <c r="TWF3" s="16"/>
      <c r="TWG3" s="16"/>
      <c r="TWH3" s="16"/>
      <c r="TWI3" s="16"/>
      <c r="TWJ3" s="16"/>
      <c r="TWK3" s="16"/>
      <c r="TWL3" s="16"/>
      <c r="TWM3" s="16"/>
      <c r="TWN3" s="16"/>
      <c r="TWO3" s="16"/>
      <c r="TWP3" s="16"/>
      <c r="TWQ3" s="16"/>
      <c r="TWR3" s="16"/>
      <c r="TWS3" s="16"/>
      <c r="TWT3" s="16"/>
      <c r="TWU3" s="16"/>
      <c r="TWV3" s="16"/>
      <c r="TWW3" s="16"/>
      <c r="TWX3" s="16"/>
      <c r="TWY3" s="16"/>
      <c r="TWZ3" s="16"/>
      <c r="TXA3" s="16"/>
      <c r="TXB3" s="16"/>
      <c r="TXC3" s="16"/>
      <c r="TXD3" s="16"/>
      <c r="TXE3" s="16"/>
      <c r="TXF3" s="16"/>
      <c r="TXG3" s="16"/>
      <c r="TXH3" s="16"/>
      <c r="TXI3" s="16"/>
      <c r="TXJ3" s="16"/>
      <c r="TXK3" s="16"/>
      <c r="TXL3" s="16"/>
      <c r="TXM3" s="16"/>
      <c r="TXN3" s="16"/>
      <c r="TXO3" s="16"/>
      <c r="TXP3" s="16"/>
      <c r="TXQ3" s="16"/>
      <c r="TXR3" s="16"/>
      <c r="TXS3" s="16"/>
      <c r="TXT3" s="16"/>
      <c r="TXU3" s="16"/>
      <c r="TXV3" s="16"/>
      <c r="TXW3" s="16"/>
      <c r="TXX3" s="16"/>
      <c r="TXY3" s="16"/>
      <c r="TXZ3" s="16"/>
      <c r="TYA3" s="16"/>
      <c r="TYB3" s="16"/>
      <c r="TYC3" s="16"/>
      <c r="TYD3" s="16"/>
      <c r="TYE3" s="16"/>
      <c r="TYF3" s="16"/>
      <c r="TYG3" s="16"/>
      <c r="TYH3" s="16"/>
      <c r="TYI3" s="16"/>
      <c r="TYJ3" s="16"/>
      <c r="TYK3" s="16"/>
      <c r="TYL3" s="16"/>
      <c r="TYM3" s="16"/>
      <c r="TYN3" s="16"/>
      <c r="TYO3" s="16"/>
      <c r="TYP3" s="16"/>
      <c r="TYQ3" s="16"/>
      <c r="TYR3" s="16"/>
      <c r="TYS3" s="16"/>
      <c r="TYT3" s="16"/>
      <c r="TYU3" s="16"/>
      <c r="TYV3" s="16"/>
      <c r="TYW3" s="16"/>
      <c r="TYX3" s="16"/>
      <c r="TYY3" s="16"/>
      <c r="TYZ3" s="16"/>
      <c r="TZA3" s="16"/>
      <c r="TZB3" s="16"/>
      <c r="TZC3" s="16"/>
      <c r="TZD3" s="16"/>
      <c r="TZE3" s="16"/>
      <c r="TZF3" s="16"/>
      <c r="TZG3" s="16"/>
      <c r="TZH3" s="16"/>
      <c r="TZI3" s="16"/>
      <c r="TZJ3" s="16"/>
      <c r="TZK3" s="16"/>
      <c r="TZL3" s="16"/>
      <c r="TZM3" s="16"/>
      <c r="TZN3" s="16"/>
      <c r="TZO3" s="16"/>
      <c r="TZP3" s="16"/>
      <c r="TZQ3" s="16"/>
      <c r="TZR3" s="16"/>
      <c r="TZS3" s="16"/>
      <c r="TZT3" s="16"/>
      <c r="TZU3" s="16"/>
      <c r="TZV3" s="16"/>
      <c r="TZW3" s="16"/>
      <c r="TZX3" s="16"/>
      <c r="TZY3" s="16"/>
      <c r="TZZ3" s="16"/>
      <c r="UAA3" s="16"/>
      <c r="UAB3" s="16"/>
      <c r="UAC3" s="16"/>
      <c r="UAD3" s="16"/>
      <c r="UAE3" s="16"/>
      <c r="UAF3" s="16"/>
      <c r="UAG3" s="16"/>
      <c r="UAH3" s="16"/>
      <c r="UAI3" s="16"/>
      <c r="UAJ3" s="16"/>
      <c r="UAK3" s="16"/>
      <c r="UAL3" s="16"/>
      <c r="UAM3" s="16"/>
      <c r="UAN3" s="16"/>
      <c r="UAO3" s="16"/>
      <c r="UAP3" s="16"/>
      <c r="UAQ3" s="16"/>
      <c r="UAR3" s="16"/>
      <c r="UAS3" s="16"/>
      <c r="UAT3" s="16"/>
      <c r="UAU3" s="16"/>
      <c r="UAV3" s="16"/>
      <c r="UAW3" s="16"/>
      <c r="UAX3" s="16"/>
      <c r="UAY3" s="16"/>
      <c r="UAZ3" s="16"/>
      <c r="UBA3" s="16"/>
      <c r="UBB3" s="16"/>
      <c r="UBC3" s="16"/>
      <c r="UBD3" s="16"/>
      <c r="UBE3" s="16"/>
      <c r="UBF3" s="16"/>
      <c r="UBG3" s="16"/>
      <c r="UBH3" s="16"/>
      <c r="UBI3" s="16"/>
      <c r="UBJ3" s="16"/>
      <c r="UBK3" s="16"/>
      <c r="UBL3" s="16"/>
      <c r="UBM3" s="16"/>
      <c r="UBN3" s="16"/>
      <c r="UBO3" s="16"/>
      <c r="UBP3" s="16"/>
      <c r="UBQ3" s="16"/>
      <c r="UBR3" s="16"/>
      <c r="UBS3" s="16"/>
      <c r="UBT3" s="16"/>
      <c r="UBU3" s="16"/>
      <c r="UBV3" s="16"/>
      <c r="UBW3" s="16"/>
      <c r="UBX3" s="16"/>
      <c r="UBY3" s="16"/>
      <c r="UBZ3" s="16"/>
      <c r="UCA3" s="16"/>
      <c r="UCB3" s="16"/>
      <c r="UCC3" s="16"/>
      <c r="UCD3" s="16"/>
      <c r="UCE3" s="16"/>
      <c r="UCF3" s="16"/>
      <c r="UCG3" s="16"/>
      <c r="UCH3" s="16"/>
      <c r="UCI3" s="16"/>
      <c r="UCJ3" s="16"/>
      <c r="UCK3" s="16"/>
      <c r="UCL3" s="16"/>
      <c r="UCM3" s="16"/>
      <c r="UCN3" s="16"/>
      <c r="UCO3" s="16"/>
      <c r="UCP3" s="16"/>
      <c r="UCQ3" s="16"/>
      <c r="UCR3" s="16"/>
      <c r="UCS3" s="16"/>
      <c r="UCT3" s="16"/>
      <c r="UCU3" s="16"/>
      <c r="UCV3" s="16"/>
      <c r="UCW3" s="16"/>
      <c r="UCX3" s="16"/>
      <c r="UCY3" s="16"/>
      <c r="UCZ3" s="16"/>
      <c r="UDA3" s="16"/>
      <c r="UDB3" s="16"/>
      <c r="UDC3" s="16"/>
      <c r="UDD3" s="16"/>
      <c r="UDE3" s="16"/>
      <c r="UDF3" s="16"/>
      <c r="UDG3" s="16"/>
      <c r="UDH3" s="16"/>
      <c r="UDI3" s="16"/>
      <c r="UDJ3" s="16"/>
      <c r="UDK3" s="16"/>
      <c r="UDL3" s="16"/>
      <c r="UDM3" s="16"/>
      <c r="UDN3" s="16"/>
      <c r="UDO3" s="16"/>
      <c r="UDP3" s="16"/>
      <c r="UDQ3" s="16"/>
      <c r="UDR3" s="16"/>
      <c r="UDS3" s="16"/>
      <c r="UDT3" s="16"/>
      <c r="UDU3" s="16"/>
      <c r="UDV3" s="16"/>
      <c r="UDW3" s="16"/>
      <c r="UDX3" s="16"/>
      <c r="UDY3" s="16"/>
      <c r="UDZ3" s="16"/>
      <c r="UEA3" s="16"/>
      <c r="UEB3" s="16"/>
      <c r="UEC3" s="16"/>
      <c r="UED3" s="16"/>
      <c r="UEE3" s="16"/>
      <c r="UEF3" s="16"/>
      <c r="UEG3" s="16"/>
      <c r="UEH3" s="16"/>
      <c r="UEI3" s="16"/>
      <c r="UEJ3" s="16"/>
      <c r="UEK3" s="16"/>
      <c r="UEL3" s="16"/>
      <c r="UEM3" s="16"/>
      <c r="UEN3" s="16"/>
      <c r="UEO3" s="16"/>
      <c r="UEP3" s="16"/>
      <c r="UEQ3" s="16"/>
      <c r="UER3" s="16"/>
      <c r="UES3" s="16"/>
      <c r="UET3" s="16"/>
      <c r="UEU3" s="16"/>
      <c r="UEV3" s="16"/>
      <c r="UEW3" s="16"/>
      <c r="UEX3" s="16"/>
      <c r="UEY3" s="16"/>
      <c r="UEZ3" s="16"/>
      <c r="UFA3" s="16"/>
      <c r="UFB3" s="16"/>
      <c r="UFC3" s="16"/>
      <c r="UFD3" s="16"/>
      <c r="UFE3" s="16"/>
      <c r="UFF3" s="16"/>
      <c r="UFG3" s="16"/>
      <c r="UFH3" s="16"/>
      <c r="UFI3" s="16"/>
      <c r="UFJ3" s="16"/>
      <c r="UFK3" s="16"/>
      <c r="UFL3" s="16"/>
      <c r="UFM3" s="16"/>
      <c r="UFN3" s="16"/>
      <c r="UFO3" s="16"/>
      <c r="UFP3" s="16"/>
      <c r="UFQ3" s="16"/>
      <c r="UFR3" s="16"/>
      <c r="UFS3" s="16"/>
      <c r="UFT3" s="16"/>
      <c r="UFU3" s="16"/>
      <c r="UFV3" s="16"/>
      <c r="UFW3" s="16"/>
      <c r="UFX3" s="16"/>
      <c r="UFY3" s="16"/>
      <c r="UFZ3" s="16"/>
      <c r="UGA3" s="16"/>
      <c r="UGB3" s="16"/>
      <c r="UGC3" s="16"/>
      <c r="UGD3" s="16"/>
      <c r="UGE3" s="16"/>
      <c r="UGF3" s="16"/>
      <c r="UGG3" s="16"/>
      <c r="UGH3" s="16"/>
      <c r="UGI3" s="16"/>
      <c r="UGJ3" s="16"/>
      <c r="UGK3" s="16"/>
      <c r="UGL3" s="16"/>
      <c r="UGM3" s="16"/>
      <c r="UGN3" s="16"/>
      <c r="UGO3" s="16"/>
      <c r="UGP3" s="16"/>
      <c r="UGQ3" s="16"/>
      <c r="UGR3" s="16"/>
      <c r="UGS3" s="16"/>
      <c r="UGT3" s="16"/>
      <c r="UGU3" s="16"/>
      <c r="UGV3" s="16"/>
      <c r="UGW3" s="16"/>
      <c r="UGX3" s="16"/>
      <c r="UGY3" s="16"/>
      <c r="UGZ3" s="16"/>
      <c r="UHA3" s="16"/>
      <c r="UHB3" s="16"/>
      <c r="UHC3" s="16"/>
      <c r="UHD3" s="16"/>
      <c r="UHE3" s="16"/>
      <c r="UHF3" s="16"/>
      <c r="UHG3" s="16"/>
      <c r="UHH3" s="16"/>
      <c r="UHI3" s="16"/>
      <c r="UHJ3" s="16"/>
      <c r="UHK3" s="16"/>
      <c r="UHL3" s="16"/>
      <c r="UHM3" s="16"/>
      <c r="UHN3" s="16"/>
      <c r="UHO3" s="16"/>
      <c r="UHP3" s="16"/>
      <c r="UHQ3" s="16"/>
      <c r="UHR3" s="16"/>
      <c r="UHS3" s="16"/>
      <c r="UHT3" s="16"/>
      <c r="UHU3" s="16"/>
      <c r="UHV3" s="16"/>
      <c r="UHW3" s="16"/>
      <c r="UHX3" s="16"/>
      <c r="UHY3" s="16"/>
      <c r="UHZ3" s="16"/>
      <c r="UIA3" s="16"/>
      <c r="UIB3" s="16"/>
      <c r="UIC3" s="16"/>
      <c r="UID3" s="16"/>
      <c r="UIE3" s="16"/>
      <c r="UIF3" s="16"/>
      <c r="UIG3" s="16"/>
      <c r="UIH3" s="16"/>
      <c r="UII3" s="16"/>
      <c r="UIJ3" s="16"/>
      <c r="UIK3" s="16"/>
      <c r="UIL3" s="16"/>
      <c r="UIM3" s="16"/>
      <c r="UIN3" s="16"/>
      <c r="UIO3" s="16"/>
      <c r="UIP3" s="16"/>
      <c r="UIQ3" s="16"/>
      <c r="UIR3" s="16"/>
      <c r="UIS3" s="16"/>
      <c r="UIT3" s="16"/>
      <c r="UIU3" s="16"/>
      <c r="UIV3" s="16"/>
      <c r="UIW3" s="16"/>
      <c r="UIX3" s="16"/>
      <c r="UIY3" s="16"/>
      <c r="UIZ3" s="16"/>
      <c r="UJA3" s="16"/>
      <c r="UJB3" s="16"/>
      <c r="UJC3" s="16"/>
      <c r="UJD3" s="16"/>
      <c r="UJE3" s="16"/>
      <c r="UJF3" s="16"/>
      <c r="UJG3" s="16"/>
      <c r="UJH3" s="16"/>
      <c r="UJI3" s="16"/>
      <c r="UJJ3" s="16"/>
      <c r="UJK3" s="16"/>
      <c r="UJL3" s="16"/>
      <c r="UJM3" s="16"/>
      <c r="UJN3" s="16"/>
      <c r="UJO3" s="16"/>
      <c r="UJP3" s="16"/>
      <c r="UJQ3" s="16"/>
      <c r="UJR3" s="16"/>
      <c r="UJS3" s="16"/>
      <c r="UJT3" s="16"/>
      <c r="UJU3" s="16"/>
      <c r="UJV3" s="16"/>
      <c r="UJW3" s="16"/>
      <c r="UJX3" s="16"/>
      <c r="UJY3" s="16"/>
      <c r="UJZ3" s="16"/>
      <c r="UKA3" s="16"/>
      <c r="UKB3" s="16"/>
      <c r="UKC3" s="16"/>
      <c r="UKD3" s="16"/>
      <c r="UKE3" s="16"/>
      <c r="UKF3" s="16"/>
      <c r="UKG3" s="16"/>
      <c r="UKH3" s="16"/>
      <c r="UKI3" s="16"/>
      <c r="UKJ3" s="16"/>
      <c r="UKK3" s="16"/>
      <c r="UKL3" s="16"/>
      <c r="UKM3" s="16"/>
      <c r="UKN3" s="16"/>
      <c r="UKO3" s="16"/>
      <c r="UKP3" s="16"/>
      <c r="UKQ3" s="16"/>
      <c r="UKR3" s="16"/>
      <c r="UKS3" s="16"/>
      <c r="UKT3" s="16"/>
      <c r="UKU3" s="16"/>
      <c r="UKV3" s="16"/>
      <c r="UKW3" s="16"/>
      <c r="UKX3" s="16"/>
      <c r="UKY3" s="16"/>
      <c r="UKZ3" s="16"/>
      <c r="ULA3" s="16"/>
      <c r="ULB3" s="16"/>
      <c r="ULC3" s="16"/>
      <c r="ULD3" s="16"/>
      <c r="ULE3" s="16"/>
      <c r="ULF3" s="16"/>
      <c r="ULG3" s="16"/>
      <c r="ULH3" s="16"/>
      <c r="ULI3" s="16"/>
      <c r="ULJ3" s="16"/>
      <c r="ULK3" s="16"/>
      <c r="ULL3" s="16"/>
      <c r="ULM3" s="16"/>
      <c r="ULN3" s="16"/>
      <c r="ULO3" s="16"/>
      <c r="ULP3" s="16"/>
      <c r="ULQ3" s="16"/>
      <c r="ULR3" s="16"/>
      <c r="ULS3" s="16"/>
      <c r="ULT3" s="16"/>
      <c r="ULU3" s="16"/>
      <c r="ULV3" s="16"/>
      <c r="ULW3" s="16"/>
      <c r="ULX3" s="16"/>
      <c r="ULY3" s="16"/>
      <c r="ULZ3" s="16"/>
      <c r="UMA3" s="16"/>
      <c r="UMB3" s="16"/>
      <c r="UMC3" s="16"/>
      <c r="UMD3" s="16"/>
      <c r="UME3" s="16"/>
      <c r="UMF3" s="16"/>
      <c r="UMG3" s="16"/>
      <c r="UMH3" s="16"/>
      <c r="UMI3" s="16"/>
      <c r="UMJ3" s="16"/>
      <c r="UMK3" s="16"/>
      <c r="UML3" s="16"/>
      <c r="UMM3" s="16"/>
      <c r="UMN3" s="16"/>
      <c r="UMO3" s="16"/>
      <c r="UMP3" s="16"/>
      <c r="UMQ3" s="16"/>
      <c r="UMR3" s="16"/>
      <c r="UMS3" s="16"/>
      <c r="UMT3" s="16"/>
      <c r="UMU3" s="16"/>
      <c r="UMV3" s="16"/>
      <c r="UMW3" s="16"/>
      <c r="UMX3" s="16"/>
      <c r="UMY3" s="16"/>
      <c r="UMZ3" s="16"/>
      <c r="UNA3" s="16"/>
      <c r="UNB3" s="16"/>
      <c r="UNC3" s="16"/>
      <c r="UND3" s="16"/>
      <c r="UNE3" s="16"/>
      <c r="UNF3" s="16"/>
      <c r="UNG3" s="16"/>
      <c r="UNH3" s="16"/>
      <c r="UNI3" s="16"/>
      <c r="UNJ3" s="16"/>
      <c r="UNK3" s="16"/>
      <c r="UNL3" s="16"/>
      <c r="UNM3" s="16"/>
      <c r="UNN3" s="16"/>
      <c r="UNO3" s="16"/>
      <c r="UNP3" s="16"/>
      <c r="UNQ3" s="16"/>
      <c r="UNR3" s="16"/>
      <c r="UNS3" s="16"/>
      <c r="UNT3" s="16"/>
      <c r="UNU3" s="16"/>
      <c r="UNV3" s="16"/>
      <c r="UNW3" s="16"/>
      <c r="UNX3" s="16"/>
      <c r="UNY3" s="16"/>
      <c r="UNZ3" s="16"/>
      <c r="UOA3" s="16"/>
      <c r="UOB3" s="16"/>
      <c r="UOC3" s="16"/>
      <c r="UOD3" s="16"/>
      <c r="UOE3" s="16"/>
      <c r="UOF3" s="16"/>
      <c r="UOG3" s="16"/>
      <c r="UOH3" s="16"/>
      <c r="UOI3" s="16"/>
      <c r="UOJ3" s="16"/>
      <c r="UOK3" s="16"/>
      <c r="UOL3" s="16"/>
      <c r="UOM3" s="16"/>
      <c r="UON3" s="16"/>
      <c r="UOO3" s="16"/>
      <c r="UOP3" s="16"/>
      <c r="UOQ3" s="16"/>
      <c r="UOR3" s="16"/>
      <c r="UOS3" s="16"/>
      <c r="UOT3" s="16"/>
      <c r="UOU3" s="16"/>
      <c r="UOV3" s="16"/>
      <c r="UOW3" s="16"/>
      <c r="UOX3" s="16"/>
      <c r="UOY3" s="16"/>
      <c r="UOZ3" s="16"/>
      <c r="UPA3" s="16"/>
      <c r="UPB3" s="16"/>
      <c r="UPC3" s="16"/>
      <c r="UPD3" s="16"/>
      <c r="UPE3" s="16"/>
      <c r="UPF3" s="16"/>
      <c r="UPG3" s="16"/>
      <c r="UPH3" s="16"/>
      <c r="UPI3" s="16"/>
      <c r="UPJ3" s="16"/>
      <c r="UPK3" s="16"/>
      <c r="UPL3" s="16"/>
      <c r="UPM3" s="16"/>
      <c r="UPN3" s="16"/>
      <c r="UPO3" s="16"/>
      <c r="UPP3" s="16"/>
      <c r="UPQ3" s="16"/>
      <c r="UPR3" s="16"/>
      <c r="UPS3" s="16"/>
      <c r="UPT3" s="16"/>
      <c r="UPU3" s="16"/>
      <c r="UPV3" s="16"/>
      <c r="UPW3" s="16"/>
      <c r="UPX3" s="16"/>
      <c r="UPY3" s="16"/>
      <c r="UPZ3" s="16"/>
      <c r="UQA3" s="16"/>
      <c r="UQB3" s="16"/>
      <c r="UQC3" s="16"/>
      <c r="UQD3" s="16"/>
      <c r="UQE3" s="16"/>
      <c r="UQF3" s="16"/>
      <c r="UQG3" s="16"/>
      <c r="UQH3" s="16"/>
      <c r="UQI3" s="16"/>
      <c r="UQJ3" s="16"/>
      <c r="UQK3" s="16"/>
      <c r="UQL3" s="16"/>
      <c r="UQM3" s="16"/>
      <c r="UQN3" s="16"/>
      <c r="UQO3" s="16"/>
      <c r="UQP3" s="16"/>
      <c r="UQQ3" s="16"/>
      <c r="UQR3" s="16"/>
      <c r="UQS3" s="16"/>
      <c r="UQT3" s="16"/>
      <c r="UQU3" s="16"/>
      <c r="UQV3" s="16"/>
      <c r="UQW3" s="16"/>
      <c r="UQX3" s="16"/>
      <c r="UQY3" s="16"/>
      <c r="UQZ3" s="16"/>
      <c r="URA3" s="16"/>
      <c r="URB3" s="16"/>
      <c r="URC3" s="16"/>
      <c r="URD3" s="16"/>
      <c r="URE3" s="16"/>
      <c r="URF3" s="16"/>
      <c r="URG3" s="16"/>
      <c r="URH3" s="16"/>
      <c r="URI3" s="16"/>
      <c r="URJ3" s="16"/>
      <c r="URK3" s="16"/>
      <c r="URL3" s="16"/>
      <c r="URM3" s="16"/>
      <c r="URN3" s="16"/>
      <c r="URO3" s="16"/>
      <c r="URP3" s="16"/>
      <c r="URQ3" s="16"/>
      <c r="URR3" s="16"/>
      <c r="URS3" s="16"/>
      <c r="URT3" s="16"/>
      <c r="URU3" s="16"/>
      <c r="URV3" s="16"/>
      <c r="URW3" s="16"/>
      <c r="URX3" s="16"/>
      <c r="URY3" s="16"/>
      <c r="URZ3" s="16"/>
      <c r="USA3" s="16"/>
      <c r="USB3" s="16"/>
      <c r="USC3" s="16"/>
      <c r="USD3" s="16"/>
      <c r="USE3" s="16"/>
      <c r="USF3" s="16"/>
      <c r="USG3" s="16"/>
      <c r="USH3" s="16"/>
      <c r="USI3" s="16"/>
      <c r="USJ3" s="16"/>
      <c r="USK3" s="16"/>
      <c r="USL3" s="16"/>
      <c r="USM3" s="16"/>
      <c r="USN3" s="16"/>
      <c r="USO3" s="16"/>
      <c r="USP3" s="16"/>
      <c r="USQ3" s="16"/>
      <c r="USR3" s="16"/>
      <c r="USS3" s="16"/>
      <c r="UST3" s="16"/>
      <c r="USU3" s="16"/>
      <c r="USV3" s="16"/>
      <c r="USW3" s="16"/>
      <c r="USX3" s="16"/>
      <c r="USY3" s="16"/>
      <c r="USZ3" s="16"/>
      <c r="UTA3" s="16"/>
      <c r="UTB3" s="16"/>
      <c r="UTC3" s="16"/>
      <c r="UTD3" s="16"/>
      <c r="UTE3" s="16"/>
      <c r="UTF3" s="16"/>
      <c r="UTG3" s="16"/>
      <c r="UTH3" s="16"/>
      <c r="UTI3" s="16"/>
      <c r="UTJ3" s="16"/>
      <c r="UTK3" s="16"/>
      <c r="UTL3" s="16"/>
      <c r="UTM3" s="16"/>
      <c r="UTN3" s="16"/>
      <c r="UTO3" s="16"/>
      <c r="UTP3" s="16"/>
      <c r="UTQ3" s="16"/>
      <c r="UTR3" s="16"/>
      <c r="UTS3" s="16"/>
      <c r="UTT3" s="16"/>
      <c r="UTU3" s="16"/>
      <c r="UTV3" s="16"/>
      <c r="UTW3" s="16"/>
      <c r="UTX3" s="16"/>
      <c r="UTY3" s="16"/>
      <c r="UTZ3" s="16"/>
      <c r="UUA3" s="16"/>
      <c r="UUB3" s="16"/>
      <c r="UUC3" s="16"/>
      <c r="UUD3" s="16"/>
      <c r="UUE3" s="16"/>
      <c r="UUF3" s="16"/>
      <c r="UUG3" s="16"/>
      <c r="UUH3" s="16"/>
      <c r="UUI3" s="16"/>
      <c r="UUJ3" s="16"/>
      <c r="UUK3" s="16"/>
      <c r="UUL3" s="16"/>
      <c r="UUM3" s="16"/>
      <c r="UUN3" s="16"/>
      <c r="UUO3" s="16"/>
      <c r="UUP3" s="16"/>
      <c r="UUQ3" s="16"/>
      <c r="UUR3" s="16"/>
      <c r="UUS3" s="16"/>
      <c r="UUT3" s="16"/>
      <c r="UUU3" s="16"/>
      <c r="UUV3" s="16"/>
      <c r="UUW3" s="16"/>
      <c r="UUX3" s="16"/>
      <c r="UUY3" s="16"/>
      <c r="UUZ3" s="16"/>
      <c r="UVA3" s="16"/>
      <c r="UVB3" s="16"/>
      <c r="UVC3" s="16"/>
      <c r="UVD3" s="16"/>
      <c r="UVE3" s="16"/>
      <c r="UVF3" s="16"/>
      <c r="UVG3" s="16"/>
      <c r="UVH3" s="16"/>
      <c r="UVI3" s="16"/>
      <c r="UVJ3" s="16"/>
      <c r="UVK3" s="16"/>
      <c r="UVL3" s="16"/>
      <c r="UVM3" s="16"/>
      <c r="UVN3" s="16"/>
      <c r="UVO3" s="16"/>
      <c r="UVP3" s="16"/>
      <c r="UVQ3" s="16"/>
      <c r="UVR3" s="16"/>
      <c r="UVS3" s="16"/>
      <c r="UVT3" s="16"/>
      <c r="UVU3" s="16"/>
      <c r="UVV3" s="16"/>
      <c r="UVW3" s="16"/>
      <c r="UVX3" s="16"/>
      <c r="UVY3" s="16"/>
      <c r="UVZ3" s="16"/>
      <c r="UWA3" s="16"/>
      <c r="UWB3" s="16"/>
      <c r="UWC3" s="16"/>
      <c r="UWD3" s="16"/>
      <c r="UWE3" s="16"/>
      <c r="UWF3" s="16"/>
      <c r="UWG3" s="16"/>
      <c r="UWH3" s="16"/>
      <c r="UWI3" s="16"/>
      <c r="UWJ3" s="16"/>
      <c r="UWK3" s="16"/>
      <c r="UWL3" s="16"/>
      <c r="UWM3" s="16"/>
      <c r="UWN3" s="16"/>
      <c r="UWO3" s="16"/>
      <c r="UWP3" s="16"/>
      <c r="UWQ3" s="16"/>
      <c r="UWR3" s="16"/>
      <c r="UWS3" s="16"/>
      <c r="UWT3" s="16"/>
      <c r="UWU3" s="16"/>
      <c r="UWV3" s="16"/>
      <c r="UWW3" s="16"/>
      <c r="UWX3" s="16"/>
      <c r="UWY3" s="16"/>
      <c r="UWZ3" s="16"/>
      <c r="UXA3" s="16"/>
      <c r="UXB3" s="16"/>
      <c r="UXC3" s="16"/>
      <c r="UXD3" s="16"/>
      <c r="UXE3" s="16"/>
      <c r="UXF3" s="16"/>
      <c r="UXG3" s="16"/>
      <c r="UXH3" s="16"/>
      <c r="UXI3" s="16"/>
      <c r="UXJ3" s="16"/>
      <c r="UXK3" s="16"/>
      <c r="UXL3" s="16"/>
      <c r="UXM3" s="16"/>
      <c r="UXN3" s="16"/>
      <c r="UXO3" s="16"/>
      <c r="UXP3" s="16"/>
      <c r="UXQ3" s="16"/>
      <c r="UXR3" s="16"/>
      <c r="UXS3" s="16"/>
      <c r="UXT3" s="16"/>
      <c r="UXU3" s="16"/>
      <c r="UXV3" s="16"/>
      <c r="UXW3" s="16"/>
      <c r="UXX3" s="16"/>
      <c r="UXY3" s="16"/>
      <c r="UXZ3" s="16"/>
      <c r="UYA3" s="16"/>
      <c r="UYB3" s="16"/>
      <c r="UYC3" s="16"/>
      <c r="UYD3" s="16"/>
      <c r="UYE3" s="16"/>
      <c r="UYF3" s="16"/>
      <c r="UYG3" s="16"/>
      <c r="UYH3" s="16"/>
      <c r="UYI3" s="16"/>
      <c r="UYJ3" s="16"/>
      <c r="UYK3" s="16"/>
      <c r="UYL3" s="16"/>
      <c r="UYM3" s="16"/>
      <c r="UYN3" s="16"/>
      <c r="UYO3" s="16"/>
      <c r="UYP3" s="16"/>
      <c r="UYQ3" s="16"/>
      <c r="UYR3" s="16"/>
      <c r="UYS3" s="16"/>
      <c r="UYT3" s="16"/>
      <c r="UYU3" s="16"/>
      <c r="UYV3" s="16"/>
      <c r="UYW3" s="16"/>
      <c r="UYX3" s="16"/>
      <c r="UYY3" s="16"/>
      <c r="UYZ3" s="16"/>
      <c r="UZA3" s="16"/>
      <c r="UZB3" s="16"/>
      <c r="UZC3" s="16"/>
      <c r="UZD3" s="16"/>
      <c r="UZE3" s="16"/>
      <c r="UZF3" s="16"/>
      <c r="UZG3" s="16"/>
      <c r="UZH3" s="16"/>
      <c r="UZI3" s="16"/>
      <c r="UZJ3" s="16"/>
      <c r="UZK3" s="16"/>
      <c r="UZL3" s="16"/>
      <c r="UZM3" s="16"/>
      <c r="UZN3" s="16"/>
      <c r="UZO3" s="16"/>
      <c r="UZP3" s="16"/>
      <c r="UZQ3" s="16"/>
      <c r="UZR3" s="16"/>
      <c r="UZS3" s="16"/>
      <c r="UZT3" s="16"/>
      <c r="UZU3" s="16"/>
      <c r="UZV3" s="16"/>
      <c r="UZW3" s="16"/>
      <c r="UZX3" s="16"/>
      <c r="UZY3" s="16"/>
      <c r="UZZ3" s="16"/>
      <c r="VAA3" s="16"/>
      <c r="VAB3" s="16"/>
      <c r="VAC3" s="16"/>
      <c r="VAD3" s="16"/>
      <c r="VAE3" s="16"/>
      <c r="VAF3" s="16"/>
      <c r="VAG3" s="16"/>
      <c r="VAH3" s="16"/>
      <c r="VAI3" s="16"/>
      <c r="VAJ3" s="16"/>
      <c r="VAK3" s="16"/>
      <c r="VAL3" s="16"/>
      <c r="VAM3" s="16"/>
      <c r="VAN3" s="16"/>
      <c r="VAO3" s="16"/>
      <c r="VAP3" s="16"/>
      <c r="VAQ3" s="16"/>
      <c r="VAR3" s="16"/>
      <c r="VAS3" s="16"/>
      <c r="VAT3" s="16"/>
      <c r="VAU3" s="16"/>
      <c r="VAV3" s="16"/>
      <c r="VAW3" s="16"/>
      <c r="VAX3" s="16"/>
      <c r="VAY3" s="16"/>
      <c r="VAZ3" s="16"/>
      <c r="VBA3" s="16"/>
      <c r="VBB3" s="16"/>
      <c r="VBC3" s="16"/>
      <c r="VBD3" s="16"/>
      <c r="VBE3" s="16"/>
      <c r="VBF3" s="16"/>
      <c r="VBG3" s="16"/>
      <c r="VBH3" s="16"/>
      <c r="VBI3" s="16"/>
      <c r="VBJ3" s="16"/>
      <c r="VBK3" s="16"/>
      <c r="VBL3" s="16"/>
      <c r="VBM3" s="16"/>
      <c r="VBN3" s="16"/>
      <c r="VBO3" s="16"/>
      <c r="VBP3" s="16"/>
      <c r="VBQ3" s="16"/>
      <c r="VBR3" s="16"/>
      <c r="VBS3" s="16"/>
      <c r="VBT3" s="16"/>
      <c r="VBU3" s="16"/>
      <c r="VBV3" s="16"/>
      <c r="VBW3" s="16"/>
      <c r="VBX3" s="16"/>
      <c r="VBY3" s="16"/>
      <c r="VBZ3" s="16"/>
      <c r="VCA3" s="16"/>
      <c r="VCB3" s="16"/>
      <c r="VCC3" s="16"/>
      <c r="VCD3" s="16"/>
      <c r="VCE3" s="16"/>
      <c r="VCF3" s="16"/>
      <c r="VCG3" s="16"/>
      <c r="VCH3" s="16"/>
      <c r="VCI3" s="16"/>
      <c r="VCJ3" s="16"/>
      <c r="VCK3" s="16"/>
      <c r="VCL3" s="16"/>
      <c r="VCM3" s="16"/>
      <c r="VCN3" s="16"/>
      <c r="VCO3" s="16"/>
      <c r="VCP3" s="16"/>
      <c r="VCQ3" s="16"/>
      <c r="VCR3" s="16"/>
      <c r="VCS3" s="16"/>
      <c r="VCT3" s="16"/>
      <c r="VCU3" s="16"/>
      <c r="VCV3" s="16"/>
      <c r="VCW3" s="16"/>
      <c r="VCX3" s="16"/>
      <c r="VCY3" s="16"/>
      <c r="VCZ3" s="16"/>
      <c r="VDA3" s="16"/>
      <c r="VDB3" s="16"/>
      <c r="VDC3" s="16"/>
      <c r="VDD3" s="16"/>
      <c r="VDE3" s="16"/>
      <c r="VDF3" s="16"/>
      <c r="VDG3" s="16"/>
      <c r="VDH3" s="16"/>
      <c r="VDI3" s="16"/>
      <c r="VDJ3" s="16"/>
      <c r="VDK3" s="16"/>
      <c r="VDL3" s="16"/>
      <c r="VDM3" s="16"/>
      <c r="VDN3" s="16"/>
      <c r="VDO3" s="16"/>
      <c r="VDP3" s="16"/>
      <c r="VDQ3" s="16"/>
      <c r="VDR3" s="16"/>
      <c r="VDS3" s="16"/>
      <c r="VDT3" s="16"/>
      <c r="VDU3" s="16"/>
      <c r="VDV3" s="16"/>
      <c r="VDW3" s="16"/>
      <c r="VDX3" s="16"/>
      <c r="VDY3" s="16"/>
      <c r="VDZ3" s="16"/>
      <c r="VEA3" s="16"/>
      <c r="VEB3" s="16"/>
      <c r="VEC3" s="16"/>
      <c r="VED3" s="16"/>
      <c r="VEE3" s="16"/>
      <c r="VEF3" s="16"/>
      <c r="VEG3" s="16"/>
      <c r="VEH3" s="16"/>
      <c r="VEI3" s="16"/>
      <c r="VEJ3" s="16"/>
      <c r="VEK3" s="16"/>
      <c r="VEL3" s="16"/>
      <c r="VEM3" s="16"/>
      <c r="VEN3" s="16"/>
      <c r="VEO3" s="16"/>
      <c r="VEP3" s="16"/>
      <c r="VEQ3" s="16"/>
      <c r="VER3" s="16"/>
      <c r="VES3" s="16"/>
      <c r="VET3" s="16"/>
      <c r="VEU3" s="16"/>
      <c r="VEV3" s="16"/>
      <c r="VEW3" s="16"/>
      <c r="VEX3" s="16"/>
      <c r="VEY3" s="16"/>
      <c r="VEZ3" s="16"/>
      <c r="VFA3" s="16"/>
      <c r="VFB3" s="16"/>
      <c r="VFC3" s="16"/>
      <c r="VFD3" s="16"/>
      <c r="VFE3" s="16"/>
      <c r="VFF3" s="16"/>
      <c r="VFG3" s="16"/>
      <c r="VFH3" s="16"/>
      <c r="VFI3" s="16"/>
      <c r="VFJ3" s="16"/>
      <c r="VFK3" s="16"/>
      <c r="VFL3" s="16"/>
      <c r="VFM3" s="16"/>
      <c r="VFN3" s="16"/>
      <c r="VFO3" s="16"/>
      <c r="VFP3" s="16"/>
      <c r="VFQ3" s="16"/>
      <c r="VFR3" s="16"/>
      <c r="VFS3" s="16"/>
      <c r="VFT3" s="16"/>
      <c r="VFU3" s="16"/>
      <c r="VFV3" s="16"/>
      <c r="VFW3" s="16"/>
      <c r="VFX3" s="16"/>
      <c r="VFY3" s="16"/>
      <c r="VFZ3" s="16"/>
      <c r="VGA3" s="16"/>
      <c r="VGB3" s="16"/>
      <c r="VGC3" s="16"/>
      <c r="VGD3" s="16"/>
      <c r="VGE3" s="16"/>
      <c r="VGF3" s="16"/>
      <c r="VGG3" s="16"/>
      <c r="VGH3" s="16"/>
      <c r="VGI3" s="16"/>
      <c r="VGJ3" s="16"/>
      <c r="VGK3" s="16"/>
      <c r="VGL3" s="16"/>
      <c r="VGM3" s="16"/>
      <c r="VGN3" s="16"/>
      <c r="VGO3" s="16"/>
      <c r="VGP3" s="16"/>
      <c r="VGQ3" s="16"/>
      <c r="VGR3" s="16"/>
      <c r="VGS3" s="16"/>
      <c r="VGT3" s="16"/>
      <c r="VGU3" s="16"/>
      <c r="VGV3" s="16"/>
      <c r="VGW3" s="16"/>
      <c r="VGX3" s="16"/>
      <c r="VGY3" s="16"/>
      <c r="VGZ3" s="16"/>
      <c r="VHA3" s="16"/>
      <c r="VHB3" s="16"/>
      <c r="VHC3" s="16"/>
      <c r="VHD3" s="16"/>
      <c r="VHE3" s="16"/>
      <c r="VHF3" s="16"/>
      <c r="VHG3" s="16"/>
      <c r="VHH3" s="16"/>
      <c r="VHI3" s="16"/>
      <c r="VHJ3" s="16"/>
      <c r="VHK3" s="16"/>
      <c r="VHL3" s="16"/>
      <c r="VHM3" s="16"/>
      <c r="VHN3" s="16"/>
      <c r="VHO3" s="16"/>
      <c r="VHP3" s="16"/>
      <c r="VHQ3" s="16"/>
      <c r="VHR3" s="16"/>
      <c r="VHS3" s="16"/>
      <c r="VHT3" s="16"/>
      <c r="VHU3" s="16"/>
      <c r="VHV3" s="16"/>
      <c r="VHW3" s="16"/>
      <c r="VHX3" s="16"/>
      <c r="VHY3" s="16"/>
      <c r="VHZ3" s="16"/>
      <c r="VIA3" s="16"/>
      <c r="VIB3" s="16"/>
      <c r="VIC3" s="16"/>
      <c r="VID3" s="16"/>
      <c r="VIE3" s="16"/>
      <c r="VIF3" s="16"/>
      <c r="VIG3" s="16"/>
      <c r="VIH3" s="16"/>
      <c r="VII3" s="16"/>
      <c r="VIJ3" s="16"/>
      <c r="VIK3" s="16"/>
      <c r="VIL3" s="16"/>
      <c r="VIM3" s="16"/>
      <c r="VIN3" s="16"/>
      <c r="VIO3" s="16"/>
      <c r="VIP3" s="16"/>
      <c r="VIQ3" s="16"/>
      <c r="VIR3" s="16"/>
      <c r="VIS3" s="16"/>
      <c r="VIT3" s="16"/>
      <c r="VIU3" s="16"/>
      <c r="VIV3" s="16"/>
      <c r="VIW3" s="16"/>
      <c r="VIX3" s="16"/>
      <c r="VIY3" s="16"/>
      <c r="VIZ3" s="16"/>
      <c r="VJA3" s="16"/>
      <c r="VJB3" s="16"/>
      <c r="VJC3" s="16"/>
      <c r="VJD3" s="16"/>
      <c r="VJE3" s="16"/>
      <c r="VJF3" s="16"/>
      <c r="VJG3" s="16"/>
      <c r="VJH3" s="16"/>
      <c r="VJI3" s="16"/>
      <c r="VJJ3" s="16"/>
      <c r="VJK3" s="16"/>
      <c r="VJL3" s="16"/>
      <c r="VJM3" s="16"/>
      <c r="VJN3" s="16"/>
      <c r="VJO3" s="16"/>
      <c r="VJP3" s="16"/>
      <c r="VJQ3" s="16"/>
      <c r="VJR3" s="16"/>
      <c r="VJS3" s="16"/>
      <c r="VJT3" s="16"/>
      <c r="VJU3" s="16"/>
      <c r="VJV3" s="16"/>
      <c r="VJW3" s="16"/>
      <c r="VJX3" s="16"/>
      <c r="VJY3" s="16"/>
      <c r="VJZ3" s="16"/>
      <c r="VKA3" s="16"/>
      <c r="VKB3" s="16"/>
      <c r="VKC3" s="16"/>
      <c r="VKD3" s="16"/>
      <c r="VKE3" s="16"/>
      <c r="VKF3" s="16"/>
      <c r="VKG3" s="16"/>
      <c r="VKH3" s="16"/>
      <c r="VKI3" s="16"/>
      <c r="VKJ3" s="16"/>
      <c r="VKK3" s="16"/>
      <c r="VKL3" s="16"/>
      <c r="VKM3" s="16"/>
      <c r="VKN3" s="16"/>
      <c r="VKO3" s="16"/>
      <c r="VKP3" s="16"/>
      <c r="VKQ3" s="16"/>
      <c r="VKR3" s="16"/>
      <c r="VKS3" s="16"/>
      <c r="VKT3" s="16"/>
      <c r="VKU3" s="16"/>
      <c r="VKV3" s="16"/>
      <c r="VKW3" s="16"/>
      <c r="VKX3" s="16"/>
      <c r="VKY3" s="16"/>
      <c r="VKZ3" s="16"/>
      <c r="VLA3" s="16"/>
      <c r="VLB3" s="16"/>
      <c r="VLC3" s="16"/>
      <c r="VLD3" s="16"/>
      <c r="VLE3" s="16"/>
      <c r="VLF3" s="16"/>
      <c r="VLG3" s="16"/>
      <c r="VLH3" s="16"/>
      <c r="VLI3" s="16"/>
      <c r="VLJ3" s="16"/>
      <c r="VLK3" s="16"/>
      <c r="VLL3" s="16"/>
      <c r="VLM3" s="16"/>
      <c r="VLN3" s="16"/>
      <c r="VLO3" s="16"/>
      <c r="VLP3" s="16"/>
      <c r="VLQ3" s="16"/>
      <c r="VLR3" s="16"/>
      <c r="VLS3" s="16"/>
      <c r="VLT3" s="16"/>
      <c r="VLU3" s="16"/>
      <c r="VLV3" s="16"/>
      <c r="VLW3" s="16"/>
      <c r="VLX3" s="16"/>
      <c r="VLY3" s="16"/>
      <c r="VLZ3" s="16"/>
      <c r="VMA3" s="16"/>
      <c r="VMB3" s="16"/>
      <c r="VMC3" s="16"/>
      <c r="VMD3" s="16"/>
      <c r="VME3" s="16"/>
      <c r="VMF3" s="16"/>
      <c r="VMG3" s="16"/>
      <c r="VMH3" s="16"/>
      <c r="VMI3" s="16"/>
      <c r="VMJ3" s="16"/>
      <c r="VMK3" s="16"/>
      <c r="VML3" s="16"/>
      <c r="VMM3" s="16"/>
      <c r="VMN3" s="16"/>
      <c r="VMO3" s="16"/>
      <c r="VMP3" s="16"/>
      <c r="VMQ3" s="16"/>
      <c r="VMR3" s="16"/>
      <c r="VMS3" s="16"/>
      <c r="VMT3" s="16"/>
      <c r="VMU3" s="16"/>
      <c r="VMV3" s="16"/>
      <c r="VMW3" s="16"/>
      <c r="VMX3" s="16"/>
      <c r="VMY3" s="16"/>
      <c r="VMZ3" s="16"/>
      <c r="VNA3" s="16"/>
      <c r="VNB3" s="16"/>
      <c r="VNC3" s="16"/>
      <c r="VND3" s="16"/>
      <c r="VNE3" s="16"/>
      <c r="VNF3" s="16"/>
      <c r="VNG3" s="16"/>
      <c r="VNH3" s="16"/>
      <c r="VNI3" s="16"/>
      <c r="VNJ3" s="16"/>
      <c r="VNK3" s="16"/>
      <c r="VNL3" s="16"/>
      <c r="VNM3" s="16"/>
      <c r="VNN3" s="16"/>
      <c r="VNO3" s="16"/>
      <c r="VNP3" s="16"/>
      <c r="VNQ3" s="16"/>
      <c r="VNR3" s="16"/>
      <c r="VNS3" s="16"/>
      <c r="VNT3" s="16"/>
      <c r="VNU3" s="16"/>
      <c r="VNV3" s="16"/>
      <c r="VNW3" s="16"/>
      <c r="VNX3" s="16"/>
      <c r="VNY3" s="16"/>
      <c r="VNZ3" s="16"/>
      <c r="VOA3" s="16"/>
      <c r="VOB3" s="16"/>
      <c r="VOC3" s="16"/>
      <c r="VOD3" s="16"/>
      <c r="VOE3" s="16"/>
      <c r="VOF3" s="16"/>
      <c r="VOG3" s="16"/>
      <c r="VOH3" s="16"/>
      <c r="VOI3" s="16"/>
      <c r="VOJ3" s="16"/>
      <c r="VOK3" s="16"/>
      <c r="VOL3" s="16"/>
      <c r="VOM3" s="16"/>
      <c r="VON3" s="16"/>
      <c r="VOO3" s="16"/>
      <c r="VOP3" s="16"/>
      <c r="VOQ3" s="16"/>
      <c r="VOR3" s="16"/>
      <c r="VOS3" s="16"/>
      <c r="VOT3" s="16"/>
      <c r="VOU3" s="16"/>
      <c r="VOV3" s="16"/>
      <c r="VOW3" s="16"/>
      <c r="VOX3" s="16"/>
      <c r="VOY3" s="16"/>
      <c r="VOZ3" s="16"/>
      <c r="VPA3" s="16"/>
      <c r="VPB3" s="16"/>
      <c r="VPC3" s="16"/>
      <c r="VPD3" s="16"/>
      <c r="VPE3" s="16"/>
      <c r="VPF3" s="16"/>
      <c r="VPG3" s="16"/>
      <c r="VPH3" s="16"/>
      <c r="VPI3" s="16"/>
      <c r="VPJ3" s="16"/>
      <c r="VPK3" s="16"/>
      <c r="VPL3" s="16"/>
      <c r="VPM3" s="16"/>
      <c r="VPN3" s="16"/>
      <c r="VPO3" s="16"/>
      <c r="VPP3" s="16"/>
      <c r="VPQ3" s="16"/>
      <c r="VPR3" s="16"/>
      <c r="VPS3" s="16"/>
      <c r="VPT3" s="16"/>
      <c r="VPU3" s="16"/>
      <c r="VPV3" s="16"/>
      <c r="VPW3" s="16"/>
      <c r="VPX3" s="16"/>
      <c r="VPY3" s="16"/>
      <c r="VPZ3" s="16"/>
      <c r="VQA3" s="16"/>
      <c r="VQB3" s="16"/>
      <c r="VQC3" s="16"/>
      <c r="VQD3" s="16"/>
      <c r="VQE3" s="16"/>
      <c r="VQF3" s="16"/>
      <c r="VQG3" s="16"/>
      <c r="VQH3" s="16"/>
      <c r="VQI3" s="16"/>
      <c r="VQJ3" s="16"/>
      <c r="VQK3" s="16"/>
      <c r="VQL3" s="16"/>
      <c r="VQM3" s="16"/>
      <c r="VQN3" s="16"/>
      <c r="VQO3" s="16"/>
      <c r="VQP3" s="16"/>
      <c r="VQQ3" s="16"/>
      <c r="VQR3" s="16"/>
      <c r="VQS3" s="16"/>
      <c r="VQT3" s="16"/>
      <c r="VQU3" s="16"/>
      <c r="VQV3" s="16"/>
      <c r="VQW3" s="16"/>
      <c r="VQX3" s="16"/>
      <c r="VQY3" s="16"/>
      <c r="VQZ3" s="16"/>
      <c r="VRA3" s="16"/>
      <c r="VRB3" s="16"/>
      <c r="VRC3" s="16"/>
      <c r="VRD3" s="16"/>
      <c r="VRE3" s="16"/>
      <c r="VRF3" s="16"/>
      <c r="VRG3" s="16"/>
      <c r="VRH3" s="16"/>
      <c r="VRI3" s="16"/>
      <c r="VRJ3" s="16"/>
      <c r="VRK3" s="16"/>
      <c r="VRL3" s="16"/>
      <c r="VRM3" s="16"/>
      <c r="VRN3" s="16"/>
      <c r="VRO3" s="16"/>
      <c r="VRP3" s="16"/>
      <c r="VRQ3" s="16"/>
      <c r="VRR3" s="16"/>
      <c r="VRS3" s="16"/>
      <c r="VRT3" s="16"/>
      <c r="VRU3" s="16"/>
      <c r="VRV3" s="16"/>
      <c r="VRW3" s="16"/>
      <c r="VRX3" s="16"/>
      <c r="VRY3" s="16"/>
      <c r="VRZ3" s="16"/>
      <c r="VSA3" s="16"/>
      <c r="VSB3" s="16"/>
      <c r="VSC3" s="16"/>
      <c r="VSD3" s="16"/>
      <c r="VSE3" s="16"/>
      <c r="VSF3" s="16"/>
      <c r="VSG3" s="16"/>
      <c r="VSH3" s="16"/>
      <c r="VSI3" s="16"/>
      <c r="VSJ3" s="16"/>
      <c r="VSK3" s="16"/>
      <c r="VSL3" s="16"/>
      <c r="VSM3" s="16"/>
      <c r="VSN3" s="16"/>
      <c r="VSO3" s="16"/>
      <c r="VSP3" s="16"/>
      <c r="VSQ3" s="16"/>
      <c r="VSR3" s="16"/>
      <c r="VSS3" s="16"/>
      <c r="VST3" s="16"/>
      <c r="VSU3" s="16"/>
      <c r="VSV3" s="16"/>
      <c r="VSW3" s="16"/>
      <c r="VSX3" s="16"/>
      <c r="VSY3" s="16"/>
      <c r="VSZ3" s="16"/>
      <c r="VTA3" s="16"/>
      <c r="VTB3" s="16"/>
      <c r="VTC3" s="16"/>
      <c r="VTD3" s="16"/>
      <c r="VTE3" s="16"/>
      <c r="VTF3" s="16"/>
      <c r="VTG3" s="16"/>
      <c r="VTH3" s="16"/>
      <c r="VTI3" s="16"/>
      <c r="VTJ3" s="16"/>
      <c r="VTK3" s="16"/>
      <c r="VTL3" s="16"/>
      <c r="VTM3" s="16"/>
      <c r="VTN3" s="16"/>
      <c r="VTO3" s="16"/>
      <c r="VTP3" s="16"/>
      <c r="VTQ3" s="16"/>
      <c r="VTR3" s="16"/>
      <c r="VTS3" s="16"/>
      <c r="VTT3" s="16"/>
      <c r="VTU3" s="16"/>
      <c r="VTV3" s="16"/>
      <c r="VTW3" s="16"/>
      <c r="VTX3" s="16"/>
      <c r="VTY3" s="16"/>
      <c r="VTZ3" s="16"/>
      <c r="VUA3" s="16"/>
      <c r="VUB3" s="16"/>
      <c r="VUC3" s="16"/>
      <c r="VUD3" s="16"/>
      <c r="VUE3" s="16"/>
      <c r="VUF3" s="16"/>
      <c r="VUG3" s="16"/>
      <c r="VUH3" s="16"/>
      <c r="VUI3" s="16"/>
      <c r="VUJ3" s="16"/>
      <c r="VUK3" s="16"/>
      <c r="VUL3" s="16"/>
      <c r="VUM3" s="16"/>
      <c r="VUN3" s="16"/>
      <c r="VUO3" s="16"/>
      <c r="VUP3" s="16"/>
      <c r="VUQ3" s="16"/>
      <c r="VUR3" s="16"/>
      <c r="VUS3" s="16"/>
      <c r="VUT3" s="16"/>
      <c r="VUU3" s="16"/>
      <c r="VUV3" s="16"/>
      <c r="VUW3" s="16"/>
      <c r="VUX3" s="16"/>
      <c r="VUY3" s="16"/>
      <c r="VUZ3" s="16"/>
      <c r="VVA3" s="16"/>
      <c r="VVB3" s="16"/>
      <c r="VVC3" s="16"/>
      <c r="VVD3" s="16"/>
      <c r="VVE3" s="16"/>
      <c r="VVF3" s="16"/>
      <c r="VVG3" s="16"/>
      <c r="VVH3" s="16"/>
      <c r="VVI3" s="16"/>
      <c r="VVJ3" s="16"/>
      <c r="VVK3" s="16"/>
      <c r="VVL3" s="16"/>
      <c r="VVM3" s="16"/>
      <c r="VVN3" s="16"/>
      <c r="VVO3" s="16"/>
      <c r="VVP3" s="16"/>
      <c r="VVQ3" s="16"/>
      <c r="VVR3" s="16"/>
      <c r="VVS3" s="16"/>
      <c r="VVT3" s="16"/>
      <c r="VVU3" s="16"/>
      <c r="VVV3" s="16"/>
      <c r="VVW3" s="16"/>
      <c r="VVX3" s="16"/>
      <c r="VVY3" s="16"/>
      <c r="VVZ3" s="16"/>
      <c r="VWA3" s="16"/>
      <c r="VWB3" s="16"/>
      <c r="VWC3" s="16"/>
      <c r="VWD3" s="16"/>
      <c r="VWE3" s="16"/>
      <c r="VWF3" s="16"/>
      <c r="VWG3" s="16"/>
      <c r="VWH3" s="16"/>
      <c r="VWI3" s="16"/>
      <c r="VWJ3" s="16"/>
      <c r="VWK3" s="16"/>
      <c r="VWL3" s="16"/>
      <c r="VWM3" s="16"/>
      <c r="VWN3" s="16"/>
      <c r="VWO3" s="16"/>
      <c r="VWP3" s="16"/>
      <c r="VWQ3" s="16"/>
      <c r="VWR3" s="16"/>
      <c r="VWS3" s="16"/>
      <c r="VWT3" s="16"/>
      <c r="VWU3" s="16"/>
      <c r="VWV3" s="16"/>
      <c r="VWW3" s="16"/>
      <c r="VWX3" s="16"/>
      <c r="VWY3" s="16"/>
      <c r="VWZ3" s="16"/>
      <c r="VXA3" s="16"/>
      <c r="VXB3" s="16"/>
      <c r="VXC3" s="16"/>
      <c r="VXD3" s="16"/>
      <c r="VXE3" s="16"/>
      <c r="VXF3" s="16"/>
      <c r="VXG3" s="16"/>
      <c r="VXH3" s="16"/>
      <c r="VXI3" s="16"/>
      <c r="VXJ3" s="16"/>
      <c r="VXK3" s="16"/>
      <c r="VXL3" s="16"/>
      <c r="VXM3" s="16"/>
      <c r="VXN3" s="16"/>
      <c r="VXO3" s="16"/>
      <c r="VXP3" s="16"/>
      <c r="VXQ3" s="16"/>
      <c r="VXR3" s="16"/>
      <c r="VXS3" s="16"/>
      <c r="VXT3" s="16"/>
      <c r="VXU3" s="16"/>
      <c r="VXV3" s="16"/>
      <c r="VXW3" s="16"/>
      <c r="VXX3" s="16"/>
      <c r="VXY3" s="16"/>
      <c r="VXZ3" s="16"/>
      <c r="VYA3" s="16"/>
      <c r="VYB3" s="16"/>
      <c r="VYC3" s="16"/>
      <c r="VYD3" s="16"/>
      <c r="VYE3" s="16"/>
      <c r="VYF3" s="16"/>
      <c r="VYG3" s="16"/>
      <c r="VYH3" s="16"/>
      <c r="VYI3" s="16"/>
      <c r="VYJ3" s="16"/>
      <c r="VYK3" s="16"/>
      <c r="VYL3" s="16"/>
      <c r="VYM3" s="16"/>
      <c r="VYN3" s="16"/>
      <c r="VYO3" s="16"/>
      <c r="VYP3" s="16"/>
      <c r="VYQ3" s="16"/>
      <c r="VYR3" s="16"/>
      <c r="VYS3" s="16"/>
      <c r="VYT3" s="16"/>
      <c r="VYU3" s="16"/>
      <c r="VYV3" s="16"/>
      <c r="VYW3" s="16"/>
      <c r="VYX3" s="16"/>
      <c r="VYY3" s="16"/>
      <c r="VYZ3" s="16"/>
      <c r="VZA3" s="16"/>
      <c r="VZB3" s="16"/>
      <c r="VZC3" s="16"/>
      <c r="VZD3" s="16"/>
      <c r="VZE3" s="16"/>
      <c r="VZF3" s="16"/>
      <c r="VZG3" s="16"/>
      <c r="VZH3" s="16"/>
      <c r="VZI3" s="16"/>
      <c r="VZJ3" s="16"/>
      <c r="VZK3" s="16"/>
      <c r="VZL3" s="16"/>
      <c r="VZM3" s="16"/>
      <c r="VZN3" s="16"/>
      <c r="VZO3" s="16"/>
      <c r="VZP3" s="16"/>
      <c r="VZQ3" s="16"/>
      <c r="VZR3" s="16"/>
      <c r="VZS3" s="16"/>
      <c r="VZT3" s="16"/>
      <c r="VZU3" s="16"/>
      <c r="VZV3" s="16"/>
      <c r="VZW3" s="16"/>
      <c r="VZX3" s="16"/>
      <c r="VZY3" s="16"/>
      <c r="VZZ3" s="16"/>
      <c r="WAA3" s="16"/>
      <c r="WAB3" s="16"/>
      <c r="WAC3" s="16"/>
      <c r="WAD3" s="16"/>
      <c r="WAE3" s="16"/>
      <c r="WAF3" s="16"/>
      <c r="WAG3" s="16"/>
      <c r="WAH3" s="16"/>
      <c r="WAI3" s="16"/>
      <c r="WAJ3" s="16"/>
      <c r="WAK3" s="16"/>
      <c r="WAL3" s="16"/>
      <c r="WAM3" s="16"/>
      <c r="WAN3" s="16"/>
      <c r="WAO3" s="16"/>
      <c r="WAP3" s="16"/>
      <c r="WAQ3" s="16"/>
      <c r="WAR3" s="16"/>
      <c r="WAS3" s="16"/>
      <c r="WAT3" s="16"/>
      <c r="WAU3" s="16"/>
      <c r="WAV3" s="16"/>
      <c r="WAW3" s="16"/>
      <c r="WAX3" s="16"/>
      <c r="WAY3" s="16"/>
      <c r="WAZ3" s="16"/>
      <c r="WBA3" s="16"/>
      <c r="WBB3" s="16"/>
      <c r="WBC3" s="16"/>
      <c r="WBD3" s="16"/>
      <c r="WBE3" s="16"/>
      <c r="WBF3" s="16"/>
      <c r="WBG3" s="16"/>
      <c r="WBH3" s="16"/>
      <c r="WBI3" s="16"/>
      <c r="WBJ3" s="16"/>
      <c r="WBK3" s="16"/>
      <c r="WBL3" s="16"/>
      <c r="WBM3" s="16"/>
      <c r="WBN3" s="16"/>
      <c r="WBO3" s="16"/>
      <c r="WBP3" s="16"/>
      <c r="WBQ3" s="16"/>
      <c r="WBR3" s="16"/>
      <c r="WBS3" s="16"/>
      <c r="WBT3" s="16"/>
      <c r="WBU3" s="16"/>
      <c r="WBV3" s="16"/>
      <c r="WBW3" s="16"/>
      <c r="WBX3" s="16"/>
      <c r="WBY3" s="16"/>
      <c r="WBZ3" s="16"/>
      <c r="WCA3" s="16"/>
      <c r="WCB3" s="16"/>
      <c r="WCC3" s="16"/>
      <c r="WCD3" s="16"/>
      <c r="WCE3" s="16"/>
      <c r="WCF3" s="16"/>
      <c r="WCG3" s="16"/>
      <c r="WCH3" s="16"/>
      <c r="WCI3" s="16"/>
      <c r="WCJ3" s="16"/>
      <c r="WCK3" s="16"/>
      <c r="WCL3" s="16"/>
      <c r="WCM3" s="16"/>
      <c r="WCN3" s="16"/>
      <c r="WCO3" s="16"/>
      <c r="WCP3" s="16"/>
      <c r="WCQ3" s="16"/>
      <c r="WCR3" s="16"/>
      <c r="WCS3" s="16"/>
      <c r="WCT3" s="16"/>
      <c r="WCU3" s="16"/>
      <c r="WCV3" s="16"/>
      <c r="WCW3" s="16"/>
      <c r="WCX3" s="16"/>
      <c r="WCY3" s="16"/>
      <c r="WCZ3" s="16"/>
      <c r="WDA3" s="16"/>
      <c r="WDB3" s="16"/>
      <c r="WDC3" s="16"/>
      <c r="WDD3" s="16"/>
      <c r="WDE3" s="16"/>
      <c r="WDF3" s="16"/>
      <c r="WDG3" s="16"/>
      <c r="WDH3" s="16"/>
      <c r="WDI3" s="16"/>
      <c r="WDJ3" s="16"/>
      <c r="WDK3" s="16"/>
      <c r="WDL3" s="16"/>
      <c r="WDM3" s="16"/>
      <c r="WDN3" s="16"/>
      <c r="WDO3" s="16"/>
      <c r="WDP3" s="16"/>
      <c r="WDQ3" s="16"/>
      <c r="WDR3" s="16"/>
      <c r="WDS3" s="16"/>
      <c r="WDT3" s="16"/>
      <c r="WDU3" s="16"/>
      <c r="WDV3" s="16"/>
      <c r="WDW3" s="16"/>
      <c r="WDX3" s="16"/>
      <c r="WDY3" s="16"/>
      <c r="WDZ3" s="16"/>
      <c r="WEA3" s="16"/>
      <c r="WEB3" s="16"/>
      <c r="WEC3" s="16"/>
      <c r="WED3" s="16"/>
      <c r="WEE3" s="16"/>
      <c r="WEF3" s="16"/>
      <c r="WEG3" s="16"/>
      <c r="WEH3" s="16"/>
      <c r="WEI3" s="16"/>
      <c r="WEJ3" s="16"/>
      <c r="WEK3" s="16"/>
      <c r="WEL3" s="16"/>
      <c r="WEM3" s="16"/>
      <c r="WEN3" s="16"/>
      <c r="WEO3" s="16"/>
      <c r="WEP3" s="16"/>
      <c r="WEQ3" s="16"/>
      <c r="WER3" s="16"/>
      <c r="WES3" s="16"/>
      <c r="WET3" s="16"/>
      <c r="WEU3" s="16"/>
      <c r="WEV3" s="16"/>
      <c r="WEW3" s="16"/>
      <c r="WEX3" s="16"/>
      <c r="WEY3" s="16"/>
      <c r="WEZ3" s="16"/>
      <c r="WFA3" s="16"/>
      <c r="WFB3" s="16"/>
      <c r="WFC3" s="16"/>
      <c r="WFD3" s="16"/>
      <c r="WFE3" s="16"/>
      <c r="WFF3" s="16"/>
      <c r="WFG3" s="16"/>
      <c r="WFH3" s="16"/>
      <c r="WFI3" s="16"/>
      <c r="WFJ3" s="16"/>
      <c r="WFK3" s="16"/>
      <c r="WFL3" s="16"/>
      <c r="WFM3" s="16"/>
      <c r="WFN3" s="16"/>
      <c r="WFO3" s="16"/>
      <c r="WFP3" s="16"/>
      <c r="WFQ3" s="16"/>
      <c r="WFR3" s="16"/>
      <c r="WFS3" s="16"/>
      <c r="WFT3" s="16"/>
      <c r="WFU3" s="16"/>
      <c r="WFV3" s="16"/>
      <c r="WFW3" s="16"/>
      <c r="WFX3" s="16"/>
      <c r="WFY3" s="16"/>
      <c r="WFZ3" s="16"/>
      <c r="WGA3" s="16"/>
      <c r="WGB3" s="16"/>
      <c r="WGC3" s="16"/>
      <c r="WGD3" s="16"/>
      <c r="WGE3" s="16"/>
      <c r="WGF3" s="16"/>
      <c r="WGG3" s="16"/>
      <c r="WGH3" s="16"/>
      <c r="WGI3" s="16"/>
      <c r="WGJ3" s="16"/>
      <c r="WGK3" s="16"/>
      <c r="WGL3" s="16"/>
      <c r="WGM3" s="16"/>
      <c r="WGN3" s="16"/>
      <c r="WGO3" s="16"/>
      <c r="WGP3" s="16"/>
      <c r="WGQ3" s="16"/>
      <c r="WGR3" s="16"/>
      <c r="WGS3" s="16"/>
      <c r="WGT3" s="16"/>
      <c r="WGU3" s="16"/>
      <c r="WGV3" s="16"/>
      <c r="WGW3" s="16"/>
      <c r="WGX3" s="16"/>
      <c r="WGY3" s="16"/>
      <c r="WGZ3" s="16"/>
      <c r="WHA3" s="16"/>
      <c r="WHB3" s="16"/>
      <c r="WHC3" s="16"/>
      <c r="WHD3" s="16"/>
      <c r="WHE3" s="16"/>
      <c r="WHF3" s="16"/>
      <c r="WHG3" s="16"/>
      <c r="WHH3" s="16"/>
      <c r="WHI3" s="16"/>
      <c r="WHJ3" s="16"/>
      <c r="WHK3" s="16"/>
      <c r="WHL3" s="16"/>
      <c r="WHM3" s="16"/>
      <c r="WHN3" s="16"/>
      <c r="WHO3" s="16"/>
      <c r="WHP3" s="16"/>
      <c r="WHQ3" s="16"/>
      <c r="WHR3" s="16"/>
      <c r="WHS3" s="16"/>
      <c r="WHT3" s="16"/>
      <c r="WHU3" s="16"/>
      <c r="WHV3" s="16"/>
      <c r="WHW3" s="16"/>
      <c r="WHX3" s="16"/>
      <c r="WHY3" s="16"/>
      <c r="WHZ3" s="16"/>
      <c r="WIA3" s="16"/>
      <c r="WIB3" s="16"/>
      <c r="WIC3" s="16"/>
      <c r="WID3" s="16"/>
      <c r="WIE3" s="16"/>
      <c r="WIF3" s="16"/>
      <c r="WIG3" s="16"/>
      <c r="WIH3" s="16"/>
      <c r="WII3" s="16"/>
      <c r="WIJ3" s="16"/>
      <c r="WIK3" s="16"/>
      <c r="WIL3" s="16"/>
      <c r="WIM3" s="16"/>
      <c r="WIN3" s="16"/>
      <c r="WIO3" s="16"/>
      <c r="WIP3" s="16"/>
      <c r="WIQ3" s="16"/>
      <c r="WIR3" s="16"/>
      <c r="WIS3" s="16"/>
      <c r="WIT3" s="16"/>
      <c r="WIU3" s="16"/>
      <c r="WIV3" s="16"/>
      <c r="WIW3" s="16"/>
      <c r="WIX3" s="16"/>
      <c r="WIY3" s="16"/>
      <c r="WIZ3" s="16"/>
      <c r="WJA3" s="16"/>
      <c r="WJB3" s="16"/>
      <c r="WJC3" s="16"/>
      <c r="WJD3" s="16"/>
      <c r="WJE3" s="16"/>
      <c r="WJF3" s="16"/>
      <c r="WJG3" s="16"/>
      <c r="WJH3" s="16"/>
      <c r="WJI3" s="16"/>
      <c r="WJJ3" s="16"/>
      <c r="WJK3" s="16"/>
      <c r="WJL3" s="16"/>
      <c r="WJM3" s="16"/>
      <c r="WJN3" s="16"/>
      <c r="WJO3" s="16"/>
      <c r="WJP3" s="16"/>
      <c r="WJQ3" s="16"/>
      <c r="WJR3" s="16"/>
      <c r="WJS3" s="16"/>
      <c r="WJT3" s="16"/>
      <c r="WJU3" s="16"/>
      <c r="WJV3" s="16"/>
      <c r="WJW3" s="16"/>
      <c r="WJX3" s="16"/>
      <c r="WJY3" s="16"/>
      <c r="WJZ3" s="16"/>
      <c r="WKA3" s="16"/>
      <c r="WKB3" s="16"/>
      <c r="WKC3" s="16"/>
      <c r="WKD3" s="16"/>
      <c r="WKE3" s="16"/>
      <c r="WKF3" s="16"/>
      <c r="WKG3" s="16"/>
      <c r="WKH3" s="16"/>
      <c r="WKI3" s="16"/>
      <c r="WKJ3" s="16"/>
      <c r="WKK3" s="16"/>
      <c r="WKL3" s="16"/>
      <c r="WKM3" s="16"/>
      <c r="WKN3" s="16"/>
      <c r="WKO3" s="16"/>
      <c r="WKP3" s="16"/>
      <c r="WKQ3" s="16"/>
      <c r="WKR3" s="16"/>
      <c r="WKS3" s="16"/>
      <c r="WKT3" s="16"/>
      <c r="WKU3" s="16"/>
      <c r="WKV3" s="16"/>
      <c r="WKW3" s="16"/>
      <c r="WKX3" s="16"/>
      <c r="WKY3" s="16"/>
      <c r="WKZ3" s="16"/>
      <c r="WLA3" s="16"/>
      <c r="WLB3" s="16"/>
      <c r="WLC3" s="16"/>
      <c r="WLD3" s="16"/>
      <c r="WLE3" s="16"/>
      <c r="WLF3" s="16"/>
      <c r="WLG3" s="16"/>
      <c r="WLH3" s="16"/>
      <c r="WLI3" s="16"/>
      <c r="WLJ3" s="16"/>
      <c r="WLK3" s="16"/>
      <c r="WLL3" s="16"/>
      <c r="WLM3" s="16"/>
      <c r="WLN3" s="16"/>
      <c r="WLO3" s="16"/>
      <c r="WLP3" s="16"/>
      <c r="WLQ3" s="16"/>
      <c r="WLR3" s="16"/>
      <c r="WLS3" s="16"/>
      <c r="WLT3" s="16"/>
      <c r="WLU3" s="16"/>
      <c r="WLV3" s="16"/>
      <c r="WLW3" s="16"/>
      <c r="WLX3" s="16"/>
      <c r="WLY3" s="16"/>
      <c r="WLZ3" s="16"/>
      <c r="WMA3" s="16"/>
      <c r="WMB3" s="16"/>
      <c r="WMC3" s="16"/>
      <c r="WMD3" s="16"/>
      <c r="WME3" s="16"/>
      <c r="WMF3" s="16"/>
      <c r="WMG3" s="16"/>
      <c r="WMH3" s="16"/>
      <c r="WMI3" s="16"/>
      <c r="WMJ3" s="16"/>
      <c r="WMK3" s="16"/>
      <c r="WML3" s="16"/>
      <c r="WMM3" s="16"/>
      <c r="WMN3" s="16"/>
      <c r="WMO3" s="16"/>
      <c r="WMP3" s="16"/>
      <c r="WMQ3" s="16"/>
      <c r="WMR3" s="16"/>
      <c r="WMS3" s="16"/>
      <c r="WMT3" s="16"/>
      <c r="WMU3" s="16"/>
      <c r="WMV3" s="16"/>
      <c r="WMW3" s="16"/>
      <c r="WMX3" s="16"/>
      <c r="WMY3" s="16"/>
      <c r="WMZ3" s="16"/>
      <c r="WNA3" s="16"/>
      <c r="WNB3" s="16"/>
      <c r="WNC3" s="16"/>
      <c r="WND3" s="16"/>
      <c r="WNE3" s="16"/>
      <c r="WNF3" s="16"/>
      <c r="WNG3" s="16"/>
      <c r="WNH3" s="16"/>
      <c r="WNI3" s="16"/>
      <c r="WNJ3" s="16"/>
      <c r="WNK3" s="16"/>
      <c r="WNL3" s="16"/>
      <c r="WNM3" s="16"/>
      <c r="WNN3" s="16"/>
      <c r="WNO3" s="16"/>
      <c r="WNP3" s="16"/>
      <c r="WNQ3" s="16"/>
      <c r="WNR3" s="16"/>
      <c r="WNS3" s="16"/>
      <c r="WNT3" s="16"/>
      <c r="WNU3" s="16"/>
      <c r="WNV3" s="16"/>
      <c r="WNW3" s="16"/>
      <c r="WNX3" s="16"/>
      <c r="WNY3" s="16"/>
      <c r="WNZ3" s="16"/>
      <c r="WOA3" s="16"/>
      <c r="WOB3" s="16"/>
      <c r="WOC3" s="16"/>
      <c r="WOD3" s="16"/>
      <c r="WOE3" s="16"/>
      <c r="WOF3" s="16"/>
      <c r="WOG3" s="16"/>
      <c r="WOH3" s="16"/>
      <c r="WOI3" s="16"/>
      <c r="WOJ3" s="16"/>
      <c r="WOK3" s="16"/>
      <c r="WOL3" s="16"/>
      <c r="WOM3" s="16"/>
      <c r="WON3" s="16"/>
      <c r="WOO3" s="16"/>
      <c r="WOP3" s="16"/>
      <c r="WOQ3" s="16"/>
      <c r="WOR3" s="16"/>
      <c r="WOS3" s="16"/>
      <c r="WOT3" s="16"/>
      <c r="WOU3" s="16"/>
      <c r="WOV3" s="16"/>
      <c r="WOW3" s="16"/>
      <c r="WOX3" s="16"/>
      <c r="WOY3" s="16"/>
      <c r="WOZ3" s="16"/>
      <c r="WPA3" s="16"/>
      <c r="WPB3" s="16"/>
      <c r="WPC3" s="16"/>
      <c r="WPD3" s="16"/>
      <c r="WPE3" s="16"/>
      <c r="WPF3" s="16"/>
      <c r="WPG3" s="16"/>
      <c r="WPH3" s="16"/>
      <c r="WPI3" s="16"/>
      <c r="WPJ3" s="16"/>
      <c r="WPK3" s="16"/>
      <c r="WPL3" s="16"/>
      <c r="WPM3" s="16"/>
      <c r="WPN3" s="16"/>
      <c r="WPO3" s="16"/>
      <c r="WPP3" s="16"/>
      <c r="WPQ3" s="16"/>
      <c r="WPR3" s="16"/>
      <c r="WPS3" s="16"/>
      <c r="WPT3" s="16"/>
      <c r="WPU3" s="16"/>
      <c r="WPV3" s="16"/>
      <c r="WPW3" s="16"/>
      <c r="WPX3" s="16"/>
      <c r="WPY3" s="16"/>
      <c r="WPZ3" s="16"/>
      <c r="WQA3" s="16"/>
      <c r="WQB3" s="16"/>
      <c r="WQC3" s="16"/>
      <c r="WQD3" s="16"/>
      <c r="WQE3" s="16"/>
      <c r="WQF3" s="16"/>
      <c r="WQG3" s="16"/>
      <c r="WQH3" s="16"/>
      <c r="WQI3" s="16"/>
      <c r="WQJ3" s="16"/>
      <c r="WQK3" s="16"/>
      <c r="WQL3" s="16"/>
      <c r="WQM3" s="16"/>
      <c r="WQN3" s="16"/>
      <c r="WQO3" s="16"/>
      <c r="WQP3" s="16"/>
      <c r="WQQ3" s="16"/>
      <c r="WQR3" s="16"/>
      <c r="WQS3" s="16"/>
      <c r="WQT3" s="16"/>
      <c r="WQU3" s="16"/>
      <c r="WQV3" s="16"/>
      <c r="WQW3" s="16"/>
      <c r="WQX3" s="16"/>
      <c r="WQY3" s="16"/>
      <c r="WQZ3" s="16"/>
      <c r="WRA3" s="16"/>
      <c r="WRB3" s="16"/>
      <c r="WRC3" s="16"/>
      <c r="WRD3" s="16"/>
      <c r="WRE3" s="16"/>
      <c r="WRF3" s="16"/>
      <c r="WRG3" s="16"/>
      <c r="WRH3" s="16"/>
      <c r="WRI3" s="16"/>
      <c r="WRJ3" s="16"/>
      <c r="WRK3" s="16"/>
      <c r="WRL3" s="16"/>
      <c r="WRM3" s="16"/>
      <c r="WRN3" s="16"/>
      <c r="WRO3" s="16"/>
      <c r="WRP3" s="16"/>
      <c r="WRQ3" s="16"/>
      <c r="WRR3" s="16"/>
      <c r="WRS3" s="16"/>
      <c r="WRT3" s="16"/>
      <c r="WRU3" s="16"/>
      <c r="WRV3" s="16"/>
      <c r="WRW3" s="16"/>
      <c r="WRX3" s="16"/>
      <c r="WRY3" s="16"/>
      <c r="WRZ3" s="16"/>
      <c r="WSA3" s="16"/>
      <c r="WSB3" s="16"/>
      <c r="WSC3" s="16"/>
      <c r="WSD3" s="16"/>
      <c r="WSE3" s="16"/>
      <c r="WSF3" s="16"/>
      <c r="WSG3" s="16"/>
      <c r="WSH3" s="16"/>
      <c r="WSI3" s="16"/>
      <c r="WSJ3" s="16"/>
      <c r="WSK3" s="16"/>
      <c r="WSL3" s="16"/>
      <c r="WSM3" s="16"/>
      <c r="WSN3" s="16"/>
      <c r="WSO3" s="16"/>
      <c r="WSP3" s="16"/>
      <c r="WSQ3" s="16"/>
      <c r="WSR3" s="16"/>
      <c r="WSS3" s="16"/>
      <c r="WST3" s="16"/>
      <c r="WSU3" s="16"/>
      <c r="WSV3" s="16"/>
      <c r="WSW3" s="16"/>
      <c r="WSX3" s="16"/>
      <c r="WSY3" s="16"/>
      <c r="WSZ3" s="16"/>
      <c r="WTA3" s="16"/>
      <c r="WTB3" s="16"/>
      <c r="WTC3" s="16"/>
      <c r="WTD3" s="16"/>
      <c r="WTE3" s="16"/>
      <c r="WTF3" s="16"/>
      <c r="WTG3" s="16"/>
      <c r="WTH3" s="16"/>
      <c r="WTI3" s="16"/>
      <c r="WTJ3" s="16"/>
      <c r="WTK3" s="16"/>
      <c r="WTL3" s="16"/>
      <c r="WTM3" s="16"/>
      <c r="WTN3" s="16"/>
      <c r="WTO3" s="16"/>
      <c r="WTP3" s="16"/>
      <c r="WTQ3" s="16"/>
      <c r="WTR3" s="16"/>
      <c r="WTS3" s="16"/>
      <c r="WTT3" s="16"/>
      <c r="WTU3" s="16"/>
      <c r="WTV3" s="16"/>
      <c r="WTW3" s="16"/>
      <c r="WTX3" s="16"/>
      <c r="WTY3" s="16"/>
      <c r="WTZ3" s="16"/>
      <c r="WUA3" s="16"/>
      <c r="WUB3" s="16"/>
      <c r="WUC3" s="16"/>
      <c r="WUD3" s="16"/>
      <c r="WUE3" s="16"/>
      <c r="WUF3" s="16"/>
      <c r="WUG3" s="16"/>
      <c r="WUH3" s="16"/>
      <c r="WUI3" s="16"/>
      <c r="WUJ3" s="16"/>
      <c r="WUK3" s="16"/>
      <c r="WUL3" s="16"/>
      <c r="WUM3" s="16"/>
      <c r="WUN3" s="16"/>
      <c r="WUO3" s="16"/>
      <c r="WUP3" s="16"/>
      <c r="WUQ3" s="16"/>
      <c r="WUR3" s="16"/>
      <c r="WUS3" s="16"/>
      <c r="WUT3" s="16"/>
      <c r="WUU3" s="16"/>
      <c r="WUV3" s="16"/>
      <c r="WUW3" s="16"/>
      <c r="WUX3" s="16"/>
      <c r="WUY3" s="16"/>
      <c r="WUZ3" s="16"/>
      <c r="WVA3" s="16"/>
      <c r="WVB3" s="16"/>
      <c r="WVC3" s="16"/>
      <c r="WVD3" s="16"/>
      <c r="WVE3" s="16"/>
      <c r="WVF3" s="16"/>
      <c r="WVG3" s="16"/>
      <c r="WVH3" s="16"/>
      <c r="WVI3" s="16"/>
      <c r="WVJ3" s="16"/>
      <c r="WVK3" s="16"/>
      <c r="WVL3" s="16"/>
      <c r="WVM3" s="16"/>
      <c r="WVN3" s="16"/>
      <c r="WVO3" s="16"/>
      <c r="WVP3" s="16"/>
      <c r="WVQ3" s="16"/>
      <c r="WVR3" s="16"/>
      <c r="WVS3" s="16"/>
      <c r="WVT3" s="16"/>
      <c r="WVU3" s="16"/>
      <c r="WVV3" s="16"/>
      <c r="WVW3" s="16"/>
      <c r="WVX3" s="16"/>
    </row>
    <row r="4" spans="1:16144" s="38" customFormat="1" ht="27.6" thickTop="1" thickBot="1">
      <c r="A4" s="36"/>
      <c r="B4" s="18" t="s">
        <v>226</v>
      </c>
      <c r="C4" s="37" t="s">
        <v>227</v>
      </c>
      <c r="D4" s="37" t="s">
        <v>228</v>
      </c>
      <c r="E4" s="36" t="s">
        <v>229</v>
      </c>
      <c r="F4" s="36" t="s">
        <v>73</v>
      </c>
      <c r="G4" s="36" t="s">
        <v>200</v>
      </c>
      <c r="H4" s="36" t="s">
        <v>230</v>
      </c>
      <c r="I4" s="36" t="s">
        <v>231</v>
      </c>
      <c r="J4" s="36" t="s">
        <v>232</v>
      </c>
      <c r="K4" s="36" t="s">
        <v>233</v>
      </c>
      <c r="L4" s="36" t="s">
        <v>234</v>
      </c>
      <c r="M4" s="36" t="s">
        <v>235</v>
      </c>
      <c r="N4" s="36" t="s">
        <v>236</v>
      </c>
      <c r="O4" s="36" t="s">
        <v>237</v>
      </c>
      <c r="P4" s="36" t="s">
        <v>238</v>
      </c>
      <c r="Q4" s="36" t="s">
        <v>229</v>
      </c>
      <c r="R4" s="58" t="s">
        <v>239</v>
      </c>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c r="AV4" s="17"/>
      <c r="AW4" s="17"/>
      <c r="AX4" s="17"/>
      <c r="AY4" s="17"/>
      <c r="AZ4" s="17"/>
      <c r="BA4" s="17"/>
      <c r="BB4" s="17"/>
      <c r="BC4" s="17"/>
      <c r="BD4" s="17"/>
      <c r="BE4" s="17"/>
      <c r="BF4" s="17"/>
      <c r="BG4" s="17"/>
      <c r="BH4" s="17"/>
      <c r="BI4" s="17"/>
      <c r="BJ4" s="17"/>
      <c r="BK4" s="17"/>
      <c r="BL4" s="17"/>
      <c r="BM4" s="17"/>
      <c r="BN4" s="17"/>
      <c r="BO4" s="17"/>
      <c r="BP4" s="17"/>
      <c r="BQ4" s="17"/>
      <c r="BR4" s="17"/>
      <c r="BS4" s="17"/>
      <c r="BT4" s="17"/>
      <c r="BU4" s="17"/>
      <c r="BV4" s="17"/>
      <c r="BW4" s="17"/>
      <c r="BX4" s="17"/>
      <c r="BY4" s="17"/>
      <c r="BZ4" s="17"/>
      <c r="CA4" s="17"/>
      <c r="CB4" s="17"/>
      <c r="CC4" s="17"/>
      <c r="CD4" s="17"/>
      <c r="CE4" s="17"/>
      <c r="CF4" s="17"/>
      <c r="CG4" s="17"/>
      <c r="CH4" s="17"/>
      <c r="CI4" s="17"/>
      <c r="CJ4" s="17"/>
      <c r="CK4" s="17"/>
      <c r="CL4" s="17"/>
      <c r="CM4" s="17"/>
      <c r="CN4" s="17"/>
      <c r="CO4" s="17"/>
      <c r="CP4" s="17"/>
      <c r="CQ4" s="17"/>
      <c r="CR4" s="17"/>
      <c r="CS4" s="17"/>
      <c r="CT4" s="17"/>
      <c r="CU4" s="17"/>
      <c r="CV4" s="17"/>
      <c r="CW4" s="17"/>
      <c r="CX4" s="17"/>
      <c r="CY4" s="17"/>
      <c r="CZ4" s="17"/>
      <c r="DA4" s="17"/>
      <c r="DB4" s="17"/>
      <c r="DC4" s="17"/>
      <c r="DD4" s="17"/>
      <c r="DE4" s="17"/>
      <c r="DF4" s="17"/>
      <c r="DG4" s="17"/>
      <c r="DH4" s="17"/>
      <c r="DI4" s="17"/>
      <c r="DJ4" s="17"/>
      <c r="DK4" s="17"/>
      <c r="DL4" s="17"/>
      <c r="DM4" s="17"/>
      <c r="DN4" s="17"/>
      <c r="DO4" s="17"/>
      <c r="DP4" s="17"/>
      <c r="DQ4" s="17"/>
      <c r="DR4" s="17"/>
      <c r="DS4" s="17"/>
      <c r="DT4" s="17"/>
      <c r="DU4" s="17"/>
      <c r="DV4" s="17"/>
      <c r="DW4" s="17"/>
      <c r="DX4" s="17"/>
      <c r="DY4" s="17"/>
      <c r="DZ4" s="17"/>
      <c r="EA4" s="17"/>
      <c r="EB4" s="17"/>
      <c r="EC4" s="17"/>
      <c r="ED4" s="17"/>
      <c r="EE4" s="17"/>
      <c r="EF4" s="17"/>
      <c r="EG4" s="17"/>
      <c r="EH4" s="17"/>
      <c r="EI4" s="17"/>
      <c r="EJ4" s="17"/>
      <c r="EK4" s="17"/>
      <c r="EL4" s="17"/>
      <c r="EM4" s="17"/>
      <c r="EN4" s="17"/>
      <c r="EO4" s="17"/>
      <c r="EP4" s="17"/>
      <c r="EQ4" s="17"/>
      <c r="ER4" s="17"/>
      <c r="ES4" s="17"/>
      <c r="ET4" s="17"/>
      <c r="EU4" s="17"/>
      <c r="EV4" s="17"/>
      <c r="EW4" s="17"/>
      <c r="EX4" s="17"/>
      <c r="EY4" s="17"/>
      <c r="EZ4" s="17"/>
      <c r="FA4" s="17"/>
      <c r="FB4" s="17"/>
      <c r="FC4" s="17"/>
      <c r="FD4" s="17"/>
      <c r="FE4" s="17"/>
      <c r="FF4" s="17"/>
      <c r="FG4" s="17"/>
      <c r="FH4" s="17"/>
      <c r="FI4" s="17"/>
      <c r="FJ4" s="17"/>
      <c r="FK4" s="17"/>
      <c r="FL4" s="17"/>
      <c r="FM4" s="17"/>
      <c r="FN4" s="17"/>
      <c r="FO4" s="17"/>
      <c r="FP4" s="17"/>
      <c r="FQ4" s="17"/>
      <c r="FR4" s="17"/>
      <c r="FS4" s="17"/>
      <c r="FT4" s="17"/>
      <c r="FU4" s="17"/>
      <c r="FV4" s="17"/>
      <c r="FW4" s="17"/>
      <c r="FX4" s="17"/>
      <c r="FY4" s="17"/>
      <c r="FZ4" s="17"/>
      <c r="GA4" s="17"/>
      <c r="GB4" s="17"/>
      <c r="GC4" s="17"/>
      <c r="GD4" s="17"/>
      <c r="GE4" s="17"/>
      <c r="GF4" s="17"/>
      <c r="GG4" s="17"/>
      <c r="GH4" s="17"/>
      <c r="GI4" s="17"/>
      <c r="GJ4" s="17"/>
      <c r="GK4" s="17"/>
      <c r="GL4" s="17"/>
      <c r="GM4" s="17"/>
      <c r="GN4" s="17"/>
      <c r="GO4" s="17"/>
      <c r="GP4" s="17"/>
      <c r="GQ4" s="17"/>
      <c r="GR4" s="17"/>
      <c r="GS4" s="17"/>
      <c r="GT4" s="17"/>
      <c r="GU4" s="17"/>
      <c r="GV4" s="17"/>
      <c r="GW4" s="17"/>
      <c r="GX4" s="17"/>
      <c r="GY4" s="17"/>
      <c r="GZ4" s="17"/>
      <c r="HA4" s="17"/>
      <c r="HB4" s="17"/>
      <c r="HC4" s="17"/>
      <c r="HD4" s="17"/>
      <c r="HE4" s="17"/>
      <c r="HF4" s="17"/>
      <c r="HG4" s="17"/>
      <c r="HH4" s="17"/>
      <c r="HI4" s="17"/>
      <c r="HJ4" s="17"/>
      <c r="HK4" s="17"/>
      <c r="HL4" s="17"/>
      <c r="HM4" s="17"/>
      <c r="HN4" s="17"/>
      <c r="HO4" s="17"/>
      <c r="HP4" s="17"/>
      <c r="HQ4" s="17"/>
      <c r="HR4" s="17"/>
      <c r="HS4" s="17"/>
      <c r="HT4" s="17"/>
      <c r="HU4" s="17"/>
      <c r="HV4" s="17"/>
      <c r="HW4" s="17"/>
      <c r="HX4" s="17"/>
      <c r="HY4" s="17"/>
      <c r="HZ4" s="17"/>
      <c r="IA4" s="17"/>
      <c r="IB4" s="17"/>
      <c r="IC4" s="17"/>
      <c r="ID4" s="17"/>
      <c r="IE4" s="17"/>
      <c r="IF4" s="17"/>
      <c r="IG4" s="17"/>
      <c r="IH4" s="17"/>
      <c r="II4" s="17"/>
      <c r="IJ4" s="17"/>
      <c r="IK4" s="17"/>
      <c r="IL4" s="17"/>
      <c r="IM4" s="17"/>
      <c r="IN4" s="17"/>
      <c r="IO4" s="17"/>
      <c r="IP4" s="17"/>
      <c r="IQ4" s="17"/>
      <c r="IR4" s="17"/>
      <c r="IS4" s="17"/>
      <c r="IT4" s="17"/>
      <c r="IU4" s="17"/>
      <c r="IV4" s="17"/>
      <c r="IW4" s="17"/>
      <c r="IX4" s="17"/>
      <c r="IY4" s="17"/>
      <c r="IZ4" s="17"/>
      <c r="JA4" s="17"/>
      <c r="JB4" s="17"/>
      <c r="JC4" s="17"/>
      <c r="JD4" s="17"/>
      <c r="JE4" s="17"/>
      <c r="JF4" s="17"/>
      <c r="JG4" s="17"/>
      <c r="JH4" s="17"/>
      <c r="JI4" s="17"/>
      <c r="JJ4" s="17"/>
      <c r="JK4" s="17"/>
      <c r="JL4" s="17"/>
      <c r="JM4" s="17"/>
      <c r="JN4" s="17"/>
      <c r="JO4" s="17"/>
      <c r="JP4" s="17"/>
      <c r="JQ4" s="17"/>
      <c r="JR4" s="17"/>
      <c r="JS4" s="17"/>
      <c r="JT4" s="17"/>
      <c r="JU4" s="17"/>
      <c r="JV4" s="17"/>
      <c r="JW4" s="17"/>
      <c r="JX4" s="17"/>
      <c r="JY4" s="17"/>
      <c r="JZ4" s="17"/>
      <c r="KA4" s="17"/>
      <c r="KB4" s="17"/>
      <c r="KC4" s="17"/>
      <c r="KD4" s="17"/>
      <c r="KE4" s="17"/>
      <c r="KF4" s="17"/>
      <c r="KG4" s="17"/>
      <c r="KH4" s="17"/>
      <c r="KI4" s="17"/>
      <c r="KJ4" s="17"/>
      <c r="KK4" s="17"/>
      <c r="KL4" s="17"/>
      <c r="KM4" s="17"/>
      <c r="KN4" s="17"/>
      <c r="KO4" s="17"/>
      <c r="KP4" s="17"/>
      <c r="KQ4" s="17"/>
      <c r="KR4" s="17"/>
      <c r="KS4" s="17"/>
      <c r="KT4" s="17"/>
      <c r="KU4" s="17"/>
      <c r="KV4" s="17"/>
      <c r="KW4" s="17"/>
      <c r="KX4" s="17"/>
      <c r="KY4" s="17"/>
      <c r="KZ4" s="17"/>
      <c r="LA4" s="17"/>
      <c r="LB4" s="17"/>
      <c r="LC4" s="17"/>
      <c r="LD4" s="17"/>
      <c r="LE4" s="17"/>
      <c r="LF4" s="17"/>
      <c r="LG4" s="17"/>
      <c r="LH4" s="17"/>
      <c r="LI4" s="17"/>
      <c r="LJ4" s="17"/>
      <c r="LK4" s="17"/>
      <c r="LL4" s="17"/>
      <c r="LM4" s="17"/>
      <c r="LN4" s="17"/>
      <c r="LO4" s="17"/>
      <c r="LP4" s="17"/>
      <c r="LQ4" s="17"/>
      <c r="LR4" s="17"/>
      <c r="LS4" s="17"/>
      <c r="LT4" s="17"/>
      <c r="LU4" s="17"/>
      <c r="LV4" s="17"/>
      <c r="LW4" s="17"/>
      <c r="LX4" s="17"/>
      <c r="LY4" s="17"/>
      <c r="LZ4" s="17"/>
      <c r="MA4" s="17"/>
      <c r="MB4" s="17"/>
      <c r="MC4" s="17"/>
      <c r="MD4" s="17"/>
      <c r="ME4" s="17"/>
      <c r="MF4" s="17"/>
      <c r="MG4" s="17"/>
      <c r="MH4" s="17"/>
      <c r="MI4" s="17"/>
      <c r="MJ4" s="17"/>
      <c r="MK4" s="17"/>
      <c r="ML4" s="17"/>
      <c r="MM4" s="17"/>
      <c r="MN4" s="17"/>
      <c r="MO4" s="17"/>
      <c r="MP4" s="17"/>
      <c r="MQ4" s="17"/>
      <c r="MR4" s="17"/>
      <c r="MS4" s="17"/>
      <c r="MT4" s="17"/>
      <c r="MU4" s="17"/>
      <c r="MV4" s="17"/>
      <c r="MW4" s="17"/>
      <c r="MX4" s="17"/>
      <c r="MY4" s="17"/>
      <c r="MZ4" s="17"/>
      <c r="NA4" s="17"/>
      <c r="NB4" s="17"/>
      <c r="NC4" s="17"/>
      <c r="ND4" s="17"/>
      <c r="NE4" s="17"/>
      <c r="NF4" s="17"/>
      <c r="NG4" s="17"/>
      <c r="NH4" s="17"/>
      <c r="NI4" s="17"/>
      <c r="NJ4" s="17"/>
      <c r="NK4" s="17"/>
      <c r="NL4" s="17"/>
      <c r="NM4" s="17"/>
      <c r="NN4" s="17"/>
      <c r="NO4" s="17"/>
      <c r="NP4" s="17"/>
      <c r="NQ4" s="17"/>
      <c r="NR4" s="17"/>
      <c r="NS4" s="17"/>
      <c r="NT4" s="17"/>
      <c r="NU4" s="17"/>
      <c r="NV4" s="17"/>
      <c r="NW4" s="17"/>
      <c r="NX4" s="17"/>
      <c r="NY4" s="17"/>
      <c r="NZ4" s="17"/>
      <c r="OA4" s="17"/>
      <c r="OB4" s="17"/>
      <c r="OC4" s="17"/>
      <c r="OD4" s="17"/>
      <c r="OE4" s="17"/>
      <c r="OF4" s="17"/>
      <c r="OG4" s="17"/>
      <c r="OH4" s="17"/>
      <c r="OI4" s="17"/>
      <c r="OJ4" s="17"/>
      <c r="OK4" s="17"/>
      <c r="OL4" s="17"/>
      <c r="OM4" s="17"/>
      <c r="ON4" s="17"/>
      <c r="OO4" s="17"/>
      <c r="OP4" s="17"/>
      <c r="OQ4" s="17"/>
      <c r="OR4" s="17"/>
      <c r="OS4" s="17"/>
      <c r="OT4" s="17"/>
      <c r="OU4" s="17"/>
      <c r="OV4" s="17"/>
      <c r="OW4" s="17"/>
      <c r="OX4" s="17"/>
      <c r="OY4" s="17"/>
      <c r="OZ4" s="17"/>
      <c r="PA4" s="17"/>
      <c r="PB4" s="17"/>
      <c r="PC4" s="17"/>
      <c r="PD4" s="17"/>
      <c r="PE4" s="17"/>
      <c r="PF4" s="17"/>
      <c r="PG4" s="17"/>
      <c r="PH4" s="17"/>
      <c r="PI4" s="17"/>
      <c r="PJ4" s="17"/>
      <c r="PK4" s="17"/>
      <c r="PL4" s="17"/>
      <c r="PM4" s="17"/>
      <c r="PN4" s="17"/>
      <c r="PO4" s="17"/>
      <c r="PP4" s="17"/>
      <c r="PQ4" s="17"/>
      <c r="PR4" s="17"/>
      <c r="PS4" s="17"/>
      <c r="PT4" s="17"/>
      <c r="PU4" s="17"/>
      <c r="PV4" s="17"/>
      <c r="PW4" s="17"/>
      <c r="PX4" s="17"/>
      <c r="PY4" s="17"/>
      <c r="PZ4" s="17"/>
      <c r="QA4" s="17"/>
      <c r="QB4" s="17"/>
      <c r="QC4" s="17"/>
      <c r="QD4" s="17"/>
      <c r="QE4" s="17"/>
      <c r="QF4" s="17"/>
      <c r="QG4" s="17"/>
      <c r="QH4" s="17"/>
      <c r="QI4" s="17"/>
      <c r="QJ4" s="17"/>
      <c r="QK4" s="17"/>
      <c r="QL4" s="17"/>
      <c r="QM4" s="17"/>
      <c r="QN4" s="17"/>
      <c r="QO4" s="17"/>
      <c r="QP4" s="17"/>
      <c r="QQ4" s="17"/>
      <c r="QR4" s="17"/>
      <c r="QS4" s="17"/>
      <c r="QT4" s="17"/>
      <c r="QU4" s="17"/>
      <c r="QV4" s="17"/>
      <c r="QW4" s="17"/>
      <c r="QX4" s="17"/>
      <c r="QY4" s="17"/>
      <c r="QZ4" s="17"/>
      <c r="RA4" s="17"/>
      <c r="RB4" s="17"/>
      <c r="RC4" s="17"/>
      <c r="RD4" s="17"/>
      <c r="RE4" s="17"/>
      <c r="RF4" s="17"/>
      <c r="RG4" s="17"/>
      <c r="RH4" s="17"/>
      <c r="RI4" s="17"/>
      <c r="RJ4" s="17"/>
      <c r="RK4" s="17"/>
      <c r="RL4" s="17"/>
      <c r="RM4" s="17"/>
      <c r="RN4" s="17"/>
      <c r="RO4" s="17"/>
      <c r="RP4" s="17"/>
      <c r="RQ4" s="17"/>
      <c r="RR4" s="17"/>
      <c r="RS4" s="17"/>
      <c r="RT4" s="17"/>
      <c r="RU4" s="17"/>
      <c r="RV4" s="17"/>
      <c r="RW4" s="17"/>
      <c r="RX4" s="17"/>
      <c r="RY4" s="17"/>
      <c r="RZ4" s="17"/>
      <c r="SA4" s="17"/>
      <c r="SB4" s="17"/>
      <c r="SC4" s="17"/>
      <c r="SD4" s="17"/>
      <c r="SE4" s="17"/>
      <c r="SF4" s="17"/>
      <c r="SG4" s="17"/>
      <c r="SH4" s="17"/>
      <c r="SI4" s="17"/>
      <c r="SJ4" s="17"/>
      <c r="SK4" s="17"/>
      <c r="SL4" s="17"/>
      <c r="SM4" s="17"/>
      <c r="SN4" s="17"/>
      <c r="SO4" s="17"/>
      <c r="SP4" s="17"/>
      <c r="SQ4" s="17"/>
      <c r="SR4" s="17"/>
      <c r="SS4" s="17"/>
      <c r="ST4" s="17"/>
      <c r="SU4" s="17"/>
      <c r="SV4" s="17"/>
      <c r="SW4" s="17"/>
      <c r="SX4" s="17"/>
      <c r="SY4" s="17"/>
      <c r="SZ4" s="17"/>
      <c r="TA4" s="17"/>
      <c r="TB4" s="17"/>
      <c r="TC4" s="17"/>
      <c r="TD4" s="17"/>
      <c r="TE4" s="17"/>
      <c r="TF4" s="17"/>
      <c r="TG4" s="17"/>
      <c r="TH4" s="17"/>
      <c r="TI4" s="17"/>
      <c r="TJ4" s="17"/>
      <c r="TK4" s="17"/>
      <c r="TL4" s="17"/>
      <c r="TM4" s="17"/>
      <c r="TN4" s="17"/>
      <c r="TO4" s="17"/>
      <c r="TP4" s="17"/>
      <c r="TQ4" s="17"/>
      <c r="TR4" s="17"/>
      <c r="TS4" s="17"/>
      <c r="TT4" s="17"/>
      <c r="TU4" s="17"/>
      <c r="TV4" s="17"/>
      <c r="TW4" s="17"/>
      <c r="TX4" s="17"/>
      <c r="TY4" s="17"/>
      <c r="TZ4" s="17"/>
      <c r="UA4" s="17"/>
      <c r="UB4" s="17"/>
      <c r="UC4" s="17"/>
      <c r="UD4" s="17"/>
      <c r="UE4" s="17"/>
      <c r="UF4" s="17"/>
      <c r="UG4" s="17"/>
      <c r="UH4" s="17"/>
      <c r="UI4" s="17"/>
      <c r="UJ4" s="17"/>
      <c r="UK4" s="17"/>
      <c r="UL4" s="17"/>
      <c r="UM4" s="17"/>
      <c r="UN4" s="17"/>
      <c r="UO4" s="17"/>
      <c r="UP4" s="17"/>
      <c r="UQ4" s="17"/>
      <c r="UR4" s="17"/>
      <c r="US4" s="17"/>
      <c r="UT4" s="17"/>
      <c r="UU4" s="17"/>
      <c r="UV4" s="17"/>
      <c r="UW4" s="17"/>
      <c r="UX4" s="17"/>
      <c r="UY4" s="17"/>
      <c r="UZ4" s="17"/>
      <c r="VA4" s="17"/>
      <c r="VB4" s="17"/>
      <c r="VC4" s="17"/>
      <c r="VD4" s="17"/>
      <c r="VE4" s="17"/>
      <c r="VF4" s="17"/>
      <c r="VG4" s="17"/>
      <c r="VH4" s="17"/>
      <c r="VI4" s="17"/>
      <c r="VJ4" s="17"/>
      <c r="VK4" s="17"/>
      <c r="VL4" s="17"/>
      <c r="VM4" s="17"/>
      <c r="VN4" s="17"/>
      <c r="VO4" s="17"/>
      <c r="VP4" s="17"/>
      <c r="VQ4" s="17"/>
      <c r="VR4" s="17"/>
      <c r="VS4" s="17"/>
      <c r="VT4" s="17"/>
      <c r="VU4" s="17"/>
      <c r="VV4" s="17"/>
      <c r="VW4" s="17"/>
      <c r="VX4" s="17"/>
      <c r="VY4" s="17"/>
      <c r="VZ4" s="17"/>
      <c r="WA4" s="17"/>
      <c r="WB4" s="17"/>
      <c r="WC4" s="17"/>
      <c r="WD4" s="17"/>
      <c r="WE4" s="17"/>
      <c r="WF4" s="17"/>
      <c r="WG4" s="17"/>
      <c r="WH4" s="17"/>
      <c r="WI4" s="17"/>
      <c r="WJ4" s="17"/>
      <c r="WK4" s="17"/>
      <c r="WL4" s="17"/>
      <c r="WM4" s="17"/>
      <c r="WN4" s="17"/>
      <c r="WO4" s="17"/>
      <c r="WP4" s="17"/>
      <c r="WQ4" s="17"/>
      <c r="WR4" s="17"/>
      <c r="WS4" s="17"/>
      <c r="WT4" s="17"/>
      <c r="WU4" s="17"/>
      <c r="WV4" s="17"/>
      <c r="WW4" s="17"/>
      <c r="WX4" s="17"/>
      <c r="WY4" s="17"/>
      <c r="WZ4" s="17"/>
      <c r="XA4" s="17"/>
      <c r="XB4" s="17"/>
      <c r="XC4" s="17"/>
      <c r="XD4" s="17"/>
      <c r="XE4" s="17"/>
      <c r="XF4" s="17"/>
      <c r="XG4" s="17"/>
      <c r="XH4" s="17"/>
      <c r="XI4" s="17"/>
      <c r="XJ4" s="17"/>
      <c r="XK4" s="17"/>
      <c r="XL4" s="17"/>
      <c r="XM4" s="17"/>
      <c r="XN4" s="17"/>
      <c r="XO4" s="17"/>
      <c r="XP4" s="17"/>
      <c r="XQ4" s="17"/>
      <c r="XR4" s="17"/>
      <c r="XS4" s="17"/>
      <c r="XT4" s="17"/>
      <c r="XU4" s="17"/>
      <c r="XV4" s="17"/>
      <c r="XW4" s="17"/>
      <c r="XX4" s="17"/>
      <c r="XY4" s="17"/>
      <c r="XZ4" s="17"/>
      <c r="YA4" s="17"/>
      <c r="YB4" s="17"/>
      <c r="YC4" s="17"/>
      <c r="YD4" s="17"/>
      <c r="YE4" s="17"/>
      <c r="YF4" s="17"/>
      <c r="YG4" s="17"/>
      <c r="YH4" s="17"/>
      <c r="YI4" s="17"/>
      <c r="YJ4" s="17"/>
      <c r="YK4" s="17"/>
      <c r="YL4" s="17"/>
      <c r="YM4" s="17"/>
      <c r="YN4" s="17"/>
      <c r="YO4" s="17"/>
      <c r="YP4" s="17"/>
      <c r="YQ4" s="17"/>
      <c r="YR4" s="17"/>
      <c r="YS4" s="17"/>
      <c r="YT4" s="17"/>
      <c r="YU4" s="17"/>
      <c r="YV4" s="17"/>
      <c r="YW4" s="17"/>
      <c r="YX4" s="17"/>
      <c r="YY4" s="17"/>
      <c r="YZ4" s="17"/>
      <c r="ZA4" s="17"/>
      <c r="ZB4" s="17"/>
      <c r="ZC4" s="17"/>
      <c r="ZD4" s="17"/>
      <c r="ZE4" s="17"/>
      <c r="ZF4" s="17"/>
      <c r="ZG4" s="17"/>
      <c r="ZH4" s="17"/>
      <c r="ZI4" s="17"/>
      <c r="ZJ4" s="17"/>
      <c r="ZK4" s="17"/>
      <c r="ZL4" s="17"/>
      <c r="ZM4" s="17"/>
      <c r="ZN4" s="17"/>
      <c r="ZO4" s="17"/>
      <c r="ZP4" s="17"/>
      <c r="ZQ4" s="17"/>
      <c r="ZR4" s="17"/>
      <c r="ZS4" s="17"/>
      <c r="ZT4" s="17"/>
      <c r="ZU4" s="17"/>
      <c r="ZV4" s="17"/>
      <c r="ZW4" s="17"/>
      <c r="ZX4" s="17"/>
      <c r="ZY4" s="17"/>
      <c r="ZZ4" s="17"/>
      <c r="AAA4" s="17"/>
      <c r="AAB4" s="17"/>
      <c r="AAC4" s="17"/>
      <c r="AAD4" s="17"/>
      <c r="AAE4" s="17"/>
      <c r="AAF4" s="17"/>
      <c r="AAG4" s="17"/>
      <c r="AAH4" s="17"/>
      <c r="AAI4" s="17"/>
      <c r="AAJ4" s="17"/>
      <c r="AAK4" s="17"/>
      <c r="AAL4" s="17"/>
      <c r="AAM4" s="17"/>
      <c r="AAN4" s="17"/>
      <c r="AAO4" s="17"/>
      <c r="AAP4" s="17"/>
      <c r="AAQ4" s="17"/>
      <c r="AAR4" s="17"/>
      <c r="AAS4" s="17"/>
      <c r="AAT4" s="17"/>
      <c r="AAU4" s="17"/>
      <c r="AAV4" s="17"/>
      <c r="AAW4" s="17"/>
      <c r="AAX4" s="17"/>
      <c r="AAY4" s="17"/>
      <c r="AAZ4" s="17"/>
      <c r="ABA4" s="17"/>
      <c r="ABB4" s="17"/>
      <c r="ABC4" s="17"/>
      <c r="ABD4" s="17"/>
      <c r="ABE4" s="17"/>
      <c r="ABF4" s="17"/>
      <c r="ABG4" s="17"/>
      <c r="ABH4" s="17"/>
      <c r="ABI4" s="17"/>
      <c r="ABJ4" s="17"/>
      <c r="ABK4" s="17"/>
      <c r="ABL4" s="17"/>
      <c r="ABM4" s="17"/>
      <c r="ABN4" s="17"/>
      <c r="ABO4" s="17"/>
      <c r="ABP4" s="17"/>
      <c r="ABQ4" s="17"/>
      <c r="ABR4" s="17"/>
      <c r="ABS4" s="17"/>
      <c r="ABT4" s="17"/>
      <c r="ABU4" s="17"/>
      <c r="ABV4" s="17"/>
      <c r="ABW4" s="17"/>
      <c r="ABX4" s="17"/>
      <c r="ABY4" s="17"/>
      <c r="ABZ4" s="17"/>
      <c r="ACA4" s="17"/>
      <c r="ACB4" s="17"/>
      <c r="ACC4" s="17"/>
      <c r="ACD4" s="17"/>
      <c r="ACE4" s="17"/>
      <c r="ACF4" s="17"/>
      <c r="ACG4" s="17"/>
      <c r="ACH4" s="17"/>
      <c r="ACI4" s="17"/>
      <c r="ACJ4" s="17"/>
      <c r="ACK4" s="17"/>
      <c r="ACL4" s="17"/>
      <c r="ACM4" s="17"/>
      <c r="ACN4" s="17"/>
      <c r="ACO4" s="17"/>
      <c r="ACP4" s="17"/>
      <c r="ACQ4" s="17"/>
      <c r="ACR4" s="17"/>
      <c r="ACS4" s="17"/>
      <c r="ACT4" s="17"/>
      <c r="ACU4" s="17"/>
      <c r="ACV4" s="17"/>
      <c r="ACW4" s="17"/>
      <c r="ACX4" s="17"/>
      <c r="ACY4" s="17"/>
      <c r="ACZ4" s="17"/>
      <c r="ADA4" s="17"/>
      <c r="ADB4" s="17"/>
      <c r="ADC4" s="17"/>
      <c r="ADD4" s="17"/>
      <c r="ADE4" s="17"/>
      <c r="ADF4" s="17"/>
      <c r="ADG4" s="17"/>
      <c r="ADH4" s="17"/>
      <c r="ADI4" s="17"/>
      <c r="ADJ4" s="17"/>
      <c r="ADK4" s="17"/>
      <c r="ADL4" s="17"/>
      <c r="ADM4" s="17"/>
      <c r="ADN4" s="17"/>
      <c r="ADO4" s="17"/>
      <c r="ADP4" s="17"/>
      <c r="ADQ4" s="17"/>
      <c r="ADR4" s="17"/>
      <c r="ADS4" s="17"/>
      <c r="ADT4" s="17"/>
      <c r="ADU4" s="17"/>
      <c r="ADV4" s="17"/>
      <c r="ADW4" s="17"/>
      <c r="ADX4" s="17"/>
      <c r="ADY4" s="17"/>
      <c r="ADZ4" s="17"/>
      <c r="AEA4" s="17"/>
      <c r="AEB4" s="17"/>
      <c r="AEC4" s="17"/>
      <c r="AED4" s="17"/>
      <c r="AEE4" s="17"/>
      <c r="AEF4" s="17"/>
      <c r="AEG4" s="17"/>
      <c r="AEH4" s="17"/>
      <c r="AEI4" s="17"/>
      <c r="AEJ4" s="17"/>
      <c r="AEK4" s="17"/>
      <c r="AEL4" s="17"/>
      <c r="AEM4" s="17"/>
      <c r="AEN4" s="17"/>
      <c r="AEO4" s="17"/>
      <c r="AEP4" s="17"/>
      <c r="AEQ4" s="17"/>
      <c r="AER4" s="17"/>
      <c r="AES4" s="17"/>
      <c r="AET4" s="17"/>
      <c r="AEU4" s="17"/>
      <c r="AEV4" s="17"/>
      <c r="AEW4" s="17"/>
      <c r="AEX4" s="17"/>
      <c r="AEY4" s="17"/>
      <c r="AEZ4" s="17"/>
      <c r="AFA4" s="17"/>
      <c r="AFB4" s="17"/>
      <c r="AFC4" s="17"/>
      <c r="AFD4" s="17"/>
      <c r="AFE4" s="17"/>
      <c r="AFF4" s="17"/>
      <c r="AFG4" s="17"/>
      <c r="AFH4" s="17"/>
      <c r="AFI4" s="17"/>
      <c r="AFJ4" s="17"/>
      <c r="AFK4" s="17"/>
      <c r="AFL4" s="17"/>
      <c r="AFM4" s="17"/>
      <c r="AFN4" s="17"/>
      <c r="AFO4" s="17"/>
      <c r="AFP4" s="17"/>
      <c r="AFQ4" s="17"/>
      <c r="AFR4" s="17"/>
      <c r="AFS4" s="17"/>
      <c r="AFT4" s="17"/>
      <c r="AFU4" s="17"/>
      <c r="AFV4" s="17"/>
      <c r="AFW4" s="17"/>
      <c r="AFX4" s="17"/>
      <c r="AFY4" s="17"/>
      <c r="AFZ4" s="17"/>
      <c r="AGA4" s="17"/>
      <c r="AGB4" s="17"/>
      <c r="AGC4" s="17"/>
      <c r="AGD4" s="17"/>
      <c r="AGE4" s="17"/>
      <c r="AGF4" s="17"/>
      <c r="AGG4" s="17"/>
      <c r="AGH4" s="17"/>
      <c r="AGI4" s="17"/>
      <c r="AGJ4" s="17"/>
      <c r="AGK4" s="17"/>
      <c r="AGL4" s="17"/>
      <c r="AGM4" s="17"/>
      <c r="AGN4" s="17"/>
      <c r="AGO4" s="17"/>
      <c r="AGP4" s="17"/>
      <c r="AGQ4" s="17"/>
      <c r="AGR4" s="17"/>
      <c r="AGS4" s="17"/>
      <c r="AGT4" s="17"/>
      <c r="AGU4" s="17"/>
      <c r="AGV4" s="17"/>
      <c r="AGW4" s="17"/>
      <c r="AGX4" s="17"/>
      <c r="AGY4" s="17"/>
      <c r="AGZ4" s="17"/>
      <c r="AHA4" s="17"/>
      <c r="AHB4" s="17"/>
      <c r="AHC4" s="17"/>
      <c r="AHD4" s="17"/>
      <c r="AHE4" s="17"/>
      <c r="AHF4" s="17"/>
      <c r="AHG4" s="17"/>
      <c r="AHH4" s="17"/>
      <c r="AHI4" s="17"/>
      <c r="AHJ4" s="17"/>
      <c r="AHK4" s="17"/>
      <c r="AHL4" s="17"/>
      <c r="AHM4" s="17"/>
      <c r="AHN4" s="17"/>
      <c r="AHO4" s="17"/>
      <c r="AHP4" s="17"/>
      <c r="AHQ4" s="17"/>
      <c r="AHR4" s="17"/>
      <c r="AHS4" s="17"/>
      <c r="AHT4" s="17"/>
      <c r="AHU4" s="17"/>
      <c r="AHV4" s="17"/>
      <c r="AHW4" s="17"/>
      <c r="AHX4" s="17"/>
      <c r="AHY4" s="17"/>
      <c r="AHZ4" s="17"/>
      <c r="AIA4" s="17"/>
      <c r="AIB4" s="17"/>
      <c r="AIC4" s="17"/>
      <c r="AID4" s="17"/>
      <c r="AIE4" s="17"/>
      <c r="AIF4" s="17"/>
      <c r="AIG4" s="17"/>
      <c r="AIH4" s="17"/>
      <c r="AII4" s="17"/>
      <c r="AIJ4" s="17"/>
      <c r="AIK4" s="17"/>
      <c r="AIL4" s="17"/>
      <c r="AIM4" s="17"/>
      <c r="AIN4" s="17"/>
      <c r="AIO4" s="17"/>
      <c r="AIP4" s="17"/>
      <c r="AIQ4" s="17"/>
      <c r="AIR4" s="17"/>
      <c r="AIS4" s="17"/>
      <c r="AIT4" s="17"/>
      <c r="AIU4" s="17"/>
      <c r="AIV4" s="17"/>
      <c r="AIW4" s="17"/>
      <c r="AIX4" s="17"/>
      <c r="AIY4" s="17"/>
      <c r="AIZ4" s="17"/>
      <c r="AJA4" s="17"/>
      <c r="AJB4" s="17"/>
      <c r="AJC4" s="17"/>
      <c r="AJD4" s="17"/>
      <c r="AJE4" s="17"/>
      <c r="AJF4" s="17"/>
      <c r="AJG4" s="17"/>
      <c r="AJH4" s="17"/>
      <c r="AJI4" s="17"/>
      <c r="AJJ4" s="17"/>
      <c r="AJK4" s="17"/>
      <c r="AJL4" s="17"/>
      <c r="AJM4" s="17"/>
      <c r="AJN4" s="17"/>
      <c r="AJO4" s="17"/>
      <c r="AJP4" s="17"/>
      <c r="AJQ4" s="17"/>
      <c r="AJR4" s="17"/>
      <c r="AJS4" s="17"/>
      <c r="AJT4" s="17"/>
      <c r="AJU4" s="17"/>
      <c r="AJV4" s="17"/>
      <c r="AJW4" s="17"/>
      <c r="AJX4" s="17"/>
      <c r="AJY4" s="17"/>
      <c r="AJZ4" s="17"/>
      <c r="AKA4" s="17"/>
      <c r="AKB4" s="17"/>
      <c r="AKC4" s="17"/>
      <c r="AKD4" s="17"/>
      <c r="AKE4" s="17"/>
      <c r="AKF4" s="17"/>
      <c r="AKG4" s="17"/>
      <c r="AKH4" s="17"/>
      <c r="AKI4" s="17"/>
      <c r="AKJ4" s="17"/>
      <c r="AKK4" s="17"/>
      <c r="AKL4" s="17"/>
      <c r="AKM4" s="17"/>
      <c r="AKN4" s="17"/>
      <c r="AKO4" s="17"/>
      <c r="AKP4" s="17"/>
      <c r="AKQ4" s="17"/>
      <c r="AKR4" s="17"/>
      <c r="AKS4" s="17"/>
      <c r="AKT4" s="17"/>
      <c r="AKU4" s="17"/>
      <c r="AKV4" s="17"/>
      <c r="AKW4" s="17"/>
      <c r="AKX4" s="17"/>
      <c r="AKY4" s="17"/>
      <c r="AKZ4" s="17"/>
      <c r="ALA4" s="17"/>
      <c r="ALB4" s="17"/>
      <c r="ALC4" s="17"/>
      <c r="ALD4" s="17"/>
      <c r="ALE4" s="17"/>
      <c r="ALF4" s="17"/>
      <c r="ALG4" s="17"/>
      <c r="ALH4" s="17"/>
      <c r="ALI4" s="17"/>
      <c r="ALJ4" s="17"/>
      <c r="ALK4" s="17"/>
      <c r="ALL4" s="17"/>
      <c r="ALM4" s="17"/>
      <c r="ALN4" s="17"/>
      <c r="ALO4" s="17"/>
      <c r="ALP4" s="17"/>
      <c r="ALQ4" s="17"/>
      <c r="ALR4" s="17"/>
      <c r="ALS4" s="17"/>
      <c r="ALT4" s="17"/>
      <c r="ALU4" s="17"/>
      <c r="ALV4" s="17"/>
      <c r="ALW4" s="17"/>
      <c r="ALX4" s="17"/>
      <c r="ALY4" s="17"/>
      <c r="ALZ4" s="17"/>
      <c r="AMA4" s="17"/>
      <c r="AMB4" s="17"/>
      <c r="AMC4" s="17"/>
      <c r="AMD4" s="17"/>
      <c r="AME4" s="17"/>
      <c r="AMF4" s="17"/>
      <c r="AMG4" s="17"/>
      <c r="AMH4" s="17"/>
      <c r="AMI4" s="17"/>
      <c r="AMJ4" s="17"/>
      <c r="AMK4" s="17"/>
      <c r="AML4" s="17"/>
      <c r="AMM4" s="17"/>
      <c r="AMN4" s="17"/>
      <c r="AMO4" s="17"/>
      <c r="AMP4" s="17"/>
      <c r="AMQ4" s="17"/>
      <c r="AMR4" s="17"/>
      <c r="AMS4" s="17"/>
      <c r="AMT4" s="17"/>
      <c r="AMU4" s="17"/>
      <c r="AMV4" s="17"/>
      <c r="AMW4" s="17"/>
      <c r="AMX4" s="17"/>
      <c r="AMY4" s="17"/>
      <c r="AMZ4" s="17"/>
      <c r="ANA4" s="17"/>
      <c r="ANB4" s="17"/>
      <c r="ANC4" s="17"/>
      <c r="AND4" s="17"/>
      <c r="ANE4" s="17"/>
      <c r="ANF4" s="17"/>
      <c r="ANG4" s="17"/>
      <c r="ANH4" s="17"/>
      <c r="ANI4" s="17"/>
      <c r="ANJ4" s="17"/>
      <c r="ANK4" s="17"/>
      <c r="ANL4" s="17"/>
      <c r="ANM4" s="17"/>
      <c r="ANN4" s="17"/>
      <c r="ANO4" s="17"/>
      <c r="ANP4" s="17"/>
      <c r="ANQ4" s="17"/>
      <c r="ANR4" s="17"/>
      <c r="ANS4" s="17"/>
      <c r="ANT4" s="17"/>
      <c r="ANU4" s="17"/>
      <c r="ANV4" s="17"/>
      <c r="ANW4" s="17"/>
      <c r="ANX4" s="17"/>
      <c r="ANY4" s="17"/>
      <c r="ANZ4" s="17"/>
      <c r="AOA4" s="17"/>
      <c r="AOB4" s="17"/>
      <c r="AOC4" s="17"/>
      <c r="AOD4" s="17"/>
      <c r="AOE4" s="17"/>
      <c r="AOF4" s="17"/>
      <c r="AOG4" s="17"/>
      <c r="AOH4" s="17"/>
      <c r="AOI4" s="17"/>
      <c r="AOJ4" s="17"/>
      <c r="AOK4" s="17"/>
      <c r="AOL4" s="17"/>
      <c r="AOM4" s="17"/>
      <c r="AON4" s="17"/>
      <c r="AOO4" s="17"/>
      <c r="AOP4" s="17"/>
      <c r="AOQ4" s="17"/>
      <c r="AOR4" s="17"/>
      <c r="AOS4" s="17"/>
      <c r="AOT4" s="17"/>
      <c r="AOU4" s="17"/>
      <c r="AOV4" s="17"/>
      <c r="AOW4" s="17"/>
      <c r="AOX4" s="17"/>
      <c r="AOY4" s="17"/>
      <c r="AOZ4" s="17"/>
      <c r="APA4" s="17"/>
      <c r="APB4" s="17"/>
      <c r="APC4" s="17"/>
      <c r="APD4" s="17"/>
      <c r="APE4" s="17"/>
      <c r="APF4" s="17"/>
      <c r="APG4" s="17"/>
      <c r="APH4" s="17"/>
      <c r="API4" s="17"/>
      <c r="APJ4" s="17"/>
      <c r="APK4" s="17"/>
      <c r="APL4" s="17"/>
      <c r="APM4" s="17"/>
      <c r="APN4" s="17"/>
      <c r="APO4" s="17"/>
      <c r="APP4" s="17"/>
      <c r="APQ4" s="17"/>
      <c r="APR4" s="17"/>
      <c r="APS4" s="17"/>
      <c r="APT4" s="17"/>
      <c r="APU4" s="17"/>
      <c r="APV4" s="17"/>
      <c r="APW4" s="17"/>
      <c r="APX4" s="17"/>
      <c r="APY4" s="17"/>
      <c r="APZ4" s="17"/>
      <c r="AQA4" s="17"/>
      <c r="AQB4" s="17"/>
      <c r="AQC4" s="17"/>
      <c r="AQD4" s="17"/>
      <c r="AQE4" s="17"/>
      <c r="AQF4" s="17"/>
      <c r="AQG4" s="17"/>
      <c r="AQH4" s="17"/>
      <c r="AQI4" s="17"/>
      <c r="AQJ4" s="17"/>
      <c r="AQK4" s="17"/>
      <c r="AQL4" s="17"/>
      <c r="AQM4" s="17"/>
      <c r="AQN4" s="17"/>
      <c r="AQO4" s="17"/>
      <c r="AQP4" s="17"/>
      <c r="AQQ4" s="17"/>
      <c r="AQR4" s="17"/>
      <c r="AQS4" s="17"/>
      <c r="AQT4" s="17"/>
      <c r="AQU4" s="17"/>
      <c r="AQV4" s="17"/>
      <c r="AQW4" s="17"/>
      <c r="AQX4" s="17"/>
      <c r="AQY4" s="17"/>
      <c r="AQZ4" s="17"/>
      <c r="ARA4" s="17"/>
      <c r="ARB4" s="17"/>
      <c r="ARC4" s="17"/>
      <c r="ARD4" s="17"/>
      <c r="ARE4" s="17"/>
      <c r="ARF4" s="17"/>
      <c r="ARG4" s="17"/>
      <c r="ARH4" s="17"/>
      <c r="ARI4" s="17"/>
      <c r="ARJ4" s="17"/>
      <c r="ARK4" s="17"/>
      <c r="ARL4" s="17"/>
      <c r="ARM4" s="17"/>
      <c r="ARN4" s="17"/>
      <c r="ARO4" s="17"/>
      <c r="ARP4" s="17"/>
      <c r="ARQ4" s="17"/>
      <c r="ARR4" s="17"/>
      <c r="ARS4" s="17"/>
      <c r="ART4" s="17"/>
      <c r="ARU4" s="17"/>
      <c r="ARV4" s="17"/>
      <c r="ARW4" s="17"/>
      <c r="ARX4" s="17"/>
      <c r="ARY4" s="17"/>
      <c r="ARZ4" s="17"/>
      <c r="ASA4" s="17"/>
      <c r="ASB4" s="17"/>
      <c r="ASC4" s="17"/>
      <c r="ASD4" s="17"/>
      <c r="ASE4" s="17"/>
      <c r="ASF4" s="17"/>
      <c r="ASG4" s="17"/>
      <c r="ASH4" s="17"/>
      <c r="ASI4" s="17"/>
      <c r="ASJ4" s="17"/>
      <c r="ASK4" s="17"/>
      <c r="ASL4" s="17"/>
      <c r="ASM4" s="17"/>
      <c r="ASN4" s="17"/>
      <c r="ASO4" s="17"/>
      <c r="ASP4" s="17"/>
      <c r="ASQ4" s="17"/>
      <c r="ASR4" s="17"/>
      <c r="ASS4" s="17"/>
      <c r="AST4" s="17"/>
      <c r="ASU4" s="17"/>
      <c r="ASV4" s="17"/>
      <c r="ASW4" s="17"/>
      <c r="ASX4" s="17"/>
      <c r="ASY4" s="17"/>
      <c r="ASZ4" s="17"/>
      <c r="ATA4" s="17"/>
      <c r="ATB4" s="17"/>
      <c r="ATC4" s="17"/>
      <c r="ATD4" s="17"/>
      <c r="ATE4" s="17"/>
      <c r="ATF4" s="17"/>
      <c r="ATG4" s="17"/>
      <c r="ATH4" s="17"/>
      <c r="ATI4" s="17"/>
      <c r="ATJ4" s="17"/>
      <c r="ATK4" s="17"/>
      <c r="ATL4" s="17"/>
      <c r="ATM4" s="17"/>
      <c r="ATN4" s="17"/>
      <c r="ATO4" s="17"/>
      <c r="ATP4" s="17"/>
      <c r="ATQ4" s="17"/>
      <c r="ATR4" s="17"/>
      <c r="ATS4" s="17"/>
      <c r="ATT4" s="17"/>
      <c r="ATU4" s="17"/>
      <c r="ATV4" s="17"/>
      <c r="ATW4" s="17"/>
      <c r="ATX4" s="17"/>
      <c r="ATY4" s="17"/>
      <c r="ATZ4" s="17"/>
      <c r="AUA4" s="17"/>
      <c r="AUB4" s="17"/>
      <c r="AUC4" s="17"/>
      <c r="AUD4" s="17"/>
      <c r="AUE4" s="17"/>
      <c r="AUF4" s="17"/>
      <c r="AUG4" s="17"/>
      <c r="AUH4" s="17"/>
      <c r="AUI4" s="17"/>
      <c r="AUJ4" s="17"/>
      <c r="AUK4" s="17"/>
      <c r="AUL4" s="17"/>
      <c r="AUM4" s="17"/>
      <c r="AUN4" s="17"/>
      <c r="AUO4" s="17"/>
      <c r="AUP4" s="17"/>
      <c r="AUQ4" s="17"/>
      <c r="AUR4" s="17"/>
      <c r="AUS4" s="17"/>
      <c r="AUT4" s="17"/>
      <c r="AUU4" s="17"/>
      <c r="AUV4" s="17"/>
      <c r="AUW4" s="17"/>
      <c r="AUX4" s="17"/>
      <c r="AUY4" s="17"/>
      <c r="AUZ4" s="17"/>
      <c r="AVA4" s="17"/>
      <c r="AVB4" s="17"/>
      <c r="AVC4" s="17"/>
      <c r="AVD4" s="17"/>
      <c r="AVE4" s="17"/>
      <c r="AVF4" s="17"/>
      <c r="AVG4" s="17"/>
      <c r="AVH4" s="17"/>
      <c r="AVI4" s="17"/>
      <c r="AVJ4" s="17"/>
      <c r="AVK4" s="17"/>
      <c r="AVL4" s="17"/>
      <c r="AVM4" s="17"/>
      <c r="AVN4" s="17"/>
      <c r="AVO4" s="17"/>
      <c r="AVP4" s="17"/>
      <c r="AVQ4" s="17"/>
      <c r="AVR4" s="17"/>
      <c r="AVS4" s="17"/>
      <c r="AVT4" s="17"/>
      <c r="AVU4" s="17"/>
      <c r="AVV4" s="17"/>
      <c r="AVW4" s="17"/>
      <c r="AVX4" s="17"/>
      <c r="AVY4" s="17"/>
      <c r="AVZ4" s="17"/>
      <c r="AWA4" s="17"/>
      <c r="AWB4" s="17"/>
      <c r="AWC4" s="17"/>
      <c r="AWD4" s="17"/>
      <c r="AWE4" s="17"/>
      <c r="AWF4" s="17"/>
      <c r="AWG4" s="17"/>
      <c r="AWH4" s="17"/>
      <c r="AWI4" s="17"/>
      <c r="AWJ4" s="17"/>
      <c r="AWK4" s="17"/>
      <c r="AWL4" s="17"/>
      <c r="AWM4" s="17"/>
      <c r="AWN4" s="17"/>
      <c r="AWO4" s="17"/>
      <c r="AWP4" s="17"/>
      <c r="AWQ4" s="17"/>
      <c r="AWR4" s="17"/>
      <c r="AWS4" s="17"/>
      <c r="AWT4" s="17"/>
      <c r="AWU4" s="17"/>
      <c r="AWV4" s="17"/>
      <c r="AWW4" s="17"/>
      <c r="AWX4" s="17"/>
      <c r="AWY4" s="17"/>
      <c r="AWZ4" s="17"/>
      <c r="AXA4" s="17"/>
      <c r="AXB4" s="17"/>
      <c r="AXC4" s="17"/>
      <c r="AXD4" s="17"/>
      <c r="AXE4" s="17"/>
      <c r="AXF4" s="17"/>
      <c r="AXG4" s="17"/>
      <c r="AXH4" s="17"/>
      <c r="AXI4" s="17"/>
      <c r="AXJ4" s="17"/>
      <c r="AXK4" s="17"/>
      <c r="AXL4" s="17"/>
      <c r="AXM4" s="17"/>
      <c r="AXN4" s="17"/>
      <c r="AXO4" s="17"/>
      <c r="AXP4" s="17"/>
      <c r="AXQ4" s="17"/>
      <c r="AXR4" s="17"/>
      <c r="AXS4" s="17"/>
      <c r="AXT4" s="17"/>
      <c r="AXU4" s="17"/>
      <c r="AXV4" s="17"/>
      <c r="AXW4" s="17"/>
      <c r="AXX4" s="17"/>
      <c r="AXY4" s="17"/>
      <c r="AXZ4" s="17"/>
      <c r="AYA4" s="17"/>
      <c r="AYB4" s="17"/>
      <c r="AYC4" s="17"/>
      <c r="AYD4" s="17"/>
      <c r="AYE4" s="17"/>
      <c r="AYF4" s="17"/>
      <c r="AYG4" s="17"/>
      <c r="AYH4" s="17"/>
      <c r="AYI4" s="17"/>
      <c r="AYJ4" s="17"/>
      <c r="AYK4" s="17"/>
      <c r="AYL4" s="17"/>
      <c r="AYM4" s="17"/>
      <c r="AYN4" s="17"/>
      <c r="AYO4" s="17"/>
      <c r="AYP4" s="17"/>
      <c r="AYQ4" s="17"/>
      <c r="AYR4" s="17"/>
      <c r="AYS4" s="17"/>
      <c r="AYT4" s="17"/>
      <c r="AYU4" s="17"/>
      <c r="AYV4" s="17"/>
      <c r="AYW4" s="17"/>
      <c r="AYX4" s="17"/>
      <c r="AYY4" s="17"/>
      <c r="AYZ4" s="17"/>
      <c r="AZA4" s="17"/>
      <c r="AZB4" s="17"/>
      <c r="AZC4" s="17"/>
      <c r="AZD4" s="17"/>
      <c r="AZE4" s="17"/>
      <c r="AZF4" s="17"/>
      <c r="AZG4" s="17"/>
      <c r="AZH4" s="17"/>
      <c r="AZI4" s="17"/>
      <c r="AZJ4" s="17"/>
      <c r="AZK4" s="17"/>
      <c r="AZL4" s="17"/>
      <c r="AZM4" s="17"/>
      <c r="AZN4" s="17"/>
      <c r="AZO4" s="17"/>
      <c r="AZP4" s="17"/>
      <c r="AZQ4" s="17"/>
      <c r="AZR4" s="17"/>
      <c r="AZS4" s="17"/>
      <c r="AZT4" s="17"/>
      <c r="AZU4" s="17"/>
      <c r="AZV4" s="17"/>
      <c r="AZW4" s="17"/>
      <c r="AZX4" s="17"/>
      <c r="AZY4" s="17"/>
      <c r="AZZ4" s="17"/>
      <c r="BAA4" s="17"/>
      <c r="BAB4" s="17"/>
      <c r="BAC4" s="17"/>
      <c r="BAD4" s="17"/>
      <c r="BAE4" s="17"/>
      <c r="BAF4" s="17"/>
      <c r="BAG4" s="17"/>
      <c r="BAH4" s="17"/>
      <c r="BAI4" s="17"/>
      <c r="BAJ4" s="17"/>
      <c r="BAK4" s="17"/>
      <c r="BAL4" s="17"/>
      <c r="BAM4" s="17"/>
      <c r="BAN4" s="17"/>
      <c r="BAO4" s="17"/>
      <c r="BAP4" s="17"/>
      <c r="BAQ4" s="17"/>
      <c r="BAR4" s="17"/>
      <c r="BAS4" s="17"/>
      <c r="BAT4" s="17"/>
      <c r="BAU4" s="17"/>
      <c r="BAV4" s="17"/>
      <c r="BAW4" s="17"/>
      <c r="BAX4" s="17"/>
      <c r="BAY4" s="17"/>
      <c r="BAZ4" s="17"/>
      <c r="BBA4" s="17"/>
      <c r="BBB4" s="17"/>
      <c r="BBC4" s="17"/>
      <c r="BBD4" s="17"/>
      <c r="BBE4" s="17"/>
      <c r="BBF4" s="17"/>
      <c r="BBG4" s="17"/>
      <c r="BBH4" s="17"/>
      <c r="BBI4" s="17"/>
      <c r="BBJ4" s="17"/>
      <c r="BBK4" s="17"/>
      <c r="BBL4" s="17"/>
      <c r="BBM4" s="17"/>
      <c r="BBN4" s="17"/>
      <c r="BBO4" s="17"/>
      <c r="BBP4" s="17"/>
      <c r="BBQ4" s="17"/>
      <c r="BBR4" s="17"/>
      <c r="BBS4" s="17"/>
      <c r="BBT4" s="17"/>
      <c r="BBU4" s="17"/>
      <c r="BBV4" s="17"/>
      <c r="BBW4" s="17"/>
      <c r="BBX4" s="17"/>
      <c r="BBY4" s="17"/>
      <c r="BBZ4" s="17"/>
      <c r="BCA4" s="17"/>
      <c r="BCB4" s="17"/>
      <c r="BCC4" s="17"/>
      <c r="BCD4" s="17"/>
      <c r="BCE4" s="17"/>
      <c r="BCF4" s="17"/>
      <c r="BCG4" s="17"/>
      <c r="BCH4" s="17"/>
      <c r="BCI4" s="17"/>
      <c r="BCJ4" s="17"/>
      <c r="BCK4" s="17"/>
      <c r="BCL4" s="17"/>
      <c r="BCM4" s="17"/>
      <c r="BCN4" s="17"/>
      <c r="BCO4" s="17"/>
      <c r="BCP4" s="17"/>
      <c r="BCQ4" s="17"/>
      <c r="BCR4" s="17"/>
      <c r="BCS4" s="17"/>
      <c r="BCT4" s="17"/>
      <c r="BCU4" s="17"/>
      <c r="BCV4" s="17"/>
      <c r="BCW4" s="17"/>
      <c r="BCX4" s="17"/>
      <c r="BCY4" s="17"/>
      <c r="BCZ4" s="17"/>
      <c r="BDA4" s="17"/>
      <c r="BDB4" s="17"/>
      <c r="BDC4" s="17"/>
      <c r="BDD4" s="17"/>
      <c r="BDE4" s="17"/>
      <c r="BDF4" s="17"/>
      <c r="BDG4" s="17"/>
      <c r="BDH4" s="17"/>
      <c r="BDI4" s="17"/>
      <c r="BDJ4" s="17"/>
      <c r="BDK4" s="17"/>
      <c r="BDL4" s="17"/>
      <c r="BDM4" s="17"/>
      <c r="BDN4" s="17"/>
      <c r="BDO4" s="17"/>
      <c r="BDP4" s="17"/>
      <c r="BDQ4" s="17"/>
      <c r="BDR4" s="17"/>
      <c r="BDS4" s="17"/>
      <c r="BDT4" s="17"/>
      <c r="BDU4" s="17"/>
      <c r="BDV4" s="17"/>
      <c r="BDW4" s="17"/>
      <c r="BDX4" s="17"/>
      <c r="BDY4" s="17"/>
      <c r="BDZ4" s="17"/>
      <c r="BEA4" s="17"/>
      <c r="BEB4" s="17"/>
      <c r="BEC4" s="17"/>
      <c r="BED4" s="17"/>
      <c r="BEE4" s="17"/>
      <c r="BEF4" s="17"/>
      <c r="BEG4" s="17"/>
      <c r="BEH4" s="17"/>
      <c r="BEI4" s="17"/>
      <c r="BEJ4" s="17"/>
      <c r="BEK4" s="17"/>
      <c r="BEL4" s="17"/>
      <c r="BEM4" s="17"/>
      <c r="BEN4" s="17"/>
      <c r="BEO4" s="17"/>
      <c r="BEP4" s="17"/>
      <c r="BEQ4" s="17"/>
      <c r="BER4" s="17"/>
      <c r="BES4" s="17"/>
      <c r="BET4" s="17"/>
      <c r="BEU4" s="17"/>
      <c r="BEV4" s="17"/>
      <c r="BEW4" s="17"/>
      <c r="BEX4" s="17"/>
      <c r="BEY4" s="17"/>
      <c r="BEZ4" s="17"/>
      <c r="BFA4" s="17"/>
      <c r="BFB4" s="17"/>
      <c r="BFC4" s="17"/>
      <c r="BFD4" s="17"/>
      <c r="BFE4" s="17"/>
      <c r="BFF4" s="17"/>
      <c r="BFG4" s="17"/>
      <c r="BFH4" s="17"/>
      <c r="BFI4" s="17"/>
      <c r="BFJ4" s="17"/>
      <c r="BFK4" s="17"/>
      <c r="BFL4" s="17"/>
      <c r="BFM4" s="17"/>
      <c r="BFN4" s="17"/>
      <c r="BFO4" s="17"/>
      <c r="BFP4" s="17"/>
      <c r="BFQ4" s="17"/>
      <c r="BFR4" s="17"/>
      <c r="BFS4" s="17"/>
      <c r="BFT4" s="17"/>
      <c r="BFU4" s="17"/>
      <c r="BFV4" s="17"/>
      <c r="BFW4" s="17"/>
      <c r="BFX4" s="17"/>
      <c r="BFY4" s="17"/>
      <c r="BFZ4" s="17"/>
      <c r="BGA4" s="17"/>
      <c r="BGB4" s="17"/>
      <c r="BGC4" s="17"/>
      <c r="BGD4" s="17"/>
      <c r="BGE4" s="17"/>
      <c r="BGF4" s="17"/>
      <c r="BGG4" s="17"/>
      <c r="BGH4" s="17"/>
      <c r="BGI4" s="17"/>
      <c r="BGJ4" s="17"/>
      <c r="BGK4" s="17"/>
      <c r="BGL4" s="17"/>
      <c r="BGM4" s="17"/>
      <c r="BGN4" s="17"/>
      <c r="BGO4" s="17"/>
      <c r="BGP4" s="17"/>
      <c r="BGQ4" s="17"/>
      <c r="BGR4" s="17"/>
      <c r="BGS4" s="17"/>
      <c r="BGT4" s="17"/>
      <c r="BGU4" s="17"/>
      <c r="BGV4" s="17"/>
      <c r="BGW4" s="17"/>
      <c r="BGX4" s="17"/>
      <c r="BGY4" s="17"/>
      <c r="BGZ4" s="17"/>
      <c r="BHA4" s="17"/>
      <c r="BHB4" s="17"/>
      <c r="BHC4" s="17"/>
      <c r="BHD4" s="17"/>
      <c r="BHE4" s="17"/>
      <c r="BHF4" s="17"/>
      <c r="BHG4" s="17"/>
      <c r="BHH4" s="17"/>
      <c r="BHI4" s="17"/>
      <c r="BHJ4" s="17"/>
      <c r="BHK4" s="17"/>
      <c r="BHL4" s="17"/>
      <c r="BHM4" s="17"/>
      <c r="BHN4" s="17"/>
      <c r="BHO4" s="17"/>
      <c r="BHP4" s="17"/>
      <c r="BHQ4" s="17"/>
      <c r="BHR4" s="17"/>
      <c r="BHS4" s="17"/>
      <c r="BHT4" s="17"/>
      <c r="BHU4" s="17"/>
      <c r="BHV4" s="17"/>
      <c r="BHW4" s="17"/>
      <c r="BHX4" s="17"/>
      <c r="BHY4" s="17"/>
      <c r="BHZ4" s="17"/>
      <c r="BIA4" s="17"/>
      <c r="BIB4" s="17"/>
      <c r="BIC4" s="17"/>
      <c r="BID4" s="17"/>
      <c r="BIE4" s="17"/>
      <c r="BIF4" s="17"/>
      <c r="BIG4" s="17"/>
      <c r="BIH4" s="17"/>
      <c r="BII4" s="17"/>
      <c r="BIJ4" s="17"/>
      <c r="BIK4" s="17"/>
      <c r="BIL4" s="17"/>
      <c r="BIM4" s="17"/>
      <c r="BIN4" s="17"/>
      <c r="BIO4" s="17"/>
      <c r="BIP4" s="17"/>
      <c r="BIQ4" s="17"/>
      <c r="BIR4" s="17"/>
      <c r="BIS4" s="17"/>
      <c r="BIT4" s="17"/>
      <c r="BIU4" s="17"/>
      <c r="BIV4" s="17"/>
      <c r="BIW4" s="17"/>
      <c r="BIX4" s="17"/>
      <c r="BIY4" s="17"/>
      <c r="BIZ4" s="17"/>
      <c r="BJA4" s="17"/>
      <c r="BJB4" s="17"/>
      <c r="BJC4" s="17"/>
      <c r="BJD4" s="17"/>
      <c r="BJE4" s="17"/>
      <c r="BJF4" s="17"/>
      <c r="BJG4" s="17"/>
      <c r="BJH4" s="17"/>
      <c r="BJI4" s="17"/>
      <c r="BJJ4" s="17"/>
      <c r="BJK4" s="17"/>
      <c r="BJL4" s="17"/>
      <c r="BJM4" s="17"/>
      <c r="BJN4" s="17"/>
      <c r="BJO4" s="17"/>
      <c r="BJP4" s="17"/>
      <c r="BJQ4" s="17"/>
      <c r="BJR4" s="17"/>
      <c r="BJS4" s="17"/>
      <c r="BJT4" s="17"/>
      <c r="BJU4" s="17"/>
      <c r="BJV4" s="17"/>
      <c r="BJW4" s="17"/>
      <c r="BJX4" s="17"/>
      <c r="BJY4" s="17"/>
      <c r="BJZ4" s="17"/>
      <c r="BKA4" s="17"/>
      <c r="BKB4" s="17"/>
      <c r="BKC4" s="17"/>
      <c r="BKD4" s="17"/>
      <c r="BKE4" s="17"/>
      <c r="BKF4" s="17"/>
      <c r="BKG4" s="17"/>
      <c r="BKH4" s="17"/>
      <c r="BKI4" s="17"/>
      <c r="BKJ4" s="17"/>
      <c r="BKK4" s="17"/>
      <c r="BKL4" s="17"/>
      <c r="BKM4" s="17"/>
      <c r="BKN4" s="17"/>
      <c r="BKO4" s="17"/>
      <c r="BKP4" s="17"/>
      <c r="BKQ4" s="17"/>
      <c r="BKR4" s="17"/>
      <c r="BKS4" s="17"/>
      <c r="BKT4" s="17"/>
      <c r="BKU4" s="17"/>
      <c r="BKV4" s="17"/>
      <c r="BKW4" s="17"/>
      <c r="BKX4" s="17"/>
      <c r="BKY4" s="17"/>
      <c r="BKZ4" s="17"/>
      <c r="BLA4" s="17"/>
      <c r="BLB4" s="17"/>
      <c r="BLC4" s="17"/>
      <c r="BLD4" s="17"/>
      <c r="BLE4" s="17"/>
      <c r="BLF4" s="17"/>
      <c r="BLG4" s="17"/>
      <c r="BLH4" s="17"/>
      <c r="BLI4" s="17"/>
      <c r="BLJ4" s="17"/>
      <c r="BLK4" s="17"/>
      <c r="BLL4" s="17"/>
      <c r="BLM4" s="17"/>
      <c r="BLN4" s="17"/>
      <c r="BLO4" s="17"/>
      <c r="BLP4" s="17"/>
      <c r="BLQ4" s="17"/>
      <c r="BLR4" s="17"/>
      <c r="BLS4" s="17"/>
      <c r="BLT4" s="17"/>
      <c r="BLU4" s="17"/>
      <c r="BLV4" s="17"/>
      <c r="BLW4" s="17"/>
      <c r="BLX4" s="17"/>
      <c r="BLY4" s="17"/>
      <c r="BLZ4" s="17"/>
      <c r="BMA4" s="17"/>
      <c r="BMB4" s="17"/>
      <c r="BMC4" s="17"/>
      <c r="BMD4" s="17"/>
      <c r="BME4" s="17"/>
      <c r="BMF4" s="17"/>
      <c r="BMG4" s="17"/>
      <c r="BMH4" s="17"/>
      <c r="BMI4" s="17"/>
      <c r="BMJ4" s="17"/>
      <c r="BMK4" s="17"/>
      <c r="BML4" s="17"/>
      <c r="BMM4" s="17"/>
      <c r="BMN4" s="17"/>
      <c r="BMO4" s="17"/>
      <c r="BMP4" s="17"/>
      <c r="BMQ4" s="17"/>
      <c r="BMR4" s="17"/>
      <c r="BMS4" s="17"/>
      <c r="BMT4" s="17"/>
      <c r="BMU4" s="17"/>
      <c r="BMV4" s="17"/>
      <c r="BMW4" s="17"/>
      <c r="BMX4" s="17"/>
      <c r="BMY4" s="17"/>
      <c r="BMZ4" s="17"/>
      <c r="BNA4" s="17"/>
      <c r="BNB4" s="17"/>
      <c r="BNC4" s="17"/>
      <c r="BND4" s="17"/>
      <c r="BNE4" s="17"/>
      <c r="BNF4" s="17"/>
      <c r="BNG4" s="17"/>
      <c r="BNH4" s="17"/>
      <c r="BNI4" s="17"/>
      <c r="BNJ4" s="17"/>
      <c r="BNK4" s="17"/>
      <c r="BNL4" s="17"/>
      <c r="BNM4" s="17"/>
      <c r="BNN4" s="17"/>
      <c r="BNO4" s="17"/>
      <c r="BNP4" s="17"/>
      <c r="BNQ4" s="17"/>
      <c r="BNR4" s="17"/>
      <c r="BNS4" s="17"/>
      <c r="BNT4" s="17"/>
      <c r="BNU4" s="17"/>
      <c r="BNV4" s="17"/>
      <c r="BNW4" s="17"/>
      <c r="BNX4" s="17"/>
      <c r="BNY4" s="17"/>
      <c r="BNZ4" s="17"/>
      <c r="BOA4" s="17"/>
      <c r="BOB4" s="17"/>
      <c r="BOC4" s="17"/>
      <c r="BOD4" s="17"/>
      <c r="BOE4" s="17"/>
      <c r="BOF4" s="17"/>
      <c r="BOG4" s="17"/>
      <c r="BOH4" s="17"/>
      <c r="BOI4" s="17"/>
      <c r="BOJ4" s="17"/>
      <c r="BOK4" s="17"/>
      <c r="BOL4" s="17"/>
      <c r="BOM4" s="17"/>
      <c r="BON4" s="17"/>
      <c r="BOO4" s="17"/>
      <c r="BOP4" s="17"/>
      <c r="BOQ4" s="17"/>
      <c r="BOR4" s="17"/>
      <c r="BOS4" s="17"/>
      <c r="BOT4" s="17"/>
      <c r="BOU4" s="17"/>
      <c r="BOV4" s="17"/>
      <c r="BOW4" s="17"/>
      <c r="BOX4" s="17"/>
      <c r="BOY4" s="17"/>
      <c r="BOZ4" s="17"/>
      <c r="BPA4" s="17"/>
      <c r="BPB4" s="17"/>
      <c r="BPC4" s="17"/>
      <c r="BPD4" s="17"/>
      <c r="BPE4" s="17"/>
      <c r="BPF4" s="17"/>
      <c r="BPG4" s="17"/>
      <c r="BPH4" s="17"/>
      <c r="BPI4" s="17"/>
      <c r="BPJ4" s="17"/>
      <c r="BPK4" s="17"/>
      <c r="BPL4" s="17"/>
      <c r="BPM4" s="17"/>
      <c r="BPN4" s="17"/>
      <c r="BPO4" s="17"/>
      <c r="BPP4" s="17"/>
      <c r="BPQ4" s="17"/>
      <c r="BPR4" s="17"/>
      <c r="BPS4" s="17"/>
      <c r="BPT4" s="17"/>
      <c r="BPU4" s="17"/>
      <c r="BPV4" s="17"/>
      <c r="BPW4" s="17"/>
      <c r="BPX4" s="17"/>
      <c r="BPY4" s="17"/>
      <c r="BPZ4" s="17"/>
      <c r="BQA4" s="17"/>
      <c r="BQB4" s="17"/>
      <c r="BQC4" s="17"/>
      <c r="BQD4" s="17"/>
      <c r="BQE4" s="17"/>
      <c r="BQF4" s="17"/>
      <c r="BQG4" s="17"/>
      <c r="BQH4" s="17"/>
      <c r="BQI4" s="17"/>
      <c r="BQJ4" s="17"/>
      <c r="BQK4" s="17"/>
      <c r="BQL4" s="17"/>
      <c r="BQM4" s="17"/>
      <c r="BQN4" s="17"/>
      <c r="BQO4" s="17"/>
      <c r="BQP4" s="17"/>
      <c r="BQQ4" s="17"/>
      <c r="BQR4" s="17"/>
      <c r="BQS4" s="17"/>
      <c r="BQT4" s="17"/>
      <c r="BQU4" s="17"/>
      <c r="BQV4" s="17"/>
      <c r="BQW4" s="17"/>
      <c r="BQX4" s="17"/>
      <c r="BQY4" s="17"/>
      <c r="BQZ4" s="17"/>
      <c r="BRA4" s="17"/>
      <c r="BRB4" s="17"/>
      <c r="BRC4" s="17"/>
      <c r="BRD4" s="17"/>
      <c r="BRE4" s="17"/>
      <c r="BRF4" s="17"/>
      <c r="BRG4" s="17"/>
      <c r="BRH4" s="17"/>
      <c r="BRI4" s="17"/>
      <c r="BRJ4" s="17"/>
      <c r="BRK4" s="17"/>
      <c r="BRL4" s="17"/>
      <c r="BRM4" s="17"/>
      <c r="BRN4" s="17"/>
      <c r="BRO4" s="17"/>
      <c r="BRP4" s="17"/>
      <c r="BRQ4" s="17"/>
      <c r="BRR4" s="17"/>
      <c r="BRS4" s="17"/>
      <c r="BRT4" s="17"/>
      <c r="BRU4" s="17"/>
      <c r="BRV4" s="17"/>
      <c r="BRW4" s="17"/>
      <c r="BRX4" s="17"/>
      <c r="BRY4" s="17"/>
      <c r="BRZ4" s="17"/>
      <c r="BSA4" s="17"/>
      <c r="BSB4" s="17"/>
      <c r="BSC4" s="17"/>
      <c r="BSD4" s="17"/>
      <c r="BSE4" s="17"/>
      <c r="BSF4" s="17"/>
      <c r="BSG4" s="17"/>
      <c r="BSH4" s="17"/>
      <c r="BSI4" s="17"/>
      <c r="BSJ4" s="17"/>
      <c r="BSK4" s="17"/>
      <c r="BSL4" s="17"/>
      <c r="BSM4" s="17"/>
      <c r="BSN4" s="17"/>
      <c r="BSO4" s="17"/>
      <c r="BSP4" s="17"/>
      <c r="BSQ4" s="17"/>
      <c r="BSR4" s="17"/>
      <c r="BSS4" s="17"/>
      <c r="BST4" s="17"/>
      <c r="BSU4" s="17"/>
      <c r="BSV4" s="17"/>
      <c r="BSW4" s="17"/>
      <c r="BSX4" s="17"/>
      <c r="BSY4" s="17"/>
      <c r="BSZ4" s="17"/>
      <c r="BTA4" s="17"/>
      <c r="BTB4" s="17"/>
      <c r="BTC4" s="17"/>
      <c r="BTD4" s="17"/>
      <c r="BTE4" s="17"/>
      <c r="BTF4" s="17"/>
      <c r="BTG4" s="17"/>
      <c r="BTH4" s="17"/>
      <c r="BTI4" s="17"/>
      <c r="BTJ4" s="17"/>
      <c r="BTK4" s="17"/>
      <c r="BTL4" s="17"/>
      <c r="BTM4" s="17"/>
      <c r="BTN4" s="17"/>
      <c r="BTO4" s="17"/>
      <c r="BTP4" s="17"/>
      <c r="BTQ4" s="17"/>
      <c r="BTR4" s="17"/>
      <c r="BTS4" s="17"/>
      <c r="BTT4" s="17"/>
      <c r="BTU4" s="17"/>
      <c r="BTV4" s="17"/>
      <c r="BTW4" s="17"/>
      <c r="BTX4" s="17"/>
      <c r="BTY4" s="17"/>
      <c r="BTZ4" s="17"/>
      <c r="BUA4" s="17"/>
      <c r="BUB4" s="17"/>
      <c r="BUC4" s="17"/>
      <c r="BUD4" s="17"/>
      <c r="BUE4" s="17"/>
      <c r="BUF4" s="17"/>
      <c r="BUG4" s="17"/>
      <c r="BUH4" s="17"/>
      <c r="BUI4" s="17"/>
      <c r="BUJ4" s="17"/>
      <c r="BUK4" s="17"/>
      <c r="BUL4" s="17"/>
      <c r="BUM4" s="17"/>
      <c r="BUN4" s="17"/>
      <c r="BUO4" s="17"/>
      <c r="BUP4" s="17"/>
      <c r="BUQ4" s="17"/>
      <c r="BUR4" s="17"/>
      <c r="BUS4" s="17"/>
      <c r="BUT4" s="17"/>
      <c r="BUU4" s="17"/>
      <c r="BUV4" s="17"/>
      <c r="BUW4" s="17"/>
      <c r="BUX4" s="17"/>
      <c r="BUY4" s="17"/>
      <c r="BUZ4" s="17"/>
      <c r="BVA4" s="17"/>
      <c r="BVB4" s="17"/>
      <c r="BVC4" s="17"/>
      <c r="BVD4" s="17"/>
      <c r="BVE4" s="17"/>
      <c r="BVF4" s="17"/>
      <c r="BVG4" s="17"/>
      <c r="BVH4" s="17"/>
      <c r="BVI4" s="17"/>
      <c r="BVJ4" s="17"/>
      <c r="BVK4" s="17"/>
      <c r="BVL4" s="17"/>
      <c r="BVM4" s="17"/>
      <c r="BVN4" s="17"/>
      <c r="BVO4" s="17"/>
      <c r="BVP4" s="17"/>
      <c r="BVQ4" s="17"/>
      <c r="BVR4" s="17"/>
      <c r="BVS4" s="17"/>
      <c r="BVT4" s="17"/>
      <c r="BVU4" s="17"/>
      <c r="BVV4" s="17"/>
      <c r="BVW4" s="17"/>
      <c r="BVX4" s="17"/>
      <c r="BVY4" s="17"/>
      <c r="BVZ4" s="17"/>
      <c r="BWA4" s="17"/>
      <c r="BWB4" s="17"/>
      <c r="BWC4" s="17"/>
      <c r="BWD4" s="17"/>
      <c r="BWE4" s="17"/>
      <c r="BWF4" s="17"/>
      <c r="BWG4" s="17"/>
      <c r="BWH4" s="17"/>
      <c r="BWI4" s="17"/>
      <c r="BWJ4" s="17"/>
      <c r="BWK4" s="17"/>
      <c r="BWL4" s="17"/>
      <c r="BWM4" s="17"/>
      <c r="BWN4" s="17"/>
      <c r="BWO4" s="17"/>
      <c r="BWP4" s="17"/>
      <c r="BWQ4" s="17"/>
      <c r="BWR4" s="17"/>
      <c r="BWS4" s="17"/>
      <c r="BWT4" s="17"/>
      <c r="BWU4" s="17"/>
      <c r="BWV4" s="17"/>
      <c r="BWW4" s="17"/>
      <c r="BWX4" s="17"/>
      <c r="BWY4" s="17"/>
      <c r="BWZ4" s="17"/>
      <c r="BXA4" s="17"/>
      <c r="BXB4" s="17"/>
      <c r="BXC4" s="17"/>
      <c r="BXD4" s="17"/>
      <c r="BXE4" s="17"/>
      <c r="BXF4" s="17"/>
      <c r="BXG4" s="17"/>
      <c r="BXH4" s="17"/>
      <c r="BXI4" s="17"/>
      <c r="BXJ4" s="17"/>
      <c r="BXK4" s="17"/>
      <c r="BXL4" s="17"/>
      <c r="BXM4" s="17"/>
      <c r="BXN4" s="17"/>
      <c r="BXO4" s="17"/>
      <c r="BXP4" s="17"/>
      <c r="BXQ4" s="17"/>
      <c r="BXR4" s="17"/>
      <c r="BXS4" s="17"/>
      <c r="BXT4" s="17"/>
      <c r="BXU4" s="17"/>
      <c r="BXV4" s="17"/>
      <c r="BXW4" s="17"/>
      <c r="BXX4" s="17"/>
      <c r="BXY4" s="17"/>
      <c r="BXZ4" s="17"/>
      <c r="BYA4" s="17"/>
      <c r="BYB4" s="17"/>
      <c r="BYC4" s="17"/>
      <c r="BYD4" s="17"/>
      <c r="BYE4" s="17"/>
      <c r="BYF4" s="17"/>
      <c r="BYG4" s="17"/>
      <c r="BYH4" s="17"/>
      <c r="BYI4" s="17"/>
      <c r="BYJ4" s="17"/>
      <c r="BYK4" s="17"/>
      <c r="BYL4" s="17"/>
      <c r="BYM4" s="17"/>
      <c r="BYN4" s="17"/>
      <c r="BYO4" s="17"/>
      <c r="BYP4" s="17"/>
      <c r="BYQ4" s="17"/>
      <c r="BYR4" s="17"/>
      <c r="BYS4" s="17"/>
      <c r="BYT4" s="17"/>
      <c r="BYU4" s="17"/>
      <c r="BYV4" s="17"/>
      <c r="BYW4" s="17"/>
      <c r="BYX4" s="17"/>
      <c r="BYY4" s="17"/>
      <c r="BYZ4" s="17"/>
      <c r="BZA4" s="17"/>
      <c r="BZB4" s="17"/>
      <c r="BZC4" s="17"/>
      <c r="BZD4" s="17"/>
      <c r="BZE4" s="17"/>
      <c r="BZF4" s="17"/>
      <c r="BZG4" s="17"/>
      <c r="BZH4" s="17"/>
      <c r="BZI4" s="17"/>
      <c r="BZJ4" s="17"/>
      <c r="BZK4" s="17"/>
      <c r="BZL4" s="17"/>
      <c r="BZM4" s="17"/>
      <c r="BZN4" s="17"/>
      <c r="BZO4" s="17"/>
      <c r="BZP4" s="17"/>
      <c r="BZQ4" s="17"/>
      <c r="BZR4" s="17"/>
      <c r="BZS4" s="17"/>
      <c r="BZT4" s="17"/>
      <c r="BZU4" s="17"/>
      <c r="BZV4" s="17"/>
      <c r="BZW4" s="17"/>
      <c r="BZX4" s="17"/>
      <c r="BZY4" s="17"/>
      <c r="BZZ4" s="17"/>
      <c r="CAA4" s="17"/>
      <c r="CAB4" s="17"/>
      <c r="CAC4" s="17"/>
      <c r="CAD4" s="17"/>
      <c r="CAE4" s="17"/>
      <c r="CAF4" s="17"/>
      <c r="CAG4" s="17"/>
      <c r="CAH4" s="17"/>
      <c r="CAI4" s="17"/>
      <c r="CAJ4" s="17"/>
      <c r="CAK4" s="17"/>
      <c r="CAL4" s="17"/>
      <c r="CAM4" s="17"/>
      <c r="CAN4" s="17"/>
      <c r="CAO4" s="17"/>
      <c r="CAP4" s="17"/>
      <c r="CAQ4" s="17"/>
      <c r="CAR4" s="17"/>
      <c r="CAS4" s="17"/>
      <c r="CAT4" s="17"/>
      <c r="CAU4" s="17"/>
      <c r="CAV4" s="17"/>
      <c r="CAW4" s="17"/>
      <c r="CAX4" s="17"/>
      <c r="CAY4" s="17"/>
      <c r="CAZ4" s="17"/>
      <c r="CBA4" s="17"/>
      <c r="CBB4" s="17"/>
      <c r="CBC4" s="17"/>
      <c r="CBD4" s="17"/>
      <c r="CBE4" s="17"/>
      <c r="CBF4" s="17"/>
      <c r="CBG4" s="17"/>
      <c r="CBH4" s="17"/>
      <c r="CBI4" s="17"/>
      <c r="CBJ4" s="17"/>
      <c r="CBK4" s="17"/>
      <c r="CBL4" s="17"/>
      <c r="CBM4" s="17"/>
      <c r="CBN4" s="17"/>
      <c r="CBO4" s="17"/>
      <c r="CBP4" s="17"/>
      <c r="CBQ4" s="17"/>
      <c r="CBR4" s="17"/>
      <c r="CBS4" s="17"/>
      <c r="CBT4" s="17"/>
      <c r="CBU4" s="17"/>
      <c r="CBV4" s="17"/>
      <c r="CBW4" s="17"/>
      <c r="CBX4" s="17"/>
      <c r="CBY4" s="17"/>
      <c r="CBZ4" s="17"/>
      <c r="CCA4" s="17"/>
      <c r="CCB4" s="17"/>
      <c r="CCC4" s="17"/>
      <c r="CCD4" s="17"/>
      <c r="CCE4" s="17"/>
      <c r="CCF4" s="17"/>
      <c r="CCG4" s="17"/>
      <c r="CCH4" s="17"/>
      <c r="CCI4" s="17"/>
      <c r="CCJ4" s="17"/>
      <c r="CCK4" s="17"/>
      <c r="CCL4" s="17"/>
      <c r="CCM4" s="17"/>
      <c r="CCN4" s="17"/>
      <c r="CCO4" s="17"/>
      <c r="CCP4" s="17"/>
      <c r="CCQ4" s="17"/>
      <c r="CCR4" s="17"/>
      <c r="CCS4" s="17"/>
      <c r="CCT4" s="17"/>
      <c r="CCU4" s="17"/>
      <c r="CCV4" s="17"/>
      <c r="CCW4" s="17"/>
      <c r="CCX4" s="17"/>
      <c r="CCY4" s="17"/>
      <c r="CCZ4" s="17"/>
      <c r="CDA4" s="17"/>
      <c r="CDB4" s="17"/>
      <c r="CDC4" s="17"/>
      <c r="CDD4" s="17"/>
      <c r="CDE4" s="17"/>
      <c r="CDF4" s="17"/>
      <c r="CDG4" s="17"/>
      <c r="CDH4" s="17"/>
      <c r="CDI4" s="17"/>
      <c r="CDJ4" s="17"/>
      <c r="CDK4" s="17"/>
      <c r="CDL4" s="17"/>
      <c r="CDM4" s="17"/>
      <c r="CDN4" s="17"/>
      <c r="CDO4" s="17"/>
      <c r="CDP4" s="17"/>
      <c r="CDQ4" s="17"/>
      <c r="CDR4" s="17"/>
      <c r="CDS4" s="17"/>
      <c r="CDT4" s="17"/>
      <c r="CDU4" s="17"/>
      <c r="CDV4" s="17"/>
      <c r="CDW4" s="17"/>
      <c r="CDX4" s="17"/>
      <c r="CDY4" s="17"/>
      <c r="CDZ4" s="17"/>
      <c r="CEA4" s="17"/>
      <c r="CEB4" s="17"/>
      <c r="CEC4" s="17"/>
      <c r="CED4" s="17"/>
      <c r="CEE4" s="17"/>
      <c r="CEF4" s="17"/>
      <c r="CEG4" s="17"/>
      <c r="CEH4" s="17"/>
      <c r="CEI4" s="17"/>
      <c r="CEJ4" s="17"/>
      <c r="CEK4" s="17"/>
      <c r="CEL4" s="17"/>
      <c r="CEM4" s="17"/>
      <c r="CEN4" s="17"/>
      <c r="CEO4" s="17"/>
      <c r="CEP4" s="17"/>
      <c r="CEQ4" s="17"/>
      <c r="CER4" s="17"/>
      <c r="CES4" s="17"/>
      <c r="CET4" s="17"/>
      <c r="CEU4" s="17"/>
      <c r="CEV4" s="17"/>
      <c r="CEW4" s="17"/>
      <c r="CEX4" s="17"/>
      <c r="CEY4" s="17"/>
      <c r="CEZ4" s="17"/>
      <c r="CFA4" s="17"/>
      <c r="CFB4" s="17"/>
      <c r="CFC4" s="17"/>
      <c r="CFD4" s="17"/>
      <c r="CFE4" s="17"/>
      <c r="CFF4" s="17"/>
      <c r="CFG4" s="17"/>
      <c r="CFH4" s="17"/>
      <c r="CFI4" s="17"/>
      <c r="CFJ4" s="17"/>
      <c r="CFK4" s="17"/>
      <c r="CFL4" s="17"/>
      <c r="CFM4" s="17"/>
      <c r="CFN4" s="17"/>
      <c r="CFO4" s="17"/>
      <c r="CFP4" s="17"/>
      <c r="CFQ4" s="17"/>
      <c r="CFR4" s="17"/>
      <c r="CFS4" s="17"/>
      <c r="CFT4" s="17"/>
      <c r="CFU4" s="17"/>
      <c r="CFV4" s="17"/>
      <c r="CFW4" s="17"/>
      <c r="CFX4" s="17"/>
      <c r="CFY4" s="17"/>
      <c r="CFZ4" s="17"/>
      <c r="CGA4" s="17"/>
      <c r="CGB4" s="17"/>
      <c r="CGC4" s="17"/>
      <c r="CGD4" s="17"/>
      <c r="CGE4" s="17"/>
      <c r="CGF4" s="17"/>
      <c r="CGG4" s="17"/>
      <c r="CGH4" s="17"/>
      <c r="CGI4" s="17"/>
      <c r="CGJ4" s="17"/>
      <c r="CGK4" s="17"/>
      <c r="CGL4" s="17"/>
      <c r="CGM4" s="17"/>
      <c r="CGN4" s="17"/>
      <c r="CGO4" s="17"/>
      <c r="CGP4" s="17"/>
      <c r="CGQ4" s="17"/>
      <c r="CGR4" s="17"/>
      <c r="CGS4" s="17"/>
      <c r="CGT4" s="17"/>
      <c r="CGU4" s="17"/>
      <c r="CGV4" s="17"/>
      <c r="CGW4" s="17"/>
      <c r="CGX4" s="17"/>
      <c r="CGY4" s="17"/>
      <c r="CGZ4" s="17"/>
      <c r="CHA4" s="17"/>
      <c r="CHB4" s="17"/>
      <c r="CHC4" s="17"/>
      <c r="CHD4" s="17"/>
      <c r="CHE4" s="17"/>
      <c r="CHF4" s="17"/>
      <c r="CHG4" s="17"/>
      <c r="CHH4" s="17"/>
      <c r="CHI4" s="17"/>
      <c r="CHJ4" s="17"/>
      <c r="CHK4" s="17"/>
      <c r="CHL4" s="17"/>
      <c r="CHM4" s="17"/>
      <c r="CHN4" s="17"/>
      <c r="CHO4" s="17"/>
      <c r="CHP4" s="17"/>
      <c r="CHQ4" s="17"/>
      <c r="CHR4" s="17"/>
      <c r="CHS4" s="17"/>
      <c r="CHT4" s="17"/>
      <c r="CHU4" s="17"/>
      <c r="CHV4" s="17"/>
      <c r="CHW4" s="17"/>
      <c r="CHX4" s="17"/>
      <c r="CHY4" s="17"/>
      <c r="CHZ4" s="17"/>
      <c r="CIA4" s="17"/>
      <c r="CIB4" s="17"/>
      <c r="CIC4" s="17"/>
      <c r="CID4" s="17"/>
      <c r="CIE4" s="17"/>
      <c r="CIF4" s="17"/>
      <c r="CIG4" s="17"/>
      <c r="CIH4" s="17"/>
      <c r="CII4" s="17"/>
      <c r="CIJ4" s="17"/>
      <c r="CIK4" s="17"/>
      <c r="CIL4" s="17"/>
      <c r="CIM4" s="17"/>
      <c r="CIN4" s="17"/>
      <c r="CIO4" s="17"/>
      <c r="CIP4" s="17"/>
      <c r="CIQ4" s="17"/>
      <c r="CIR4" s="17"/>
      <c r="CIS4" s="17"/>
      <c r="CIT4" s="17"/>
      <c r="CIU4" s="17"/>
      <c r="CIV4" s="17"/>
      <c r="CIW4" s="17"/>
      <c r="CIX4" s="17"/>
      <c r="CIY4" s="17"/>
      <c r="CIZ4" s="17"/>
      <c r="CJA4" s="17"/>
      <c r="CJB4" s="17"/>
      <c r="CJC4" s="17"/>
      <c r="CJD4" s="17"/>
      <c r="CJE4" s="17"/>
      <c r="CJF4" s="17"/>
      <c r="CJG4" s="17"/>
      <c r="CJH4" s="17"/>
      <c r="CJI4" s="17"/>
      <c r="CJJ4" s="17"/>
      <c r="CJK4" s="17"/>
      <c r="CJL4" s="17"/>
      <c r="CJM4" s="17"/>
      <c r="CJN4" s="17"/>
      <c r="CJO4" s="17"/>
      <c r="CJP4" s="17"/>
      <c r="CJQ4" s="17"/>
      <c r="CJR4" s="17"/>
      <c r="CJS4" s="17"/>
      <c r="CJT4" s="17"/>
      <c r="CJU4" s="17"/>
      <c r="CJV4" s="17"/>
      <c r="CJW4" s="17"/>
      <c r="CJX4" s="17"/>
      <c r="CJY4" s="17"/>
      <c r="CJZ4" s="17"/>
      <c r="CKA4" s="17"/>
      <c r="CKB4" s="17"/>
      <c r="CKC4" s="17"/>
      <c r="CKD4" s="17"/>
      <c r="CKE4" s="17"/>
      <c r="CKF4" s="17"/>
      <c r="CKG4" s="17"/>
      <c r="CKH4" s="17"/>
      <c r="CKI4" s="17"/>
      <c r="CKJ4" s="17"/>
      <c r="CKK4" s="17"/>
      <c r="CKL4" s="17"/>
      <c r="CKM4" s="17"/>
      <c r="CKN4" s="17"/>
      <c r="CKO4" s="17"/>
      <c r="CKP4" s="17"/>
      <c r="CKQ4" s="17"/>
      <c r="CKR4" s="17"/>
      <c r="CKS4" s="17"/>
      <c r="CKT4" s="17"/>
      <c r="CKU4" s="17"/>
      <c r="CKV4" s="17"/>
      <c r="CKW4" s="17"/>
      <c r="CKX4" s="17"/>
      <c r="CKY4" s="17"/>
      <c r="CKZ4" s="17"/>
      <c r="CLA4" s="17"/>
      <c r="CLB4" s="17"/>
      <c r="CLC4" s="17"/>
      <c r="CLD4" s="17"/>
      <c r="CLE4" s="17"/>
      <c r="CLF4" s="17"/>
      <c r="CLG4" s="17"/>
      <c r="CLH4" s="17"/>
      <c r="CLI4" s="17"/>
      <c r="CLJ4" s="17"/>
      <c r="CLK4" s="17"/>
      <c r="CLL4" s="17"/>
      <c r="CLM4" s="17"/>
      <c r="CLN4" s="17"/>
      <c r="CLO4" s="17"/>
      <c r="CLP4" s="17"/>
      <c r="CLQ4" s="17"/>
      <c r="CLR4" s="17"/>
      <c r="CLS4" s="17"/>
      <c r="CLT4" s="17"/>
      <c r="CLU4" s="17"/>
      <c r="CLV4" s="17"/>
      <c r="CLW4" s="17"/>
      <c r="CLX4" s="17"/>
      <c r="CLY4" s="17"/>
      <c r="CLZ4" s="17"/>
      <c r="CMA4" s="17"/>
      <c r="CMB4" s="17"/>
      <c r="CMC4" s="17"/>
      <c r="CMD4" s="17"/>
      <c r="CME4" s="17"/>
      <c r="CMF4" s="17"/>
      <c r="CMG4" s="17"/>
      <c r="CMH4" s="17"/>
      <c r="CMI4" s="17"/>
      <c r="CMJ4" s="17"/>
      <c r="CMK4" s="17"/>
      <c r="CML4" s="17"/>
      <c r="CMM4" s="17"/>
      <c r="CMN4" s="17"/>
      <c r="CMO4" s="17"/>
      <c r="CMP4" s="17"/>
      <c r="CMQ4" s="17"/>
      <c r="CMR4" s="17"/>
      <c r="CMS4" s="17"/>
      <c r="CMT4" s="17"/>
      <c r="CMU4" s="17"/>
      <c r="CMV4" s="17"/>
      <c r="CMW4" s="17"/>
      <c r="CMX4" s="17"/>
      <c r="CMY4" s="17"/>
      <c r="CMZ4" s="17"/>
      <c r="CNA4" s="17"/>
      <c r="CNB4" s="17"/>
      <c r="CNC4" s="17"/>
      <c r="CND4" s="17"/>
      <c r="CNE4" s="17"/>
      <c r="CNF4" s="17"/>
      <c r="CNG4" s="17"/>
      <c r="CNH4" s="17"/>
      <c r="CNI4" s="17"/>
      <c r="CNJ4" s="17"/>
      <c r="CNK4" s="17"/>
      <c r="CNL4" s="17"/>
      <c r="CNM4" s="17"/>
      <c r="CNN4" s="17"/>
      <c r="CNO4" s="17"/>
      <c r="CNP4" s="17"/>
      <c r="CNQ4" s="17"/>
      <c r="CNR4" s="17"/>
      <c r="CNS4" s="17"/>
      <c r="CNT4" s="17"/>
      <c r="CNU4" s="17"/>
      <c r="CNV4" s="17"/>
      <c r="CNW4" s="17"/>
      <c r="CNX4" s="17"/>
      <c r="CNY4" s="17"/>
      <c r="CNZ4" s="17"/>
      <c r="COA4" s="17"/>
      <c r="COB4" s="17"/>
      <c r="COC4" s="17"/>
      <c r="COD4" s="17"/>
      <c r="COE4" s="17"/>
      <c r="COF4" s="17"/>
      <c r="COG4" s="17"/>
      <c r="COH4" s="17"/>
      <c r="COI4" s="17"/>
      <c r="COJ4" s="17"/>
      <c r="COK4" s="17"/>
      <c r="COL4" s="17"/>
      <c r="COM4" s="17"/>
      <c r="CON4" s="17"/>
      <c r="COO4" s="17"/>
      <c r="COP4" s="17"/>
      <c r="COQ4" s="17"/>
      <c r="COR4" s="17"/>
      <c r="COS4" s="17"/>
      <c r="COT4" s="17"/>
      <c r="COU4" s="17"/>
      <c r="COV4" s="17"/>
      <c r="COW4" s="17"/>
      <c r="COX4" s="17"/>
      <c r="COY4" s="17"/>
      <c r="COZ4" s="17"/>
      <c r="CPA4" s="17"/>
      <c r="CPB4" s="17"/>
      <c r="CPC4" s="17"/>
      <c r="CPD4" s="17"/>
      <c r="CPE4" s="17"/>
      <c r="CPF4" s="17"/>
      <c r="CPG4" s="17"/>
      <c r="CPH4" s="17"/>
      <c r="CPI4" s="17"/>
      <c r="CPJ4" s="17"/>
      <c r="CPK4" s="17"/>
      <c r="CPL4" s="17"/>
      <c r="CPM4" s="17"/>
      <c r="CPN4" s="17"/>
      <c r="CPO4" s="17"/>
      <c r="CPP4" s="17"/>
      <c r="CPQ4" s="17"/>
      <c r="CPR4" s="17"/>
      <c r="CPS4" s="17"/>
      <c r="CPT4" s="17"/>
      <c r="CPU4" s="17"/>
      <c r="CPV4" s="17"/>
      <c r="CPW4" s="17"/>
      <c r="CPX4" s="17"/>
      <c r="CPY4" s="17"/>
      <c r="CPZ4" s="17"/>
      <c r="CQA4" s="17"/>
      <c r="CQB4" s="17"/>
      <c r="CQC4" s="17"/>
      <c r="CQD4" s="17"/>
      <c r="CQE4" s="17"/>
      <c r="CQF4" s="17"/>
      <c r="CQG4" s="17"/>
      <c r="CQH4" s="17"/>
      <c r="CQI4" s="17"/>
      <c r="CQJ4" s="17"/>
      <c r="CQK4" s="17"/>
      <c r="CQL4" s="17"/>
      <c r="CQM4" s="17"/>
      <c r="CQN4" s="17"/>
      <c r="CQO4" s="17"/>
      <c r="CQP4" s="17"/>
      <c r="CQQ4" s="17"/>
      <c r="CQR4" s="17"/>
      <c r="CQS4" s="17"/>
      <c r="CQT4" s="17"/>
      <c r="CQU4" s="17"/>
      <c r="CQV4" s="17"/>
      <c r="CQW4" s="17"/>
      <c r="CQX4" s="17"/>
      <c r="CQY4" s="17"/>
      <c r="CQZ4" s="17"/>
      <c r="CRA4" s="17"/>
      <c r="CRB4" s="17"/>
      <c r="CRC4" s="17"/>
      <c r="CRD4" s="17"/>
      <c r="CRE4" s="17"/>
      <c r="CRF4" s="17"/>
      <c r="CRG4" s="17"/>
      <c r="CRH4" s="17"/>
      <c r="CRI4" s="17"/>
      <c r="CRJ4" s="17"/>
      <c r="CRK4" s="17"/>
      <c r="CRL4" s="17"/>
      <c r="CRM4" s="17"/>
      <c r="CRN4" s="17"/>
      <c r="CRO4" s="17"/>
      <c r="CRP4" s="17"/>
      <c r="CRQ4" s="17"/>
      <c r="CRR4" s="17"/>
      <c r="CRS4" s="17"/>
      <c r="CRT4" s="17"/>
      <c r="CRU4" s="17"/>
      <c r="CRV4" s="17"/>
      <c r="CRW4" s="17"/>
      <c r="CRX4" s="17"/>
      <c r="CRY4" s="17"/>
      <c r="CRZ4" s="17"/>
      <c r="CSA4" s="17"/>
      <c r="CSB4" s="17"/>
      <c r="CSC4" s="17"/>
      <c r="CSD4" s="17"/>
      <c r="CSE4" s="17"/>
      <c r="CSF4" s="17"/>
      <c r="CSG4" s="17"/>
      <c r="CSH4" s="17"/>
      <c r="CSI4" s="17"/>
      <c r="CSJ4" s="17"/>
      <c r="CSK4" s="17"/>
      <c r="CSL4" s="17"/>
      <c r="CSM4" s="17"/>
      <c r="CSN4" s="17"/>
      <c r="CSO4" s="17"/>
      <c r="CSP4" s="17"/>
      <c r="CSQ4" s="17"/>
      <c r="CSR4" s="17"/>
      <c r="CSS4" s="17"/>
      <c r="CST4" s="17"/>
      <c r="CSU4" s="17"/>
      <c r="CSV4" s="17"/>
      <c r="CSW4" s="17"/>
      <c r="CSX4" s="17"/>
      <c r="CSY4" s="17"/>
      <c r="CSZ4" s="17"/>
      <c r="CTA4" s="17"/>
      <c r="CTB4" s="17"/>
      <c r="CTC4" s="17"/>
      <c r="CTD4" s="17"/>
      <c r="CTE4" s="17"/>
      <c r="CTF4" s="17"/>
      <c r="CTG4" s="17"/>
      <c r="CTH4" s="17"/>
      <c r="CTI4" s="17"/>
      <c r="CTJ4" s="17"/>
      <c r="CTK4" s="17"/>
      <c r="CTL4" s="17"/>
      <c r="CTM4" s="17"/>
      <c r="CTN4" s="17"/>
      <c r="CTO4" s="17"/>
      <c r="CTP4" s="17"/>
      <c r="CTQ4" s="17"/>
      <c r="CTR4" s="17"/>
      <c r="CTS4" s="17"/>
      <c r="CTT4" s="17"/>
      <c r="CTU4" s="17"/>
      <c r="CTV4" s="17"/>
      <c r="CTW4" s="17"/>
      <c r="CTX4" s="17"/>
      <c r="CTY4" s="17"/>
      <c r="CTZ4" s="17"/>
      <c r="CUA4" s="17"/>
      <c r="CUB4" s="17"/>
      <c r="CUC4" s="17"/>
      <c r="CUD4" s="17"/>
      <c r="CUE4" s="17"/>
      <c r="CUF4" s="17"/>
      <c r="CUG4" s="17"/>
      <c r="CUH4" s="17"/>
      <c r="CUI4" s="17"/>
      <c r="CUJ4" s="17"/>
      <c r="CUK4" s="17"/>
      <c r="CUL4" s="17"/>
      <c r="CUM4" s="17"/>
      <c r="CUN4" s="17"/>
      <c r="CUO4" s="17"/>
      <c r="CUP4" s="17"/>
      <c r="CUQ4" s="17"/>
      <c r="CUR4" s="17"/>
      <c r="CUS4" s="17"/>
      <c r="CUT4" s="17"/>
      <c r="CUU4" s="17"/>
      <c r="CUV4" s="17"/>
      <c r="CUW4" s="17"/>
      <c r="CUX4" s="17"/>
      <c r="CUY4" s="17"/>
      <c r="CUZ4" s="17"/>
      <c r="CVA4" s="17"/>
      <c r="CVB4" s="17"/>
      <c r="CVC4" s="17"/>
      <c r="CVD4" s="17"/>
      <c r="CVE4" s="17"/>
      <c r="CVF4" s="17"/>
      <c r="CVG4" s="17"/>
      <c r="CVH4" s="17"/>
      <c r="CVI4" s="17"/>
      <c r="CVJ4" s="17"/>
      <c r="CVK4" s="17"/>
      <c r="CVL4" s="17"/>
      <c r="CVM4" s="17"/>
      <c r="CVN4" s="17"/>
      <c r="CVO4" s="17"/>
      <c r="CVP4" s="17"/>
      <c r="CVQ4" s="17"/>
      <c r="CVR4" s="17"/>
      <c r="CVS4" s="17"/>
      <c r="CVT4" s="17"/>
      <c r="CVU4" s="17"/>
      <c r="CVV4" s="17"/>
      <c r="CVW4" s="17"/>
      <c r="CVX4" s="17"/>
      <c r="CVY4" s="17"/>
      <c r="CVZ4" s="17"/>
      <c r="CWA4" s="17"/>
      <c r="CWB4" s="17"/>
      <c r="CWC4" s="17"/>
      <c r="CWD4" s="17"/>
      <c r="CWE4" s="17"/>
      <c r="CWF4" s="17"/>
      <c r="CWG4" s="17"/>
      <c r="CWH4" s="17"/>
      <c r="CWI4" s="17"/>
      <c r="CWJ4" s="17"/>
      <c r="CWK4" s="17"/>
      <c r="CWL4" s="17"/>
      <c r="CWM4" s="17"/>
      <c r="CWN4" s="17"/>
      <c r="CWO4" s="17"/>
      <c r="CWP4" s="17"/>
      <c r="CWQ4" s="17"/>
      <c r="CWR4" s="17"/>
      <c r="CWS4" s="17"/>
      <c r="CWT4" s="17"/>
      <c r="CWU4" s="17"/>
      <c r="CWV4" s="17"/>
      <c r="CWW4" s="17"/>
      <c r="CWX4" s="17"/>
      <c r="CWY4" s="17"/>
      <c r="CWZ4" s="17"/>
      <c r="CXA4" s="17"/>
      <c r="CXB4" s="17"/>
      <c r="CXC4" s="17"/>
      <c r="CXD4" s="17"/>
      <c r="CXE4" s="17"/>
      <c r="CXF4" s="17"/>
      <c r="CXG4" s="17"/>
      <c r="CXH4" s="17"/>
      <c r="CXI4" s="17"/>
      <c r="CXJ4" s="17"/>
      <c r="CXK4" s="17"/>
      <c r="CXL4" s="17"/>
      <c r="CXM4" s="17"/>
      <c r="CXN4" s="17"/>
      <c r="CXO4" s="17"/>
      <c r="CXP4" s="17"/>
      <c r="CXQ4" s="17"/>
      <c r="CXR4" s="17"/>
      <c r="CXS4" s="17"/>
      <c r="CXT4" s="17"/>
      <c r="CXU4" s="17"/>
      <c r="CXV4" s="17"/>
      <c r="CXW4" s="17"/>
      <c r="CXX4" s="17"/>
      <c r="CXY4" s="17"/>
      <c r="CXZ4" s="17"/>
      <c r="CYA4" s="17"/>
      <c r="CYB4" s="17"/>
      <c r="CYC4" s="17"/>
      <c r="CYD4" s="17"/>
      <c r="CYE4" s="17"/>
      <c r="CYF4" s="17"/>
      <c r="CYG4" s="17"/>
      <c r="CYH4" s="17"/>
      <c r="CYI4" s="17"/>
      <c r="CYJ4" s="17"/>
      <c r="CYK4" s="17"/>
      <c r="CYL4" s="17"/>
      <c r="CYM4" s="17"/>
      <c r="CYN4" s="17"/>
      <c r="CYO4" s="17"/>
      <c r="CYP4" s="17"/>
      <c r="CYQ4" s="17"/>
      <c r="CYR4" s="17"/>
      <c r="CYS4" s="17"/>
      <c r="CYT4" s="17"/>
      <c r="CYU4" s="17"/>
      <c r="CYV4" s="17"/>
      <c r="CYW4" s="17"/>
      <c r="CYX4" s="17"/>
      <c r="CYY4" s="17"/>
      <c r="CYZ4" s="17"/>
      <c r="CZA4" s="17"/>
      <c r="CZB4" s="17"/>
      <c r="CZC4" s="17"/>
      <c r="CZD4" s="17"/>
      <c r="CZE4" s="17"/>
      <c r="CZF4" s="17"/>
      <c r="CZG4" s="17"/>
      <c r="CZH4" s="17"/>
      <c r="CZI4" s="17"/>
      <c r="CZJ4" s="17"/>
      <c r="CZK4" s="17"/>
      <c r="CZL4" s="17"/>
      <c r="CZM4" s="17"/>
      <c r="CZN4" s="17"/>
      <c r="CZO4" s="17"/>
      <c r="CZP4" s="17"/>
      <c r="CZQ4" s="17"/>
      <c r="CZR4" s="17"/>
      <c r="CZS4" s="17"/>
      <c r="CZT4" s="17"/>
      <c r="CZU4" s="17"/>
      <c r="CZV4" s="17"/>
      <c r="CZW4" s="17"/>
      <c r="CZX4" s="17"/>
      <c r="CZY4" s="17"/>
      <c r="CZZ4" s="17"/>
      <c r="DAA4" s="17"/>
      <c r="DAB4" s="17"/>
      <c r="DAC4" s="17"/>
      <c r="DAD4" s="17"/>
      <c r="DAE4" s="17"/>
      <c r="DAF4" s="17"/>
      <c r="DAG4" s="17"/>
      <c r="DAH4" s="17"/>
      <c r="DAI4" s="17"/>
      <c r="DAJ4" s="17"/>
      <c r="DAK4" s="17"/>
      <c r="DAL4" s="17"/>
      <c r="DAM4" s="17"/>
      <c r="DAN4" s="17"/>
      <c r="DAO4" s="17"/>
      <c r="DAP4" s="17"/>
      <c r="DAQ4" s="17"/>
      <c r="DAR4" s="17"/>
      <c r="DAS4" s="17"/>
      <c r="DAT4" s="17"/>
      <c r="DAU4" s="17"/>
      <c r="DAV4" s="17"/>
      <c r="DAW4" s="17"/>
      <c r="DAX4" s="17"/>
      <c r="DAY4" s="17"/>
      <c r="DAZ4" s="17"/>
      <c r="DBA4" s="17"/>
      <c r="DBB4" s="17"/>
      <c r="DBC4" s="17"/>
      <c r="DBD4" s="17"/>
      <c r="DBE4" s="17"/>
      <c r="DBF4" s="17"/>
      <c r="DBG4" s="17"/>
      <c r="DBH4" s="17"/>
      <c r="DBI4" s="17"/>
      <c r="DBJ4" s="17"/>
      <c r="DBK4" s="17"/>
      <c r="DBL4" s="17"/>
      <c r="DBM4" s="17"/>
      <c r="DBN4" s="17"/>
      <c r="DBO4" s="17"/>
      <c r="DBP4" s="17"/>
      <c r="DBQ4" s="17"/>
      <c r="DBR4" s="17"/>
      <c r="DBS4" s="17"/>
      <c r="DBT4" s="17"/>
      <c r="DBU4" s="17"/>
      <c r="DBV4" s="17"/>
      <c r="DBW4" s="17"/>
      <c r="DBX4" s="17"/>
      <c r="DBY4" s="17"/>
      <c r="DBZ4" s="17"/>
      <c r="DCA4" s="17"/>
      <c r="DCB4" s="17"/>
      <c r="DCC4" s="17"/>
      <c r="DCD4" s="17"/>
      <c r="DCE4" s="17"/>
      <c r="DCF4" s="17"/>
      <c r="DCG4" s="17"/>
      <c r="DCH4" s="17"/>
      <c r="DCI4" s="17"/>
      <c r="DCJ4" s="17"/>
      <c r="DCK4" s="17"/>
      <c r="DCL4" s="17"/>
      <c r="DCM4" s="17"/>
      <c r="DCN4" s="17"/>
      <c r="DCO4" s="17"/>
      <c r="DCP4" s="17"/>
      <c r="DCQ4" s="17"/>
      <c r="DCR4" s="17"/>
      <c r="DCS4" s="17"/>
      <c r="DCT4" s="17"/>
      <c r="DCU4" s="17"/>
      <c r="DCV4" s="17"/>
      <c r="DCW4" s="17"/>
      <c r="DCX4" s="17"/>
      <c r="DCY4" s="17"/>
      <c r="DCZ4" s="17"/>
      <c r="DDA4" s="17"/>
      <c r="DDB4" s="17"/>
      <c r="DDC4" s="17"/>
      <c r="DDD4" s="17"/>
      <c r="DDE4" s="17"/>
      <c r="DDF4" s="17"/>
      <c r="DDG4" s="17"/>
      <c r="DDH4" s="17"/>
      <c r="DDI4" s="17"/>
      <c r="DDJ4" s="17"/>
      <c r="DDK4" s="17"/>
      <c r="DDL4" s="17"/>
      <c r="DDM4" s="17"/>
      <c r="DDN4" s="17"/>
      <c r="DDO4" s="17"/>
      <c r="DDP4" s="17"/>
      <c r="DDQ4" s="17"/>
      <c r="DDR4" s="17"/>
      <c r="DDS4" s="17"/>
      <c r="DDT4" s="17"/>
      <c r="DDU4" s="17"/>
      <c r="DDV4" s="17"/>
      <c r="DDW4" s="17"/>
      <c r="DDX4" s="17"/>
      <c r="DDY4" s="17"/>
      <c r="DDZ4" s="17"/>
      <c r="DEA4" s="17"/>
      <c r="DEB4" s="17"/>
      <c r="DEC4" s="17"/>
      <c r="DED4" s="17"/>
      <c r="DEE4" s="17"/>
      <c r="DEF4" s="17"/>
      <c r="DEG4" s="17"/>
      <c r="DEH4" s="17"/>
      <c r="DEI4" s="17"/>
      <c r="DEJ4" s="17"/>
      <c r="DEK4" s="17"/>
      <c r="DEL4" s="17"/>
      <c r="DEM4" s="17"/>
      <c r="DEN4" s="17"/>
      <c r="DEO4" s="17"/>
      <c r="DEP4" s="17"/>
      <c r="DEQ4" s="17"/>
      <c r="DER4" s="17"/>
      <c r="DES4" s="17"/>
      <c r="DET4" s="17"/>
      <c r="DEU4" s="17"/>
      <c r="DEV4" s="17"/>
      <c r="DEW4" s="17"/>
      <c r="DEX4" s="17"/>
      <c r="DEY4" s="17"/>
      <c r="DEZ4" s="17"/>
      <c r="DFA4" s="17"/>
      <c r="DFB4" s="17"/>
      <c r="DFC4" s="17"/>
      <c r="DFD4" s="17"/>
      <c r="DFE4" s="17"/>
      <c r="DFF4" s="17"/>
      <c r="DFG4" s="17"/>
      <c r="DFH4" s="17"/>
      <c r="DFI4" s="17"/>
      <c r="DFJ4" s="17"/>
      <c r="DFK4" s="17"/>
      <c r="DFL4" s="17"/>
      <c r="DFM4" s="17"/>
      <c r="DFN4" s="17"/>
      <c r="DFO4" s="17"/>
      <c r="DFP4" s="17"/>
      <c r="DFQ4" s="17"/>
      <c r="DFR4" s="17"/>
      <c r="DFS4" s="17"/>
      <c r="DFT4" s="17"/>
      <c r="DFU4" s="17"/>
      <c r="DFV4" s="17"/>
      <c r="DFW4" s="17"/>
      <c r="DFX4" s="17"/>
      <c r="DFY4" s="17"/>
      <c r="DFZ4" s="17"/>
      <c r="DGA4" s="17"/>
      <c r="DGB4" s="17"/>
      <c r="DGC4" s="17"/>
      <c r="DGD4" s="17"/>
      <c r="DGE4" s="17"/>
      <c r="DGF4" s="17"/>
      <c r="DGG4" s="17"/>
      <c r="DGH4" s="17"/>
      <c r="DGI4" s="17"/>
      <c r="DGJ4" s="17"/>
      <c r="DGK4" s="17"/>
      <c r="DGL4" s="17"/>
      <c r="DGM4" s="17"/>
      <c r="DGN4" s="17"/>
      <c r="DGO4" s="17"/>
      <c r="DGP4" s="17"/>
      <c r="DGQ4" s="17"/>
      <c r="DGR4" s="17"/>
      <c r="DGS4" s="17"/>
      <c r="DGT4" s="17"/>
      <c r="DGU4" s="17"/>
      <c r="DGV4" s="17"/>
      <c r="DGW4" s="17"/>
      <c r="DGX4" s="17"/>
      <c r="DGY4" s="17"/>
      <c r="DGZ4" s="17"/>
      <c r="DHA4" s="17"/>
      <c r="DHB4" s="17"/>
      <c r="DHC4" s="17"/>
      <c r="DHD4" s="17"/>
      <c r="DHE4" s="17"/>
      <c r="DHF4" s="17"/>
      <c r="DHG4" s="17"/>
      <c r="DHH4" s="17"/>
      <c r="DHI4" s="17"/>
      <c r="DHJ4" s="17"/>
      <c r="DHK4" s="17"/>
      <c r="DHL4" s="17"/>
      <c r="DHM4" s="17"/>
      <c r="DHN4" s="17"/>
      <c r="DHO4" s="17"/>
      <c r="DHP4" s="17"/>
      <c r="DHQ4" s="17"/>
      <c r="DHR4" s="17"/>
      <c r="DHS4" s="17"/>
      <c r="DHT4" s="17"/>
      <c r="DHU4" s="17"/>
      <c r="DHV4" s="17"/>
      <c r="DHW4" s="17"/>
      <c r="DHX4" s="17"/>
      <c r="DHY4" s="17"/>
      <c r="DHZ4" s="17"/>
      <c r="DIA4" s="17"/>
      <c r="DIB4" s="17"/>
      <c r="DIC4" s="17"/>
      <c r="DID4" s="17"/>
      <c r="DIE4" s="17"/>
      <c r="DIF4" s="17"/>
      <c r="DIG4" s="17"/>
      <c r="DIH4" s="17"/>
      <c r="DII4" s="17"/>
      <c r="DIJ4" s="17"/>
      <c r="DIK4" s="17"/>
      <c r="DIL4" s="17"/>
      <c r="DIM4" s="17"/>
      <c r="DIN4" s="17"/>
      <c r="DIO4" s="17"/>
      <c r="DIP4" s="17"/>
      <c r="DIQ4" s="17"/>
      <c r="DIR4" s="17"/>
      <c r="DIS4" s="17"/>
      <c r="DIT4" s="17"/>
      <c r="DIU4" s="17"/>
      <c r="DIV4" s="17"/>
      <c r="DIW4" s="17"/>
      <c r="DIX4" s="17"/>
      <c r="DIY4" s="17"/>
      <c r="DIZ4" s="17"/>
      <c r="DJA4" s="17"/>
      <c r="DJB4" s="17"/>
      <c r="DJC4" s="17"/>
      <c r="DJD4" s="17"/>
      <c r="DJE4" s="17"/>
      <c r="DJF4" s="17"/>
      <c r="DJG4" s="17"/>
      <c r="DJH4" s="17"/>
      <c r="DJI4" s="17"/>
      <c r="DJJ4" s="17"/>
      <c r="DJK4" s="17"/>
      <c r="DJL4" s="17"/>
      <c r="DJM4" s="17"/>
      <c r="DJN4" s="17"/>
      <c r="DJO4" s="17"/>
      <c r="DJP4" s="17"/>
      <c r="DJQ4" s="17"/>
      <c r="DJR4" s="17"/>
      <c r="DJS4" s="17"/>
      <c r="DJT4" s="17"/>
      <c r="DJU4" s="17"/>
      <c r="DJV4" s="17"/>
      <c r="DJW4" s="17"/>
      <c r="DJX4" s="17"/>
      <c r="DJY4" s="17"/>
      <c r="DJZ4" s="17"/>
      <c r="DKA4" s="17"/>
      <c r="DKB4" s="17"/>
      <c r="DKC4" s="17"/>
      <c r="DKD4" s="17"/>
      <c r="DKE4" s="17"/>
      <c r="DKF4" s="17"/>
      <c r="DKG4" s="17"/>
      <c r="DKH4" s="17"/>
      <c r="DKI4" s="17"/>
      <c r="DKJ4" s="17"/>
      <c r="DKK4" s="17"/>
      <c r="DKL4" s="17"/>
      <c r="DKM4" s="17"/>
      <c r="DKN4" s="17"/>
      <c r="DKO4" s="17"/>
      <c r="DKP4" s="17"/>
      <c r="DKQ4" s="17"/>
      <c r="DKR4" s="17"/>
      <c r="DKS4" s="17"/>
      <c r="DKT4" s="17"/>
      <c r="DKU4" s="17"/>
      <c r="DKV4" s="17"/>
      <c r="DKW4" s="17"/>
      <c r="DKX4" s="17"/>
      <c r="DKY4" s="17"/>
      <c r="DKZ4" s="17"/>
      <c r="DLA4" s="17"/>
      <c r="DLB4" s="17"/>
      <c r="DLC4" s="17"/>
      <c r="DLD4" s="17"/>
      <c r="DLE4" s="17"/>
      <c r="DLF4" s="17"/>
      <c r="DLG4" s="17"/>
      <c r="DLH4" s="17"/>
      <c r="DLI4" s="17"/>
      <c r="DLJ4" s="17"/>
      <c r="DLK4" s="17"/>
      <c r="DLL4" s="17"/>
      <c r="DLM4" s="17"/>
      <c r="DLN4" s="17"/>
      <c r="DLO4" s="17"/>
      <c r="DLP4" s="17"/>
      <c r="DLQ4" s="17"/>
      <c r="DLR4" s="17"/>
      <c r="DLS4" s="17"/>
      <c r="DLT4" s="17"/>
      <c r="DLU4" s="17"/>
      <c r="DLV4" s="17"/>
      <c r="DLW4" s="17"/>
      <c r="DLX4" s="17"/>
      <c r="DLY4" s="17"/>
      <c r="DLZ4" s="17"/>
      <c r="DMA4" s="17"/>
      <c r="DMB4" s="17"/>
      <c r="DMC4" s="17"/>
      <c r="DMD4" s="17"/>
      <c r="DME4" s="17"/>
      <c r="DMF4" s="17"/>
      <c r="DMG4" s="17"/>
      <c r="DMH4" s="17"/>
      <c r="DMI4" s="17"/>
      <c r="DMJ4" s="17"/>
      <c r="DMK4" s="17"/>
      <c r="DML4" s="17"/>
      <c r="DMM4" s="17"/>
      <c r="DMN4" s="17"/>
      <c r="DMO4" s="17"/>
      <c r="DMP4" s="17"/>
      <c r="DMQ4" s="17"/>
      <c r="DMR4" s="17"/>
      <c r="DMS4" s="17"/>
      <c r="DMT4" s="17"/>
      <c r="DMU4" s="17"/>
      <c r="DMV4" s="17"/>
      <c r="DMW4" s="17"/>
      <c r="DMX4" s="17"/>
      <c r="DMY4" s="17"/>
      <c r="DMZ4" s="17"/>
      <c r="DNA4" s="17"/>
      <c r="DNB4" s="17"/>
      <c r="DNC4" s="17"/>
      <c r="DND4" s="17"/>
      <c r="DNE4" s="17"/>
      <c r="DNF4" s="17"/>
      <c r="DNG4" s="17"/>
      <c r="DNH4" s="17"/>
      <c r="DNI4" s="17"/>
      <c r="DNJ4" s="17"/>
      <c r="DNK4" s="17"/>
      <c r="DNL4" s="17"/>
      <c r="DNM4" s="17"/>
      <c r="DNN4" s="17"/>
      <c r="DNO4" s="17"/>
      <c r="DNP4" s="17"/>
      <c r="DNQ4" s="17"/>
      <c r="DNR4" s="17"/>
      <c r="DNS4" s="17"/>
      <c r="DNT4" s="17"/>
      <c r="DNU4" s="17"/>
      <c r="DNV4" s="17"/>
      <c r="DNW4" s="17"/>
      <c r="DNX4" s="17"/>
      <c r="DNY4" s="17"/>
      <c r="DNZ4" s="17"/>
      <c r="DOA4" s="17"/>
      <c r="DOB4" s="17"/>
      <c r="DOC4" s="17"/>
      <c r="DOD4" s="17"/>
      <c r="DOE4" s="17"/>
      <c r="DOF4" s="17"/>
      <c r="DOG4" s="17"/>
      <c r="DOH4" s="17"/>
      <c r="DOI4" s="17"/>
      <c r="DOJ4" s="17"/>
      <c r="DOK4" s="17"/>
      <c r="DOL4" s="17"/>
      <c r="DOM4" s="17"/>
      <c r="DON4" s="17"/>
      <c r="DOO4" s="17"/>
      <c r="DOP4" s="17"/>
      <c r="DOQ4" s="17"/>
      <c r="DOR4" s="17"/>
      <c r="DOS4" s="17"/>
      <c r="DOT4" s="17"/>
      <c r="DOU4" s="17"/>
      <c r="DOV4" s="17"/>
      <c r="DOW4" s="17"/>
      <c r="DOX4" s="17"/>
      <c r="DOY4" s="17"/>
      <c r="DOZ4" s="17"/>
      <c r="DPA4" s="17"/>
      <c r="DPB4" s="17"/>
      <c r="DPC4" s="17"/>
      <c r="DPD4" s="17"/>
      <c r="DPE4" s="17"/>
      <c r="DPF4" s="17"/>
      <c r="DPG4" s="17"/>
      <c r="DPH4" s="17"/>
      <c r="DPI4" s="17"/>
      <c r="DPJ4" s="17"/>
      <c r="DPK4" s="17"/>
      <c r="DPL4" s="17"/>
      <c r="DPM4" s="17"/>
      <c r="DPN4" s="17"/>
      <c r="DPO4" s="17"/>
      <c r="DPP4" s="17"/>
      <c r="DPQ4" s="17"/>
      <c r="DPR4" s="17"/>
      <c r="DPS4" s="17"/>
      <c r="DPT4" s="17"/>
      <c r="DPU4" s="17"/>
      <c r="DPV4" s="17"/>
      <c r="DPW4" s="17"/>
      <c r="DPX4" s="17"/>
      <c r="DPY4" s="17"/>
      <c r="DPZ4" s="17"/>
      <c r="DQA4" s="17"/>
      <c r="DQB4" s="17"/>
      <c r="DQC4" s="17"/>
      <c r="DQD4" s="17"/>
      <c r="DQE4" s="17"/>
      <c r="DQF4" s="17"/>
      <c r="DQG4" s="17"/>
      <c r="DQH4" s="17"/>
      <c r="DQI4" s="17"/>
      <c r="DQJ4" s="17"/>
      <c r="DQK4" s="17"/>
      <c r="DQL4" s="17"/>
      <c r="DQM4" s="17"/>
      <c r="DQN4" s="17"/>
      <c r="DQO4" s="17"/>
      <c r="DQP4" s="17"/>
      <c r="DQQ4" s="17"/>
      <c r="DQR4" s="17"/>
      <c r="DQS4" s="17"/>
      <c r="DQT4" s="17"/>
      <c r="DQU4" s="17"/>
      <c r="DQV4" s="17"/>
      <c r="DQW4" s="17"/>
      <c r="DQX4" s="17"/>
      <c r="DQY4" s="17"/>
      <c r="DQZ4" s="17"/>
      <c r="DRA4" s="17"/>
      <c r="DRB4" s="17"/>
      <c r="DRC4" s="17"/>
      <c r="DRD4" s="17"/>
      <c r="DRE4" s="17"/>
      <c r="DRF4" s="17"/>
      <c r="DRG4" s="17"/>
      <c r="DRH4" s="17"/>
      <c r="DRI4" s="17"/>
      <c r="DRJ4" s="17"/>
      <c r="DRK4" s="17"/>
      <c r="DRL4" s="17"/>
      <c r="DRM4" s="17"/>
      <c r="DRN4" s="17"/>
      <c r="DRO4" s="17"/>
      <c r="DRP4" s="17"/>
      <c r="DRQ4" s="17"/>
      <c r="DRR4" s="17"/>
      <c r="DRS4" s="17"/>
      <c r="DRT4" s="17"/>
      <c r="DRU4" s="17"/>
      <c r="DRV4" s="17"/>
      <c r="DRW4" s="17"/>
      <c r="DRX4" s="17"/>
      <c r="DRY4" s="17"/>
      <c r="DRZ4" s="17"/>
      <c r="DSA4" s="17"/>
      <c r="DSB4" s="17"/>
      <c r="DSC4" s="17"/>
      <c r="DSD4" s="17"/>
      <c r="DSE4" s="17"/>
      <c r="DSF4" s="17"/>
      <c r="DSG4" s="17"/>
      <c r="DSH4" s="17"/>
      <c r="DSI4" s="17"/>
      <c r="DSJ4" s="17"/>
      <c r="DSK4" s="17"/>
      <c r="DSL4" s="17"/>
      <c r="DSM4" s="17"/>
      <c r="DSN4" s="17"/>
      <c r="DSO4" s="17"/>
      <c r="DSP4" s="17"/>
      <c r="DSQ4" s="17"/>
      <c r="DSR4" s="17"/>
      <c r="DSS4" s="17"/>
      <c r="DST4" s="17"/>
      <c r="DSU4" s="17"/>
      <c r="DSV4" s="17"/>
      <c r="DSW4" s="17"/>
      <c r="DSX4" s="17"/>
      <c r="DSY4" s="17"/>
      <c r="DSZ4" s="17"/>
      <c r="DTA4" s="17"/>
      <c r="DTB4" s="17"/>
      <c r="DTC4" s="17"/>
      <c r="DTD4" s="17"/>
      <c r="DTE4" s="17"/>
      <c r="DTF4" s="17"/>
      <c r="DTG4" s="17"/>
      <c r="DTH4" s="17"/>
      <c r="DTI4" s="17"/>
      <c r="DTJ4" s="17"/>
      <c r="DTK4" s="17"/>
      <c r="DTL4" s="17"/>
      <c r="DTM4" s="17"/>
      <c r="DTN4" s="17"/>
      <c r="DTO4" s="17"/>
      <c r="DTP4" s="17"/>
      <c r="DTQ4" s="17"/>
      <c r="DTR4" s="17"/>
      <c r="DTS4" s="17"/>
      <c r="DTT4" s="17"/>
      <c r="DTU4" s="17"/>
      <c r="DTV4" s="17"/>
      <c r="DTW4" s="17"/>
      <c r="DTX4" s="17"/>
      <c r="DTY4" s="17"/>
      <c r="DTZ4" s="17"/>
      <c r="DUA4" s="17"/>
      <c r="DUB4" s="17"/>
      <c r="DUC4" s="17"/>
      <c r="DUD4" s="17"/>
      <c r="DUE4" s="17"/>
      <c r="DUF4" s="17"/>
      <c r="DUG4" s="17"/>
      <c r="DUH4" s="17"/>
      <c r="DUI4" s="17"/>
      <c r="DUJ4" s="17"/>
      <c r="DUK4" s="17"/>
      <c r="DUL4" s="17"/>
      <c r="DUM4" s="17"/>
      <c r="DUN4" s="17"/>
      <c r="DUO4" s="17"/>
      <c r="DUP4" s="17"/>
      <c r="DUQ4" s="17"/>
      <c r="DUR4" s="17"/>
      <c r="DUS4" s="17"/>
      <c r="DUT4" s="17"/>
      <c r="DUU4" s="17"/>
      <c r="DUV4" s="17"/>
      <c r="DUW4" s="17"/>
      <c r="DUX4" s="17"/>
      <c r="DUY4" s="17"/>
      <c r="DUZ4" s="17"/>
      <c r="DVA4" s="17"/>
      <c r="DVB4" s="17"/>
      <c r="DVC4" s="17"/>
      <c r="DVD4" s="17"/>
      <c r="DVE4" s="17"/>
      <c r="DVF4" s="17"/>
      <c r="DVG4" s="17"/>
      <c r="DVH4" s="17"/>
      <c r="DVI4" s="17"/>
      <c r="DVJ4" s="17"/>
      <c r="DVK4" s="17"/>
      <c r="DVL4" s="17"/>
      <c r="DVM4" s="17"/>
      <c r="DVN4" s="17"/>
      <c r="DVO4" s="17"/>
      <c r="DVP4" s="17"/>
      <c r="DVQ4" s="17"/>
      <c r="DVR4" s="17"/>
      <c r="DVS4" s="17"/>
      <c r="DVT4" s="17"/>
      <c r="DVU4" s="17"/>
      <c r="DVV4" s="17"/>
      <c r="DVW4" s="17"/>
      <c r="DVX4" s="17"/>
      <c r="DVY4" s="17"/>
      <c r="DVZ4" s="17"/>
      <c r="DWA4" s="17"/>
      <c r="DWB4" s="17"/>
      <c r="DWC4" s="17"/>
      <c r="DWD4" s="17"/>
      <c r="DWE4" s="17"/>
      <c r="DWF4" s="17"/>
      <c r="DWG4" s="17"/>
      <c r="DWH4" s="17"/>
      <c r="DWI4" s="17"/>
      <c r="DWJ4" s="17"/>
      <c r="DWK4" s="17"/>
      <c r="DWL4" s="17"/>
      <c r="DWM4" s="17"/>
      <c r="DWN4" s="17"/>
      <c r="DWO4" s="17"/>
      <c r="DWP4" s="17"/>
      <c r="DWQ4" s="17"/>
      <c r="DWR4" s="17"/>
      <c r="DWS4" s="17"/>
      <c r="DWT4" s="17"/>
      <c r="DWU4" s="17"/>
      <c r="DWV4" s="17"/>
      <c r="DWW4" s="17"/>
      <c r="DWX4" s="17"/>
      <c r="DWY4" s="17"/>
      <c r="DWZ4" s="17"/>
      <c r="DXA4" s="17"/>
      <c r="DXB4" s="17"/>
      <c r="DXC4" s="17"/>
      <c r="DXD4" s="17"/>
      <c r="DXE4" s="17"/>
      <c r="DXF4" s="17"/>
      <c r="DXG4" s="17"/>
      <c r="DXH4" s="17"/>
      <c r="DXI4" s="17"/>
      <c r="DXJ4" s="17"/>
      <c r="DXK4" s="17"/>
      <c r="DXL4" s="17"/>
      <c r="DXM4" s="17"/>
      <c r="DXN4" s="17"/>
      <c r="DXO4" s="17"/>
      <c r="DXP4" s="17"/>
      <c r="DXQ4" s="17"/>
      <c r="DXR4" s="17"/>
      <c r="DXS4" s="17"/>
      <c r="DXT4" s="17"/>
      <c r="DXU4" s="17"/>
      <c r="DXV4" s="17"/>
      <c r="DXW4" s="17"/>
      <c r="DXX4" s="17"/>
      <c r="DXY4" s="17"/>
      <c r="DXZ4" s="17"/>
      <c r="DYA4" s="17"/>
      <c r="DYB4" s="17"/>
      <c r="DYC4" s="17"/>
      <c r="DYD4" s="17"/>
      <c r="DYE4" s="17"/>
      <c r="DYF4" s="17"/>
      <c r="DYG4" s="17"/>
      <c r="DYH4" s="17"/>
      <c r="DYI4" s="17"/>
      <c r="DYJ4" s="17"/>
      <c r="DYK4" s="17"/>
      <c r="DYL4" s="17"/>
      <c r="DYM4" s="17"/>
      <c r="DYN4" s="17"/>
      <c r="DYO4" s="17"/>
      <c r="DYP4" s="17"/>
      <c r="DYQ4" s="17"/>
      <c r="DYR4" s="17"/>
      <c r="DYS4" s="17"/>
      <c r="DYT4" s="17"/>
      <c r="DYU4" s="17"/>
      <c r="DYV4" s="17"/>
      <c r="DYW4" s="17"/>
      <c r="DYX4" s="17"/>
      <c r="DYY4" s="17"/>
      <c r="DYZ4" s="17"/>
      <c r="DZA4" s="17"/>
      <c r="DZB4" s="17"/>
      <c r="DZC4" s="17"/>
      <c r="DZD4" s="17"/>
      <c r="DZE4" s="17"/>
      <c r="DZF4" s="17"/>
      <c r="DZG4" s="17"/>
      <c r="DZH4" s="17"/>
      <c r="DZI4" s="17"/>
      <c r="DZJ4" s="17"/>
      <c r="DZK4" s="17"/>
      <c r="DZL4" s="17"/>
      <c r="DZM4" s="17"/>
      <c r="DZN4" s="17"/>
      <c r="DZO4" s="17"/>
      <c r="DZP4" s="17"/>
      <c r="DZQ4" s="17"/>
      <c r="DZR4" s="17"/>
      <c r="DZS4" s="17"/>
      <c r="DZT4" s="17"/>
      <c r="DZU4" s="17"/>
      <c r="DZV4" s="17"/>
      <c r="DZW4" s="17"/>
      <c r="DZX4" s="17"/>
      <c r="DZY4" s="17"/>
      <c r="DZZ4" s="17"/>
      <c r="EAA4" s="17"/>
      <c r="EAB4" s="17"/>
      <c r="EAC4" s="17"/>
      <c r="EAD4" s="17"/>
      <c r="EAE4" s="17"/>
      <c r="EAF4" s="17"/>
      <c r="EAG4" s="17"/>
      <c r="EAH4" s="17"/>
      <c r="EAI4" s="17"/>
      <c r="EAJ4" s="17"/>
      <c r="EAK4" s="17"/>
      <c r="EAL4" s="17"/>
      <c r="EAM4" s="17"/>
      <c r="EAN4" s="17"/>
      <c r="EAO4" s="17"/>
      <c r="EAP4" s="17"/>
      <c r="EAQ4" s="17"/>
      <c r="EAR4" s="17"/>
      <c r="EAS4" s="17"/>
      <c r="EAT4" s="17"/>
      <c r="EAU4" s="17"/>
      <c r="EAV4" s="17"/>
      <c r="EAW4" s="17"/>
      <c r="EAX4" s="17"/>
      <c r="EAY4" s="17"/>
      <c r="EAZ4" s="17"/>
      <c r="EBA4" s="17"/>
      <c r="EBB4" s="17"/>
      <c r="EBC4" s="17"/>
      <c r="EBD4" s="17"/>
      <c r="EBE4" s="17"/>
      <c r="EBF4" s="17"/>
      <c r="EBG4" s="17"/>
      <c r="EBH4" s="17"/>
      <c r="EBI4" s="17"/>
      <c r="EBJ4" s="17"/>
      <c r="EBK4" s="17"/>
      <c r="EBL4" s="17"/>
      <c r="EBM4" s="17"/>
      <c r="EBN4" s="17"/>
      <c r="EBO4" s="17"/>
      <c r="EBP4" s="17"/>
      <c r="EBQ4" s="17"/>
      <c r="EBR4" s="17"/>
      <c r="EBS4" s="17"/>
      <c r="EBT4" s="17"/>
      <c r="EBU4" s="17"/>
      <c r="EBV4" s="17"/>
      <c r="EBW4" s="17"/>
      <c r="EBX4" s="17"/>
      <c r="EBY4" s="17"/>
      <c r="EBZ4" s="17"/>
      <c r="ECA4" s="17"/>
      <c r="ECB4" s="17"/>
      <c r="ECC4" s="17"/>
      <c r="ECD4" s="17"/>
      <c r="ECE4" s="17"/>
      <c r="ECF4" s="17"/>
      <c r="ECG4" s="17"/>
      <c r="ECH4" s="17"/>
      <c r="ECI4" s="17"/>
      <c r="ECJ4" s="17"/>
      <c r="ECK4" s="17"/>
      <c r="ECL4" s="17"/>
      <c r="ECM4" s="17"/>
      <c r="ECN4" s="17"/>
      <c r="ECO4" s="17"/>
      <c r="ECP4" s="17"/>
      <c r="ECQ4" s="17"/>
      <c r="ECR4" s="17"/>
      <c r="ECS4" s="17"/>
      <c r="ECT4" s="17"/>
      <c r="ECU4" s="17"/>
      <c r="ECV4" s="17"/>
      <c r="ECW4" s="17"/>
      <c r="ECX4" s="17"/>
      <c r="ECY4" s="17"/>
      <c r="ECZ4" s="17"/>
      <c r="EDA4" s="17"/>
      <c r="EDB4" s="17"/>
      <c r="EDC4" s="17"/>
      <c r="EDD4" s="17"/>
      <c r="EDE4" s="17"/>
      <c r="EDF4" s="17"/>
      <c r="EDG4" s="17"/>
      <c r="EDH4" s="17"/>
      <c r="EDI4" s="17"/>
      <c r="EDJ4" s="17"/>
      <c r="EDK4" s="17"/>
      <c r="EDL4" s="17"/>
      <c r="EDM4" s="17"/>
      <c r="EDN4" s="17"/>
      <c r="EDO4" s="17"/>
      <c r="EDP4" s="17"/>
      <c r="EDQ4" s="17"/>
      <c r="EDR4" s="17"/>
      <c r="EDS4" s="17"/>
      <c r="EDT4" s="17"/>
      <c r="EDU4" s="17"/>
      <c r="EDV4" s="17"/>
      <c r="EDW4" s="17"/>
      <c r="EDX4" s="17"/>
      <c r="EDY4" s="17"/>
      <c r="EDZ4" s="17"/>
      <c r="EEA4" s="17"/>
      <c r="EEB4" s="17"/>
      <c r="EEC4" s="17"/>
      <c r="EED4" s="17"/>
      <c r="EEE4" s="17"/>
      <c r="EEF4" s="17"/>
      <c r="EEG4" s="17"/>
      <c r="EEH4" s="17"/>
      <c r="EEI4" s="17"/>
      <c r="EEJ4" s="17"/>
      <c r="EEK4" s="17"/>
      <c r="EEL4" s="17"/>
      <c r="EEM4" s="17"/>
      <c r="EEN4" s="17"/>
      <c r="EEO4" s="17"/>
      <c r="EEP4" s="17"/>
      <c r="EEQ4" s="17"/>
      <c r="EER4" s="17"/>
      <c r="EES4" s="17"/>
      <c r="EET4" s="17"/>
      <c r="EEU4" s="17"/>
      <c r="EEV4" s="17"/>
      <c r="EEW4" s="17"/>
      <c r="EEX4" s="17"/>
      <c r="EEY4" s="17"/>
      <c r="EEZ4" s="17"/>
      <c r="EFA4" s="17"/>
      <c r="EFB4" s="17"/>
      <c r="EFC4" s="17"/>
      <c r="EFD4" s="17"/>
      <c r="EFE4" s="17"/>
      <c r="EFF4" s="17"/>
      <c r="EFG4" s="17"/>
      <c r="EFH4" s="17"/>
      <c r="EFI4" s="17"/>
      <c r="EFJ4" s="17"/>
      <c r="EFK4" s="17"/>
      <c r="EFL4" s="17"/>
      <c r="EFM4" s="17"/>
      <c r="EFN4" s="17"/>
      <c r="EFO4" s="17"/>
      <c r="EFP4" s="17"/>
      <c r="EFQ4" s="17"/>
      <c r="EFR4" s="17"/>
      <c r="EFS4" s="17"/>
      <c r="EFT4" s="17"/>
      <c r="EFU4" s="17"/>
      <c r="EFV4" s="17"/>
      <c r="EFW4" s="17"/>
      <c r="EFX4" s="17"/>
      <c r="EFY4" s="17"/>
      <c r="EFZ4" s="17"/>
      <c r="EGA4" s="17"/>
      <c r="EGB4" s="17"/>
      <c r="EGC4" s="17"/>
      <c r="EGD4" s="17"/>
      <c r="EGE4" s="17"/>
      <c r="EGF4" s="17"/>
      <c r="EGG4" s="17"/>
      <c r="EGH4" s="17"/>
      <c r="EGI4" s="17"/>
      <c r="EGJ4" s="17"/>
      <c r="EGK4" s="17"/>
      <c r="EGL4" s="17"/>
      <c r="EGM4" s="17"/>
      <c r="EGN4" s="17"/>
      <c r="EGO4" s="17"/>
      <c r="EGP4" s="17"/>
      <c r="EGQ4" s="17"/>
      <c r="EGR4" s="17"/>
      <c r="EGS4" s="17"/>
      <c r="EGT4" s="17"/>
      <c r="EGU4" s="17"/>
      <c r="EGV4" s="17"/>
      <c r="EGW4" s="17"/>
      <c r="EGX4" s="17"/>
      <c r="EGY4" s="17"/>
      <c r="EGZ4" s="17"/>
      <c r="EHA4" s="17"/>
      <c r="EHB4" s="17"/>
      <c r="EHC4" s="17"/>
      <c r="EHD4" s="17"/>
      <c r="EHE4" s="17"/>
      <c r="EHF4" s="17"/>
      <c r="EHG4" s="17"/>
      <c r="EHH4" s="17"/>
      <c r="EHI4" s="17"/>
      <c r="EHJ4" s="17"/>
      <c r="EHK4" s="17"/>
      <c r="EHL4" s="17"/>
      <c r="EHM4" s="17"/>
      <c r="EHN4" s="17"/>
      <c r="EHO4" s="17"/>
      <c r="EHP4" s="17"/>
      <c r="EHQ4" s="17"/>
      <c r="EHR4" s="17"/>
      <c r="EHS4" s="17"/>
      <c r="EHT4" s="17"/>
      <c r="EHU4" s="17"/>
      <c r="EHV4" s="17"/>
      <c r="EHW4" s="17"/>
      <c r="EHX4" s="17"/>
      <c r="EHY4" s="17"/>
      <c r="EHZ4" s="17"/>
      <c r="EIA4" s="17"/>
      <c r="EIB4" s="17"/>
      <c r="EIC4" s="17"/>
      <c r="EID4" s="17"/>
      <c r="EIE4" s="17"/>
      <c r="EIF4" s="17"/>
      <c r="EIG4" s="17"/>
      <c r="EIH4" s="17"/>
      <c r="EII4" s="17"/>
      <c r="EIJ4" s="17"/>
      <c r="EIK4" s="17"/>
      <c r="EIL4" s="17"/>
      <c r="EIM4" s="17"/>
      <c r="EIN4" s="17"/>
      <c r="EIO4" s="17"/>
      <c r="EIP4" s="17"/>
      <c r="EIQ4" s="17"/>
      <c r="EIR4" s="17"/>
      <c r="EIS4" s="17"/>
      <c r="EIT4" s="17"/>
      <c r="EIU4" s="17"/>
      <c r="EIV4" s="17"/>
      <c r="EIW4" s="17"/>
      <c r="EIX4" s="17"/>
      <c r="EIY4" s="17"/>
      <c r="EIZ4" s="17"/>
      <c r="EJA4" s="17"/>
      <c r="EJB4" s="17"/>
      <c r="EJC4" s="17"/>
      <c r="EJD4" s="17"/>
      <c r="EJE4" s="17"/>
      <c r="EJF4" s="17"/>
      <c r="EJG4" s="17"/>
      <c r="EJH4" s="17"/>
      <c r="EJI4" s="17"/>
      <c r="EJJ4" s="17"/>
      <c r="EJK4" s="17"/>
      <c r="EJL4" s="17"/>
      <c r="EJM4" s="17"/>
      <c r="EJN4" s="17"/>
      <c r="EJO4" s="17"/>
      <c r="EJP4" s="17"/>
      <c r="EJQ4" s="17"/>
      <c r="EJR4" s="17"/>
      <c r="EJS4" s="17"/>
      <c r="EJT4" s="17"/>
      <c r="EJU4" s="17"/>
      <c r="EJV4" s="17"/>
      <c r="EJW4" s="17"/>
      <c r="EJX4" s="17"/>
      <c r="EJY4" s="17"/>
      <c r="EJZ4" s="17"/>
      <c r="EKA4" s="17"/>
      <c r="EKB4" s="17"/>
      <c r="EKC4" s="17"/>
      <c r="EKD4" s="17"/>
      <c r="EKE4" s="17"/>
      <c r="EKF4" s="17"/>
      <c r="EKG4" s="17"/>
      <c r="EKH4" s="17"/>
      <c r="EKI4" s="17"/>
      <c r="EKJ4" s="17"/>
      <c r="EKK4" s="17"/>
      <c r="EKL4" s="17"/>
      <c r="EKM4" s="17"/>
      <c r="EKN4" s="17"/>
      <c r="EKO4" s="17"/>
      <c r="EKP4" s="17"/>
      <c r="EKQ4" s="17"/>
      <c r="EKR4" s="17"/>
      <c r="EKS4" s="17"/>
      <c r="EKT4" s="17"/>
      <c r="EKU4" s="17"/>
      <c r="EKV4" s="17"/>
      <c r="EKW4" s="17"/>
      <c r="EKX4" s="17"/>
      <c r="EKY4" s="17"/>
      <c r="EKZ4" s="17"/>
      <c r="ELA4" s="17"/>
      <c r="ELB4" s="17"/>
      <c r="ELC4" s="17"/>
      <c r="ELD4" s="17"/>
      <c r="ELE4" s="17"/>
      <c r="ELF4" s="17"/>
      <c r="ELG4" s="17"/>
      <c r="ELH4" s="17"/>
      <c r="ELI4" s="17"/>
      <c r="ELJ4" s="17"/>
      <c r="ELK4" s="17"/>
      <c r="ELL4" s="17"/>
      <c r="ELM4" s="17"/>
      <c r="ELN4" s="17"/>
      <c r="ELO4" s="17"/>
      <c r="ELP4" s="17"/>
      <c r="ELQ4" s="17"/>
      <c r="ELR4" s="17"/>
      <c r="ELS4" s="17"/>
      <c r="ELT4" s="17"/>
      <c r="ELU4" s="17"/>
      <c r="ELV4" s="17"/>
      <c r="ELW4" s="17"/>
      <c r="ELX4" s="17"/>
      <c r="ELY4" s="17"/>
      <c r="ELZ4" s="17"/>
      <c r="EMA4" s="17"/>
      <c r="EMB4" s="17"/>
      <c r="EMC4" s="17"/>
      <c r="EMD4" s="17"/>
      <c r="EME4" s="17"/>
      <c r="EMF4" s="17"/>
      <c r="EMG4" s="17"/>
      <c r="EMH4" s="17"/>
      <c r="EMI4" s="17"/>
      <c r="EMJ4" s="17"/>
      <c r="EMK4" s="17"/>
      <c r="EML4" s="17"/>
      <c r="EMM4" s="17"/>
      <c r="EMN4" s="17"/>
      <c r="EMO4" s="17"/>
      <c r="EMP4" s="17"/>
      <c r="EMQ4" s="17"/>
      <c r="EMR4" s="17"/>
      <c r="EMS4" s="17"/>
      <c r="EMT4" s="17"/>
      <c r="EMU4" s="17"/>
      <c r="EMV4" s="17"/>
      <c r="EMW4" s="17"/>
      <c r="EMX4" s="17"/>
      <c r="EMY4" s="17"/>
      <c r="EMZ4" s="17"/>
      <c r="ENA4" s="17"/>
      <c r="ENB4" s="17"/>
      <c r="ENC4" s="17"/>
      <c r="END4" s="17"/>
      <c r="ENE4" s="17"/>
      <c r="ENF4" s="17"/>
      <c r="ENG4" s="17"/>
      <c r="ENH4" s="17"/>
      <c r="ENI4" s="17"/>
      <c r="ENJ4" s="17"/>
      <c r="ENK4" s="17"/>
      <c r="ENL4" s="17"/>
      <c r="ENM4" s="17"/>
      <c r="ENN4" s="17"/>
      <c r="ENO4" s="17"/>
      <c r="ENP4" s="17"/>
      <c r="ENQ4" s="17"/>
      <c r="ENR4" s="17"/>
      <c r="ENS4" s="17"/>
      <c r="ENT4" s="17"/>
      <c r="ENU4" s="17"/>
      <c r="ENV4" s="17"/>
      <c r="ENW4" s="17"/>
      <c r="ENX4" s="17"/>
      <c r="ENY4" s="17"/>
      <c r="ENZ4" s="17"/>
      <c r="EOA4" s="17"/>
      <c r="EOB4" s="17"/>
      <c r="EOC4" s="17"/>
      <c r="EOD4" s="17"/>
      <c r="EOE4" s="17"/>
      <c r="EOF4" s="17"/>
      <c r="EOG4" s="17"/>
      <c r="EOH4" s="17"/>
      <c r="EOI4" s="17"/>
      <c r="EOJ4" s="17"/>
      <c r="EOK4" s="17"/>
      <c r="EOL4" s="17"/>
      <c r="EOM4" s="17"/>
      <c r="EON4" s="17"/>
      <c r="EOO4" s="17"/>
      <c r="EOP4" s="17"/>
      <c r="EOQ4" s="17"/>
      <c r="EOR4" s="17"/>
      <c r="EOS4" s="17"/>
      <c r="EOT4" s="17"/>
      <c r="EOU4" s="17"/>
      <c r="EOV4" s="17"/>
      <c r="EOW4" s="17"/>
      <c r="EOX4" s="17"/>
      <c r="EOY4" s="17"/>
      <c r="EOZ4" s="17"/>
      <c r="EPA4" s="17"/>
      <c r="EPB4" s="17"/>
      <c r="EPC4" s="17"/>
      <c r="EPD4" s="17"/>
      <c r="EPE4" s="17"/>
      <c r="EPF4" s="17"/>
      <c r="EPG4" s="17"/>
      <c r="EPH4" s="17"/>
      <c r="EPI4" s="17"/>
      <c r="EPJ4" s="17"/>
      <c r="EPK4" s="17"/>
      <c r="EPL4" s="17"/>
      <c r="EPM4" s="17"/>
      <c r="EPN4" s="17"/>
      <c r="EPO4" s="17"/>
      <c r="EPP4" s="17"/>
      <c r="EPQ4" s="17"/>
      <c r="EPR4" s="17"/>
      <c r="EPS4" s="17"/>
      <c r="EPT4" s="17"/>
      <c r="EPU4" s="17"/>
      <c r="EPV4" s="17"/>
      <c r="EPW4" s="17"/>
      <c r="EPX4" s="17"/>
      <c r="EPY4" s="17"/>
      <c r="EPZ4" s="17"/>
      <c r="EQA4" s="17"/>
      <c r="EQB4" s="17"/>
      <c r="EQC4" s="17"/>
      <c r="EQD4" s="17"/>
      <c r="EQE4" s="17"/>
      <c r="EQF4" s="17"/>
      <c r="EQG4" s="17"/>
      <c r="EQH4" s="17"/>
      <c r="EQI4" s="17"/>
      <c r="EQJ4" s="17"/>
      <c r="EQK4" s="17"/>
      <c r="EQL4" s="17"/>
      <c r="EQM4" s="17"/>
      <c r="EQN4" s="17"/>
      <c r="EQO4" s="17"/>
      <c r="EQP4" s="17"/>
      <c r="EQQ4" s="17"/>
      <c r="EQR4" s="17"/>
      <c r="EQS4" s="17"/>
      <c r="EQT4" s="17"/>
      <c r="EQU4" s="17"/>
      <c r="EQV4" s="17"/>
      <c r="EQW4" s="17"/>
      <c r="EQX4" s="17"/>
      <c r="EQY4" s="17"/>
      <c r="EQZ4" s="17"/>
      <c r="ERA4" s="17"/>
      <c r="ERB4" s="17"/>
      <c r="ERC4" s="17"/>
      <c r="ERD4" s="17"/>
      <c r="ERE4" s="17"/>
      <c r="ERF4" s="17"/>
      <c r="ERG4" s="17"/>
      <c r="ERH4" s="17"/>
      <c r="ERI4" s="17"/>
      <c r="ERJ4" s="17"/>
      <c r="ERK4" s="17"/>
      <c r="ERL4" s="17"/>
      <c r="ERM4" s="17"/>
      <c r="ERN4" s="17"/>
      <c r="ERO4" s="17"/>
      <c r="ERP4" s="17"/>
      <c r="ERQ4" s="17"/>
      <c r="ERR4" s="17"/>
      <c r="ERS4" s="17"/>
      <c r="ERT4" s="17"/>
      <c r="ERU4" s="17"/>
      <c r="ERV4" s="17"/>
      <c r="ERW4" s="17"/>
      <c r="ERX4" s="17"/>
      <c r="ERY4" s="17"/>
      <c r="ERZ4" s="17"/>
      <c r="ESA4" s="17"/>
      <c r="ESB4" s="17"/>
      <c r="ESC4" s="17"/>
      <c r="ESD4" s="17"/>
      <c r="ESE4" s="17"/>
      <c r="ESF4" s="17"/>
      <c r="ESG4" s="17"/>
      <c r="ESH4" s="17"/>
      <c r="ESI4" s="17"/>
      <c r="ESJ4" s="17"/>
      <c r="ESK4" s="17"/>
      <c r="ESL4" s="17"/>
      <c r="ESM4" s="17"/>
      <c r="ESN4" s="17"/>
      <c r="ESO4" s="17"/>
      <c r="ESP4" s="17"/>
      <c r="ESQ4" s="17"/>
      <c r="ESR4" s="17"/>
      <c r="ESS4" s="17"/>
      <c r="EST4" s="17"/>
      <c r="ESU4" s="17"/>
      <c r="ESV4" s="17"/>
      <c r="ESW4" s="17"/>
      <c r="ESX4" s="17"/>
      <c r="ESY4" s="17"/>
      <c r="ESZ4" s="17"/>
      <c r="ETA4" s="17"/>
      <c r="ETB4" s="17"/>
      <c r="ETC4" s="17"/>
      <c r="ETD4" s="17"/>
      <c r="ETE4" s="17"/>
      <c r="ETF4" s="17"/>
      <c r="ETG4" s="17"/>
      <c r="ETH4" s="17"/>
      <c r="ETI4" s="17"/>
      <c r="ETJ4" s="17"/>
      <c r="ETK4" s="17"/>
      <c r="ETL4" s="17"/>
      <c r="ETM4" s="17"/>
      <c r="ETN4" s="17"/>
      <c r="ETO4" s="17"/>
      <c r="ETP4" s="17"/>
      <c r="ETQ4" s="17"/>
      <c r="ETR4" s="17"/>
      <c r="ETS4" s="17"/>
      <c r="ETT4" s="17"/>
      <c r="ETU4" s="17"/>
      <c r="ETV4" s="17"/>
      <c r="ETW4" s="17"/>
      <c r="ETX4" s="17"/>
      <c r="ETY4" s="17"/>
      <c r="ETZ4" s="17"/>
      <c r="EUA4" s="17"/>
      <c r="EUB4" s="17"/>
      <c r="EUC4" s="17"/>
      <c r="EUD4" s="17"/>
      <c r="EUE4" s="17"/>
      <c r="EUF4" s="17"/>
      <c r="EUG4" s="17"/>
      <c r="EUH4" s="17"/>
      <c r="EUI4" s="17"/>
      <c r="EUJ4" s="17"/>
      <c r="EUK4" s="17"/>
      <c r="EUL4" s="17"/>
      <c r="EUM4" s="17"/>
      <c r="EUN4" s="17"/>
      <c r="EUO4" s="17"/>
      <c r="EUP4" s="17"/>
      <c r="EUQ4" s="17"/>
      <c r="EUR4" s="17"/>
      <c r="EUS4" s="17"/>
      <c r="EUT4" s="17"/>
      <c r="EUU4" s="17"/>
      <c r="EUV4" s="17"/>
      <c r="EUW4" s="17"/>
      <c r="EUX4" s="17"/>
      <c r="EUY4" s="17"/>
      <c r="EUZ4" s="17"/>
      <c r="EVA4" s="17"/>
      <c r="EVB4" s="17"/>
      <c r="EVC4" s="17"/>
      <c r="EVD4" s="17"/>
      <c r="EVE4" s="17"/>
      <c r="EVF4" s="17"/>
      <c r="EVG4" s="17"/>
      <c r="EVH4" s="17"/>
      <c r="EVI4" s="17"/>
      <c r="EVJ4" s="17"/>
      <c r="EVK4" s="17"/>
      <c r="EVL4" s="17"/>
      <c r="EVM4" s="17"/>
      <c r="EVN4" s="17"/>
      <c r="EVO4" s="17"/>
      <c r="EVP4" s="17"/>
      <c r="EVQ4" s="17"/>
      <c r="EVR4" s="17"/>
      <c r="EVS4" s="17"/>
      <c r="EVT4" s="17"/>
      <c r="EVU4" s="17"/>
      <c r="EVV4" s="17"/>
      <c r="EVW4" s="17"/>
      <c r="EVX4" s="17"/>
      <c r="EVY4" s="17"/>
      <c r="EVZ4" s="17"/>
      <c r="EWA4" s="17"/>
      <c r="EWB4" s="17"/>
      <c r="EWC4" s="17"/>
      <c r="EWD4" s="17"/>
      <c r="EWE4" s="17"/>
      <c r="EWF4" s="17"/>
      <c r="EWG4" s="17"/>
      <c r="EWH4" s="17"/>
      <c r="EWI4" s="17"/>
      <c r="EWJ4" s="17"/>
      <c r="EWK4" s="17"/>
      <c r="EWL4" s="17"/>
      <c r="EWM4" s="17"/>
      <c r="EWN4" s="17"/>
      <c r="EWO4" s="17"/>
      <c r="EWP4" s="17"/>
      <c r="EWQ4" s="17"/>
      <c r="EWR4" s="17"/>
      <c r="EWS4" s="17"/>
      <c r="EWT4" s="17"/>
      <c r="EWU4" s="17"/>
      <c r="EWV4" s="17"/>
      <c r="EWW4" s="17"/>
      <c r="EWX4" s="17"/>
      <c r="EWY4" s="17"/>
      <c r="EWZ4" s="17"/>
      <c r="EXA4" s="17"/>
      <c r="EXB4" s="17"/>
      <c r="EXC4" s="17"/>
      <c r="EXD4" s="17"/>
      <c r="EXE4" s="17"/>
      <c r="EXF4" s="17"/>
      <c r="EXG4" s="17"/>
      <c r="EXH4" s="17"/>
      <c r="EXI4" s="17"/>
      <c r="EXJ4" s="17"/>
      <c r="EXK4" s="17"/>
      <c r="EXL4" s="17"/>
      <c r="EXM4" s="17"/>
      <c r="EXN4" s="17"/>
      <c r="EXO4" s="17"/>
      <c r="EXP4" s="17"/>
      <c r="EXQ4" s="17"/>
      <c r="EXR4" s="17"/>
      <c r="EXS4" s="17"/>
      <c r="EXT4" s="17"/>
      <c r="EXU4" s="17"/>
      <c r="EXV4" s="17"/>
      <c r="EXW4" s="17"/>
      <c r="EXX4" s="17"/>
      <c r="EXY4" s="17"/>
      <c r="EXZ4" s="17"/>
      <c r="EYA4" s="17"/>
      <c r="EYB4" s="17"/>
      <c r="EYC4" s="17"/>
      <c r="EYD4" s="17"/>
      <c r="EYE4" s="17"/>
      <c r="EYF4" s="17"/>
      <c r="EYG4" s="17"/>
      <c r="EYH4" s="17"/>
      <c r="EYI4" s="17"/>
      <c r="EYJ4" s="17"/>
      <c r="EYK4" s="17"/>
      <c r="EYL4" s="17"/>
      <c r="EYM4" s="17"/>
      <c r="EYN4" s="17"/>
      <c r="EYO4" s="17"/>
      <c r="EYP4" s="17"/>
      <c r="EYQ4" s="17"/>
      <c r="EYR4" s="17"/>
      <c r="EYS4" s="17"/>
      <c r="EYT4" s="17"/>
      <c r="EYU4" s="17"/>
      <c r="EYV4" s="17"/>
      <c r="EYW4" s="17"/>
      <c r="EYX4" s="17"/>
      <c r="EYY4" s="17"/>
      <c r="EYZ4" s="17"/>
      <c r="EZA4" s="17"/>
      <c r="EZB4" s="17"/>
      <c r="EZC4" s="17"/>
      <c r="EZD4" s="17"/>
      <c r="EZE4" s="17"/>
      <c r="EZF4" s="17"/>
      <c r="EZG4" s="17"/>
      <c r="EZH4" s="17"/>
      <c r="EZI4" s="17"/>
      <c r="EZJ4" s="17"/>
      <c r="EZK4" s="17"/>
      <c r="EZL4" s="17"/>
      <c r="EZM4" s="17"/>
      <c r="EZN4" s="17"/>
      <c r="EZO4" s="17"/>
      <c r="EZP4" s="17"/>
      <c r="EZQ4" s="17"/>
      <c r="EZR4" s="17"/>
      <c r="EZS4" s="17"/>
      <c r="EZT4" s="17"/>
      <c r="EZU4" s="17"/>
      <c r="EZV4" s="17"/>
      <c r="EZW4" s="17"/>
      <c r="EZX4" s="17"/>
      <c r="EZY4" s="17"/>
      <c r="EZZ4" s="17"/>
      <c r="FAA4" s="17"/>
      <c r="FAB4" s="17"/>
      <c r="FAC4" s="17"/>
      <c r="FAD4" s="17"/>
      <c r="FAE4" s="17"/>
      <c r="FAF4" s="17"/>
      <c r="FAG4" s="17"/>
      <c r="FAH4" s="17"/>
      <c r="FAI4" s="17"/>
      <c r="FAJ4" s="17"/>
      <c r="FAK4" s="17"/>
      <c r="FAL4" s="17"/>
      <c r="FAM4" s="17"/>
      <c r="FAN4" s="17"/>
      <c r="FAO4" s="17"/>
      <c r="FAP4" s="17"/>
      <c r="FAQ4" s="17"/>
      <c r="FAR4" s="17"/>
      <c r="FAS4" s="17"/>
      <c r="FAT4" s="17"/>
      <c r="FAU4" s="17"/>
      <c r="FAV4" s="17"/>
      <c r="FAW4" s="17"/>
      <c r="FAX4" s="17"/>
      <c r="FAY4" s="17"/>
      <c r="FAZ4" s="17"/>
      <c r="FBA4" s="17"/>
      <c r="FBB4" s="17"/>
      <c r="FBC4" s="17"/>
      <c r="FBD4" s="17"/>
      <c r="FBE4" s="17"/>
      <c r="FBF4" s="17"/>
      <c r="FBG4" s="17"/>
      <c r="FBH4" s="17"/>
      <c r="FBI4" s="17"/>
      <c r="FBJ4" s="17"/>
      <c r="FBK4" s="17"/>
      <c r="FBL4" s="17"/>
      <c r="FBM4" s="17"/>
      <c r="FBN4" s="17"/>
      <c r="FBO4" s="17"/>
      <c r="FBP4" s="17"/>
      <c r="FBQ4" s="17"/>
      <c r="FBR4" s="17"/>
      <c r="FBS4" s="17"/>
      <c r="FBT4" s="17"/>
      <c r="FBU4" s="17"/>
      <c r="FBV4" s="17"/>
      <c r="FBW4" s="17"/>
      <c r="FBX4" s="17"/>
      <c r="FBY4" s="17"/>
      <c r="FBZ4" s="17"/>
      <c r="FCA4" s="17"/>
      <c r="FCB4" s="17"/>
      <c r="FCC4" s="17"/>
      <c r="FCD4" s="17"/>
      <c r="FCE4" s="17"/>
      <c r="FCF4" s="17"/>
      <c r="FCG4" s="17"/>
      <c r="FCH4" s="17"/>
      <c r="FCI4" s="17"/>
      <c r="FCJ4" s="17"/>
      <c r="FCK4" s="17"/>
      <c r="FCL4" s="17"/>
      <c r="FCM4" s="17"/>
      <c r="FCN4" s="17"/>
      <c r="FCO4" s="17"/>
      <c r="FCP4" s="17"/>
      <c r="FCQ4" s="17"/>
      <c r="FCR4" s="17"/>
      <c r="FCS4" s="17"/>
      <c r="FCT4" s="17"/>
      <c r="FCU4" s="17"/>
      <c r="FCV4" s="17"/>
      <c r="FCW4" s="17"/>
      <c r="FCX4" s="17"/>
      <c r="FCY4" s="17"/>
      <c r="FCZ4" s="17"/>
      <c r="FDA4" s="17"/>
      <c r="FDB4" s="17"/>
      <c r="FDC4" s="17"/>
      <c r="FDD4" s="17"/>
      <c r="FDE4" s="17"/>
      <c r="FDF4" s="17"/>
      <c r="FDG4" s="17"/>
      <c r="FDH4" s="17"/>
      <c r="FDI4" s="17"/>
      <c r="FDJ4" s="17"/>
      <c r="FDK4" s="17"/>
      <c r="FDL4" s="17"/>
      <c r="FDM4" s="17"/>
      <c r="FDN4" s="17"/>
      <c r="FDO4" s="17"/>
      <c r="FDP4" s="17"/>
      <c r="FDQ4" s="17"/>
      <c r="FDR4" s="17"/>
      <c r="FDS4" s="17"/>
      <c r="FDT4" s="17"/>
      <c r="FDU4" s="17"/>
      <c r="FDV4" s="17"/>
      <c r="FDW4" s="17"/>
      <c r="FDX4" s="17"/>
      <c r="FDY4" s="17"/>
      <c r="FDZ4" s="17"/>
      <c r="FEA4" s="17"/>
      <c r="FEB4" s="17"/>
      <c r="FEC4" s="17"/>
      <c r="FED4" s="17"/>
      <c r="FEE4" s="17"/>
      <c r="FEF4" s="17"/>
      <c r="FEG4" s="17"/>
      <c r="FEH4" s="17"/>
      <c r="FEI4" s="17"/>
      <c r="FEJ4" s="17"/>
      <c r="FEK4" s="17"/>
      <c r="FEL4" s="17"/>
      <c r="FEM4" s="17"/>
      <c r="FEN4" s="17"/>
      <c r="FEO4" s="17"/>
      <c r="FEP4" s="17"/>
      <c r="FEQ4" s="17"/>
      <c r="FER4" s="17"/>
      <c r="FES4" s="17"/>
      <c r="FET4" s="17"/>
      <c r="FEU4" s="17"/>
      <c r="FEV4" s="17"/>
      <c r="FEW4" s="17"/>
      <c r="FEX4" s="17"/>
      <c r="FEY4" s="17"/>
      <c r="FEZ4" s="17"/>
      <c r="FFA4" s="17"/>
      <c r="FFB4" s="17"/>
      <c r="FFC4" s="17"/>
      <c r="FFD4" s="17"/>
      <c r="FFE4" s="17"/>
      <c r="FFF4" s="17"/>
      <c r="FFG4" s="17"/>
      <c r="FFH4" s="17"/>
      <c r="FFI4" s="17"/>
      <c r="FFJ4" s="17"/>
      <c r="FFK4" s="17"/>
      <c r="FFL4" s="17"/>
      <c r="FFM4" s="17"/>
      <c r="FFN4" s="17"/>
      <c r="FFO4" s="17"/>
      <c r="FFP4" s="17"/>
      <c r="FFQ4" s="17"/>
      <c r="FFR4" s="17"/>
      <c r="FFS4" s="17"/>
      <c r="FFT4" s="17"/>
      <c r="FFU4" s="17"/>
      <c r="FFV4" s="17"/>
      <c r="FFW4" s="17"/>
      <c r="FFX4" s="17"/>
      <c r="FFY4" s="17"/>
      <c r="FFZ4" s="17"/>
      <c r="FGA4" s="17"/>
      <c r="FGB4" s="17"/>
      <c r="FGC4" s="17"/>
      <c r="FGD4" s="17"/>
      <c r="FGE4" s="17"/>
      <c r="FGF4" s="17"/>
      <c r="FGG4" s="17"/>
      <c r="FGH4" s="17"/>
      <c r="FGI4" s="17"/>
      <c r="FGJ4" s="17"/>
      <c r="FGK4" s="17"/>
      <c r="FGL4" s="17"/>
      <c r="FGM4" s="17"/>
      <c r="FGN4" s="17"/>
      <c r="FGO4" s="17"/>
      <c r="FGP4" s="17"/>
      <c r="FGQ4" s="17"/>
      <c r="FGR4" s="17"/>
      <c r="FGS4" s="17"/>
      <c r="FGT4" s="17"/>
      <c r="FGU4" s="17"/>
      <c r="FGV4" s="17"/>
      <c r="FGW4" s="17"/>
      <c r="FGX4" s="17"/>
      <c r="FGY4" s="17"/>
      <c r="FGZ4" s="17"/>
      <c r="FHA4" s="17"/>
      <c r="FHB4" s="17"/>
      <c r="FHC4" s="17"/>
      <c r="FHD4" s="17"/>
      <c r="FHE4" s="17"/>
      <c r="FHF4" s="17"/>
      <c r="FHG4" s="17"/>
      <c r="FHH4" s="17"/>
      <c r="FHI4" s="17"/>
      <c r="FHJ4" s="17"/>
      <c r="FHK4" s="17"/>
      <c r="FHL4" s="17"/>
      <c r="FHM4" s="17"/>
      <c r="FHN4" s="17"/>
      <c r="FHO4" s="17"/>
      <c r="FHP4" s="17"/>
      <c r="FHQ4" s="17"/>
      <c r="FHR4" s="17"/>
      <c r="FHS4" s="17"/>
      <c r="FHT4" s="17"/>
      <c r="FHU4" s="17"/>
      <c r="FHV4" s="17"/>
      <c r="FHW4" s="17"/>
      <c r="FHX4" s="17"/>
      <c r="FHY4" s="17"/>
      <c r="FHZ4" s="17"/>
      <c r="FIA4" s="17"/>
      <c r="FIB4" s="17"/>
      <c r="FIC4" s="17"/>
      <c r="FID4" s="17"/>
      <c r="FIE4" s="17"/>
      <c r="FIF4" s="17"/>
      <c r="FIG4" s="17"/>
      <c r="FIH4" s="17"/>
      <c r="FII4" s="17"/>
      <c r="FIJ4" s="17"/>
      <c r="FIK4" s="17"/>
      <c r="FIL4" s="17"/>
      <c r="FIM4" s="17"/>
      <c r="FIN4" s="17"/>
      <c r="FIO4" s="17"/>
      <c r="FIP4" s="17"/>
      <c r="FIQ4" s="17"/>
      <c r="FIR4" s="17"/>
      <c r="FIS4" s="17"/>
      <c r="FIT4" s="17"/>
      <c r="FIU4" s="17"/>
      <c r="FIV4" s="17"/>
      <c r="FIW4" s="17"/>
      <c r="FIX4" s="17"/>
      <c r="FIY4" s="17"/>
      <c r="FIZ4" s="17"/>
      <c r="FJA4" s="17"/>
      <c r="FJB4" s="17"/>
      <c r="FJC4" s="17"/>
      <c r="FJD4" s="17"/>
      <c r="FJE4" s="17"/>
      <c r="FJF4" s="17"/>
      <c r="FJG4" s="17"/>
      <c r="FJH4" s="17"/>
      <c r="FJI4" s="17"/>
      <c r="FJJ4" s="17"/>
      <c r="FJK4" s="17"/>
      <c r="FJL4" s="17"/>
      <c r="FJM4" s="17"/>
      <c r="FJN4" s="17"/>
      <c r="FJO4" s="17"/>
      <c r="FJP4" s="17"/>
      <c r="FJQ4" s="17"/>
      <c r="FJR4" s="17"/>
      <c r="FJS4" s="17"/>
      <c r="FJT4" s="17"/>
      <c r="FJU4" s="17"/>
      <c r="FJV4" s="17"/>
      <c r="FJW4" s="17"/>
      <c r="FJX4" s="17"/>
      <c r="FJY4" s="17"/>
      <c r="FJZ4" s="17"/>
      <c r="FKA4" s="17"/>
      <c r="FKB4" s="17"/>
      <c r="FKC4" s="17"/>
      <c r="FKD4" s="17"/>
      <c r="FKE4" s="17"/>
      <c r="FKF4" s="17"/>
      <c r="FKG4" s="17"/>
      <c r="FKH4" s="17"/>
      <c r="FKI4" s="17"/>
      <c r="FKJ4" s="17"/>
      <c r="FKK4" s="17"/>
      <c r="FKL4" s="17"/>
      <c r="FKM4" s="17"/>
      <c r="FKN4" s="17"/>
      <c r="FKO4" s="17"/>
      <c r="FKP4" s="17"/>
      <c r="FKQ4" s="17"/>
      <c r="FKR4" s="17"/>
      <c r="FKS4" s="17"/>
      <c r="FKT4" s="17"/>
      <c r="FKU4" s="17"/>
      <c r="FKV4" s="17"/>
      <c r="FKW4" s="17"/>
      <c r="FKX4" s="17"/>
      <c r="FKY4" s="17"/>
      <c r="FKZ4" s="17"/>
      <c r="FLA4" s="17"/>
      <c r="FLB4" s="17"/>
      <c r="FLC4" s="17"/>
      <c r="FLD4" s="17"/>
      <c r="FLE4" s="17"/>
      <c r="FLF4" s="17"/>
      <c r="FLG4" s="17"/>
      <c r="FLH4" s="17"/>
      <c r="FLI4" s="17"/>
      <c r="FLJ4" s="17"/>
      <c r="FLK4" s="17"/>
      <c r="FLL4" s="17"/>
      <c r="FLM4" s="17"/>
      <c r="FLN4" s="17"/>
      <c r="FLO4" s="17"/>
      <c r="FLP4" s="17"/>
      <c r="FLQ4" s="17"/>
      <c r="FLR4" s="17"/>
      <c r="FLS4" s="17"/>
      <c r="FLT4" s="17"/>
      <c r="FLU4" s="17"/>
      <c r="FLV4" s="17"/>
      <c r="FLW4" s="17"/>
      <c r="FLX4" s="17"/>
      <c r="FLY4" s="17"/>
      <c r="FLZ4" s="17"/>
      <c r="FMA4" s="17"/>
      <c r="FMB4" s="17"/>
      <c r="FMC4" s="17"/>
      <c r="FMD4" s="17"/>
      <c r="FME4" s="17"/>
      <c r="FMF4" s="17"/>
      <c r="FMG4" s="17"/>
      <c r="FMH4" s="17"/>
      <c r="FMI4" s="17"/>
      <c r="FMJ4" s="17"/>
      <c r="FMK4" s="17"/>
      <c r="FML4" s="17"/>
      <c r="FMM4" s="17"/>
      <c r="FMN4" s="17"/>
      <c r="FMO4" s="17"/>
      <c r="FMP4" s="17"/>
      <c r="FMQ4" s="17"/>
      <c r="FMR4" s="17"/>
      <c r="FMS4" s="17"/>
      <c r="FMT4" s="17"/>
      <c r="FMU4" s="17"/>
      <c r="FMV4" s="17"/>
      <c r="FMW4" s="17"/>
      <c r="FMX4" s="17"/>
      <c r="FMY4" s="17"/>
      <c r="FMZ4" s="17"/>
      <c r="FNA4" s="17"/>
      <c r="FNB4" s="17"/>
      <c r="FNC4" s="17"/>
      <c r="FND4" s="17"/>
      <c r="FNE4" s="17"/>
      <c r="FNF4" s="17"/>
      <c r="FNG4" s="17"/>
      <c r="FNH4" s="17"/>
      <c r="FNI4" s="17"/>
      <c r="FNJ4" s="17"/>
      <c r="FNK4" s="17"/>
      <c r="FNL4" s="17"/>
      <c r="FNM4" s="17"/>
      <c r="FNN4" s="17"/>
      <c r="FNO4" s="17"/>
      <c r="FNP4" s="17"/>
      <c r="FNQ4" s="17"/>
      <c r="FNR4" s="17"/>
      <c r="FNS4" s="17"/>
      <c r="FNT4" s="17"/>
      <c r="FNU4" s="17"/>
      <c r="FNV4" s="17"/>
      <c r="FNW4" s="17"/>
      <c r="FNX4" s="17"/>
      <c r="FNY4" s="17"/>
      <c r="FNZ4" s="17"/>
      <c r="FOA4" s="17"/>
      <c r="FOB4" s="17"/>
      <c r="FOC4" s="17"/>
      <c r="FOD4" s="17"/>
      <c r="FOE4" s="17"/>
      <c r="FOF4" s="17"/>
      <c r="FOG4" s="17"/>
      <c r="FOH4" s="17"/>
      <c r="FOI4" s="17"/>
      <c r="FOJ4" s="17"/>
      <c r="FOK4" s="17"/>
      <c r="FOL4" s="17"/>
      <c r="FOM4" s="17"/>
      <c r="FON4" s="17"/>
      <c r="FOO4" s="17"/>
      <c r="FOP4" s="17"/>
      <c r="FOQ4" s="17"/>
      <c r="FOR4" s="17"/>
      <c r="FOS4" s="17"/>
      <c r="FOT4" s="17"/>
      <c r="FOU4" s="17"/>
      <c r="FOV4" s="17"/>
      <c r="FOW4" s="17"/>
      <c r="FOX4" s="17"/>
      <c r="FOY4" s="17"/>
      <c r="FOZ4" s="17"/>
      <c r="FPA4" s="17"/>
      <c r="FPB4" s="17"/>
      <c r="FPC4" s="17"/>
      <c r="FPD4" s="17"/>
      <c r="FPE4" s="17"/>
      <c r="FPF4" s="17"/>
      <c r="FPG4" s="17"/>
      <c r="FPH4" s="17"/>
      <c r="FPI4" s="17"/>
      <c r="FPJ4" s="17"/>
      <c r="FPK4" s="17"/>
      <c r="FPL4" s="17"/>
      <c r="FPM4" s="17"/>
      <c r="FPN4" s="17"/>
      <c r="FPO4" s="17"/>
      <c r="FPP4" s="17"/>
      <c r="FPQ4" s="17"/>
      <c r="FPR4" s="17"/>
      <c r="FPS4" s="17"/>
      <c r="FPT4" s="17"/>
      <c r="FPU4" s="17"/>
      <c r="FPV4" s="17"/>
      <c r="FPW4" s="17"/>
      <c r="FPX4" s="17"/>
      <c r="FPY4" s="17"/>
      <c r="FPZ4" s="17"/>
      <c r="FQA4" s="17"/>
      <c r="FQB4" s="17"/>
      <c r="FQC4" s="17"/>
      <c r="FQD4" s="17"/>
      <c r="FQE4" s="17"/>
      <c r="FQF4" s="17"/>
      <c r="FQG4" s="17"/>
      <c r="FQH4" s="17"/>
      <c r="FQI4" s="17"/>
      <c r="FQJ4" s="17"/>
      <c r="FQK4" s="17"/>
      <c r="FQL4" s="17"/>
      <c r="FQM4" s="17"/>
      <c r="FQN4" s="17"/>
      <c r="FQO4" s="17"/>
      <c r="FQP4" s="17"/>
      <c r="FQQ4" s="17"/>
      <c r="FQR4" s="17"/>
      <c r="FQS4" s="17"/>
      <c r="FQT4" s="17"/>
      <c r="FQU4" s="17"/>
      <c r="FQV4" s="17"/>
      <c r="FQW4" s="17"/>
      <c r="FQX4" s="17"/>
      <c r="FQY4" s="17"/>
      <c r="FQZ4" s="17"/>
      <c r="FRA4" s="17"/>
      <c r="FRB4" s="17"/>
      <c r="FRC4" s="17"/>
      <c r="FRD4" s="17"/>
      <c r="FRE4" s="17"/>
      <c r="FRF4" s="17"/>
      <c r="FRG4" s="17"/>
      <c r="FRH4" s="17"/>
      <c r="FRI4" s="17"/>
      <c r="FRJ4" s="17"/>
      <c r="FRK4" s="17"/>
      <c r="FRL4" s="17"/>
      <c r="FRM4" s="17"/>
      <c r="FRN4" s="17"/>
      <c r="FRO4" s="17"/>
      <c r="FRP4" s="17"/>
      <c r="FRQ4" s="17"/>
      <c r="FRR4" s="17"/>
      <c r="FRS4" s="17"/>
      <c r="FRT4" s="17"/>
      <c r="FRU4" s="17"/>
      <c r="FRV4" s="17"/>
      <c r="FRW4" s="17"/>
      <c r="FRX4" s="17"/>
      <c r="FRY4" s="17"/>
      <c r="FRZ4" s="17"/>
      <c r="FSA4" s="17"/>
      <c r="FSB4" s="17"/>
      <c r="FSC4" s="17"/>
      <c r="FSD4" s="17"/>
      <c r="FSE4" s="17"/>
      <c r="FSF4" s="17"/>
      <c r="FSG4" s="17"/>
      <c r="FSH4" s="17"/>
      <c r="FSI4" s="17"/>
      <c r="FSJ4" s="17"/>
      <c r="FSK4" s="17"/>
      <c r="FSL4" s="17"/>
      <c r="FSM4" s="17"/>
      <c r="FSN4" s="17"/>
      <c r="FSO4" s="17"/>
      <c r="FSP4" s="17"/>
      <c r="FSQ4" s="17"/>
      <c r="FSR4" s="17"/>
      <c r="FSS4" s="17"/>
      <c r="FST4" s="17"/>
      <c r="FSU4" s="17"/>
      <c r="FSV4" s="17"/>
      <c r="FSW4" s="17"/>
      <c r="FSX4" s="17"/>
      <c r="FSY4" s="17"/>
      <c r="FSZ4" s="17"/>
      <c r="FTA4" s="17"/>
      <c r="FTB4" s="17"/>
      <c r="FTC4" s="17"/>
      <c r="FTD4" s="17"/>
      <c r="FTE4" s="17"/>
      <c r="FTF4" s="17"/>
      <c r="FTG4" s="17"/>
      <c r="FTH4" s="17"/>
      <c r="FTI4" s="17"/>
      <c r="FTJ4" s="17"/>
      <c r="FTK4" s="17"/>
      <c r="FTL4" s="17"/>
      <c r="FTM4" s="17"/>
      <c r="FTN4" s="17"/>
      <c r="FTO4" s="17"/>
      <c r="FTP4" s="17"/>
      <c r="FTQ4" s="17"/>
      <c r="FTR4" s="17"/>
      <c r="FTS4" s="17"/>
      <c r="FTT4" s="17"/>
      <c r="FTU4" s="17"/>
      <c r="FTV4" s="17"/>
      <c r="FTW4" s="17"/>
      <c r="FTX4" s="17"/>
      <c r="FTY4" s="17"/>
      <c r="FTZ4" s="17"/>
      <c r="FUA4" s="17"/>
      <c r="FUB4" s="17"/>
      <c r="FUC4" s="17"/>
      <c r="FUD4" s="17"/>
      <c r="FUE4" s="17"/>
      <c r="FUF4" s="17"/>
      <c r="FUG4" s="17"/>
      <c r="FUH4" s="17"/>
      <c r="FUI4" s="17"/>
      <c r="FUJ4" s="17"/>
      <c r="FUK4" s="17"/>
      <c r="FUL4" s="17"/>
      <c r="FUM4" s="17"/>
      <c r="FUN4" s="17"/>
      <c r="FUO4" s="17"/>
      <c r="FUP4" s="17"/>
      <c r="FUQ4" s="17"/>
      <c r="FUR4" s="17"/>
      <c r="FUS4" s="17"/>
      <c r="FUT4" s="17"/>
      <c r="FUU4" s="17"/>
      <c r="FUV4" s="17"/>
      <c r="FUW4" s="17"/>
      <c r="FUX4" s="17"/>
      <c r="FUY4" s="17"/>
      <c r="FUZ4" s="17"/>
      <c r="FVA4" s="17"/>
      <c r="FVB4" s="17"/>
      <c r="FVC4" s="17"/>
      <c r="FVD4" s="17"/>
      <c r="FVE4" s="17"/>
      <c r="FVF4" s="17"/>
      <c r="FVG4" s="17"/>
      <c r="FVH4" s="17"/>
      <c r="FVI4" s="17"/>
      <c r="FVJ4" s="17"/>
      <c r="FVK4" s="17"/>
      <c r="FVL4" s="17"/>
      <c r="FVM4" s="17"/>
      <c r="FVN4" s="17"/>
      <c r="FVO4" s="17"/>
      <c r="FVP4" s="17"/>
      <c r="FVQ4" s="17"/>
      <c r="FVR4" s="17"/>
      <c r="FVS4" s="17"/>
      <c r="FVT4" s="17"/>
      <c r="FVU4" s="17"/>
      <c r="FVV4" s="17"/>
      <c r="FVW4" s="17"/>
      <c r="FVX4" s="17"/>
      <c r="FVY4" s="17"/>
      <c r="FVZ4" s="17"/>
      <c r="FWA4" s="17"/>
      <c r="FWB4" s="17"/>
      <c r="FWC4" s="17"/>
      <c r="FWD4" s="17"/>
      <c r="FWE4" s="17"/>
      <c r="FWF4" s="17"/>
      <c r="FWG4" s="17"/>
      <c r="FWH4" s="17"/>
      <c r="FWI4" s="17"/>
      <c r="FWJ4" s="17"/>
      <c r="FWK4" s="17"/>
      <c r="FWL4" s="17"/>
      <c r="FWM4" s="17"/>
      <c r="FWN4" s="17"/>
      <c r="FWO4" s="17"/>
      <c r="FWP4" s="17"/>
      <c r="FWQ4" s="17"/>
      <c r="FWR4" s="17"/>
      <c r="FWS4" s="17"/>
      <c r="FWT4" s="17"/>
      <c r="FWU4" s="17"/>
      <c r="FWV4" s="17"/>
      <c r="FWW4" s="17"/>
      <c r="FWX4" s="17"/>
      <c r="FWY4" s="17"/>
      <c r="FWZ4" s="17"/>
      <c r="FXA4" s="17"/>
      <c r="FXB4" s="17"/>
      <c r="FXC4" s="17"/>
      <c r="FXD4" s="17"/>
      <c r="FXE4" s="17"/>
      <c r="FXF4" s="17"/>
      <c r="FXG4" s="17"/>
      <c r="FXH4" s="17"/>
      <c r="FXI4" s="17"/>
      <c r="FXJ4" s="17"/>
      <c r="FXK4" s="17"/>
      <c r="FXL4" s="17"/>
      <c r="FXM4" s="17"/>
      <c r="FXN4" s="17"/>
      <c r="FXO4" s="17"/>
      <c r="FXP4" s="17"/>
      <c r="FXQ4" s="17"/>
      <c r="FXR4" s="17"/>
      <c r="FXS4" s="17"/>
      <c r="FXT4" s="17"/>
      <c r="FXU4" s="17"/>
      <c r="FXV4" s="17"/>
      <c r="FXW4" s="17"/>
      <c r="FXX4" s="17"/>
      <c r="FXY4" s="17"/>
      <c r="FXZ4" s="17"/>
      <c r="FYA4" s="17"/>
      <c r="FYB4" s="17"/>
      <c r="FYC4" s="17"/>
      <c r="FYD4" s="17"/>
      <c r="FYE4" s="17"/>
      <c r="FYF4" s="17"/>
      <c r="FYG4" s="17"/>
      <c r="FYH4" s="17"/>
      <c r="FYI4" s="17"/>
      <c r="FYJ4" s="17"/>
      <c r="FYK4" s="17"/>
      <c r="FYL4" s="17"/>
      <c r="FYM4" s="17"/>
      <c r="FYN4" s="17"/>
      <c r="FYO4" s="17"/>
      <c r="FYP4" s="17"/>
      <c r="FYQ4" s="17"/>
      <c r="FYR4" s="17"/>
      <c r="FYS4" s="17"/>
      <c r="FYT4" s="17"/>
      <c r="FYU4" s="17"/>
      <c r="FYV4" s="17"/>
      <c r="FYW4" s="17"/>
      <c r="FYX4" s="17"/>
      <c r="FYY4" s="17"/>
      <c r="FYZ4" s="17"/>
      <c r="FZA4" s="17"/>
      <c r="FZB4" s="17"/>
      <c r="FZC4" s="17"/>
      <c r="FZD4" s="17"/>
      <c r="FZE4" s="17"/>
      <c r="FZF4" s="17"/>
      <c r="FZG4" s="17"/>
      <c r="FZH4" s="17"/>
      <c r="FZI4" s="17"/>
      <c r="FZJ4" s="17"/>
      <c r="FZK4" s="17"/>
      <c r="FZL4" s="17"/>
      <c r="FZM4" s="17"/>
      <c r="FZN4" s="17"/>
      <c r="FZO4" s="17"/>
      <c r="FZP4" s="17"/>
      <c r="FZQ4" s="17"/>
      <c r="FZR4" s="17"/>
      <c r="FZS4" s="17"/>
      <c r="FZT4" s="17"/>
      <c r="FZU4" s="17"/>
      <c r="FZV4" s="17"/>
      <c r="FZW4" s="17"/>
      <c r="FZX4" s="17"/>
      <c r="FZY4" s="17"/>
      <c r="FZZ4" s="17"/>
      <c r="GAA4" s="17"/>
      <c r="GAB4" s="17"/>
      <c r="GAC4" s="17"/>
      <c r="GAD4" s="17"/>
      <c r="GAE4" s="17"/>
      <c r="GAF4" s="17"/>
      <c r="GAG4" s="17"/>
      <c r="GAH4" s="17"/>
      <c r="GAI4" s="17"/>
      <c r="GAJ4" s="17"/>
      <c r="GAK4" s="17"/>
      <c r="GAL4" s="17"/>
      <c r="GAM4" s="17"/>
      <c r="GAN4" s="17"/>
      <c r="GAO4" s="17"/>
      <c r="GAP4" s="17"/>
      <c r="GAQ4" s="17"/>
      <c r="GAR4" s="17"/>
      <c r="GAS4" s="17"/>
      <c r="GAT4" s="17"/>
      <c r="GAU4" s="17"/>
      <c r="GAV4" s="17"/>
      <c r="GAW4" s="17"/>
      <c r="GAX4" s="17"/>
      <c r="GAY4" s="17"/>
      <c r="GAZ4" s="17"/>
      <c r="GBA4" s="17"/>
      <c r="GBB4" s="17"/>
      <c r="GBC4" s="17"/>
      <c r="GBD4" s="17"/>
      <c r="GBE4" s="17"/>
      <c r="GBF4" s="17"/>
      <c r="GBG4" s="17"/>
      <c r="GBH4" s="17"/>
      <c r="GBI4" s="17"/>
      <c r="GBJ4" s="17"/>
      <c r="GBK4" s="17"/>
      <c r="GBL4" s="17"/>
      <c r="GBM4" s="17"/>
      <c r="GBN4" s="17"/>
      <c r="GBO4" s="17"/>
      <c r="GBP4" s="17"/>
      <c r="GBQ4" s="17"/>
      <c r="GBR4" s="17"/>
      <c r="GBS4" s="17"/>
      <c r="GBT4" s="17"/>
      <c r="GBU4" s="17"/>
      <c r="GBV4" s="17"/>
      <c r="GBW4" s="17"/>
      <c r="GBX4" s="17"/>
      <c r="GBY4" s="17"/>
      <c r="GBZ4" s="17"/>
      <c r="GCA4" s="17"/>
      <c r="GCB4" s="17"/>
      <c r="GCC4" s="17"/>
      <c r="GCD4" s="17"/>
      <c r="GCE4" s="17"/>
      <c r="GCF4" s="17"/>
      <c r="GCG4" s="17"/>
      <c r="GCH4" s="17"/>
      <c r="GCI4" s="17"/>
      <c r="GCJ4" s="17"/>
      <c r="GCK4" s="17"/>
      <c r="GCL4" s="17"/>
      <c r="GCM4" s="17"/>
      <c r="GCN4" s="17"/>
      <c r="GCO4" s="17"/>
      <c r="GCP4" s="17"/>
      <c r="GCQ4" s="17"/>
      <c r="GCR4" s="17"/>
      <c r="GCS4" s="17"/>
      <c r="GCT4" s="17"/>
      <c r="GCU4" s="17"/>
      <c r="GCV4" s="17"/>
      <c r="GCW4" s="17"/>
      <c r="GCX4" s="17"/>
      <c r="GCY4" s="17"/>
      <c r="GCZ4" s="17"/>
      <c r="GDA4" s="17"/>
      <c r="GDB4" s="17"/>
      <c r="GDC4" s="17"/>
      <c r="GDD4" s="17"/>
      <c r="GDE4" s="17"/>
      <c r="GDF4" s="17"/>
      <c r="GDG4" s="17"/>
      <c r="GDH4" s="17"/>
      <c r="GDI4" s="17"/>
      <c r="GDJ4" s="17"/>
      <c r="GDK4" s="17"/>
      <c r="GDL4" s="17"/>
      <c r="GDM4" s="17"/>
      <c r="GDN4" s="17"/>
      <c r="GDO4" s="17"/>
      <c r="GDP4" s="17"/>
      <c r="GDQ4" s="17"/>
      <c r="GDR4" s="17"/>
      <c r="GDS4" s="17"/>
      <c r="GDT4" s="17"/>
      <c r="GDU4" s="17"/>
      <c r="GDV4" s="17"/>
      <c r="GDW4" s="17"/>
      <c r="GDX4" s="17"/>
      <c r="GDY4" s="17"/>
      <c r="GDZ4" s="17"/>
      <c r="GEA4" s="17"/>
      <c r="GEB4" s="17"/>
      <c r="GEC4" s="17"/>
      <c r="GED4" s="17"/>
      <c r="GEE4" s="17"/>
      <c r="GEF4" s="17"/>
      <c r="GEG4" s="17"/>
      <c r="GEH4" s="17"/>
      <c r="GEI4" s="17"/>
      <c r="GEJ4" s="17"/>
      <c r="GEK4" s="17"/>
      <c r="GEL4" s="17"/>
      <c r="GEM4" s="17"/>
      <c r="GEN4" s="17"/>
      <c r="GEO4" s="17"/>
      <c r="GEP4" s="17"/>
      <c r="GEQ4" s="17"/>
      <c r="GER4" s="17"/>
      <c r="GES4" s="17"/>
      <c r="GET4" s="17"/>
      <c r="GEU4" s="17"/>
      <c r="GEV4" s="17"/>
      <c r="GEW4" s="17"/>
      <c r="GEX4" s="17"/>
      <c r="GEY4" s="17"/>
      <c r="GEZ4" s="17"/>
      <c r="GFA4" s="17"/>
      <c r="GFB4" s="17"/>
      <c r="GFC4" s="17"/>
      <c r="GFD4" s="17"/>
      <c r="GFE4" s="17"/>
      <c r="GFF4" s="17"/>
      <c r="GFG4" s="17"/>
      <c r="GFH4" s="17"/>
      <c r="GFI4" s="17"/>
      <c r="GFJ4" s="17"/>
      <c r="GFK4" s="17"/>
      <c r="GFL4" s="17"/>
      <c r="GFM4" s="17"/>
      <c r="GFN4" s="17"/>
      <c r="GFO4" s="17"/>
      <c r="GFP4" s="17"/>
      <c r="GFQ4" s="17"/>
      <c r="GFR4" s="17"/>
      <c r="GFS4" s="17"/>
      <c r="GFT4" s="17"/>
      <c r="GFU4" s="17"/>
      <c r="GFV4" s="17"/>
      <c r="GFW4" s="17"/>
      <c r="GFX4" s="17"/>
      <c r="GFY4" s="17"/>
      <c r="GFZ4" s="17"/>
      <c r="GGA4" s="17"/>
      <c r="GGB4" s="17"/>
      <c r="GGC4" s="17"/>
      <c r="GGD4" s="17"/>
      <c r="GGE4" s="17"/>
      <c r="GGF4" s="17"/>
      <c r="GGG4" s="17"/>
      <c r="GGH4" s="17"/>
      <c r="GGI4" s="17"/>
      <c r="GGJ4" s="17"/>
      <c r="GGK4" s="17"/>
      <c r="GGL4" s="17"/>
      <c r="GGM4" s="17"/>
      <c r="GGN4" s="17"/>
      <c r="GGO4" s="17"/>
      <c r="GGP4" s="17"/>
      <c r="GGQ4" s="17"/>
      <c r="GGR4" s="17"/>
      <c r="GGS4" s="17"/>
      <c r="GGT4" s="17"/>
      <c r="GGU4" s="17"/>
      <c r="GGV4" s="17"/>
      <c r="GGW4" s="17"/>
      <c r="GGX4" s="17"/>
      <c r="GGY4" s="17"/>
      <c r="GGZ4" s="17"/>
      <c r="GHA4" s="17"/>
      <c r="GHB4" s="17"/>
      <c r="GHC4" s="17"/>
      <c r="GHD4" s="17"/>
      <c r="GHE4" s="17"/>
      <c r="GHF4" s="17"/>
      <c r="GHG4" s="17"/>
      <c r="GHH4" s="17"/>
      <c r="GHI4" s="17"/>
      <c r="GHJ4" s="17"/>
      <c r="GHK4" s="17"/>
      <c r="GHL4" s="17"/>
      <c r="GHM4" s="17"/>
      <c r="GHN4" s="17"/>
      <c r="GHO4" s="17"/>
      <c r="GHP4" s="17"/>
      <c r="GHQ4" s="17"/>
      <c r="GHR4" s="17"/>
      <c r="GHS4" s="17"/>
      <c r="GHT4" s="17"/>
      <c r="GHU4" s="17"/>
      <c r="GHV4" s="17"/>
      <c r="GHW4" s="17"/>
      <c r="GHX4" s="17"/>
      <c r="GHY4" s="17"/>
      <c r="GHZ4" s="17"/>
      <c r="GIA4" s="17"/>
      <c r="GIB4" s="17"/>
      <c r="GIC4" s="17"/>
      <c r="GID4" s="17"/>
      <c r="GIE4" s="17"/>
      <c r="GIF4" s="17"/>
      <c r="GIG4" s="17"/>
      <c r="GIH4" s="17"/>
      <c r="GII4" s="17"/>
      <c r="GIJ4" s="17"/>
      <c r="GIK4" s="17"/>
      <c r="GIL4" s="17"/>
      <c r="GIM4" s="17"/>
      <c r="GIN4" s="17"/>
      <c r="GIO4" s="17"/>
      <c r="GIP4" s="17"/>
      <c r="GIQ4" s="17"/>
      <c r="GIR4" s="17"/>
      <c r="GIS4" s="17"/>
      <c r="GIT4" s="17"/>
      <c r="GIU4" s="17"/>
      <c r="GIV4" s="17"/>
      <c r="GIW4" s="17"/>
      <c r="GIX4" s="17"/>
      <c r="GIY4" s="17"/>
      <c r="GIZ4" s="17"/>
      <c r="GJA4" s="17"/>
      <c r="GJB4" s="17"/>
      <c r="GJC4" s="17"/>
      <c r="GJD4" s="17"/>
      <c r="GJE4" s="17"/>
      <c r="GJF4" s="17"/>
      <c r="GJG4" s="17"/>
      <c r="GJH4" s="17"/>
      <c r="GJI4" s="17"/>
      <c r="GJJ4" s="17"/>
      <c r="GJK4" s="17"/>
      <c r="GJL4" s="17"/>
      <c r="GJM4" s="17"/>
      <c r="GJN4" s="17"/>
      <c r="GJO4" s="17"/>
      <c r="GJP4" s="17"/>
      <c r="GJQ4" s="17"/>
      <c r="GJR4" s="17"/>
      <c r="GJS4" s="17"/>
      <c r="GJT4" s="17"/>
      <c r="GJU4" s="17"/>
      <c r="GJV4" s="17"/>
      <c r="GJW4" s="17"/>
      <c r="GJX4" s="17"/>
      <c r="GJY4" s="17"/>
      <c r="GJZ4" s="17"/>
      <c r="GKA4" s="17"/>
      <c r="GKB4" s="17"/>
      <c r="GKC4" s="17"/>
      <c r="GKD4" s="17"/>
      <c r="GKE4" s="17"/>
      <c r="GKF4" s="17"/>
      <c r="GKG4" s="17"/>
      <c r="GKH4" s="17"/>
      <c r="GKI4" s="17"/>
      <c r="GKJ4" s="17"/>
      <c r="GKK4" s="17"/>
      <c r="GKL4" s="17"/>
      <c r="GKM4" s="17"/>
      <c r="GKN4" s="17"/>
      <c r="GKO4" s="17"/>
      <c r="GKP4" s="17"/>
      <c r="GKQ4" s="17"/>
      <c r="GKR4" s="17"/>
      <c r="GKS4" s="17"/>
      <c r="GKT4" s="17"/>
      <c r="GKU4" s="17"/>
      <c r="GKV4" s="17"/>
      <c r="GKW4" s="17"/>
      <c r="GKX4" s="17"/>
      <c r="GKY4" s="17"/>
      <c r="GKZ4" s="17"/>
      <c r="GLA4" s="17"/>
      <c r="GLB4" s="17"/>
      <c r="GLC4" s="17"/>
      <c r="GLD4" s="17"/>
      <c r="GLE4" s="17"/>
      <c r="GLF4" s="17"/>
      <c r="GLG4" s="17"/>
      <c r="GLH4" s="17"/>
      <c r="GLI4" s="17"/>
      <c r="GLJ4" s="17"/>
      <c r="GLK4" s="17"/>
      <c r="GLL4" s="17"/>
      <c r="GLM4" s="17"/>
      <c r="GLN4" s="17"/>
      <c r="GLO4" s="17"/>
      <c r="GLP4" s="17"/>
      <c r="GLQ4" s="17"/>
      <c r="GLR4" s="17"/>
      <c r="GLS4" s="17"/>
      <c r="GLT4" s="17"/>
      <c r="GLU4" s="17"/>
      <c r="GLV4" s="17"/>
      <c r="GLW4" s="17"/>
      <c r="GLX4" s="17"/>
      <c r="GLY4" s="17"/>
      <c r="GLZ4" s="17"/>
      <c r="GMA4" s="17"/>
      <c r="GMB4" s="17"/>
      <c r="GMC4" s="17"/>
      <c r="GMD4" s="17"/>
      <c r="GME4" s="17"/>
      <c r="GMF4" s="17"/>
      <c r="GMG4" s="17"/>
      <c r="GMH4" s="17"/>
      <c r="GMI4" s="17"/>
      <c r="GMJ4" s="17"/>
      <c r="GMK4" s="17"/>
      <c r="GML4" s="17"/>
      <c r="GMM4" s="17"/>
      <c r="GMN4" s="17"/>
      <c r="GMO4" s="17"/>
      <c r="GMP4" s="17"/>
      <c r="GMQ4" s="17"/>
      <c r="GMR4" s="17"/>
      <c r="GMS4" s="17"/>
      <c r="GMT4" s="17"/>
      <c r="GMU4" s="17"/>
      <c r="GMV4" s="17"/>
      <c r="GMW4" s="17"/>
      <c r="GMX4" s="17"/>
      <c r="GMY4" s="17"/>
      <c r="GMZ4" s="17"/>
      <c r="GNA4" s="17"/>
      <c r="GNB4" s="17"/>
      <c r="GNC4" s="17"/>
      <c r="GND4" s="17"/>
      <c r="GNE4" s="17"/>
      <c r="GNF4" s="17"/>
      <c r="GNG4" s="17"/>
      <c r="GNH4" s="17"/>
      <c r="GNI4" s="17"/>
      <c r="GNJ4" s="17"/>
      <c r="GNK4" s="17"/>
      <c r="GNL4" s="17"/>
      <c r="GNM4" s="17"/>
      <c r="GNN4" s="17"/>
      <c r="GNO4" s="17"/>
      <c r="GNP4" s="17"/>
      <c r="GNQ4" s="17"/>
      <c r="GNR4" s="17"/>
      <c r="GNS4" s="17"/>
      <c r="GNT4" s="17"/>
      <c r="GNU4" s="17"/>
      <c r="GNV4" s="17"/>
      <c r="GNW4" s="17"/>
      <c r="GNX4" s="17"/>
      <c r="GNY4" s="17"/>
      <c r="GNZ4" s="17"/>
      <c r="GOA4" s="17"/>
      <c r="GOB4" s="17"/>
      <c r="GOC4" s="17"/>
      <c r="GOD4" s="17"/>
      <c r="GOE4" s="17"/>
      <c r="GOF4" s="17"/>
      <c r="GOG4" s="17"/>
      <c r="GOH4" s="17"/>
      <c r="GOI4" s="17"/>
      <c r="GOJ4" s="17"/>
      <c r="GOK4" s="17"/>
      <c r="GOL4" s="17"/>
      <c r="GOM4" s="17"/>
      <c r="GON4" s="17"/>
      <c r="GOO4" s="17"/>
      <c r="GOP4" s="17"/>
      <c r="GOQ4" s="17"/>
      <c r="GOR4" s="17"/>
      <c r="GOS4" s="17"/>
      <c r="GOT4" s="17"/>
      <c r="GOU4" s="17"/>
      <c r="GOV4" s="17"/>
      <c r="GOW4" s="17"/>
      <c r="GOX4" s="17"/>
      <c r="GOY4" s="17"/>
      <c r="GOZ4" s="17"/>
      <c r="GPA4" s="17"/>
      <c r="GPB4" s="17"/>
      <c r="GPC4" s="17"/>
      <c r="GPD4" s="17"/>
      <c r="GPE4" s="17"/>
      <c r="GPF4" s="17"/>
      <c r="GPG4" s="17"/>
      <c r="GPH4" s="17"/>
      <c r="GPI4" s="17"/>
      <c r="GPJ4" s="17"/>
      <c r="GPK4" s="17"/>
      <c r="GPL4" s="17"/>
      <c r="GPM4" s="17"/>
      <c r="GPN4" s="17"/>
      <c r="GPO4" s="17"/>
      <c r="GPP4" s="17"/>
      <c r="GPQ4" s="17"/>
      <c r="GPR4" s="17"/>
      <c r="GPS4" s="17"/>
      <c r="GPT4" s="17"/>
      <c r="GPU4" s="17"/>
      <c r="GPV4" s="17"/>
      <c r="GPW4" s="17"/>
      <c r="GPX4" s="17"/>
      <c r="GPY4" s="17"/>
      <c r="GPZ4" s="17"/>
      <c r="GQA4" s="17"/>
      <c r="GQB4" s="17"/>
      <c r="GQC4" s="17"/>
      <c r="GQD4" s="17"/>
      <c r="GQE4" s="17"/>
      <c r="GQF4" s="17"/>
      <c r="GQG4" s="17"/>
      <c r="GQH4" s="17"/>
      <c r="GQI4" s="17"/>
      <c r="GQJ4" s="17"/>
      <c r="GQK4" s="17"/>
      <c r="GQL4" s="17"/>
      <c r="GQM4" s="17"/>
      <c r="GQN4" s="17"/>
      <c r="GQO4" s="17"/>
      <c r="GQP4" s="17"/>
      <c r="GQQ4" s="17"/>
      <c r="GQR4" s="17"/>
      <c r="GQS4" s="17"/>
      <c r="GQT4" s="17"/>
      <c r="GQU4" s="17"/>
      <c r="GQV4" s="17"/>
      <c r="GQW4" s="17"/>
      <c r="GQX4" s="17"/>
      <c r="GQY4" s="17"/>
      <c r="GQZ4" s="17"/>
      <c r="GRA4" s="17"/>
      <c r="GRB4" s="17"/>
      <c r="GRC4" s="17"/>
      <c r="GRD4" s="17"/>
      <c r="GRE4" s="17"/>
      <c r="GRF4" s="17"/>
      <c r="GRG4" s="17"/>
      <c r="GRH4" s="17"/>
      <c r="GRI4" s="17"/>
      <c r="GRJ4" s="17"/>
      <c r="GRK4" s="17"/>
      <c r="GRL4" s="17"/>
      <c r="GRM4" s="17"/>
      <c r="GRN4" s="17"/>
      <c r="GRO4" s="17"/>
      <c r="GRP4" s="17"/>
      <c r="GRQ4" s="17"/>
      <c r="GRR4" s="17"/>
      <c r="GRS4" s="17"/>
      <c r="GRT4" s="17"/>
      <c r="GRU4" s="17"/>
      <c r="GRV4" s="17"/>
      <c r="GRW4" s="17"/>
      <c r="GRX4" s="17"/>
      <c r="GRY4" s="17"/>
      <c r="GRZ4" s="17"/>
      <c r="GSA4" s="17"/>
      <c r="GSB4" s="17"/>
      <c r="GSC4" s="17"/>
      <c r="GSD4" s="17"/>
      <c r="GSE4" s="17"/>
      <c r="GSF4" s="17"/>
      <c r="GSG4" s="17"/>
      <c r="GSH4" s="17"/>
      <c r="GSI4" s="17"/>
      <c r="GSJ4" s="17"/>
      <c r="GSK4" s="17"/>
      <c r="GSL4" s="17"/>
      <c r="GSM4" s="17"/>
      <c r="GSN4" s="17"/>
      <c r="GSO4" s="17"/>
      <c r="GSP4" s="17"/>
      <c r="GSQ4" s="17"/>
      <c r="GSR4" s="17"/>
      <c r="GSS4" s="17"/>
      <c r="GST4" s="17"/>
      <c r="GSU4" s="17"/>
      <c r="GSV4" s="17"/>
      <c r="GSW4" s="17"/>
      <c r="GSX4" s="17"/>
      <c r="GSY4" s="17"/>
      <c r="GSZ4" s="17"/>
      <c r="GTA4" s="17"/>
      <c r="GTB4" s="17"/>
      <c r="GTC4" s="17"/>
      <c r="GTD4" s="17"/>
      <c r="GTE4" s="17"/>
      <c r="GTF4" s="17"/>
      <c r="GTG4" s="17"/>
      <c r="GTH4" s="17"/>
      <c r="GTI4" s="17"/>
      <c r="GTJ4" s="17"/>
      <c r="GTK4" s="17"/>
      <c r="GTL4" s="17"/>
      <c r="GTM4" s="17"/>
      <c r="GTN4" s="17"/>
      <c r="GTO4" s="17"/>
      <c r="GTP4" s="17"/>
      <c r="GTQ4" s="17"/>
      <c r="GTR4" s="17"/>
      <c r="GTS4" s="17"/>
      <c r="GTT4" s="17"/>
      <c r="GTU4" s="17"/>
      <c r="GTV4" s="17"/>
      <c r="GTW4" s="17"/>
      <c r="GTX4" s="17"/>
      <c r="GTY4" s="17"/>
      <c r="GTZ4" s="17"/>
      <c r="GUA4" s="17"/>
      <c r="GUB4" s="17"/>
      <c r="GUC4" s="17"/>
      <c r="GUD4" s="17"/>
      <c r="GUE4" s="17"/>
      <c r="GUF4" s="17"/>
      <c r="GUG4" s="17"/>
      <c r="GUH4" s="17"/>
      <c r="GUI4" s="17"/>
      <c r="GUJ4" s="17"/>
      <c r="GUK4" s="17"/>
      <c r="GUL4" s="17"/>
      <c r="GUM4" s="17"/>
      <c r="GUN4" s="17"/>
      <c r="GUO4" s="17"/>
      <c r="GUP4" s="17"/>
      <c r="GUQ4" s="17"/>
      <c r="GUR4" s="17"/>
      <c r="GUS4" s="17"/>
      <c r="GUT4" s="17"/>
      <c r="GUU4" s="17"/>
      <c r="GUV4" s="17"/>
      <c r="GUW4" s="17"/>
      <c r="GUX4" s="17"/>
      <c r="GUY4" s="17"/>
      <c r="GUZ4" s="17"/>
      <c r="GVA4" s="17"/>
      <c r="GVB4" s="17"/>
      <c r="GVC4" s="17"/>
      <c r="GVD4" s="17"/>
      <c r="GVE4" s="17"/>
      <c r="GVF4" s="17"/>
      <c r="GVG4" s="17"/>
      <c r="GVH4" s="17"/>
      <c r="GVI4" s="17"/>
      <c r="GVJ4" s="17"/>
      <c r="GVK4" s="17"/>
      <c r="GVL4" s="17"/>
      <c r="GVM4" s="17"/>
      <c r="GVN4" s="17"/>
      <c r="GVO4" s="17"/>
      <c r="GVP4" s="17"/>
      <c r="GVQ4" s="17"/>
      <c r="GVR4" s="17"/>
      <c r="GVS4" s="17"/>
      <c r="GVT4" s="17"/>
      <c r="GVU4" s="17"/>
      <c r="GVV4" s="17"/>
      <c r="GVW4" s="17"/>
      <c r="GVX4" s="17"/>
      <c r="GVY4" s="17"/>
      <c r="GVZ4" s="17"/>
      <c r="GWA4" s="17"/>
      <c r="GWB4" s="17"/>
      <c r="GWC4" s="17"/>
      <c r="GWD4" s="17"/>
      <c r="GWE4" s="17"/>
      <c r="GWF4" s="17"/>
      <c r="GWG4" s="17"/>
      <c r="GWH4" s="17"/>
      <c r="GWI4" s="17"/>
      <c r="GWJ4" s="17"/>
      <c r="GWK4" s="17"/>
      <c r="GWL4" s="17"/>
      <c r="GWM4" s="17"/>
      <c r="GWN4" s="17"/>
      <c r="GWO4" s="17"/>
      <c r="GWP4" s="17"/>
      <c r="GWQ4" s="17"/>
      <c r="GWR4" s="17"/>
      <c r="GWS4" s="17"/>
      <c r="GWT4" s="17"/>
      <c r="GWU4" s="17"/>
      <c r="GWV4" s="17"/>
      <c r="GWW4" s="17"/>
      <c r="GWX4" s="17"/>
      <c r="GWY4" s="17"/>
      <c r="GWZ4" s="17"/>
      <c r="GXA4" s="17"/>
      <c r="GXB4" s="17"/>
      <c r="GXC4" s="17"/>
      <c r="GXD4" s="17"/>
      <c r="GXE4" s="17"/>
      <c r="GXF4" s="17"/>
      <c r="GXG4" s="17"/>
      <c r="GXH4" s="17"/>
      <c r="GXI4" s="17"/>
      <c r="GXJ4" s="17"/>
      <c r="GXK4" s="17"/>
      <c r="GXL4" s="17"/>
      <c r="GXM4" s="17"/>
      <c r="GXN4" s="17"/>
      <c r="GXO4" s="17"/>
      <c r="GXP4" s="17"/>
      <c r="GXQ4" s="17"/>
      <c r="GXR4" s="17"/>
      <c r="GXS4" s="17"/>
      <c r="GXT4" s="17"/>
      <c r="GXU4" s="17"/>
      <c r="GXV4" s="17"/>
      <c r="GXW4" s="17"/>
      <c r="GXX4" s="17"/>
      <c r="GXY4" s="17"/>
      <c r="GXZ4" s="17"/>
      <c r="GYA4" s="17"/>
      <c r="GYB4" s="17"/>
      <c r="GYC4" s="17"/>
      <c r="GYD4" s="17"/>
      <c r="GYE4" s="17"/>
      <c r="GYF4" s="17"/>
      <c r="GYG4" s="17"/>
      <c r="GYH4" s="17"/>
      <c r="GYI4" s="17"/>
      <c r="GYJ4" s="17"/>
      <c r="GYK4" s="17"/>
      <c r="GYL4" s="17"/>
      <c r="GYM4" s="17"/>
      <c r="GYN4" s="17"/>
      <c r="GYO4" s="17"/>
      <c r="GYP4" s="17"/>
      <c r="GYQ4" s="17"/>
      <c r="GYR4" s="17"/>
      <c r="GYS4" s="17"/>
      <c r="GYT4" s="17"/>
      <c r="GYU4" s="17"/>
      <c r="GYV4" s="17"/>
      <c r="GYW4" s="17"/>
      <c r="GYX4" s="17"/>
      <c r="GYY4" s="17"/>
      <c r="GYZ4" s="17"/>
      <c r="GZA4" s="17"/>
      <c r="GZB4" s="17"/>
      <c r="GZC4" s="17"/>
      <c r="GZD4" s="17"/>
      <c r="GZE4" s="17"/>
      <c r="GZF4" s="17"/>
      <c r="GZG4" s="17"/>
      <c r="GZH4" s="17"/>
      <c r="GZI4" s="17"/>
      <c r="GZJ4" s="17"/>
      <c r="GZK4" s="17"/>
      <c r="GZL4" s="17"/>
      <c r="GZM4" s="17"/>
      <c r="GZN4" s="17"/>
      <c r="GZO4" s="17"/>
      <c r="GZP4" s="17"/>
      <c r="GZQ4" s="17"/>
      <c r="GZR4" s="17"/>
      <c r="GZS4" s="17"/>
      <c r="GZT4" s="17"/>
      <c r="GZU4" s="17"/>
      <c r="GZV4" s="17"/>
      <c r="GZW4" s="17"/>
      <c r="GZX4" s="17"/>
      <c r="GZY4" s="17"/>
      <c r="GZZ4" s="17"/>
      <c r="HAA4" s="17"/>
      <c r="HAB4" s="17"/>
      <c r="HAC4" s="17"/>
      <c r="HAD4" s="17"/>
      <c r="HAE4" s="17"/>
      <c r="HAF4" s="17"/>
      <c r="HAG4" s="17"/>
      <c r="HAH4" s="17"/>
      <c r="HAI4" s="17"/>
      <c r="HAJ4" s="17"/>
      <c r="HAK4" s="17"/>
      <c r="HAL4" s="17"/>
      <c r="HAM4" s="17"/>
      <c r="HAN4" s="17"/>
      <c r="HAO4" s="17"/>
      <c r="HAP4" s="17"/>
      <c r="HAQ4" s="17"/>
      <c r="HAR4" s="17"/>
      <c r="HAS4" s="17"/>
      <c r="HAT4" s="17"/>
      <c r="HAU4" s="17"/>
      <c r="HAV4" s="17"/>
      <c r="HAW4" s="17"/>
      <c r="HAX4" s="17"/>
      <c r="HAY4" s="17"/>
      <c r="HAZ4" s="17"/>
      <c r="HBA4" s="17"/>
      <c r="HBB4" s="17"/>
      <c r="HBC4" s="17"/>
      <c r="HBD4" s="17"/>
      <c r="HBE4" s="17"/>
      <c r="HBF4" s="17"/>
      <c r="HBG4" s="17"/>
      <c r="HBH4" s="17"/>
      <c r="HBI4" s="17"/>
      <c r="HBJ4" s="17"/>
      <c r="HBK4" s="17"/>
      <c r="HBL4" s="17"/>
      <c r="HBM4" s="17"/>
      <c r="HBN4" s="17"/>
      <c r="HBO4" s="17"/>
      <c r="HBP4" s="17"/>
      <c r="HBQ4" s="17"/>
      <c r="HBR4" s="17"/>
      <c r="HBS4" s="17"/>
      <c r="HBT4" s="17"/>
      <c r="HBU4" s="17"/>
      <c r="HBV4" s="17"/>
      <c r="HBW4" s="17"/>
      <c r="HBX4" s="17"/>
      <c r="HBY4" s="17"/>
      <c r="HBZ4" s="17"/>
      <c r="HCA4" s="17"/>
      <c r="HCB4" s="17"/>
      <c r="HCC4" s="17"/>
      <c r="HCD4" s="17"/>
      <c r="HCE4" s="17"/>
      <c r="HCF4" s="17"/>
      <c r="HCG4" s="17"/>
      <c r="HCH4" s="17"/>
      <c r="HCI4" s="17"/>
      <c r="HCJ4" s="17"/>
      <c r="HCK4" s="17"/>
      <c r="HCL4" s="17"/>
      <c r="HCM4" s="17"/>
      <c r="HCN4" s="17"/>
      <c r="HCO4" s="17"/>
      <c r="HCP4" s="17"/>
      <c r="HCQ4" s="17"/>
      <c r="HCR4" s="17"/>
      <c r="HCS4" s="17"/>
      <c r="HCT4" s="17"/>
      <c r="HCU4" s="17"/>
      <c r="HCV4" s="17"/>
      <c r="HCW4" s="17"/>
      <c r="HCX4" s="17"/>
      <c r="HCY4" s="17"/>
      <c r="HCZ4" s="17"/>
      <c r="HDA4" s="17"/>
      <c r="HDB4" s="17"/>
      <c r="HDC4" s="17"/>
      <c r="HDD4" s="17"/>
      <c r="HDE4" s="17"/>
      <c r="HDF4" s="17"/>
      <c r="HDG4" s="17"/>
      <c r="HDH4" s="17"/>
      <c r="HDI4" s="17"/>
      <c r="HDJ4" s="17"/>
      <c r="HDK4" s="17"/>
      <c r="HDL4" s="17"/>
      <c r="HDM4" s="17"/>
      <c r="HDN4" s="17"/>
      <c r="HDO4" s="17"/>
      <c r="HDP4" s="17"/>
      <c r="HDQ4" s="17"/>
      <c r="HDR4" s="17"/>
      <c r="HDS4" s="17"/>
      <c r="HDT4" s="17"/>
      <c r="HDU4" s="17"/>
      <c r="HDV4" s="17"/>
      <c r="HDW4" s="17"/>
      <c r="HDX4" s="17"/>
      <c r="HDY4" s="17"/>
      <c r="HDZ4" s="17"/>
      <c r="HEA4" s="17"/>
      <c r="HEB4" s="17"/>
      <c r="HEC4" s="17"/>
      <c r="HED4" s="17"/>
      <c r="HEE4" s="17"/>
      <c r="HEF4" s="17"/>
      <c r="HEG4" s="17"/>
      <c r="HEH4" s="17"/>
      <c r="HEI4" s="17"/>
      <c r="HEJ4" s="17"/>
      <c r="HEK4" s="17"/>
      <c r="HEL4" s="17"/>
      <c r="HEM4" s="17"/>
      <c r="HEN4" s="17"/>
      <c r="HEO4" s="17"/>
      <c r="HEP4" s="17"/>
      <c r="HEQ4" s="17"/>
      <c r="HER4" s="17"/>
      <c r="HES4" s="17"/>
      <c r="HET4" s="17"/>
      <c r="HEU4" s="17"/>
      <c r="HEV4" s="17"/>
      <c r="HEW4" s="17"/>
      <c r="HEX4" s="17"/>
      <c r="HEY4" s="17"/>
      <c r="HEZ4" s="17"/>
      <c r="HFA4" s="17"/>
      <c r="HFB4" s="17"/>
      <c r="HFC4" s="17"/>
      <c r="HFD4" s="17"/>
      <c r="HFE4" s="17"/>
      <c r="HFF4" s="17"/>
      <c r="HFG4" s="17"/>
      <c r="HFH4" s="17"/>
      <c r="HFI4" s="17"/>
      <c r="HFJ4" s="17"/>
      <c r="HFK4" s="17"/>
      <c r="HFL4" s="17"/>
      <c r="HFM4" s="17"/>
      <c r="HFN4" s="17"/>
      <c r="HFO4" s="17"/>
      <c r="HFP4" s="17"/>
      <c r="HFQ4" s="17"/>
      <c r="HFR4" s="17"/>
      <c r="HFS4" s="17"/>
      <c r="HFT4" s="17"/>
      <c r="HFU4" s="17"/>
      <c r="HFV4" s="17"/>
      <c r="HFW4" s="17"/>
      <c r="HFX4" s="17"/>
      <c r="HFY4" s="17"/>
      <c r="HFZ4" s="17"/>
      <c r="HGA4" s="17"/>
      <c r="HGB4" s="17"/>
      <c r="HGC4" s="17"/>
      <c r="HGD4" s="17"/>
      <c r="HGE4" s="17"/>
      <c r="HGF4" s="17"/>
      <c r="HGG4" s="17"/>
      <c r="HGH4" s="17"/>
      <c r="HGI4" s="17"/>
      <c r="HGJ4" s="17"/>
      <c r="HGK4" s="17"/>
      <c r="HGL4" s="17"/>
      <c r="HGM4" s="17"/>
      <c r="HGN4" s="17"/>
      <c r="HGO4" s="17"/>
      <c r="HGP4" s="17"/>
      <c r="HGQ4" s="17"/>
      <c r="HGR4" s="17"/>
      <c r="HGS4" s="17"/>
      <c r="HGT4" s="17"/>
      <c r="HGU4" s="17"/>
      <c r="HGV4" s="17"/>
      <c r="HGW4" s="17"/>
      <c r="HGX4" s="17"/>
      <c r="HGY4" s="17"/>
      <c r="HGZ4" s="17"/>
      <c r="HHA4" s="17"/>
      <c r="HHB4" s="17"/>
      <c r="HHC4" s="17"/>
      <c r="HHD4" s="17"/>
      <c r="HHE4" s="17"/>
      <c r="HHF4" s="17"/>
      <c r="HHG4" s="17"/>
      <c r="HHH4" s="17"/>
      <c r="HHI4" s="17"/>
      <c r="HHJ4" s="17"/>
      <c r="HHK4" s="17"/>
      <c r="HHL4" s="17"/>
      <c r="HHM4" s="17"/>
      <c r="HHN4" s="17"/>
      <c r="HHO4" s="17"/>
      <c r="HHP4" s="17"/>
      <c r="HHQ4" s="17"/>
      <c r="HHR4" s="17"/>
      <c r="HHS4" s="17"/>
      <c r="HHT4" s="17"/>
      <c r="HHU4" s="17"/>
      <c r="HHV4" s="17"/>
      <c r="HHW4" s="17"/>
      <c r="HHX4" s="17"/>
      <c r="HHY4" s="17"/>
      <c r="HHZ4" s="17"/>
      <c r="HIA4" s="17"/>
      <c r="HIB4" s="17"/>
      <c r="HIC4" s="17"/>
      <c r="HID4" s="17"/>
      <c r="HIE4" s="17"/>
      <c r="HIF4" s="17"/>
      <c r="HIG4" s="17"/>
      <c r="HIH4" s="17"/>
      <c r="HII4" s="17"/>
      <c r="HIJ4" s="17"/>
      <c r="HIK4" s="17"/>
      <c r="HIL4" s="17"/>
      <c r="HIM4" s="17"/>
      <c r="HIN4" s="17"/>
      <c r="HIO4" s="17"/>
      <c r="HIP4" s="17"/>
      <c r="HIQ4" s="17"/>
      <c r="HIR4" s="17"/>
      <c r="HIS4" s="17"/>
      <c r="HIT4" s="17"/>
      <c r="HIU4" s="17"/>
      <c r="HIV4" s="17"/>
      <c r="HIW4" s="17"/>
      <c r="HIX4" s="17"/>
      <c r="HIY4" s="17"/>
      <c r="HIZ4" s="17"/>
      <c r="HJA4" s="17"/>
      <c r="HJB4" s="17"/>
      <c r="HJC4" s="17"/>
      <c r="HJD4" s="17"/>
      <c r="HJE4" s="17"/>
      <c r="HJF4" s="17"/>
      <c r="HJG4" s="17"/>
      <c r="HJH4" s="17"/>
      <c r="HJI4" s="17"/>
      <c r="HJJ4" s="17"/>
      <c r="HJK4" s="17"/>
      <c r="HJL4" s="17"/>
      <c r="HJM4" s="17"/>
      <c r="HJN4" s="17"/>
      <c r="HJO4" s="17"/>
      <c r="HJP4" s="17"/>
      <c r="HJQ4" s="17"/>
      <c r="HJR4" s="17"/>
      <c r="HJS4" s="17"/>
      <c r="HJT4" s="17"/>
      <c r="HJU4" s="17"/>
      <c r="HJV4" s="17"/>
      <c r="HJW4" s="17"/>
      <c r="HJX4" s="17"/>
      <c r="HJY4" s="17"/>
      <c r="HJZ4" s="17"/>
      <c r="HKA4" s="17"/>
      <c r="HKB4" s="17"/>
      <c r="HKC4" s="17"/>
      <c r="HKD4" s="17"/>
      <c r="HKE4" s="17"/>
      <c r="HKF4" s="17"/>
      <c r="HKG4" s="17"/>
      <c r="HKH4" s="17"/>
      <c r="HKI4" s="17"/>
      <c r="HKJ4" s="17"/>
      <c r="HKK4" s="17"/>
      <c r="HKL4" s="17"/>
      <c r="HKM4" s="17"/>
      <c r="HKN4" s="17"/>
      <c r="HKO4" s="17"/>
      <c r="HKP4" s="17"/>
      <c r="HKQ4" s="17"/>
      <c r="HKR4" s="17"/>
      <c r="HKS4" s="17"/>
      <c r="HKT4" s="17"/>
      <c r="HKU4" s="17"/>
      <c r="HKV4" s="17"/>
      <c r="HKW4" s="17"/>
      <c r="HKX4" s="17"/>
      <c r="HKY4" s="17"/>
      <c r="HKZ4" s="17"/>
      <c r="HLA4" s="17"/>
      <c r="HLB4" s="17"/>
      <c r="HLC4" s="17"/>
      <c r="HLD4" s="17"/>
      <c r="HLE4" s="17"/>
      <c r="HLF4" s="17"/>
      <c r="HLG4" s="17"/>
      <c r="HLH4" s="17"/>
      <c r="HLI4" s="17"/>
      <c r="HLJ4" s="17"/>
      <c r="HLK4" s="17"/>
      <c r="HLL4" s="17"/>
      <c r="HLM4" s="17"/>
      <c r="HLN4" s="17"/>
      <c r="HLO4" s="17"/>
      <c r="HLP4" s="17"/>
      <c r="HLQ4" s="17"/>
      <c r="HLR4" s="17"/>
      <c r="HLS4" s="17"/>
      <c r="HLT4" s="17"/>
      <c r="HLU4" s="17"/>
      <c r="HLV4" s="17"/>
      <c r="HLW4" s="17"/>
      <c r="HLX4" s="17"/>
      <c r="HLY4" s="17"/>
      <c r="HLZ4" s="17"/>
      <c r="HMA4" s="17"/>
      <c r="HMB4" s="17"/>
      <c r="HMC4" s="17"/>
      <c r="HMD4" s="17"/>
      <c r="HME4" s="17"/>
      <c r="HMF4" s="17"/>
      <c r="HMG4" s="17"/>
      <c r="HMH4" s="17"/>
      <c r="HMI4" s="17"/>
      <c r="HMJ4" s="17"/>
      <c r="HMK4" s="17"/>
      <c r="HML4" s="17"/>
      <c r="HMM4" s="17"/>
      <c r="HMN4" s="17"/>
      <c r="HMO4" s="17"/>
      <c r="HMP4" s="17"/>
      <c r="HMQ4" s="17"/>
      <c r="HMR4" s="17"/>
      <c r="HMS4" s="17"/>
      <c r="HMT4" s="17"/>
      <c r="HMU4" s="17"/>
      <c r="HMV4" s="17"/>
      <c r="HMW4" s="17"/>
      <c r="HMX4" s="17"/>
      <c r="HMY4" s="17"/>
      <c r="HMZ4" s="17"/>
      <c r="HNA4" s="17"/>
      <c r="HNB4" s="17"/>
      <c r="HNC4" s="17"/>
      <c r="HND4" s="17"/>
      <c r="HNE4" s="17"/>
      <c r="HNF4" s="17"/>
      <c r="HNG4" s="17"/>
      <c r="HNH4" s="17"/>
      <c r="HNI4" s="17"/>
      <c r="HNJ4" s="17"/>
      <c r="HNK4" s="17"/>
      <c r="HNL4" s="17"/>
      <c r="HNM4" s="17"/>
      <c r="HNN4" s="17"/>
      <c r="HNO4" s="17"/>
      <c r="HNP4" s="17"/>
      <c r="HNQ4" s="17"/>
      <c r="HNR4" s="17"/>
      <c r="HNS4" s="17"/>
      <c r="HNT4" s="17"/>
      <c r="HNU4" s="17"/>
      <c r="HNV4" s="17"/>
      <c r="HNW4" s="17"/>
      <c r="HNX4" s="17"/>
      <c r="HNY4" s="17"/>
      <c r="HNZ4" s="17"/>
      <c r="HOA4" s="17"/>
      <c r="HOB4" s="17"/>
      <c r="HOC4" s="17"/>
      <c r="HOD4" s="17"/>
      <c r="HOE4" s="17"/>
      <c r="HOF4" s="17"/>
      <c r="HOG4" s="17"/>
      <c r="HOH4" s="17"/>
      <c r="HOI4" s="17"/>
      <c r="HOJ4" s="17"/>
      <c r="HOK4" s="17"/>
      <c r="HOL4" s="17"/>
      <c r="HOM4" s="17"/>
      <c r="HON4" s="17"/>
      <c r="HOO4" s="17"/>
      <c r="HOP4" s="17"/>
      <c r="HOQ4" s="17"/>
      <c r="HOR4" s="17"/>
      <c r="HOS4" s="17"/>
      <c r="HOT4" s="17"/>
      <c r="HOU4" s="17"/>
      <c r="HOV4" s="17"/>
      <c r="HOW4" s="17"/>
      <c r="HOX4" s="17"/>
      <c r="HOY4" s="17"/>
      <c r="HOZ4" s="17"/>
      <c r="HPA4" s="17"/>
      <c r="HPB4" s="17"/>
      <c r="HPC4" s="17"/>
      <c r="HPD4" s="17"/>
      <c r="HPE4" s="17"/>
      <c r="HPF4" s="17"/>
      <c r="HPG4" s="17"/>
      <c r="HPH4" s="17"/>
      <c r="HPI4" s="17"/>
      <c r="HPJ4" s="17"/>
      <c r="HPK4" s="17"/>
      <c r="HPL4" s="17"/>
      <c r="HPM4" s="17"/>
      <c r="HPN4" s="17"/>
      <c r="HPO4" s="17"/>
      <c r="HPP4" s="17"/>
      <c r="HPQ4" s="17"/>
      <c r="HPR4" s="17"/>
      <c r="HPS4" s="17"/>
      <c r="HPT4" s="17"/>
      <c r="HPU4" s="17"/>
      <c r="HPV4" s="17"/>
      <c r="HPW4" s="17"/>
      <c r="HPX4" s="17"/>
      <c r="HPY4" s="17"/>
      <c r="HPZ4" s="17"/>
      <c r="HQA4" s="17"/>
      <c r="HQB4" s="17"/>
      <c r="HQC4" s="17"/>
      <c r="HQD4" s="17"/>
      <c r="HQE4" s="17"/>
      <c r="HQF4" s="17"/>
      <c r="HQG4" s="17"/>
      <c r="HQH4" s="17"/>
      <c r="HQI4" s="17"/>
      <c r="HQJ4" s="17"/>
      <c r="HQK4" s="17"/>
      <c r="HQL4" s="17"/>
      <c r="HQM4" s="17"/>
      <c r="HQN4" s="17"/>
      <c r="HQO4" s="17"/>
      <c r="HQP4" s="17"/>
      <c r="HQQ4" s="17"/>
      <c r="HQR4" s="17"/>
      <c r="HQS4" s="17"/>
      <c r="HQT4" s="17"/>
      <c r="HQU4" s="17"/>
      <c r="HQV4" s="17"/>
      <c r="HQW4" s="17"/>
      <c r="HQX4" s="17"/>
      <c r="HQY4" s="17"/>
      <c r="HQZ4" s="17"/>
      <c r="HRA4" s="17"/>
      <c r="HRB4" s="17"/>
      <c r="HRC4" s="17"/>
      <c r="HRD4" s="17"/>
      <c r="HRE4" s="17"/>
      <c r="HRF4" s="17"/>
      <c r="HRG4" s="17"/>
      <c r="HRH4" s="17"/>
      <c r="HRI4" s="17"/>
      <c r="HRJ4" s="17"/>
      <c r="HRK4" s="17"/>
      <c r="HRL4" s="17"/>
      <c r="HRM4" s="17"/>
      <c r="HRN4" s="17"/>
      <c r="HRO4" s="17"/>
      <c r="HRP4" s="17"/>
      <c r="HRQ4" s="17"/>
      <c r="HRR4" s="17"/>
      <c r="HRS4" s="17"/>
      <c r="HRT4" s="17"/>
      <c r="HRU4" s="17"/>
      <c r="HRV4" s="17"/>
      <c r="HRW4" s="17"/>
      <c r="HRX4" s="17"/>
      <c r="HRY4" s="17"/>
      <c r="HRZ4" s="17"/>
      <c r="HSA4" s="17"/>
      <c r="HSB4" s="17"/>
      <c r="HSC4" s="17"/>
      <c r="HSD4" s="17"/>
      <c r="HSE4" s="17"/>
      <c r="HSF4" s="17"/>
      <c r="HSG4" s="17"/>
      <c r="HSH4" s="17"/>
      <c r="HSI4" s="17"/>
      <c r="HSJ4" s="17"/>
      <c r="HSK4" s="17"/>
      <c r="HSL4" s="17"/>
      <c r="HSM4" s="17"/>
      <c r="HSN4" s="17"/>
      <c r="HSO4" s="17"/>
      <c r="HSP4" s="17"/>
      <c r="HSQ4" s="17"/>
      <c r="HSR4" s="17"/>
      <c r="HSS4" s="17"/>
      <c r="HST4" s="17"/>
      <c r="HSU4" s="17"/>
      <c r="HSV4" s="17"/>
      <c r="HSW4" s="17"/>
      <c r="HSX4" s="17"/>
      <c r="HSY4" s="17"/>
      <c r="HSZ4" s="17"/>
      <c r="HTA4" s="17"/>
      <c r="HTB4" s="17"/>
      <c r="HTC4" s="17"/>
      <c r="HTD4" s="17"/>
      <c r="HTE4" s="17"/>
      <c r="HTF4" s="17"/>
      <c r="HTG4" s="17"/>
      <c r="HTH4" s="17"/>
      <c r="HTI4" s="17"/>
      <c r="HTJ4" s="17"/>
      <c r="HTK4" s="17"/>
      <c r="HTL4" s="17"/>
      <c r="HTM4" s="17"/>
      <c r="HTN4" s="17"/>
      <c r="HTO4" s="17"/>
      <c r="HTP4" s="17"/>
      <c r="HTQ4" s="17"/>
      <c r="HTR4" s="17"/>
      <c r="HTS4" s="17"/>
      <c r="HTT4" s="17"/>
      <c r="HTU4" s="17"/>
      <c r="HTV4" s="17"/>
      <c r="HTW4" s="17"/>
      <c r="HTX4" s="17"/>
      <c r="HTY4" s="17"/>
      <c r="HTZ4" s="17"/>
      <c r="HUA4" s="17"/>
      <c r="HUB4" s="17"/>
      <c r="HUC4" s="17"/>
      <c r="HUD4" s="17"/>
      <c r="HUE4" s="17"/>
      <c r="HUF4" s="17"/>
      <c r="HUG4" s="17"/>
      <c r="HUH4" s="17"/>
      <c r="HUI4" s="17"/>
      <c r="HUJ4" s="17"/>
      <c r="HUK4" s="17"/>
      <c r="HUL4" s="17"/>
      <c r="HUM4" s="17"/>
      <c r="HUN4" s="17"/>
      <c r="HUO4" s="17"/>
      <c r="HUP4" s="17"/>
      <c r="HUQ4" s="17"/>
      <c r="HUR4" s="17"/>
      <c r="HUS4" s="17"/>
      <c r="HUT4" s="17"/>
      <c r="HUU4" s="17"/>
      <c r="HUV4" s="17"/>
      <c r="HUW4" s="17"/>
      <c r="HUX4" s="17"/>
      <c r="HUY4" s="17"/>
      <c r="HUZ4" s="17"/>
      <c r="HVA4" s="17"/>
      <c r="HVB4" s="17"/>
      <c r="HVC4" s="17"/>
      <c r="HVD4" s="17"/>
      <c r="HVE4" s="17"/>
      <c r="HVF4" s="17"/>
      <c r="HVG4" s="17"/>
      <c r="HVH4" s="17"/>
      <c r="HVI4" s="17"/>
      <c r="HVJ4" s="17"/>
      <c r="HVK4" s="17"/>
      <c r="HVL4" s="17"/>
      <c r="HVM4" s="17"/>
      <c r="HVN4" s="17"/>
      <c r="HVO4" s="17"/>
      <c r="HVP4" s="17"/>
      <c r="HVQ4" s="17"/>
      <c r="HVR4" s="17"/>
      <c r="HVS4" s="17"/>
      <c r="HVT4" s="17"/>
      <c r="HVU4" s="17"/>
      <c r="HVV4" s="17"/>
      <c r="HVW4" s="17"/>
      <c r="HVX4" s="17"/>
      <c r="HVY4" s="17"/>
      <c r="HVZ4" s="17"/>
      <c r="HWA4" s="17"/>
      <c r="HWB4" s="17"/>
      <c r="HWC4" s="17"/>
      <c r="HWD4" s="17"/>
      <c r="HWE4" s="17"/>
      <c r="HWF4" s="17"/>
      <c r="HWG4" s="17"/>
      <c r="HWH4" s="17"/>
      <c r="HWI4" s="17"/>
      <c r="HWJ4" s="17"/>
      <c r="HWK4" s="17"/>
      <c r="HWL4" s="17"/>
      <c r="HWM4" s="17"/>
      <c r="HWN4" s="17"/>
      <c r="HWO4" s="17"/>
      <c r="HWP4" s="17"/>
      <c r="HWQ4" s="17"/>
      <c r="HWR4" s="17"/>
      <c r="HWS4" s="17"/>
      <c r="HWT4" s="17"/>
      <c r="HWU4" s="17"/>
      <c r="HWV4" s="17"/>
      <c r="HWW4" s="17"/>
      <c r="HWX4" s="17"/>
      <c r="HWY4" s="17"/>
      <c r="HWZ4" s="17"/>
      <c r="HXA4" s="17"/>
      <c r="HXB4" s="17"/>
      <c r="HXC4" s="17"/>
      <c r="HXD4" s="17"/>
      <c r="HXE4" s="17"/>
      <c r="HXF4" s="17"/>
      <c r="HXG4" s="17"/>
      <c r="HXH4" s="17"/>
      <c r="HXI4" s="17"/>
      <c r="HXJ4" s="17"/>
      <c r="HXK4" s="17"/>
      <c r="HXL4" s="17"/>
      <c r="HXM4" s="17"/>
      <c r="HXN4" s="17"/>
      <c r="HXO4" s="17"/>
      <c r="HXP4" s="17"/>
      <c r="HXQ4" s="17"/>
      <c r="HXR4" s="17"/>
      <c r="HXS4" s="17"/>
      <c r="HXT4" s="17"/>
      <c r="HXU4" s="17"/>
      <c r="HXV4" s="17"/>
      <c r="HXW4" s="17"/>
      <c r="HXX4" s="17"/>
      <c r="HXY4" s="17"/>
      <c r="HXZ4" s="17"/>
      <c r="HYA4" s="17"/>
      <c r="HYB4" s="17"/>
      <c r="HYC4" s="17"/>
      <c r="HYD4" s="17"/>
      <c r="HYE4" s="17"/>
      <c r="HYF4" s="17"/>
      <c r="HYG4" s="17"/>
      <c r="HYH4" s="17"/>
      <c r="HYI4" s="17"/>
      <c r="HYJ4" s="17"/>
      <c r="HYK4" s="17"/>
      <c r="HYL4" s="17"/>
      <c r="HYM4" s="17"/>
      <c r="HYN4" s="17"/>
      <c r="HYO4" s="17"/>
      <c r="HYP4" s="17"/>
      <c r="HYQ4" s="17"/>
      <c r="HYR4" s="17"/>
      <c r="HYS4" s="17"/>
      <c r="HYT4" s="17"/>
      <c r="HYU4" s="17"/>
      <c r="HYV4" s="17"/>
      <c r="HYW4" s="17"/>
      <c r="HYX4" s="17"/>
      <c r="HYY4" s="17"/>
      <c r="HYZ4" s="17"/>
      <c r="HZA4" s="17"/>
      <c r="HZB4" s="17"/>
      <c r="HZC4" s="17"/>
      <c r="HZD4" s="17"/>
      <c r="HZE4" s="17"/>
      <c r="HZF4" s="17"/>
      <c r="HZG4" s="17"/>
      <c r="HZH4" s="17"/>
      <c r="HZI4" s="17"/>
      <c r="HZJ4" s="17"/>
      <c r="HZK4" s="17"/>
      <c r="HZL4" s="17"/>
      <c r="HZM4" s="17"/>
      <c r="HZN4" s="17"/>
      <c r="HZO4" s="17"/>
      <c r="HZP4" s="17"/>
      <c r="HZQ4" s="17"/>
      <c r="HZR4" s="17"/>
      <c r="HZS4" s="17"/>
      <c r="HZT4" s="17"/>
      <c r="HZU4" s="17"/>
      <c r="HZV4" s="17"/>
      <c r="HZW4" s="17"/>
      <c r="HZX4" s="17"/>
      <c r="HZY4" s="17"/>
      <c r="HZZ4" s="17"/>
      <c r="IAA4" s="17"/>
      <c r="IAB4" s="17"/>
      <c r="IAC4" s="17"/>
      <c r="IAD4" s="17"/>
      <c r="IAE4" s="17"/>
      <c r="IAF4" s="17"/>
      <c r="IAG4" s="17"/>
      <c r="IAH4" s="17"/>
      <c r="IAI4" s="17"/>
      <c r="IAJ4" s="17"/>
      <c r="IAK4" s="17"/>
      <c r="IAL4" s="17"/>
      <c r="IAM4" s="17"/>
      <c r="IAN4" s="17"/>
      <c r="IAO4" s="17"/>
      <c r="IAP4" s="17"/>
      <c r="IAQ4" s="17"/>
      <c r="IAR4" s="17"/>
      <c r="IAS4" s="17"/>
      <c r="IAT4" s="17"/>
      <c r="IAU4" s="17"/>
      <c r="IAV4" s="17"/>
      <c r="IAW4" s="17"/>
      <c r="IAX4" s="17"/>
      <c r="IAY4" s="17"/>
      <c r="IAZ4" s="17"/>
      <c r="IBA4" s="17"/>
      <c r="IBB4" s="17"/>
      <c r="IBC4" s="17"/>
      <c r="IBD4" s="17"/>
      <c r="IBE4" s="17"/>
      <c r="IBF4" s="17"/>
      <c r="IBG4" s="17"/>
      <c r="IBH4" s="17"/>
      <c r="IBI4" s="17"/>
      <c r="IBJ4" s="17"/>
      <c r="IBK4" s="17"/>
      <c r="IBL4" s="17"/>
      <c r="IBM4" s="17"/>
      <c r="IBN4" s="17"/>
      <c r="IBO4" s="17"/>
      <c r="IBP4" s="17"/>
      <c r="IBQ4" s="17"/>
      <c r="IBR4" s="17"/>
      <c r="IBS4" s="17"/>
      <c r="IBT4" s="17"/>
      <c r="IBU4" s="17"/>
      <c r="IBV4" s="17"/>
      <c r="IBW4" s="17"/>
      <c r="IBX4" s="17"/>
      <c r="IBY4" s="17"/>
      <c r="IBZ4" s="17"/>
      <c r="ICA4" s="17"/>
      <c r="ICB4" s="17"/>
      <c r="ICC4" s="17"/>
      <c r="ICD4" s="17"/>
      <c r="ICE4" s="17"/>
      <c r="ICF4" s="17"/>
      <c r="ICG4" s="17"/>
      <c r="ICH4" s="17"/>
      <c r="ICI4" s="17"/>
      <c r="ICJ4" s="17"/>
      <c r="ICK4" s="17"/>
      <c r="ICL4" s="17"/>
      <c r="ICM4" s="17"/>
      <c r="ICN4" s="17"/>
      <c r="ICO4" s="17"/>
      <c r="ICP4" s="17"/>
      <c r="ICQ4" s="17"/>
      <c r="ICR4" s="17"/>
      <c r="ICS4" s="17"/>
      <c r="ICT4" s="17"/>
      <c r="ICU4" s="17"/>
      <c r="ICV4" s="17"/>
      <c r="ICW4" s="17"/>
      <c r="ICX4" s="17"/>
      <c r="ICY4" s="17"/>
      <c r="ICZ4" s="17"/>
      <c r="IDA4" s="17"/>
      <c r="IDB4" s="17"/>
      <c r="IDC4" s="17"/>
      <c r="IDD4" s="17"/>
      <c r="IDE4" s="17"/>
      <c r="IDF4" s="17"/>
      <c r="IDG4" s="17"/>
      <c r="IDH4" s="17"/>
      <c r="IDI4" s="17"/>
      <c r="IDJ4" s="17"/>
      <c r="IDK4" s="17"/>
      <c r="IDL4" s="17"/>
      <c r="IDM4" s="17"/>
      <c r="IDN4" s="17"/>
      <c r="IDO4" s="17"/>
      <c r="IDP4" s="17"/>
      <c r="IDQ4" s="17"/>
      <c r="IDR4" s="17"/>
      <c r="IDS4" s="17"/>
      <c r="IDT4" s="17"/>
      <c r="IDU4" s="17"/>
      <c r="IDV4" s="17"/>
      <c r="IDW4" s="17"/>
      <c r="IDX4" s="17"/>
      <c r="IDY4" s="17"/>
      <c r="IDZ4" s="17"/>
      <c r="IEA4" s="17"/>
      <c r="IEB4" s="17"/>
      <c r="IEC4" s="17"/>
      <c r="IED4" s="17"/>
      <c r="IEE4" s="17"/>
      <c r="IEF4" s="17"/>
      <c r="IEG4" s="17"/>
      <c r="IEH4" s="17"/>
      <c r="IEI4" s="17"/>
      <c r="IEJ4" s="17"/>
      <c r="IEK4" s="17"/>
      <c r="IEL4" s="17"/>
      <c r="IEM4" s="17"/>
      <c r="IEN4" s="17"/>
      <c r="IEO4" s="17"/>
      <c r="IEP4" s="17"/>
      <c r="IEQ4" s="17"/>
      <c r="IER4" s="17"/>
      <c r="IES4" s="17"/>
      <c r="IET4" s="17"/>
      <c r="IEU4" s="17"/>
      <c r="IEV4" s="17"/>
      <c r="IEW4" s="17"/>
      <c r="IEX4" s="17"/>
      <c r="IEY4" s="17"/>
      <c r="IEZ4" s="17"/>
      <c r="IFA4" s="17"/>
      <c r="IFB4" s="17"/>
      <c r="IFC4" s="17"/>
      <c r="IFD4" s="17"/>
      <c r="IFE4" s="17"/>
      <c r="IFF4" s="17"/>
      <c r="IFG4" s="17"/>
      <c r="IFH4" s="17"/>
      <c r="IFI4" s="17"/>
      <c r="IFJ4" s="17"/>
      <c r="IFK4" s="17"/>
      <c r="IFL4" s="17"/>
      <c r="IFM4" s="17"/>
      <c r="IFN4" s="17"/>
      <c r="IFO4" s="17"/>
      <c r="IFP4" s="17"/>
      <c r="IFQ4" s="17"/>
      <c r="IFR4" s="17"/>
      <c r="IFS4" s="17"/>
      <c r="IFT4" s="17"/>
      <c r="IFU4" s="17"/>
      <c r="IFV4" s="17"/>
      <c r="IFW4" s="17"/>
      <c r="IFX4" s="17"/>
      <c r="IFY4" s="17"/>
      <c r="IFZ4" s="17"/>
      <c r="IGA4" s="17"/>
      <c r="IGB4" s="17"/>
      <c r="IGC4" s="17"/>
      <c r="IGD4" s="17"/>
      <c r="IGE4" s="17"/>
      <c r="IGF4" s="17"/>
      <c r="IGG4" s="17"/>
      <c r="IGH4" s="17"/>
      <c r="IGI4" s="17"/>
      <c r="IGJ4" s="17"/>
      <c r="IGK4" s="17"/>
      <c r="IGL4" s="17"/>
      <c r="IGM4" s="17"/>
      <c r="IGN4" s="17"/>
      <c r="IGO4" s="17"/>
      <c r="IGP4" s="17"/>
      <c r="IGQ4" s="17"/>
      <c r="IGR4" s="17"/>
      <c r="IGS4" s="17"/>
      <c r="IGT4" s="17"/>
      <c r="IGU4" s="17"/>
      <c r="IGV4" s="17"/>
      <c r="IGW4" s="17"/>
      <c r="IGX4" s="17"/>
      <c r="IGY4" s="17"/>
      <c r="IGZ4" s="17"/>
      <c r="IHA4" s="17"/>
      <c r="IHB4" s="17"/>
      <c r="IHC4" s="17"/>
      <c r="IHD4" s="17"/>
      <c r="IHE4" s="17"/>
      <c r="IHF4" s="17"/>
      <c r="IHG4" s="17"/>
      <c r="IHH4" s="17"/>
      <c r="IHI4" s="17"/>
      <c r="IHJ4" s="17"/>
      <c r="IHK4" s="17"/>
      <c r="IHL4" s="17"/>
      <c r="IHM4" s="17"/>
      <c r="IHN4" s="17"/>
      <c r="IHO4" s="17"/>
      <c r="IHP4" s="17"/>
      <c r="IHQ4" s="17"/>
      <c r="IHR4" s="17"/>
      <c r="IHS4" s="17"/>
      <c r="IHT4" s="17"/>
      <c r="IHU4" s="17"/>
      <c r="IHV4" s="17"/>
      <c r="IHW4" s="17"/>
      <c r="IHX4" s="17"/>
      <c r="IHY4" s="17"/>
      <c r="IHZ4" s="17"/>
      <c r="IIA4" s="17"/>
      <c r="IIB4" s="17"/>
      <c r="IIC4" s="17"/>
      <c r="IID4" s="17"/>
      <c r="IIE4" s="17"/>
      <c r="IIF4" s="17"/>
      <c r="IIG4" s="17"/>
      <c r="IIH4" s="17"/>
      <c r="III4" s="17"/>
      <c r="IIJ4" s="17"/>
      <c r="IIK4" s="17"/>
      <c r="IIL4" s="17"/>
      <c r="IIM4" s="17"/>
      <c r="IIN4" s="17"/>
      <c r="IIO4" s="17"/>
      <c r="IIP4" s="17"/>
      <c r="IIQ4" s="17"/>
      <c r="IIR4" s="17"/>
      <c r="IIS4" s="17"/>
      <c r="IIT4" s="17"/>
      <c r="IIU4" s="17"/>
      <c r="IIV4" s="17"/>
      <c r="IIW4" s="17"/>
      <c r="IIX4" s="17"/>
      <c r="IIY4" s="17"/>
      <c r="IIZ4" s="17"/>
      <c r="IJA4" s="17"/>
      <c r="IJB4" s="17"/>
      <c r="IJC4" s="17"/>
      <c r="IJD4" s="17"/>
      <c r="IJE4" s="17"/>
      <c r="IJF4" s="17"/>
      <c r="IJG4" s="17"/>
      <c r="IJH4" s="17"/>
      <c r="IJI4" s="17"/>
      <c r="IJJ4" s="17"/>
      <c r="IJK4" s="17"/>
      <c r="IJL4" s="17"/>
      <c r="IJM4" s="17"/>
      <c r="IJN4" s="17"/>
      <c r="IJO4" s="17"/>
      <c r="IJP4" s="17"/>
      <c r="IJQ4" s="17"/>
      <c r="IJR4" s="17"/>
      <c r="IJS4" s="17"/>
      <c r="IJT4" s="17"/>
      <c r="IJU4" s="17"/>
      <c r="IJV4" s="17"/>
      <c r="IJW4" s="17"/>
      <c r="IJX4" s="17"/>
      <c r="IJY4" s="17"/>
      <c r="IJZ4" s="17"/>
      <c r="IKA4" s="17"/>
      <c r="IKB4" s="17"/>
      <c r="IKC4" s="17"/>
      <c r="IKD4" s="17"/>
      <c r="IKE4" s="17"/>
      <c r="IKF4" s="17"/>
      <c r="IKG4" s="17"/>
      <c r="IKH4" s="17"/>
      <c r="IKI4" s="17"/>
      <c r="IKJ4" s="17"/>
      <c r="IKK4" s="17"/>
      <c r="IKL4" s="17"/>
      <c r="IKM4" s="17"/>
      <c r="IKN4" s="17"/>
      <c r="IKO4" s="17"/>
      <c r="IKP4" s="17"/>
      <c r="IKQ4" s="17"/>
      <c r="IKR4" s="17"/>
      <c r="IKS4" s="17"/>
      <c r="IKT4" s="17"/>
      <c r="IKU4" s="17"/>
      <c r="IKV4" s="17"/>
      <c r="IKW4" s="17"/>
      <c r="IKX4" s="17"/>
      <c r="IKY4" s="17"/>
      <c r="IKZ4" s="17"/>
      <c r="ILA4" s="17"/>
      <c r="ILB4" s="17"/>
      <c r="ILC4" s="17"/>
      <c r="ILD4" s="17"/>
      <c r="ILE4" s="17"/>
      <c r="ILF4" s="17"/>
      <c r="ILG4" s="17"/>
      <c r="ILH4" s="17"/>
      <c r="ILI4" s="17"/>
      <c r="ILJ4" s="17"/>
      <c r="ILK4" s="17"/>
      <c r="ILL4" s="17"/>
      <c r="ILM4" s="17"/>
      <c r="ILN4" s="17"/>
      <c r="ILO4" s="17"/>
      <c r="ILP4" s="17"/>
      <c r="ILQ4" s="17"/>
      <c r="ILR4" s="17"/>
      <c r="ILS4" s="17"/>
      <c r="ILT4" s="17"/>
      <c r="ILU4" s="17"/>
      <c r="ILV4" s="17"/>
      <c r="ILW4" s="17"/>
      <c r="ILX4" s="17"/>
      <c r="ILY4" s="17"/>
      <c r="ILZ4" s="17"/>
      <c r="IMA4" s="17"/>
      <c r="IMB4" s="17"/>
      <c r="IMC4" s="17"/>
      <c r="IMD4" s="17"/>
      <c r="IME4" s="17"/>
      <c r="IMF4" s="17"/>
      <c r="IMG4" s="17"/>
      <c r="IMH4" s="17"/>
      <c r="IMI4" s="17"/>
      <c r="IMJ4" s="17"/>
      <c r="IMK4" s="17"/>
      <c r="IML4" s="17"/>
      <c r="IMM4" s="17"/>
      <c r="IMN4" s="17"/>
      <c r="IMO4" s="17"/>
      <c r="IMP4" s="17"/>
      <c r="IMQ4" s="17"/>
      <c r="IMR4" s="17"/>
      <c r="IMS4" s="17"/>
      <c r="IMT4" s="17"/>
      <c r="IMU4" s="17"/>
      <c r="IMV4" s="17"/>
      <c r="IMW4" s="17"/>
      <c r="IMX4" s="17"/>
      <c r="IMY4" s="17"/>
      <c r="IMZ4" s="17"/>
      <c r="INA4" s="17"/>
      <c r="INB4" s="17"/>
      <c r="INC4" s="17"/>
      <c r="IND4" s="17"/>
      <c r="INE4" s="17"/>
      <c r="INF4" s="17"/>
      <c r="ING4" s="17"/>
      <c r="INH4" s="17"/>
      <c r="INI4" s="17"/>
      <c r="INJ4" s="17"/>
      <c r="INK4" s="17"/>
      <c r="INL4" s="17"/>
      <c r="INM4" s="17"/>
      <c r="INN4" s="17"/>
      <c r="INO4" s="17"/>
      <c r="INP4" s="17"/>
      <c r="INQ4" s="17"/>
      <c r="INR4" s="17"/>
      <c r="INS4" s="17"/>
      <c r="INT4" s="17"/>
      <c r="INU4" s="17"/>
      <c r="INV4" s="17"/>
      <c r="INW4" s="17"/>
      <c r="INX4" s="17"/>
      <c r="INY4" s="17"/>
      <c r="INZ4" s="17"/>
      <c r="IOA4" s="17"/>
      <c r="IOB4" s="17"/>
      <c r="IOC4" s="17"/>
      <c r="IOD4" s="17"/>
      <c r="IOE4" s="17"/>
      <c r="IOF4" s="17"/>
      <c r="IOG4" s="17"/>
      <c r="IOH4" s="17"/>
      <c r="IOI4" s="17"/>
      <c r="IOJ4" s="17"/>
      <c r="IOK4" s="17"/>
      <c r="IOL4" s="17"/>
      <c r="IOM4" s="17"/>
      <c r="ION4" s="17"/>
      <c r="IOO4" s="17"/>
      <c r="IOP4" s="17"/>
      <c r="IOQ4" s="17"/>
      <c r="IOR4" s="17"/>
      <c r="IOS4" s="17"/>
      <c r="IOT4" s="17"/>
      <c r="IOU4" s="17"/>
      <c r="IOV4" s="17"/>
      <c r="IOW4" s="17"/>
      <c r="IOX4" s="17"/>
      <c r="IOY4" s="17"/>
      <c r="IOZ4" s="17"/>
      <c r="IPA4" s="17"/>
      <c r="IPB4" s="17"/>
      <c r="IPC4" s="17"/>
      <c r="IPD4" s="17"/>
      <c r="IPE4" s="17"/>
      <c r="IPF4" s="17"/>
      <c r="IPG4" s="17"/>
      <c r="IPH4" s="17"/>
      <c r="IPI4" s="17"/>
      <c r="IPJ4" s="17"/>
      <c r="IPK4" s="17"/>
      <c r="IPL4" s="17"/>
      <c r="IPM4" s="17"/>
      <c r="IPN4" s="17"/>
      <c r="IPO4" s="17"/>
      <c r="IPP4" s="17"/>
      <c r="IPQ4" s="17"/>
      <c r="IPR4" s="17"/>
      <c r="IPS4" s="17"/>
      <c r="IPT4" s="17"/>
      <c r="IPU4" s="17"/>
      <c r="IPV4" s="17"/>
      <c r="IPW4" s="17"/>
      <c r="IPX4" s="17"/>
      <c r="IPY4" s="17"/>
      <c r="IPZ4" s="17"/>
      <c r="IQA4" s="17"/>
      <c r="IQB4" s="17"/>
      <c r="IQC4" s="17"/>
      <c r="IQD4" s="17"/>
      <c r="IQE4" s="17"/>
      <c r="IQF4" s="17"/>
      <c r="IQG4" s="17"/>
      <c r="IQH4" s="17"/>
      <c r="IQI4" s="17"/>
      <c r="IQJ4" s="17"/>
      <c r="IQK4" s="17"/>
      <c r="IQL4" s="17"/>
      <c r="IQM4" s="17"/>
      <c r="IQN4" s="17"/>
      <c r="IQO4" s="17"/>
      <c r="IQP4" s="17"/>
      <c r="IQQ4" s="17"/>
      <c r="IQR4" s="17"/>
      <c r="IQS4" s="17"/>
      <c r="IQT4" s="17"/>
      <c r="IQU4" s="17"/>
      <c r="IQV4" s="17"/>
      <c r="IQW4" s="17"/>
      <c r="IQX4" s="17"/>
      <c r="IQY4" s="17"/>
      <c r="IQZ4" s="17"/>
      <c r="IRA4" s="17"/>
      <c r="IRB4" s="17"/>
      <c r="IRC4" s="17"/>
      <c r="IRD4" s="17"/>
      <c r="IRE4" s="17"/>
      <c r="IRF4" s="17"/>
      <c r="IRG4" s="17"/>
      <c r="IRH4" s="17"/>
      <c r="IRI4" s="17"/>
      <c r="IRJ4" s="17"/>
      <c r="IRK4" s="17"/>
      <c r="IRL4" s="17"/>
      <c r="IRM4" s="17"/>
      <c r="IRN4" s="17"/>
      <c r="IRO4" s="17"/>
      <c r="IRP4" s="17"/>
      <c r="IRQ4" s="17"/>
      <c r="IRR4" s="17"/>
      <c r="IRS4" s="17"/>
      <c r="IRT4" s="17"/>
      <c r="IRU4" s="17"/>
      <c r="IRV4" s="17"/>
      <c r="IRW4" s="17"/>
      <c r="IRX4" s="17"/>
      <c r="IRY4" s="17"/>
      <c r="IRZ4" s="17"/>
      <c r="ISA4" s="17"/>
      <c r="ISB4" s="17"/>
      <c r="ISC4" s="17"/>
      <c r="ISD4" s="17"/>
      <c r="ISE4" s="17"/>
      <c r="ISF4" s="17"/>
      <c r="ISG4" s="17"/>
      <c r="ISH4" s="17"/>
      <c r="ISI4" s="17"/>
      <c r="ISJ4" s="17"/>
      <c r="ISK4" s="17"/>
      <c r="ISL4" s="17"/>
      <c r="ISM4" s="17"/>
      <c r="ISN4" s="17"/>
      <c r="ISO4" s="17"/>
      <c r="ISP4" s="17"/>
      <c r="ISQ4" s="17"/>
      <c r="ISR4" s="17"/>
      <c r="ISS4" s="17"/>
      <c r="IST4" s="17"/>
      <c r="ISU4" s="17"/>
      <c r="ISV4" s="17"/>
      <c r="ISW4" s="17"/>
      <c r="ISX4" s="17"/>
      <c r="ISY4" s="17"/>
      <c r="ISZ4" s="17"/>
      <c r="ITA4" s="17"/>
      <c r="ITB4" s="17"/>
      <c r="ITC4" s="17"/>
      <c r="ITD4" s="17"/>
      <c r="ITE4" s="17"/>
      <c r="ITF4" s="17"/>
      <c r="ITG4" s="17"/>
      <c r="ITH4" s="17"/>
      <c r="ITI4" s="17"/>
      <c r="ITJ4" s="17"/>
      <c r="ITK4" s="17"/>
      <c r="ITL4" s="17"/>
      <c r="ITM4" s="17"/>
      <c r="ITN4" s="17"/>
      <c r="ITO4" s="17"/>
      <c r="ITP4" s="17"/>
      <c r="ITQ4" s="17"/>
      <c r="ITR4" s="17"/>
      <c r="ITS4" s="17"/>
      <c r="ITT4" s="17"/>
      <c r="ITU4" s="17"/>
      <c r="ITV4" s="17"/>
      <c r="ITW4" s="17"/>
      <c r="ITX4" s="17"/>
      <c r="ITY4" s="17"/>
      <c r="ITZ4" s="17"/>
      <c r="IUA4" s="17"/>
      <c r="IUB4" s="17"/>
      <c r="IUC4" s="17"/>
      <c r="IUD4" s="17"/>
      <c r="IUE4" s="17"/>
      <c r="IUF4" s="17"/>
      <c r="IUG4" s="17"/>
      <c r="IUH4" s="17"/>
      <c r="IUI4" s="17"/>
      <c r="IUJ4" s="17"/>
      <c r="IUK4" s="17"/>
      <c r="IUL4" s="17"/>
      <c r="IUM4" s="17"/>
      <c r="IUN4" s="17"/>
      <c r="IUO4" s="17"/>
      <c r="IUP4" s="17"/>
      <c r="IUQ4" s="17"/>
      <c r="IUR4" s="17"/>
      <c r="IUS4" s="17"/>
      <c r="IUT4" s="17"/>
      <c r="IUU4" s="17"/>
      <c r="IUV4" s="17"/>
      <c r="IUW4" s="17"/>
      <c r="IUX4" s="17"/>
      <c r="IUY4" s="17"/>
      <c r="IUZ4" s="17"/>
      <c r="IVA4" s="17"/>
      <c r="IVB4" s="17"/>
      <c r="IVC4" s="17"/>
      <c r="IVD4" s="17"/>
      <c r="IVE4" s="17"/>
      <c r="IVF4" s="17"/>
      <c r="IVG4" s="17"/>
      <c r="IVH4" s="17"/>
      <c r="IVI4" s="17"/>
      <c r="IVJ4" s="17"/>
      <c r="IVK4" s="17"/>
      <c r="IVL4" s="17"/>
      <c r="IVM4" s="17"/>
      <c r="IVN4" s="17"/>
      <c r="IVO4" s="17"/>
      <c r="IVP4" s="17"/>
      <c r="IVQ4" s="17"/>
      <c r="IVR4" s="17"/>
      <c r="IVS4" s="17"/>
      <c r="IVT4" s="17"/>
      <c r="IVU4" s="17"/>
      <c r="IVV4" s="17"/>
      <c r="IVW4" s="17"/>
      <c r="IVX4" s="17"/>
      <c r="IVY4" s="17"/>
      <c r="IVZ4" s="17"/>
      <c r="IWA4" s="17"/>
      <c r="IWB4" s="17"/>
      <c r="IWC4" s="17"/>
      <c r="IWD4" s="17"/>
      <c r="IWE4" s="17"/>
      <c r="IWF4" s="17"/>
      <c r="IWG4" s="17"/>
      <c r="IWH4" s="17"/>
      <c r="IWI4" s="17"/>
      <c r="IWJ4" s="17"/>
      <c r="IWK4" s="17"/>
      <c r="IWL4" s="17"/>
      <c r="IWM4" s="17"/>
      <c r="IWN4" s="17"/>
      <c r="IWO4" s="17"/>
      <c r="IWP4" s="17"/>
      <c r="IWQ4" s="17"/>
      <c r="IWR4" s="17"/>
      <c r="IWS4" s="17"/>
      <c r="IWT4" s="17"/>
      <c r="IWU4" s="17"/>
      <c r="IWV4" s="17"/>
      <c r="IWW4" s="17"/>
      <c r="IWX4" s="17"/>
      <c r="IWY4" s="17"/>
      <c r="IWZ4" s="17"/>
      <c r="IXA4" s="17"/>
      <c r="IXB4" s="17"/>
      <c r="IXC4" s="17"/>
      <c r="IXD4" s="17"/>
      <c r="IXE4" s="17"/>
      <c r="IXF4" s="17"/>
      <c r="IXG4" s="17"/>
      <c r="IXH4" s="17"/>
      <c r="IXI4" s="17"/>
      <c r="IXJ4" s="17"/>
      <c r="IXK4" s="17"/>
      <c r="IXL4" s="17"/>
      <c r="IXM4" s="17"/>
      <c r="IXN4" s="17"/>
      <c r="IXO4" s="17"/>
      <c r="IXP4" s="17"/>
      <c r="IXQ4" s="17"/>
      <c r="IXR4" s="17"/>
      <c r="IXS4" s="17"/>
      <c r="IXT4" s="17"/>
      <c r="IXU4" s="17"/>
      <c r="IXV4" s="17"/>
      <c r="IXW4" s="17"/>
      <c r="IXX4" s="17"/>
      <c r="IXY4" s="17"/>
      <c r="IXZ4" s="17"/>
      <c r="IYA4" s="17"/>
      <c r="IYB4" s="17"/>
      <c r="IYC4" s="17"/>
      <c r="IYD4" s="17"/>
      <c r="IYE4" s="17"/>
      <c r="IYF4" s="17"/>
      <c r="IYG4" s="17"/>
      <c r="IYH4" s="17"/>
      <c r="IYI4" s="17"/>
      <c r="IYJ4" s="17"/>
      <c r="IYK4" s="17"/>
      <c r="IYL4" s="17"/>
      <c r="IYM4" s="17"/>
      <c r="IYN4" s="17"/>
      <c r="IYO4" s="17"/>
      <c r="IYP4" s="17"/>
      <c r="IYQ4" s="17"/>
      <c r="IYR4" s="17"/>
      <c r="IYS4" s="17"/>
      <c r="IYT4" s="17"/>
      <c r="IYU4" s="17"/>
      <c r="IYV4" s="17"/>
      <c r="IYW4" s="17"/>
      <c r="IYX4" s="17"/>
      <c r="IYY4" s="17"/>
      <c r="IYZ4" s="17"/>
      <c r="IZA4" s="17"/>
      <c r="IZB4" s="17"/>
      <c r="IZC4" s="17"/>
      <c r="IZD4" s="17"/>
      <c r="IZE4" s="17"/>
      <c r="IZF4" s="17"/>
      <c r="IZG4" s="17"/>
      <c r="IZH4" s="17"/>
      <c r="IZI4" s="17"/>
      <c r="IZJ4" s="17"/>
      <c r="IZK4" s="17"/>
      <c r="IZL4" s="17"/>
      <c r="IZM4" s="17"/>
      <c r="IZN4" s="17"/>
      <c r="IZO4" s="17"/>
      <c r="IZP4" s="17"/>
      <c r="IZQ4" s="17"/>
      <c r="IZR4" s="17"/>
      <c r="IZS4" s="17"/>
      <c r="IZT4" s="17"/>
      <c r="IZU4" s="17"/>
      <c r="IZV4" s="17"/>
      <c r="IZW4" s="17"/>
      <c r="IZX4" s="17"/>
      <c r="IZY4" s="17"/>
      <c r="IZZ4" s="17"/>
      <c r="JAA4" s="17"/>
      <c r="JAB4" s="17"/>
      <c r="JAC4" s="17"/>
      <c r="JAD4" s="17"/>
      <c r="JAE4" s="17"/>
      <c r="JAF4" s="17"/>
      <c r="JAG4" s="17"/>
      <c r="JAH4" s="17"/>
      <c r="JAI4" s="17"/>
      <c r="JAJ4" s="17"/>
      <c r="JAK4" s="17"/>
      <c r="JAL4" s="17"/>
      <c r="JAM4" s="17"/>
      <c r="JAN4" s="17"/>
      <c r="JAO4" s="17"/>
      <c r="JAP4" s="17"/>
      <c r="JAQ4" s="17"/>
      <c r="JAR4" s="17"/>
      <c r="JAS4" s="17"/>
      <c r="JAT4" s="17"/>
      <c r="JAU4" s="17"/>
      <c r="JAV4" s="17"/>
      <c r="JAW4" s="17"/>
      <c r="JAX4" s="17"/>
      <c r="JAY4" s="17"/>
      <c r="JAZ4" s="17"/>
      <c r="JBA4" s="17"/>
      <c r="JBB4" s="17"/>
      <c r="JBC4" s="17"/>
      <c r="JBD4" s="17"/>
      <c r="JBE4" s="17"/>
      <c r="JBF4" s="17"/>
      <c r="JBG4" s="17"/>
      <c r="JBH4" s="17"/>
      <c r="JBI4" s="17"/>
      <c r="JBJ4" s="17"/>
      <c r="JBK4" s="17"/>
      <c r="JBL4" s="17"/>
      <c r="JBM4" s="17"/>
      <c r="JBN4" s="17"/>
      <c r="JBO4" s="17"/>
      <c r="JBP4" s="17"/>
      <c r="JBQ4" s="17"/>
      <c r="JBR4" s="17"/>
      <c r="JBS4" s="17"/>
      <c r="JBT4" s="17"/>
      <c r="JBU4" s="17"/>
      <c r="JBV4" s="17"/>
      <c r="JBW4" s="17"/>
      <c r="JBX4" s="17"/>
      <c r="JBY4" s="17"/>
      <c r="JBZ4" s="17"/>
      <c r="JCA4" s="17"/>
      <c r="JCB4" s="17"/>
      <c r="JCC4" s="17"/>
      <c r="JCD4" s="17"/>
      <c r="JCE4" s="17"/>
      <c r="JCF4" s="17"/>
      <c r="JCG4" s="17"/>
      <c r="JCH4" s="17"/>
      <c r="JCI4" s="17"/>
      <c r="JCJ4" s="17"/>
      <c r="JCK4" s="17"/>
      <c r="JCL4" s="17"/>
      <c r="JCM4" s="17"/>
      <c r="JCN4" s="17"/>
      <c r="JCO4" s="17"/>
      <c r="JCP4" s="17"/>
      <c r="JCQ4" s="17"/>
      <c r="JCR4" s="17"/>
      <c r="JCS4" s="17"/>
      <c r="JCT4" s="17"/>
      <c r="JCU4" s="17"/>
      <c r="JCV4" s="17"/>
      <c r="JCW4" s="17"/>
      <c r="JCX4" s="17"/>
      <c r="JCY4" s="17"/>
      <c r="JCZ4" s="17"/>
      <c r="JDA4" s="17"/>
      <c r="JDB4" s="17"/>
      <c r="JDC4" s="17"/>
      <c r="JDD4" s="17"/>
      <c r="JDE4" s="17"/>
      <c r="JDF4" s="17"/>
      <c r="JDG4" s="17"/>
      <c r="JDH4" s="17"/>
      <c r="JDI4" s="17"/>
      <c r="JDJ4" s="17"/>
      <c r="JDK4" s="17"/>
      <c r="JDL4" s="17"/>
      <c r="JDM4" s="17"/>
      <c r="JDN4" s="17"/>
      <c r="JDO4" s="17"/>
      <c r="JDP4" s="17"/>
      <c r="JDQ4" s="17"/>
      <c r="JDR4" s="17"/>
      <c r="JDS4" s="17"/>
      <c r="JDT4" s="17"/>
      <c r="JDU4" s="17"/>
      <c r="JDV4" s="17"/>
      <c r="JDW4" s="17"/>
      <c r="JDX4" s="17"/>
      <c r="JDY4" s="17"/>
      <c r="JDZ4" s="17"/>
      <c r="JEA4" s="17"/>
      <c r="JEB4" s="17"/>
      <c r="JEC4" s="17"/>
      <c r="JED4" s="17"/>
      <c r="JEE4" s="17"/>
      <c r="JEF4" s="17"/>
      <c r="JEG4" s="17"/>
      <c r="JEH4" s="17"/>
      <c r="JEI4" s="17"/>
      <c r="JEJ4" s="17"/>
      <c r="JEK4" s="17"/>
      <c r="JEL4" s="17"/>
      <c r="JEM4" s="17"/>
      <c r="JEN4" s="17"/>
      <c r="JEO4" s="17"/>
      <c r="JEP4" s="17"/>
      <c r="JEQ4" s="17"/>
      <c r="JER4" s="17"/>
      <c r="JES4" s="17"/>
      <c r="JET4" s="17"/>
      <c r="JEU4" s="17"/>
      <c r="JEV4" s="17"/>
      <c r="JEW4" s="17"/>
      <c r="JEX4" s="17"/>
      <c r="JEY4" s="17"/>
      <c r="JEZ4" s="17"/>
      <c r="JFA4" s="17"/>
      <c r="JFB4" s="17"/>
      <c r="JFC4" s="17"/>
      <c r="JFD4" s="17"/>
      <c r="JFE4" s="17"/>
      <c r="JFF4" s="17"/>
      <c r="JFG4" s="17"/>
      <c r="JFH4" s="17"/>
      <c r="JFI4" s="17"/>
      <c r="JFJ4" s="17"/>
      <c r="JFK4" s="17"/>
      <c r="JFL4" s="17"/>
      <c r="JFM4" s="17"/>
      <c r="JFN4" s="17"/>
      <c r="JFO4" s="17"/>
      <c r="JFP4" s="17"/>
      <c r="JFQ4" s="17"/>
      <c r="JFR4" s="17"/>
      <c r="JFS4" s="17"/>
      <c r="JFT4" s="17"/>
      <c r="JFU4" s="17"/>
      <c r="JFV4" s="17"/>
      <c r="JFW4" s="17"/>
      <c r="JFX4" s="17"/>
      <c r="JFY4" s="17"/>
      <c r="JFZ4" s="17"/>
      <c r="JGA4" s="17"/>
      <c r="JGB4" s="17"/>
      <c r="JGC4" s="17"/>
      <c r="JGD4" s="17"/>
      <c r="JGE4" s="17"/>
      <c r="JGF4" s="17"/>
      <c r="JGG4" s="17"/>
      <c r="JGH4" s="17"/>
      <c r="JGI4" s="17"/>
      <c r="JGJ4" s="17"/>
      <c r="JGK4" s="17"/>
      <c r="JGL4" s="17"/>
      <c r="JGM4" s="17"/>
      <c r="JGN4" s="17"/>
      <c r="JGO4" s="17"/>
      <c r="JGP4" s="17"/>
      <c r="JGQ4" s="17"/>
      <c r="JGR4" s="17"/>
      <c r="JGS4" s="17"/>
      <c r="JGT4" s="17"/>
      <c r="JGU4" s="17"/>
      <c r="JGV4" s="17"/>
      <c r="JGW4" s="17"/>
      <c r="JGX4" s="17"/>
      <c r="JGY4" s="17"/>
      <c r="JGZ4" s="17"/>
      <c r="JHA4" s="17"/>
      <c r="JHB4" s="17"/>
      <c r="JHC4" s="17"/>
      <c r="JHD4" s="17"/>
      <c r="JHE4" s="17"/>
      <c r="JHF4" s="17"/>
      <c r="JHG4" s="17"/>
      <c r="JHH4" s="17"/>
      <c r="JHI4" s="17"/>
      <c r="JHJ4" s="17"/>
      <c r="JHK4" s="17"/>
      <c r="JHL4" s="17"/>
      <c r="JHM4" s="17"/>
      <c r="JHN4" s="17"/>
      <c r="JHO4" s="17"/>
      <c r="JHP4" s="17"/>
      <c r="JHQ4" s="17"/>
      <c r="JHR4" s="17"/>
      <c r="JHS4" s="17"/>
      <c r="JHT4" s="17"/>
      <c r="JHU4" s="17"/>
      <c r="JHV4" s="17"/>
      <c r="JHW4" s="17"/>
      <c r="JHX4" s="17"/>
      <c r="JHY4" s="17"/>
      <c r="JHZ4" s="17"/>
      <c r="JIA4" s="17"/>
      <c r="JIB4" s="17"/>
      <c r="JIC4" s="17"/>
      <c r="JID4" s="17"/>
      <c r="JIE4" s="17"/>
      <c r="JIF4" s="17"/>
      <c r="JIG4" s="17"/>
      <c r="JIH4" s="17"/>
      <c r="JII4" s="17"/>
      <c r="JIJ4" s="17"/>
      <c r="JIK4" s="17"/>
      <c r="JIL4" s="17"/>
      <c r="JIM4" s="17"/>
      <c r="JIN4" s="17"/>
      <c r="JIO4" s="17"/>
      <c r="JIP4" s="17"/>
      <c r="JIQ4" s="17"/>
      <c r="JIR4" s="17"/>
      <c r="JIS4" s="17"/>
      <c r="JIT4" s="17"/>
      <c r="JIU4" s="17"/>
      <c r="JIV4" s="17"/>
      <c r="JIW4" s="17"/>
      <c r="JIX4" s="17"/>
      <c r="JIY4" s="17"/>
      <c r="JIZ4" s="17"/>
      <c r="JJA4" s="17"/>
      <c r="JJB4" s="17"/>
      <c r="JJC4" s="17"/>
      <c r="JJD4" s="17"/>
      <c r="JJE4" s="17"/>
      <c r="JJF4" s="17"/>
      <c r="JJG4" s="17"/>
      <c r="JJH4" s="17"/>
      <c r="JJI4" s="17"/>
      <c r="JJJ4" s="17"/>
      <c r="JJK4" s="17"/>
      <c r="JJL4" s="17"/>
      <c r="JJM4" s="17"/>
      <c r="JJN4" s="17"/>
      <c r="JJO4" s="17"/>
      <c r="JJP4" s="17"/>
      <c r="JJQ4" s="17"/>
      <c r="JJR4" s="17"/>
      <c r="JJS4" s="17"/>
      <c r="JJT4" s="17"/>
      <c r="JJU4" s="17"/>
      <c r="JJV4" s="17"/>
      <c r="JJW4" s="17"/>
      <c r="JJX4" s="17"/>
      <c r="JJY4" s="17"/>
      <c r="JJZ4" s="17"/>
      <c r="JKA4" s="17"/>
      <c r="JKB4" s="17"/>
      <c r="JKC4" s="17"/>
      <c r="JKD4" s="17"/>
      <c r="JKE4" s="17"/>
      <c r="JKF4" s="17"/>
      <c r="JKG4" s="17"/>
      <c r="JKH4" s="17"/>
      <c r="JKI4" s="17"/>
      <c r="JKJ4" s="17"/>
      <c r="JKK4" s="17"/>
      <c r="JKL4" s="17"/>
      <c r="JKM4" s="17"/>
      <c r="JKN4" s="17"/>
      <c r="JKO4" s="17"/>
      <c r="JKP4" s="17"/>
      <c r="JKQ4" s="17"/>
      <c r="JKR4" s="17"/>
      <c r="JKS4" s="17"/>
      <c r="JKT4" s="17"/>
      <c r="JKU4" s="17"/>
      <c r="JKV4" s="17"/>
      <c r="JKW4" s="17"/>
      <c r="JKX4" s="17"/>
      <c r="JKY4" s="17"/>
      <c r="JKZ4" s="17"/>
      <c r="JLA4" s="17"/>
      <c r="JLB4" s="17"/>
      <c r="JLC4" s="17"/>
      <c r="JLD4" s="17"/>
      <c r="JLE4" s="17"/>
      <c r="JLF4" s="17"/>
      <c r="JLG4" s="17"/>
      <c r="JLH4" s="17"/>
      <c r="JLI4" s="17"/>
      <c r="JLJ4" s="17"/>
      <c r="JLK4" s="17"/>
      <c r="JLL4" s="17"/>
      <c r="JLM4" s="17"/>
      <c r="JLN4" s="17"/>
      <c r="JLO4" s="17"/>
      <c r="JLP4" s="17"/>
      <c r="JLQ4" s="17"/>
      <c r="JLR4" s="17"/>
      <c r="JLS4" s="17"/>
      <c r="JLT4" s="17"/>
      <c r="JLU4" s="17"/>
      <c r="JLV4" s="17"/>
      <c r="JLW4" s="17"/>
      <c r="JLX4" s="17"/>
      <c r="JLY4" s="17"/>
      <c r="JLZ4" s="17"/>
      <c r="JMA4" s="17"/>
      <c r="JMB4" s="17"/>
      <c r="JMC4" s="17"/>
      <c r="JMD4" s="17"/>
      <c r="JME4" s="17"/>
      <c r="JMF4" s="17"/>
      <c r="JMG4" s="17"/>
      <c r="JMH4" s="17"/>
      <c r="JMI4" s="17"/>
      <c r="JMJ4" s="17"/>
      <c r="JMK4" s="17"/>
      <c r="JML4" s="17"/>
      <c r="JMM4" s="17"/>
      <c r="JMN4" s="17"/>
      <c r="JMO4" s="17"/>
      <c r="JMP4" s="17"/>
      <c r="JMQ4" s="17"/>
      <c r="JMR4" s="17"/>
      <c r="JMS4" s="17"/>
      <c r="JMT4" s="17"/>
      <c r="JMU4" s="17"/>
      <c r="JMV4" s="17"/>
      <c r="JMW4" s="17"/>
      <c r="JMX4" s="17"/>
      <c r="JMY4" s="17"/>
      <c r="JMZ4" s="17"/>
      <c r="JNA4" s="17"/>
      <c r="JNB4" s="17"/>
      <c r="JNC4" s="17"/>
      <c r="JND4" s="17"/>
      <c r="JNE4" s="17"/>
      <c r="JNF4" s="17"/>
      <c r="JNG4" s="17"/>
      <c r="JNH4" s="17"/>
      <c r="JNI4" s="17"/>
      <c r="JNJ4" s="17"/>
      <c r="JNK4" s="17"/>
      <c r="JNL4" s="17"/>
      <c r="JNM4" s="17"/>
      <c r="JNN4" s="17"/>
      <c r="JNO4" s="17"/>
      <c r="JNP4" s="17"/>
      <c r="JNQ4" s="17"/>
      <c r="JNR4" s="17"/>
      <c r="JNS4" s="17"/>
      <c r="JNT4" s="17"/>
      <c r="JNU4" s="17"/>
      <c r="JNV4" s="17"/>
      <c r="JNW4" s="17"/>
      <c r="JNX4" s="17"/>
      <c r="JNY4" s="17"/>
      <c r="JNZ4" s="17"/>
      <c r="JOA4" s="17"/>
      <c r="JOB4" s="17"/>
      <c r="JOC4" s="17"/>
      <c r="JOD4" s="17"/>
      <c r="JOE4" s="17"/>
      <c r="JOF4" s="17"/>
      <c r="JOG4" s="17"/>
      <c r="JOH4" s="17"/>
      <c r="JOI4" s="17"/>
      <c r="JOJ4" s="17"/>
      <c r="JOK4" s="17"/>
      <c r="JOL4" s="17"/>
      <c r="JOM4" s="17"/>
      <c r="JON4" s="17"/>
      <c r="JOO4" s="17"/>
      <c r="JOP4" s="17"/>
      <c r="JOQ4" s="17"/>
      <c r="JOR4" s="17"/>
      <c r="JOS4" s="17"/>
      <c r="JOT4" s="17"/>
      <c r="JOU4" s="17"/>
      <c r="JOV4" s="17"/>
      <c r="JOW4" s="17"/>
      <c r="JOX4" s="17"/>
      <c r="JOY4" s="17"/>
      <c r="JOZ4" s="17"/>
      <c r="JPA4" s="17"/>
      <c r="JPB4" s="17"/>
      <c r="JPC4" s="17"/>
      <c r="JPD4" s="17"/>
      <c r="JPE4" s="17"/>
      <c r="JPF4" s="17"/>
      <c r="JPG4" s="17"/>
      <c r="JPH4" s="17"/>
      <c r="JPI4" s="17"/>
      <c r="JPJ4" s="17"/>
      <c r="JPK4" s="17"/>
      <c r="JPL4" s="17"/>
      <c r="JPM4" s="17"/>
      <c r="JPN4" s="17"/>
      <c r="JPO4" s="17"/>
      <c r="JPP4" s="17"/>
      <c r="JPQ4" s="17"/>
      <c r="JPR4" s="17"/>
      <c r="JPS4" s="17"/>
      <c r="JPT4" s="17"/>
      <c r="JPU4" s="17"/>
      <c r="JPV4" s="17"/>
      <c r="JPW4" s="17"/>
      <c r="JPX4" s="17"/>
      <c r="JPY4" s="17"/>
      <c r="JPZ4" s="17"/>
      <c r="JQA4" s="17"/>
      <c r="JQB4" s="17"/>
      <c r="JQC4" s="17"/>
      <c r="JQD4" s="17"/>
      <c r="JQE4" s="17"/>
      <c r="JQF4" s="17"/>
      <c r="JQG4" s="17"/>
      <c r="JQH4" s="17"/>
      <c r="JQI4" s="17"/>
      <c r="JQJ4" s="17"/>
      <c r="JQK4" s="17"/>
      <c r="JQL4" s="17"/>
      <c r="JQM4" s="17"/>
      <c r="JQN4" s="17"/>
      <c r="JQO4" s="17"/>
      <c r="JQP4" s="17"/>
      <c r="JQQ4" s="17"/>
      <c r="JQR4" s="17"/>
      <c r="JQS4" s="17"/>
      <c r="JQT4" s="17"/>
      <c r="JQU4" s="17"/>
      <c r="JQV4" s="17"/>
      <c r="JQW4" s="17"/>
      <c r="JQX4" s="17"/>
      <c r="JQY4" s="17"/>
      <c r="JQZ4" s="17"/>
      <c r="JRA4" s="17"/>
      <c r="JRB4" s="17"/>
      <c r="JRC4" s="17"/>
      <c r="JRD4" s="17"/>
      <c r="JRE4" s="17"/>
      <c r="JRF4" s="17"/>
      <c r="JRG4" s="17"/>
      <c r="JRH4" s="17"/>
      <c r="JRI4" s="17"/>
      <c r="JRJ4" s="17"/>
      <c r="JRK4" s="17"/>
      <c r="JRL4" s="17"/>
      <c r="JRM4" s="17"/>
      <c r="JRN4" s="17"/>
      <c r="JRO4" s="17"/>
      <c r="JRP4" s="17"/>
      <c r="JRQ4" s="17"/>
      <c r="JRR4" s="17"/>
      <c r="JRS4" s="17"/>
      <c r="JRT4" s="17"/>
      <c r="JRU4" s="17"/>
      <c r="JRV4" s="17"/>
      <c r="JRW4" s="17"/>
      <c r="JRX4" s="17"/>
      <c r="JRY4" s="17"/>
      <c r="JRZ4" s="17"/>
      <c r="JSA4" s="17"/>
      <c r="JSB4" s="17"/>
      <c r="JSC4" s="17"/>
      <c r="JSD4" s="17"/>
      <c r="JSE4" s="17"/>
      <c r="JSF4" s="17"/>
      <c r="JSG4" s="17"/>
      <c r="JSH4" s="17"/>
      <c r="JSI4" s="17"/>
      <c r="JSJ4" s="17"/>
      <c r="JSK4" s="17"/>
      <c r="JSL4" s="17"/>
      <c r="JSM4" s="17"/>
      <c r="JSN4" s="17"/>
      <c r="JSO4" s="17"/>
      <c r="JSP4" s="17"/>
      <c r="JSQ4" s="17"/>
      <c r="JSR4" s="17"/>
      <c r="JSS4" s="17"/>
      <c r="JST4" s="17"/>
      <c r="JSU4" s="17"/>
      <c r="JSV4" s="17"/>
      <c r="JSW4" s="17"/>
      <c r="JSX4" s="17"/>
      <c r="JSY4" s="17"/>
      <c r="JSZ4" s="17"/>
      <c r="JTA4" s="17"/>
      <c r="JTB4" s="17"/>
      <c r="JTC4" s="17"/>
      <c r="JTD4" s="17"/>
      <c r="JTE4" s="17"/>
      <c r="JTF4" s="17"/>
      <c r="JTG4" s="17"/>
      <c r="JTH4" s="17"/>
      <c r="JTI4" s="17"/>
      <c r="JTJ4" s="17"/>
      <c r="JTK4" s="17"/>
      <c r="JTL4" s="17"/>
      <c r="JTM4" s="17"/>
      <c r="JTN4" s="17"/>
      <c r="JTO4" s="17"/>
      <c r="JTP4" s="17"/>
      <c r="JTQ4" s="17"/>
      <c r="JTR4" s="17"/>
      <c r="JTS4" s="17"/>
      <c r="JTT4" s="17"/>
      <c r="JTU4" s="17"/>
      <c r="JTV4" s="17"/>
      <c r="JTW4" s="17"/>
      <c r="JTX4" s="17"/>
      <c r="JTY4" s="17"/>
      <c r="JTZ4" s="17"/>
      <c r="JUA4" s="17"/>
      <c r="JUB4" s="17"/>
      <c r="JUC4" s="17"/>
      <c r="JUD4" s="17"/>
      <c r="JUE4" s="17"/>
      <c r="JUF4" s="17"/>
      <c r="JUG4" s="17"/>
      <c r="JUH4" s="17"/>
      <c r="JUI4" s="17"/>
      <c r="JUJ4" s="17"/>
      <c r="JUK4" s="17"/>
      <c r="JUL4" s="17"/>
      <c r="JUM4" s="17"/>
      <c r="JUN4" s="17"/>
      <c r="JUO4" s="17"/>
      <c r="JUP4" s="17"/>
      <c r="JUQ4" s="17"/>
      <c r="JUR4" s="17"/>
      <c r="JUS4" s="17"/>
      <c r="JUT4" s="17"/>
      <c r="JUU4" s="17"/>
      <c r="JUV4" s="17"/>
      <c r="JUW4" s="17"/>
      <c r="JUX4" s="17"/>
      <c r="JUY4" s="17"/>
      <c r="JUZ4" s="17"/>
      <c r="JVA4" s="17"/>
      <c r="JVB4" s="17"/>
      <c r="JVC4" s="17"/>
      <c r="JVD4" s="17"/>
      <c r="JVE4" s="17"/>
      <c r="JVF4" s="17"/>
      <c r="JVG4" s="17"/>
      <c r="JVH4" s="17"/>
      <c r="JVI4" s="17"/>
      <c r="JVJ4" s="17"/>
      <c r="JVK4" s="17"/>
      <c r="JVL4" s="17"/>
      <c r="JVM4" s="17"/>
      <c r="JVN4" s="17"/>
      <c r="JVO4" s="17"/>
      <c r="JVP4" s="17"/>
      <c r="JVQ4" s="17"/>
      <c r="JVR4" s="17"/>
      <c r="JVS4" s="17"/>
      <c r="JVT4" s="17"/>
      <c r="JVU4" s="17"/>
      <c r="JVV4" s="17"/>
      <c r="JVW4" s="17"/>
      <c r="JVX4" s="17"/>
      <c r="JVY4" s="17"/>
      <c r="JVZ4" s="17"/>
      <c r="JWA4" s="17"/>
      <c r="JWB4" s="17"/>
      <c r="JWC4" s="17"/>
      <c r="JWD4" s="17"/>
      <c r="JWE4" s="17"/>
      <c r="JWF4" s="17"/>
      <c r="JWG4" s="17"/>
      <c r="JWH4" s="17"/>
      <c r="JWI4" s="17"/>
      <c r="JWJ4" s="17"/>
      <c r="JWK4" s="17"/>
      <c r="JWL4" s="17"/>
      <c r="JWM4" s="17"/>
      <c r="JWN4" s="17"/>
      <c r="JWO4" s="17"/>
      <c r="JWP4" s="17"/>
      <c r="JWQ4" s="17"/>
      <c r="JWR4" s="17"/>
      <c r="JWS4" s="17"/>
      <c r="JWT4" s="17"/>
      <c r="JWU4" s="17"/>
      <c r="JWV4" s="17"/>
      <c r="JWW4" s="17"/>
      <c r="JWX4" s="17"/>
      <c r="JWY4" s="17"/>
      <c r="JWZ4" s="17"/>
      <c r="JXA4" s="17"/>
      <c r="JXB4" s="17"/>
      <c r="JXC4" s="17"/>
      <c r="JXD4" s="17"/>
      <c r="JXE4" s="17"/>
      <c r="JXF4" s="17"/>
      <c r="JXG4" s="17"/>
      <c r="JXH4" s="17"/>
      <c r="JXI4" s="17"/>
      <c r="JXJ4" s="17"/>
      <c r="JXK4" s="17"/>
      <c r="JXL4" s="17"/>
      <c r="JXM4" s="17"/>
      <c r="JXN4" s="17"/>
      <c r="JXO4" s="17"/>
      <c r="JXP4" s="17"/>
      <c r="JXQ4" s="17"/>
      <c r="JXR4" s="17"/>
      <c r="JXS4" s="17"/>
      <c r="JXT4" s="17"/>
      <c r="JXU4" s="17"/>
      <c r="JXV4" s="17"/>
      <c r="JXW4" s="17"/>
      <c r="JXX4" s="17"/>
      <c r="JXY4" s="17"/>
      <c r="JXZ4" s="17"/>
      <c r="JYA4" s="17"/>
      <c r="JYB4" s="17"/>
      <c r="JYC4" s="17"/>
      <c r="JYD4" s="17"/>
      <c r="JYE4" s="17"/>
      <c r="JYF4" s="17"/>
      <c r="JYG4" s="17"/>
      <c r="JYH4" s="17"/>
      <c r="JYI4" s="17"/>
      <c r="JYJ4" s="17"/>
      <c r="JYK4" s="17"/>
      <c r="JYL4" s="17"/>
      <c r="JYM4" s="17"/>
      <c r="JYN4" s="17"/>
      <c r="JYO4" s="17"/>
      <c r="JYP4" s="17"/>
      <c r="JYQ4" s="17"/>
      <c r="JYR4" s="17"/>
      <c r="JYS4" s="17"/>
      <c r="JYT4" s="17"/>
      <c r="JYU4" s="17"/>
      <c r="JYV4" s="17"/>
      <c r="JYW4" s="17"/>
      <c r="JYX4" s="17"/>
      <c r="JYY4" s="17"/>
      <c r="JYZ4" s="17"/>
      <c r="JZA4" s="17"/>
      <c r="JZB4" s="17"/>
      <c r="JZC4" s="17"/>
      <c r="JZD4" s="17"/>
      <c r="JZE4" s="17"/>
      <c r="JZF4" s="17"/>
      <c r="JZG4" s="17"/>
      <c r="JZH4" s="17"/>
      <c r="JZI4" s="17"/>
      <c r="JZJ4" s="17"/>
      <c r="JZK4" s="17"/>
      <c r="JZL4" s="17"/>
      <c r="JZM4" s="17"/>
      <c r="JZN4" s="17"/>
      <c r="JZO4" s="17"/>
      <c r="JZP4" s="17"/>
      <c r="JZQ4" s="17"/>
      <c r="JZR4" s="17"/>
      <c r="JZS4" s="17"/>
      <c r="JZT4" s="17"/>
      <c r="JZU4" s="17"/>
      <c r="JZV4" s="17"/>
      <c r="JZW4" s="17"/>
      <c r="JZX4" s="17"/>
      <c r="JZY4" s="17"/>
      <c r="JZZ4" s="17"/>
      <c r="KAA4" s="17"/>
      <c r="KAB4" s="17"/>
      <c r="KAC4" s="17"/>
      <c r="KAD4" s="17"/>
      <c r="KAE4" s="17"/>
      <c r="KAF4" s="17"/>
      <c r="KAG4" s="17"/>
      <c r="KAH4" s="17"/>
      <c r="KAI4" s="17"/>
      <c r="KAJ4" s="17"/>
      <c r="KAK4" s="17"/>
      <c r="KAL4" s="17"/>
      <c r="KAM4" s="17"/>
      <c r="KAN4" s="17"/>
      <c r="KAO4" s="17"/>
      <c r="KAP4" s="17"/>
      <c r="KAQ4" s="17"/>
      <c r="KAR4" s="17"/>
      <c r="KAS4" s="17"/>
      <c r="KAT4" s="17"/>
      <c r="KAU4" s="17"/>
      <c r="KAV4" s="17"/>
      <c r="KAW4" s="17"/>
      <c r="KAX4" s="17"/>
      <c r="KAY4" s="17"/>
      <c r="KAZ4" s="17"/>
      <c r="KBA4" s="17"/>
      <c r="KBB4" s="17"/>
      <c r="KBC4" s="17"/>
      <c r="KBD4" s="17"/>
      <c r="KBE4" s="17"/>
      <c r="KBF4" s="17"/>
      <c r="KBG4" s="17"/>
      <c r="KBH4" s="17"/>
      <c r="KBI4" s="17"/>
      <c r="KBJ4" s="17"/>
      <c r="KBK4" s="17"/>
      <c r="KBL4" s="17"/>
      <c r="KBM4" s="17"/>
      <c r="KBN4" s="17"/>
      <c r="KBO4" s="17"/>
      <c r="KBP4" s="17"/>
      <c r="KBQ4" s="17"/>
      <c r="KBR4" s="17"/>
      <c r="KBS4" s="17"/>
      <c r="KBT4" s="17"/>
      <c r="KBU4" s="17"/>
      <c r="KBV4" s="17"/>
      <c r="KBW4" s="17"/>
      <c r="KBX4" s="17"/>
      <c r="KBY4" s="17"/>
      <c r="KBZ4" s="17"/>
      <c r="KCA4" s="17"/>
      <c r="KCB4" s="17"/>
      <c r="KCC4" s="17"/>
      <c r="KCD4" s="17"/>
      <c r="KCE4" s="17"/>
      <c r="KCF4" s="17"/>
      <c r="KCG4" s="17"/>
      <c r="KCH4" s="17"/>
      <c r="KCI4" s="17"/>
      <c r="KCJ4" s="17"/>
      <c r="KCK4" s="17"/>
      <c r="KCL4" s="17"/>
      <c r="KCM4" s="17"/>
      <c r="KCN4" s="17"/>
      <c r="KCO4" s="17"/>
      <c r="KCP4" s="17"/>
      <c r="KCQ4" s="17"/>
      <c r="KCR4" s="17"/>
      <c r="KCS4" s="17"/>
      <c r="KCT4" s="17"/>
      <c r="KCU4" s="17"/>
      <c r="KCV4" s="17"/>
      <c r="KCW4" s="17"/>
      <c r="KCX4" s="17"/>
      <c r="KCY4" s="17"/>
      <c r="KCZ4" s="17"/>
      <c r="KDA4" s="17"/>
      <c r="KDB4" s="17"/>
      <c r="KDC4" s="17"/>
      <c r="KDD4" s="17"/>
      <c r="KDE4" s="17"/>
      <c r="KDF4" s="17"/>
      <c r="KDG4" s="17"/>
      <c r="KDH4" s="17"/>
      <c r="KDI4" s="17"/>
      <c r="KDJ4" s="17"/>
      <c r="KDK4" s="17"/>
      <c r="KDL4" s="17"/>
      <c r="KDM4" s="17"/>
      <c r="KDN4" s="17"/>
      <c r="KDO4" s="17"/>
      <c r="KDP4" s="17"/>
      <c r="KDQ4" s="17"/>
      <c r="KDR4" s="17"/>
      <c r="KDS4" s="17"/>
      <c r="KDT4" s="17"/>
      <c r="KDU4" s="17"/>
      <c r="KDV4" s="17"/>
      <c r="KDW4" s="17"/>
      <c r="KDX4" s="17"/>
      <c r="KDY4" s="17"/>
      <c r="KDZ4" s="17"/>
      <c r="KEA4" s="17"/>
      <c r="KEB4" s="17"/>
      <c r="KEC4" s="17"/>
      <c r="KED4" s="17"/>
      <c r="KEE4" s="17"/>
      <c r="KEF4" s="17"/>
      <c r="KEG4" s="17"/>
      <c r="KEH4" s="17"/>
      <c r="KEI4" s="17"/>
      <c r="KEJ4" s="17"/>
      <c r="KEK4" s="17"/>
      <c r="KEL4" s="17"/>
      <c r="KEM4" s="17"/>
      <c r="KEN4" s="17"/>
      <c r="KEO4" s="17"/>
      <c r="KEP4" s="17"/>
      <c r="KEQ4" s="17"/>
      <c r="KER4" s="17"/>
      <c r="KES4" s="17"/>
      <c r="KET4" s="17"/>
      <c r="KEU4" s="17"/>
      <c r="KEV4" s="17"/>
      <c r="KEW4" s="17"/>
      <c r="KEX4" s="17"/>
      <c r="KEY4" s="17"/>
      <c r="KEZ4" s="17"/>
      <c r="KFA4" s="17"/>
      <c r="KFB4" s="17"/>
      <c r="KFC4" s="17"/>
      <c r="KFD4" s="17"/>
      <c r="KFE4" s="17"/>
      <c r="KFF4" s="17"/>
      <c r="KFG4" s="17"/>
      <c r="KFH4" s="17"/>
      <c r="KFI4" s="17"/>
      <c r="KFJ4" s="17"/>
      <c r="KFK4" s="17"/>
      <c r="KFL4" s="17"/>
      <c r="KFM4" s="17"/>
      <c r="KFN4" s="17"/>
      <c r="KFO4" s="17"/>
      <c r="KFP4" s="17"/>
      <c r="KFQ4" s="17"/>
      <c r="KFR4" s="17"/>
      <c r="KFS4" s="17"/>
      <c r="KFT4" s="17"/>
      <c r="KFU4" s="17"/>
      <c r="KFV4" s="17"/>
      <c r="KFW4" s="17"/>
      <c r="KFX4" s="17"/>
      <c r="KFY4" s="17"/>
      <c r="KFZ4" s="17"/>
      <c r="KGA4" s="17"/>
      <c r="KGB4" s="17"/>
      <c r="KGC4" s="17"/>
      <c r="KGD4" s="17"/>
      <c r="KGE4" s="17"/>
      <c r="KGF4" s="17"/>
      <c r="KGG4" s="17"/>
      <c r="KGH4" s="17"/>
      <c r="KGI4" s="17"/>
      <c r="KGJ4" s="17"/>
      <c r="KGK4" s="17"/>
      <c r="KGL4" s="17"/>
      <c r="KGM4" s="17"/>
      <c r="KGN4" s="17"/>
      <c r="KGO4" s="17"/>
      <c r="KGP4" s="17"/>
      <c r="KGQ4" s="17"/>
      <c r="KGR4" s="17"/>
      <c r="KGS4" s="17"/>
      <c r="KGT4" s="17"/>
      <c r="KGU4" s="17"/>
      <c r="KGV4" s="17"/>
      <c r="KGW4" s="17"/>
      <c r="KGX4" s="17"/>
      <c r="KGY4" s="17"/>
      <c r="KGZ4" s="17"/>
      <c r="KHA4" s="17"/>
      <c r="KHB4" s="17"/>
      <c r="KHC4" s="17"/>
      <c r="KHD4" s="17"/>
      <c r="KHE4" s="17"/>
      <c r="KHF4" s="17"/>
      <c r="KHG4" s="17"/>
      <c r="KHH4" s="17"/>
      <c r="KHI4" s="17"/>
      <c r="KHJ4" s="17"/>
      <c r="KHK4" s="17"/>
      <c r="KHL4" s="17"/>
      <c r="KHM4" s="17"/>
      <c r="KHN4" s="17"/>
      <c r="KHO4" s="17"/>
      <c r="KHP4" s="17"/>
      <c r="KHQ4" s="17"/>
      <c r="KHR4" s="17"/>
      <c r="KHS4" s="17"/>
      <c r="KHT4" s="17"/>
      <c r="KHU4" s="17"/>
      <c r="KHV4" s="17"/>
      <c r="KHW4" s="17"/>
      <c r="KHX4" s="17"/>
      <c r="KHY4" s="17"/>
      <c r="KHZ4" s="17"/>
      <c r="KIA4" s="17"/>
      <c r="KIB4" s="17"/>
      <c r="KIC4" s="17"/>
      <c r="KID4" s="17"/>
      <c r="KIE4" s="17"/>
      <c r="KIF4" s="17"/>
      <c r="KIG4" s="17"/>
      <c r="KIH4" s="17"/>
      <c r="KII4" s="17"/>
      <c r="KIJ4" s="17"/>
      <c r="KIK4" s="17"/>
      <c r="KIL4" s="17"/>
      <c r="KIM4" s="17"/>
      <c r="KIN4" s="17"/>
      <c r="KIO4" s="17"/>
      <c r="KIP4" s="17"/>
      <c r="KIQ4" s="17"/>
      <c r="KIR4" s="17"/>
      <c r="KIS4" s="17"/>
      <c r="KIT4" s="17"/>
      <c r="KIU4" s="17"/>
      <c r="KIV4" s="17"/>
      <c r="KIW4" s="17"/>
      <c r="KIX4" s="17"/>
      <c r="KIY4" s="17"/>
      <c r="KIZ4" s="17"/>
      <c r="KJA4" s="17"/>
      <c r="KJB4" s="17"/>
      <c r="KJC4" s="17"/>
      <c r="KJD4" s="17"/>
      <c r="KJE4" s="17"/>
      <c r="KJF4" s="17"/>
      <c r="KJG4" s="17"/>
      <c r="KJH4" s="17"/>
      <c r="KJI4" s="17"/>
      <c r="KJJ4" s="17"/>
      <c r="KJK4" s="17"/>
      <c r="KJL4" s="17"/>
      <c r="KJM4" s="17"/>
      <c r="KJN4" s="17"/>
      <c r="KJO4" s="17"/>
      <c r="KJP4" s="17"/>
      <c r="KJQ4" s="17"/>
      <c r="KJR4" s="17"/>
      <c r="KJS4" s="17"/>
      <c r="KJT4" s="17"/>
      <c r="KJU4" s="17"/>
      <c r="KJV4" s="17"/>
      <c r="KJW4" s="17"/>
      <c r="KJX4" s="17"/>
      <c r="KJY4" s="17"/>
      <c r="KJZ4" s="17"/>
      <c r="KKA4" s="17"/>
      <c r="KKB4" s="17"/>
      <c r="KKC4" s="17"/>
      <c r="KKD4" s="17"/>
      <c r="KKE4" s="17"/>
      <c r="KKF4" s="17"/>
      <c r="KKG4" s="17"/>
      <c r="KKH4" s="17"/>
      <c r="KKI4" s="17"/>
      <c r="KKJ4" s="17"/>
      <c r="KKK4" s="17"/>
      <c r="KKL4" s="17"/>
      <c r="KKM4" s="17"/>
      <c r="KKN4" s="17"/>
      <c r="KKO4" s="17"/>
      <c r="KKP4" s="17"/>
      <c r="KKQ4" s="17"/>
      <c r="KKR4" s="17"/>
      <c r="KKS4" s="17"/>
      <c r="KKT4" s="17"/>
      <c r="KKU4" s="17"/>
      <c r="KKV4" s="17"/>
      <c r="KKW4" s="17"/>
      <c r="KKX4" s="17"/>
      <c r="KKY4" s="17"/>
      <c r="KKZ4" s="17"/>
      <c r="KLA4" s="17"/>
      <c r="KLB4" s="17"/>
      <c r="KLC4" s="17"/>
      <c r="KLD4" s="17"/>
      <c r="KLE4" s="17"/>
      <c r="KLF4" s="17"/>
      <c r="KLG4" s="17"/>
      <c r="KLH4" s="17"/>
      <c r="KLI4" s="17"/>
      <c r="KLJ4" s="17"/>
      <c r="KLK4" s="17"/>
      <c r="KLL4" s="17"/>
      <c r="KLM4" s="17"/>
      <c r="KLN4" s="17"/>
      <c r="KLO4" s="17"/>
      <c r="KLP4" s="17"/>
      <c r="KLQ4" s="17"/>
      <c r="KLR4" s="17"/>
      <c r="KLS4" s="17"/>
      <c r="KLT4" s="17"/>
      <c r="KLU4" s="17"/>
      <c r="KLV4" s="17"/>
      <c r="KLW4" s="17"/>
      <c r="KLX4" s="17"/>
      <c r="KLY4" s="17"/>
      <c r="KLZ4" s="17"/>
      <c r="KMA4" s="17"/>
      <c r="KMB4" s="17"/>
      <c r="KMC4" s="17"/>
      <c r="KMD4" s="17"/>
      <c r="KME4" s="17"/>
      <c r="KMF4" s="17"/>
      <c r="KMG4" s="17"/>
      <c r="KMH4" s="17"/>
      <c r="KMI4" s="17"/>
      <c r="KMJ4" s="17"/>
      <c r="KMK4" s="17"/>
      <c r="KML4" s="17"/>
      <c r="KMM4" s="17"/>
      <c r="KMN4" s="17"/>
      <c r="KMO4" s="17"/>
      <c r="KMP4" s="17"/>
      <c r="KMQ4" s="17"/>
      <c r="KMR4" s="17"/>
      <c r="KMS4" s="17"/>
      <c r="KMT4" s="17"/>
      <c r="KMU4" s="17"/>
      <c r="KMV4" s="17"/>
      <c r="KMW4" s="17"/>
      <c r="KMX4" s="17"/>
      <c r="KMY4" s="17"/>
      <c r="KMZ4" s="17"/>
      <c r="KNA4" s="17"/>
      <c r="KNB4" s="17"/>
      <c r="KNC4" s="17"/>
      <c r="KND4" s="17"/>
      <c r="KNE4" s="17"/>
      <c r="KNF4" s="17"/>
      <c r="KNG4" s="17"/>
      <c r="KNH4" s="17"/>
      <c r="KNI4" s="17"/>
      <c r="KNJ4" s="17"/>
      <c r="KNK4" s="17"/>
      <c r="KNL4" s="17"/>
      <c r="KNM4" s="17"/>
      <c r="KNN4" s="17"/>
      <c r="KNO4" s="17"/>
      <c r="KNP4" s="17"/>
      <c r="KNQ4" s="17"/>
      <c r="KNR4" s="17"/>
      <c r="KNS4" s="17"/>
      <c r="KNT4" s="17"/>
      <c r="KNU4" s="17"/>
      <c r="KNV4" s="17"/>
      <c r="KNW4" s="17"/>
      <c r="KNX4" s="17"/>
      <c r="KNY4" s="17"/>
      <c r="KNZ4" s="17"/>
      <c r="KOA4" s="17"/>
      <c r="KOB4" s="17"/>
      <c r="KOC4" s="17"/>
      <c r="KOD4" s="17"/>
      <c r="KOE4" s="17"/>
      <c r="KOF4" s="17"/>
      <c r="KOG4" s="17"/>
      <c r="KOH4" s="17"/>
      <c r="KOI4" s="17"/>
      <c r="KOJ4" s="17"/>
      <c r="KOK4" s="17"/>
      <c r="KOL4" s="17"/>
      <c r="KOM4" s="17"/>
      <c r="KON4" s="17"/>
      <c r="KOO4" s="17"/>
      <c r="KOP4" s="17"/>
      <c r="KOQ4" s="17"/>
      <c r="KOR4" s="17"/>
      <c r="KOS4" s="17"/>
      <c r="KOT4" s="17"/>
      <c r="KOU4" s="17"/>
      <c r="KOV4" s="17"/>
      <c r="KOW4" s="17"/>
      <c r="KOX4" s="17"/>
      <c r="KOY4" s="17"/>
      <c r="KOZ4" s="17"/>
      <c r="KPA4" s="17"/>
      <c r="KPB4" s="17"/>
      <c r="KPC4" s="17"/>
      <c r="KPD4" s="17"/>
      <c r="KPE4" s="17"/>
      <c r="KPF4" s="17"/>
      <c r="KPG4" s="17"/>
      <c r="KPH4" s="17"/>
      <c r="KPI4" s="17"/>
      <c r="KPJ4" s="17"/>
      <c r="KPK4" s="17"/>
      <c r="KPL4" s="17"/>
      <c r="KPM4" s="17"/>
      <c r="KPN4" s="17"/>
      <c r="KPO4" s="17"/>
      <c r="KPP4" s="17"/>
      <c r="KPQ4" s="17"/>
      <c r="KPR4" s="17"/>
      <c r="KPS4" s="17"/>
      <c r="KPT4" s="17"/>
      <c r="KPU4" s="17"/>
      <c r="KPV4" s="17"/>
      <c r="KPW4" s="17"/>
      <c r="KPX4" s="17"/>
      <c r="KPY4" s="17"/>
      <c r="KPZ4" s="17"/>
      <c r="KQA4" s="17"/>
      <c r="KQB4" s="17"/>
      <c r="KQC4" s="17"/>
      <c r="KQD4" s="17"/>
      <c r="KQE4" s="17"/>
      <c r="KQF4" s="17"/>
      <c r="KQG4" s="17"/>
      <c r="KQH4" s="17"/>
      <c r="KQI4" s="17"/>
      <c r="KQJ4" s="17"/>
      <c r="KQK4" s="17"/>
      <c r="KQL4" s="17"/>
      <c r="KQM4" s="17"/>
      <c r="KQN4" s="17"/>
      <c r="KQO4" s="17"/>
      <c r="KQP4" s="17"/>
      <c r="KQQ4" s="17"/>
      <c r="KQR4" s="17"/>
      <c r="KQS4" s="17"/>
      <c r="KQT4" s="17"/>
      <c r="KQU4" s="17"/>
      <c r="KQV4" s="17"/>
      <c r="KQW4" s="17"/>
      <c r="KQX4" s="17"/>
      <c r="KQY4" s="17"/>
      <c r="KQZ4" s="17"/>
      <c r="KRA4" s="17"/>
      <c r="KRB4" s="17"/>
      <c r="KRC4" s="17"/>
      <c r="KRD4" s="17"/>
      <c r="KRE4" s="17"/>
      <c r="KRF4" s="17"/>
      <c r="KRG4" s="17"/>
      <c r="KRH4" s="17"/>
      <c r="KRI4" s="17"/>
      <c r="KRJ4" s="17"/>
      <c r="KRK4" s="17"/>
      <c r="KRL4" s="17"/>
      <c r="KRM4" s="17"/>
      <c r="KRN4" s="17"/>
      <c r="KRO4" s="17"/>
      <c r="KRP4" s="17"/>
      <c r="KRQ4" s="17"/>
      <c r="KRR4" s="17"/>
      <c r="KRS4" s="17"/>
      <c r="KRT4" s="17"/>
      <c r="KRU4" s="17"/>
      <c r="KRV4" s="17"/>
      <c r="KRW4" s="17"/>
      <c r="KRX4" s="17"/>
      <c r="KRY4" s="17"/>
      <c r="KRZ4" s="17"/>
      <c r="KSA4" s="17"/>
      <c r="KSB4" s="17"/>
      <c r="KSC4" s="17"/>
      <c r="KSD4" s="17"/>
      <c r="KSE4" s="17"/>
      <c r="KSF4" s="17"/>
      <c r="KSG4" s="17"/>
      <c r="KSH4" s="17"/>
      <c r="KSI4" s="17"/>
      <c r="KSJ4" s="17"/>
      <c r="KSK4" s="17"/>
      <c r="KSL4" s="17"/>
      <c r="KSM4" s="17"/>
      <c r="KSN4" s="17"/>
      <c r="KSO4" s="17"/>
      <c r="KSP4" s="17"/>
      <c r="KSQ4" s="17"/>
      <c r="KSR4" s="17"/>
      <c r="KSS4" s="17"/>
      <c r="KST4" s="17"/>
      <c r="KSU4" s="17"/>
      <c r="KSV4" s="17"/>
      <c r="KSW4" s="17"/>
      <c r="KSX4" s="17"/>
      <c r="KSY4" s="17"/>
      <c r="KSZ4" s="17"/>
      <c r="KTA4" s="17"/>
      <c r="KTB4" s="17"/>
      <c r="KTC4" s="17"/>
      <c r="KTD4" s="17"/>
      <c r="KTE4" s="17"/>
      <c r="KTF4" s="17"/>
      <c r="KTG4" s="17"/>
      <c r="KTH4" s="17"/>
      <c r="KTI4" s="17"/>
      <c r="KTJ4" s="17"/>
      <c r="KTK4" s="17"/>
      <c r="KTL4" s="17"/>
      <c r="KTM4" s="17"/>
      <c r="KTN4" s="17"/>
      <c r="KTO4" s="17"/>
      <c r="KTP4" s="17"/>
      <c r="KTQ4" s="17"/>
      <c r="KTR4" s="17"/>
      <c r="KTS4" s="17"/>
      <c r="KTT4" s="17"/>
      <c r="KTU4" s="17"/>
      <c r="KTV4" s="17"/>
      <c r="KTW4" s="17"/>
      <c r="KTX4" s="17"/>
      <c r="KTY4" s="17"/>
      <c r="KTZ4" s="17"/>
      <c r="KUA4" s="17"/>
      <c r="KUB4" s="17"/>
      <c r="KUC4" s="17"/>
      <c r="KUD4" s="17"/>
      <c r="KUE4" s="17"/>
      <c r="KUF4" s="17"/>
      <c r="KUG4" s="17"/>
      <c r="KUH4" s="17"/>
      <c r="KUI4" s="17"/>
      <c r="KUJ4" s="17"/>
      <c r="KUK4" s="17"/>
      <c r="KUL4" s="17"/>
      <c r="KUM4" s="17"/>
      <c r="KUN4" s="17"/>
      <c r="KUO4" s="17"/>
      <c r="KUP4" s="17"/>
      <c r="KUQ4" s="17"/>
      <c r="KUR4" s="17"/>
      <c r="KUS4" s="17"/>
      <c r="KUT4" s="17"/>
      <c r="KUU4" s="17"/>
      <c r="KUV4" s="17"/>
      <c r="KUW4" s="17"/>
      <c r="KUX4" s="17"/>
      <c r="KUY4" s="17"/>
      <c r="KUZ4" s="17"/>
      <c r="KVA4" s="17"/>
      <c r="KVB4" s="17"/>
      <c r="KVC4" s="17"/>
      <c r="KVD4" s="17"/>
      <c r="KVE4" s="17"/>
      <c r="KVF4" s="17"/>
      <c r="KVG4" s="17"/>
      <c r="KVH4" s="17"/>
      <c r="KVI4" s="17"/>
      <c r="KVJ4" s="17"/>
      <c r="KVK4" s="17"/>
      <c r="KVL4" s="17"/>
      <c r="KVM4" s="17"/>
      <c r="KVN4" s="17"/>
      <c r="KVO4" s="17"/>
      <c r="KVP4" s="17"/>
      <c r="KVQ4" s="17"/>
      <c r="KVR4" s="17"/>
      <c r="KVS4" s="17"/>
      <c r="KVT4" s="17"/>
      <c r="KVU4" s="17"/>
      <c r="KVV4" s="17"/>
      <c r="KVW4" s="17"/>
      <c r="KVX4" s="17"/>
      <c r="KVY4" s="17"/>
      <c r="KVZ4" s="17"/>
      <c r="KWA4" s="17"/>
      <c r="KWB4" s="17"/>
      <c r="KWC4" s="17"/>
      <c r="KWD4" s="17"/>
      <c r="KWE4" s="17"/>
      <c r="KWF4" s="17"/>
      <c r="KWG4" s="17"/>
      <c r="KWH4" s="17"/>
      <c r="KWI4" s="17"/>
      <c r="KWJ4" s="17"/>
      <c r="KWK4" s="17"/>
      <c r="KWL4" s="17"/>
      <c r="KWM4" s="17"/>
      <c r="KWN4" s="17"/>
      <c r="KWO4" s="17"/>
      <c r="KWP4" s="17"/>
      <c r="KWQ4" s="17"/>
      <c r="KWR4" s="17"/>
      <c r="KWS4" s="17"/>
      <c r="KWT4" s="17"/>
      <c r="KWU4" s="17"/>
      <c r="KWV4" s="17"/>
      <c r="KWW4" s="17"/>
      <c r="KWX4" s="17"/>
      <c r="KWY4" s="17"/>
      <c r="KWZ4" s="17"/>
      <c r="KXA4" s="17"/>
      <c r="KXB4" s="17"/>
      <c r="KXC4" s="17"/>
      <c r="KXD4" s="17"/>
      <c r="KXE4" s="17"/>
      <c r="KXF4" s="17"/>
      <c r="KXG4" s="17"/>
      <c r="KXH4" s="17"/>
      <c r="KXI4" s="17"/>
      <c r="KXJ4" s="17"/>
      <c r="KXK4" s="17"/>
      <c r="KXL4" s="17"/>
      <c r="KXM4" s="17"/>
      <c r="KXN4" s="17"/>
      <c r="KXO4" s="17"/>
      <c r="KXP4" s="17"/>
      <c r="KXQ4" s="17"/>
      <c r="KXR4" s="17"/>
      <c r="KXS4" s="17"/>
      <c r="KXT4" s="17"/>
      <c r="KXU4" s="17"/>
      <c r="KXV4" s="17"/>
      <c r="KXW4" s="17"/>
      <c r="KXX4" s="17"/>
      <c r="KXY4" s="17"/>
      <c r="KXZ4" s="17"/>
      <c r="KYA4" s="17"/>
      <c r="KYB4" s="17"/>
      <c r="KYC4" s="17"/>
      <c r="KYD4" s="17"/>
      <c r="KYE4" s="17"/>
      <c r="KYF4" s="17"/>
      <c r="KYG4" s="17"/>
      <c r="KYH4" s="17"/>
      <c r="KYI4" s="17"/>
      <c r="KYJ4" s="17"/>
      <c r="KYK4" s="17"/>
      <c r="KYL4" s="17"/>
      <c r="KYM4" s="17"/>
      <c r="KYN4" s="17"/>
      <c r="KYO4" s="17"/>
      <c r="KYP4" s="17"/>
      <c r="KYQ4" s="17"/>
      <c r="KYR4" s="17"/>
      <c r="KYS4" s="17"/>
      <c r="KYT4" s="17"/>
      <c r="KYU4" s="17"/>
      <c r="KYV4" s="17"/>
      <c r="KYW4" s="17"/>
      <c r="KYX4" s="17"/>
      <c r="KYY4" s="17"/>
      <c r="KYZ4" s="17"/>
      <c r="KZA4" s="17"/>
      <c r="KZB4" s="17"/>
      <c r="KZC4" s="17"/>
      <c r="KZD4" s="17"/>
      <c r="KZE4" s="17"/>
      <c r="KZF4" s="17"/>
      <c r="KZG4" s="17"/>
      <c r="KZH4" s="17"/>
      <c r="KZI4" s="17"/>
      <c r="KZJ4" s="17"/>
      <c r="KZK4" s="17"/>
      <c r="KZL4" s="17"/>
      <c r="KZM4" s="17"/>
      <c r="KZN4" s="17"/>
      <c r="KZO4" s="17"/>
      <c r="KZP4" s="17"/>
      <c r="KZQ4" s="17"/>
      <c r="KZR4" s="17"/>
      <c r="KZS4" s="17"/>
      <c r="KZT4" s="17"/>
      <c r="KZU4" s="17"/>
      <c r="KZV4" s="17"/>
      <c r="KZW4" s="17"/>
      <c r="KZX4" s="17"/>
      <c r="KZY4" s="17"/>
      <c r="KZZ4" s="17"/>
      <c r="LAA4" s="17"/>
      <c r="LAB4" s="17"/>
      <c r="LAC4" s="17"/>
      <c r="LAD4" s="17"/>
      <c r="LAE4" s="17"/>
      <c r="LAF4" s="17"/>
      <c r="LAG4" s="17"/>
      <c r="LAH4" s="17"/>
      <c r="LAI4" s="17"/>
      <c r="LAJ4" s="17"/>
      <c r="LAK4" s="17"/>
      <c r="LAL4" s="17"/>
      <c r="LAM4" s="17"/>
      <c r="LAN4" s="17"/>
      <c r="LAO4" s="17"/>
      <c r="LAP4" s="17"/>
      <c r="LAQ4" s="17"/>
      <c r="LAR4" s="17"/>
      <c r="LAS4" s="17"/>
      <c r="LAT4" s="17"/>
      <c r="LAU4" s="17"/>
      <c r="LAV4" s="17"/>
      <c r="LAW4" s="17"/>
      <c r="LAX4" s="17"/>
      <c r="LAY4" s="17"/>
      <c r="LAZ4" s="17"/>
      <c r="LBA4" s="17"/>
      <c r="LBB4" s="17"/>
      <c r="LBC4" s="17"/>
      <c r="LBD4" s="17"/>
      <c r="LBE4" s="17"/>
      <c r="LBF4" s="17"/>
      <c r="LBG4" s="17"/>
      <c r="LBH4" s="17"/>
      <c r="LBI4" s="17"/>
      <c r="LBJ4" s="17"/>
      <c r="LBK4" s="17"/>
      <c r="LBL4" s="17"/>
      <c r="LBM4" s="17"/>
      <c r="LBN4" s="17"/>
      <c r="LBO4" s="17"/>
      <c r="LBP4" s="17"/>
      <c r="LBQ4" s="17"/>
      <c r="LBR4" s="17"/>
      <c r="LBS4" s="17"/>
      <c r="LBT4" s="17"/>
      <c r="LBU4" s="17"/>
      <c r="LBV4" s="17"/>
      <c r="LBW4" s="17"/>
      <c r="LBX4" s="17"/>
      <c r="LBY4" s="17"/>
      <c r="LBZ4" s="17"/>
      <c r="LCA4" s="17"/>
      <c r="LCB4" s="17"/>
      <c r="LCC4" s="17"/>
      <c r="LCD4" s="17"/>
      <c r="LCE4" s="17"/>
      <c r="LCF4" s="17"/>
      <c r="LCG4" s="17"/>
      <c r="LCH4" s="17"/>
      <c r="LCI4" s="17"/>
      <c r="LCJ4" s="17"/>
      <c r="LCK4" s="17"/>
      <c r="LCL4" s="17"/>
      <c r="LCM4" s="17"/>
      <c r="LCN4" s="17"/>
      <c r="LCO4" s="17"/>
      <c r="LCP4" s="17"/>
      <c r="LCQ4" s="17"/>
      <c r="LCR4" s="17"/>
      <c r="LCS4" s="17"/>
      <c r="LCT4" s="17"/>
      <c r="LCU4" s="17"/>
      <c r="LCV4" s="17"/>
      <c r="LCW4" s="17"/>
      <c r="LCX4" s="17"/>
      <c r="LCY4" s="17"/>
      <c r="LCZ4" s="17"/>
      <c r="LDA4" s="17"/>
      <c r="LDB4" s="17"/>
      <c r="LDC4" s="17"/>
      <c r="LDD4" s="17"/>
      <c r="LDE4" s="17"/>
      <c r="LDF4" s="17"/>
      <c r="LDG4" s="17"/>
      <c r="LDH4" s="17"/>
      <c r="LDI4" s="17"/>
      <c r="LDJ4" s="17"/>
      <c r="LDK4" s="17"/>
      <c r="LDL4" s="17"/>
      <c r="LDM4" s="17"/>
      <c r="LDN4" s="17"/>
      <c r="LDO4" s="17"/>
      <c r="LDP4" s="17"/>
      <c r="LDQ4" s="17"/>
      <c r="LDR4" s="17"/>
      <c r="LDS4" s="17"/>
      <c r="LDT4" s="17"/>
      <c r="LDU4" s="17"/>
      <c r="LDV4" s="17"/>
      <c r="LDW4" s="17"/>
      <c r="LDX4" s="17"/>
      <c r="LDY4" s="17"/>
      <c r="LDZ4" s="17"/>
      <c r="LEA4" s="17"/>
      <c r="LEB4" s="17"/>
      <c r="LEC4" s="17"/>
      <c r="LED4" s="17"/>
      <c r="LEE4" s="17"/>
      <c r="LEF4" s="17"/>
      <c r="LEG4" s="17"/>
      <c r="LEH4" s="17"/>
      <c r="LEI4" s="17"/>
      <c r="LEJ4" s="17"/>
      <c r="LEK4" s="17"/>
      <c r="LEL4" s="17"/>
      <c r="LEM4" s="17"/>
      <c r="LEN4" s="17"/>
      <c r="LEO4" s="17"/>
      <c r="LEP4" s="17"/>
      <c r="LEQ4" s="17"/>
      <c r="LER4" s="17"/>
      <c r="LES4" s="17"/>
      <c r="LET4" s="17"/>
      <c r="LEU4" s="17"/>
      <c r="LEV4" s="17"/>
      <c r="LEW4" s="17"/>
      <c r="LEX4" s="17"/>
      <c r="LEY4" s="17"/>
      <c r="LEZ4" s="17"/>
      <c r="LFA4" s="17"/>
      <c r="LFB4" s="17"/>
      <c r="LFC4" s="17"/>
      <c r="LFD4" s="17"/>
      <c r="LFE4" s="17"/>
      <c r="LFF4" s="17"/>
      <c r="LFG4" s="17"/>
      <c r="LFH4" s="17"/>
      <c r="LFI4" s="17"/>
      <c r="LFJ4" s="17"/>
      <c r="LFK4" s="17"/>
      <c r="LFL4" s="17"/>
      <c r="LFM4" s="17"/>
      <c r="LFN4" s="17"/>
      <c r="LFO4" s="17"/>
      <c r="LFP4" s="17"/>
      <c r="LFQ4" s="17"/>
      <c r="LFR4" s="17"/>
      <c r="LFS4" s="17"/>
      <c r="LFT4" s="17"/>
      <c r="LFU4" s="17"/>
      <c r="LFV4" s="17"/>
      <c r="LFW4" s="17"/>
      <c r="LFX4" s="17"/>
      <c r="LFY4" s="17"/>
      <c r="LFZ4" s="17"/>
      <c r="LGA4" s="17"/>
      <c r="LGB4" s="17"/>
      <c r="LGC4" s="17"/>
      <c r="LGD4" s="17"/>
      <c r="LGE4" s="17"/>
      <c r="LGF4" s="17"/>
      <c r="LGG4" s="17"/>
      <c r="LGH4" s="17"/>
      <c r="LGI4" s="17"/>
      <c r="LGJ4" s="17"/>
      <c r="LGK4" s="17"/>
      <c r="LGL4" s="17"/>
      <c r="LGM4" s="17"/>
      <c r="LGN4" s="17"/>
      <c r="LGO4" s="17"/>
      <c r="LGP4" s="17"/>
      <c r="LGQ4" s="17"/>
      <c r="LGR4" s="17"/>
      <c r="LGS4" s="17"/>
      <c r="LGT4" s="17"/>
      <c r="LGU4" s="17"/>
      <c r="LGV4" s="17"/>
      <c r="LGW4" s="17"/>
      <c r="LGX4" s="17"/>
      <c r="LGY4" s="17"/>
      <c r="LGZ4" s="17"/>
      <c r="LHA4" s="17"/>
      <c r="LHB4" s="17"/>
      <c r="LHC4" s="17"/>
      <c r="LHD4" s="17"/>
      <c r="LHE4" s="17"/>
      <c r="LHF4" s="17"/>
      <c r="LHG4" s="17"/>
      <c r="LHH4" s="17"/>
      <c r="LHI4" s="17"/>
      <c r="LHJ4" s="17"/>
      <c r="LHK4" s="17"/>
      <c r="LHL4" s="17"/>
      <c r="LHM4" s="17"/>
      <c r="LHN4" s="17"/>
      <c r="LHO4" s="17"/>
      <c r="LHP4" s="17"/>
      <c r="LHQ4" s="17"/>
      <c r="LHR4" s="17"/>
      <c r="LHS4" s="17"/>
      <c r="LHT4" s="17"/>
      <c r="LHU4" s="17"/>
      <c r="LHV4" s="17"/>
      <c r="LHW4" s="17"/>
      <c r="LHX4" s="17"/>
      <c r="LHY4" s="17"/>
      <c r="LHZ4" s="17"/>
      <c r="LIA4" s="17"/>
      <c r="LIB4" s="17"/>
      <c r="LIC4" s="17"/>
      <c r="LID4" s="17"/>
      <c r="LIE4" s="17"/>
      <c r="LIF4" s="17"/>
      <c r="LIG4" s="17"/>
      <c r="LIH4" s="17"/>
      <c r="LII4" s="17"/>
      <c r="LIJ4" s="17"/>
      <c r="LIK4" s="17"/>
      <c r="LIL4" s="17"/>
      <c r="LIM4" s="17"/>
      <c r="LIN4" s="17"/>
      <c r="LIO4" s="17"/>
      <c r="LIP4" s="17"/>
      <c r="LIQ4" s="17"/>
      <c r="LIR4" s="17"/>
      <c r="LIS4" s="17"/>
      <c r="LIT4" s="17"/>
      <c r="LIU4" s="17"/>
      <c r="LIV4" s="17"/>
      <c r="LIW4" s="17"/>
      <c r="LIX4" s="17"/>
      <c r="LIY4" s="17"/>
      <c r="LIZ4" s="17"/>
      <c r="LJA4" s="17"/>
      <c r="LJB4" s="17"/>
      <c r="LJC4" s="17"/>
      <c r="LJD4" s="17"/>
      <c r="LJE4" s="17"/>
      <c r="LJF4" s="17"/>
      <c r="LJG4" s="17"/>
      <c r="LJH4" s="17"/>
      <c r="LJI4" s="17"/>
      <c r="LJJ4" s="17"/>
      <c r="LJK4" s="17"/>
      <c r="LJL4" s="17"/>
      <c r="LJM4" s="17"/>
      <c r="LJN4" s="17"/>
      <c r="LJO4" s="17"/>
      <c r="LJP4" s="17"/>
      <c r="LJQ4" s="17"/>
      <c r="LJR4" s="17"/>
      <c r="LJS4" s="17"/>
      <c r="LJT4" s="17"/>
      <c r="LJU4" s="17"/>
      <c r="LJV4" s="17"/>
      <c r="LJW4" s="17"/>
      <c r="LJX4" s="17"/>
      <c r="LJY4" s="17"/>
      <c r="LJZ4" s="17"/>
      <c r="LKA4" s="17"/>
      <c r="LKB4" s="17"/>
      <c r="LKC4" s="17"/>
      <c r="LKD4" s="17"/>
      <c r="LKE4" s="17"/>
      <c r="LKF4" s="17"/>
      <c r="LKG4" s="17"/>
      <c r="LKH4" s="17"/>
      <c r="LKI4" s="17"/>
      <c r="LKJ4" s="17"/>
      <c r="LKK4" s="17"/>
      <c r="LKL4" s="17"/>
      <c r="LKM4" s="17"/>
      <c r="LKN4" s="17"/>
      <c r="LKO4" s="17"/>
      <c r="LKP4" s="17"/>
      <c r="LKQ4" s="17"/>
      <c r="LKR4" s="17"/>
      <c r="LKS4" s="17"/>
      <c r="LKT4" s="17"/>
      <c r="LKU4" s="17"/>
      <c r="LKV4" s="17"/>
      <c r="LKW4" s="17"/>
      <c r="LKX4" s="17"/>
      <c r="LKY4" s="17"/>
      <c r="LKZ4" s="17"/>
      <c r="LLA4" s="17"/>
      <c r="LLB4" s="17"/>
      <c r="LLC4" s="17"/>
      <c r="LLD4" s="17"/>
      <c r="LLE4" s="17"/>
      <c r="LLF4" s="17"/>
      <c r="LLG4" s="17"/>
      <c r="LLH4" s="17"/>
      <c r="LLI4" s="17"/>
      <c r="LLJ4" s="17"/>
      <c r="LLK4" s="17"/>
      <c r="LLL4" s="17"/>
      <c r="LLM4" s="17"/>
      <c r="LLN4" s="17"/>
      <c r="LLO4" s="17"/>
      <c r="LLP4" s="17"/>
      <c r="LLQ4" s="17"/>
      <c r="LLR4" s="17"/>
      <c r="LLS4" s="17"/>
      <c r="LLT4" s="17"/>
      <c r="LLU4" s="17"/>
      <c r="LLV4" s="17"/>
      <c r="LLW4" s="17"/>
      <c r="LLX4" s="17"/>
      <c r="LLY4" s="17"/>
      <c r="LLZ4" s="17"/>
      <c r="LMA4" s="17"/>
      <c r="LMB4" s="17"/>
      <c r="LMC4" s="17"/>
      <c r="LMD4" s="17"/>
      <c r="LME4" s="17"/>
      <c r="LMF4" s="17"/>
      <c r="LMG4" s="17"/>
      <c r="LMH4" s="17"/>
      <c r="LMI4" s="17"/>
      <c r="LMJ4" s="17"/>
      <c r="LMK4" s="17"/>
      <c r="LML4" s="17"/>
      <c r="LMM4" s="17"/>
      <c r="LMN4" s="17"/>
      <c r="LMO4" s="17"/>
      <c r="LMP4" s="17"/>
      <c r="LMQ4" s="17"/>
      <c r="LMR4" s="17"/>
      <c r="LMS4" s="17"/>
      <c r="LMT4" s="17"/>
      <c r="LMU4" s="17"/>
      <c r="LMV4" s="17"/>
      <c r="LMW4" s="17"/>
      <c r="LMX4" s="17"/>
      <c r="LMY4" s="17"/>
      <c r="LMZ4" s="17"/>
      <c r="LNA4" s="17"/>
      <c r="LNB4" s="17"/>
      <c r="LNC4" s="17"/>
      <c r="LND4" s="17"/>
      <c r="LNE4" s="17"/>
      <c r="LNF4" s="17"/>
      <c r="LNG4" s="17"/>
      <c r="LNH4" s="17"/>
      <c r="LNI4" s="17"/>
      <c r="LNJ4" s="17"/>
      <c r="LNK4" s="17"/>
      <c r="LNL4" s="17"/>
      <c r="LNM4" s="17"/>
      <c r="LNN4" s="17"/>
      <c r="LNO4" s="17"/>
      <c r="LNP4" s="17"/>
      <c r="LNQ4" s="17"/>
      <c r="LNR4" s="17"/>
      <c r="LNS4" s="17"/>
      <c r="LNT4" s="17"/>
      <c r="LNU4" s="17"/>
      <c r="LNV4" s="17"/>
      <c r="LNW4" s="17"/>
      <c r="LNX4" s="17"/>
      <c r="LNY4" s="17"/>
      <c r="LNZ4" s="17"/>
      <c r="LOA4" s="17"/>
      <c r="LOB4" s="17"/>
      <c r="LOC4" s="17"/>
      <c r="LOD4" s="17"/>
      <c r="LOE4" s="17"/>
      <c r="LOF4" s="17"/>
      <c r="LOG4" s="17"/>
      <c r="LOH4" s="17"/>
      <c r="LOI4" s="17"/>
      <c r="LOJ4" s="17"/>
      <c r="LOK4" s="17"/>
      <c r="LOL4" s="17"/>
      <c r="LOM4" s="17"/>
      <c r="LON4" s="17"/>
      <c r="LOO4" s="17"/>
      <c r="LOP4" s="17"/>
      <c r="LOQ4" s="17"/>
      <c r="LOR4" s="17"/>
      <c r="LOS4" s="17"/>
      <c r="LOT4" s="17"/>
      <c r="LOU4" s="17"/>
      <c r="LOV4" s="17"/>
      <c r="LOW4" s="17"/>
      <c r="LOX4" s="17"/>
      <c r="LOY4" s="17"/>
      <c r="LOZ4" s="17"/>
      <c r="LPA4" s="17"/>
      <c r="LPB4" s="17"/>
      <c r="LPC4" s="17"/>
      <c r="LPD4" s="17"/>
      <c r="LPE4" s="17"/>
      <c r="LPF4" s="17"/>
      <c r="LPG4" s="17"/>
      <c r="LPH4" s="17"/>
      <c r="LPI4" s="17"/>
      <c r="LPJ4" s="17"/>
      <c r="LPK4" s="17"/>
      <c r="LPL4" s="17"/>
      <c r="LPM4" s="17"/>
      <c r="LPN4" s="17"/>
      <c r="LPO4" s="17"/>
      <c r="LPP4" s="17"/>
      <c r="LPQ4" s="17"/>
      <c r="LPR4" s="17"/>
      <c r="LPS4" s="17"/>
      <c r="LPT4" s="17"/>
      <c r="LPU4" s="17"/>
      <c r="LPV4" s="17"/>
      <c r="LPW4" s="17"/>
      <c r="LPX4" s="17"/>
      <c r="LPY4" s="17"/>
      <c r="LPZ4" s="17"/>
      <c r="LQA4" s="17"/>
      <c r="LQB4" s="17"/>
      <c r="LQC4" s="17"/>
      <c r="LQD4" s="17"/>
      <c r="LQE4" s="17"/>
      <c r="LQF4" s="17"/>
      <c r="LQG4" s="17"/>
      <c r="LQH4" s="17"/>
      <c r="LQI4" s="17"/>
      <c r="LQJ4" s="17"/>
      <c r="LQK4" s="17"/>
      <c r="LQL4" s="17"/>
      <c r="LQM4" s="17"/>
      <c r="LQN4" s="17"/>
      <c r="LQO4" s="17"/>
      <c r="LQP4" s="17"/>
      <c r="LQQ4" s="17"/>
      <c r="LQR4" s="17"/>
      <c r="LQS4" s="17"/>
      <c r="LQT4" s="17"/>
      <c r="LQU4" s="17"/>
      <c r="LQV4" s="17"/>
      <c r="LQW4" s="17"/>
      <c r="LQX4" s="17"/>
      <c r="LQY4" s="17"/>
      <c r="LQZ4" s="17"/>
      <c r="LRA4" s="17"/>
      <c r="LRB4" s="17"/>
      <c r="LRC4" s="17"/>
      <c r="LRD4" s="17"/>
      <c r="LRE4" s="17"/>
      <c r="LRF4" s="17"/>
      <c r="LRG4" s="17"/>
      <c r="LRH4" s="17"/>
      <c r="LRI4" s="17"/>
      <c r="LRJ4" s="17"/>
      <c r="LRK4" s="17"/>
      <c r="LRL4" s="17"/>
      <c r="LRM4" s="17"/>
      <c r="LRN4" s="17"/>
      <c r="LRO4" s="17"/>
      <c r="LRP4" s="17"/>
      <c r="LRQ4" s="17"/>
      <c r="LRR4" s="17"/>
      <c r="LRS4" s="17"/>
      <c r="LRT4" s="17"/>
      <c r="LRU4" s="17"/>
      <c r="LRV4" s="17"/>
      <c r="LRW4" s="17"/>
      <c r="LRX4" s="17"/>
      <c r="LRY4" s="17"/>
      <c r="LRZ4" s="17"/>
      <c r="LSA4" s="17"/>
      <c r="LSB4" s="17"/>
      <c r="LSC4" s="17"/>
      <c r="LSD4" s="17"/>
      <c r="LSE4" s="17"/>
      <c r="LSF4" s="17"/>
      <c r="LSG4" s="17"/>
      <c r="LSH4" s="17"/>
      <c r="LSI4" s="17"/>
      <c r="LSJ4" s="17"/>
      <c r="LSK4" s="17"/>
      <c r="LSL4" s="17"/>
      <c r="LSM4" s="17"/>
      <c r="LSN4" s="17"/>
      <c r="LSO4" s="17"/>
      <c r="LSP4" s="17"/>
      <c r="LSQ4" s="17"/>
      <c r="LSR4" s="17"/>
      <c r="LSS4" s="17"/>
      <c r="LST4" s="17"/>
      <c r="LSU4" s="17"/>
      <c r="LSV4" s="17"/>
      <c r="LSW4" s="17"/>
      <c r="LSX4" s="17"/>
      <c r="LSY4" s="17"/>
      <c r="LSZ4" s="17"/>
      <c r="LTA4" s="17"/>
      <c r="LTB4" s="17"/>
      <c r="LTC4" s="17"/>
      <c r="LTD4" s="17"/>
      <c r="LTE4" s="17"/>
      <c r="LTF4" s="17"/>
      <c r="LTG4" s="17"/>
      <c r="LTH4" s="17"/>
      <c r="LTI4" s="17"/>
      <c r="LTJ4" s="17"/>
      <c r="LTK4" s="17"/>
      <c r="LTL4" s="17"/>
      <c r="LTM4" s="17"/>
      <c r="LTN4" s="17"/>
      <c r="LTO4" s="17"/>
      <c r="LTP4" s="17"/>
      <c r="LTQ4" s="17"/>
      <c r="LTR4" s="17"/>
      <c r="LTS4" s="17"/>
      <c r="LTT4" s="17"/>
      <c r="LTU4" s="17"/>
      <c r="LTV4" s="17"/>
      <c r="LTW4" s="17"/>
      <c r="LTX4" s="17"/>
      <c r="LTY4" s="17"/>
      <c r="LTZ4" s="17"/>
      <c r="LUA4" s="17"/>
      <c r="LUB4" s="17"/>
      <c r="LUC4" s="17"/>
      <c r="LUD4" s="17"/>
      <c r="LUE4" s="17"/>
      <c r="LUF4" s="17"/>
      <c r="LUG4" s="17"/>
      <c r="LUH4" s="17"/>
      <c r="LUI4" s="17"/>
      <c r="LUJ4" s="17"/>
      <c r="LUK4" s="17"/>
      <c r="LUL4" s="17"/>
      <c r="LUM4" s="17"/>
      <c r="LUN4" s="17"/>
      <c r="LUO4" s="17"/>
      <c r="LUP4" s="17"/>
      <c r="LUQ4" s="17"/>
      <c r="LUR4" s="17"/>
      <c r="LUS4" s="17"/>
      <c r="LUT4" s="17"/>
      <c r="LUU4" s="17"/>
      <c r="LUV4" s="17"/>
      <c r="LUW4" s="17"/>
      <c r="LUX4" s="17"/>
      <c r="LUY4" s="17"/>
      <c r="LUZ4" s="17"/>
      <c r="LVA4" s="17"/>
      <c r="LVB4" s="17"/>
      <c r="LVC4" s="17"/>
      <c r="LVD4" s="17"/>
      <c r="LVE4" s="17"/>
      <c r="LVF4" s="17"/>
      <c r="LVG4" s="17"/>
      <c r="LVH4" s="17"/>
      <c r="LVI4" s="17"/>
      <c r="LVJ4" s="17"/>
      <c r="LVK4" s="17"/>
      <c r="LVL4" s="17"/>
      <c r="LVM4" s="17"/>
      <c r="LVN4" s="17"/>
      <c r="LVO4" s="17"/>
      <c r="LVP4" s="17"/>
      <c r="LVQ4" s="17"/>
      <c r="LVR4" s="17"/>
      <c r="LVS4" s="17"/>
      <c r="LVT4" s="17"/>
      <c r="LVU4" s="17"/>
      <c r="LVV4" s="17"/>
      <c r="LVW4" s="17"/>
      <c r="LVX4" s="17"/>
      <c r="LVY4" s="17"/>
      <c r="LVZ4" s="17"/>
      <c r="LWA4" s="17"/>
      <c r="LWB4" s="17"/>
      <c r="LWC4" s="17"/>
      <c r="LWD4" s="17"/>
      <c r="LWE4" s="17"/>
      <c r="LWF4" s="17"/>
      <c r="LWG4" s="17"/>
      <c r="LWH4" s="17"/>
      <c r="LWI4" s="17"/>
      <c r="LWJ4" s="17"/>
      <c r="LWK4" s="17"/>
      <c r="LWL4" s="17"/>
      <c r="LWM4" s="17"/>
      <c r="LWN4" s="17"/>
      <c r="LWO4" s="17"/>
      <c r="LWP4" s="17"/>
      <c r="LWQ4" s="17"/>
      <c r="LWR4" s="17"/>
      <c r="LWS4" s="17"/>
      <c r="LWT4" s="17"/>
      <c r="LWU4" s="17"/>
      <c r="LWV4" s="17"/>
      <c r="LWW4" s="17"/>
      <c r="LWX4" s="17"/>
      <c r="LWY4" s="17"/>
      <c r="LWZ4" s="17"/>
      <c r="LXA4" s="17"/>
      <c r="LXB4" s="17"/>
      <c r="LXC4" s="17"/>
      <c r="LXD4" s="17"/>
      <c r="LXE4" s="17"/>
      <c r="LXF4" s="17"/>
      <c r="LXG4" s="17"/>
      <c r="LXH4" s="17"/>
      <c r="LXI4" s="17"/>
      <c r="LXJ4" s="17"/>
      <c r="LXK4" s="17"/>
      <c r="LXL4" s="17"/>
      <c r="LXM4" s="17"/>
      <c r="LXN4" s="17"/>
      <c r="LXO4" s="17"/>
      <c r="LXP4" s="17"/>
      <c r="LXQ4" s="17"/>
      <c r="LXR4" s="17"/>
      <c r="LXS4" s="17"/>
      <c r="LXT4" s="17"/>
      <c r="LXU4" s="17"/>
      <c r="LXV4" s="17"/>
      <c r="LXW4" s="17"/>
      <c r="LXX4" s="17"/>
      <c r="LXY4" s="17"/>
      <c r="LXZ4" s="17"/>
      <c r="LYA4" s="17"/>
      <c r="LYB4" s="17"/>
      <c r="LYC4" s="17"/>
      <c r="LYD4" s="17"/>
      <c r="LYE4" s="17"/>
      <c r="LYF4" s="17"/>
      <c r="LYG4" s="17"/>
      <c r="LYH4" s="17"/>
      <c r="LYI4" s="17"/>
      <c r="LYJ4" s="17"/>
      <c r="LYK4" s="17"/>
      <c r="LYL4" s="17"/>
      <c r="LYM4" s="17"/>
      <c r="LYN4" s="17"/>
      <c r="LYO4" s="17"/>
      <c r="LYP4" s="17"/>
      <c r="LYQ4" s="17"/>
      <c r="LYR4" s="17"/>
      <c r="LYS4" s="17"/>
      <c r="LYT4" s="17"/>
      <c r="LYU4" s="17"/>
      <c r="LYV4" s="17"/>
      <c r="LYW4" s="17"/>
      <c r="LYX4" s="17"/>
      <c r="LYY4" s="17"/>
      <c r="LYZ4" s="17"/>
      <c r="LZA4" s="17"/>
      <c r="LZB4" s="17"/>
      <c r="LZC4" s="17"/>
      <c r="LZD4" s="17"/>
      <c r="LZE4" s="17"/>
      <c r="LZF4" s="17"/>
      <c r="LZG4" s="17"/>
      <c r="LZH4" s="17"/>
      <c r="LZI4" s="17"/>
      <c r="LZJ4" s="17"/>
      <c r="LZK4" s="17"/>
      <c r="LZL4" s="17"/>
      <c r="LZM4" s="17"/>
      <c r="LZN4" s="17"/>
      <c r="LZO4" s="17"/>
      <c r="LZP4" s="17"/>
      <c r="LZQ4" s="17"/>
      <c r="LZR4" s="17"/>
      <c r="LZS4" s="17"/>
      <c r="LZT4" s="17"/>
      <c r="LZU4" s="17"/>
      <c r="LZV4" s="17"/>
      <c r="LZW4" s="17"/>
      <c r="LZX4" s="17"/>
      <c r="LZY4" s="17"/>
      <c r="LZZ4" s="17"/>
      <c r="MAA4" s="17"/>
      <c r="MAB4" s="17"/>
      <c r="MAC4" s="17"/>
      <c r="MAD4" s="17"/>
      <c r="MAE4" s="17"/>
      <c r="MAF4" s="17"/>
      <c r="MAG4" s="17"/>
      <c r="MAH4" s="17"/>
      <c r="MAI4" s="17"/>
      <c r="MAJ4" s="17"/>
      <c r="MAK4" s="17"/>
      <c r="MAL4" s="17"/>
      <c r="MAM4" s="17"/>
      <c r="MAN4" s="17"/>
      <c r="MAO4" s="17"/>
      <c r="MAP4" s="17"/>
      <c r="MAQ4" s="17"/>
      <c r="MAR4" s="17"/>
      <c r="MAS4" s="17"/>
      <c r="MAT4" s="17"/>
      <c r="MAU4" s="17"/>
      <c r="MAV4" s="17"/>
      <c r="MAW4" s="17"/>
      <c r="MAX4" s="17"/>
      <c r="MAY4" s="17"/>
      <c r="MAZ4" s="17"/>
      <c r="MBA4" s="17"/>
      <c r="MBB4" s="17"/>
      <c r="MBC4" s="17"/>
      <c r="MBD4" s="17"/>
      <c r="MBE4" s="17"/>
      <c r="MBF4" s="17"/>
      <c r="MBG4" s="17"/>
      <c r="MBH4" s="17"/>
      <c r="MBI4" s="17"/>
      <c r="MBJ4" s="17"/>
      <c r="MBK4" s="17"/>
      <c r="MBL4" s="17"/>
      <c r="MBM4" s="17"/>
      <c r="MBN4" s="17"/>
      <c r="MBO4" s="17"/>
      <c r="MBP4" s="17"/>
      <c r="MBQ4" s="17"/>
      <c r="MBR4" s="17"/>
      <c r="MBS4" s="17"/>
      <c r="MBT4" s="17"/>
      <c r="MBU4" s="17"/>
      <c r="MBV4" s="17"/>
      <c r="MBW4" s="17"/>
      <c r="MBX4" s="17"/>
      <c r="MBY4" s="17"/>
      <c r="MBZ4" s="17"/>
      <c r="MCA4" s="17"/>
      <c r="MCB4" s="17"/>
      <c r="MCC4" s="17"/>
      <c r="MCD4" s="17"/>
      <c r="MCE4" s="17"/>
      <c r="MCF4" s="17"/>
      <c r="MCG4" s="17"/>
      <c r="MCH4" s="17"/>
      <c r="MCI4" s="17"/>
      <c r="MCJ4" s="17"/>
      <c r="MCK4" s="17"/>
      <c r="MCL4" s="17"/>
      <c r="MCM4" s="17"/>
      <c r="MCN4" s="17"/>
      <c r="MCO4" s="17"/>
      <c r="MCP4" s="17"/>
      <c r="MCQ4" s="17"/>
      <c r="MCR4" s="17"/>
      <c r="MCS4" s="17"/>
      <c r="MCT4" s="17"/>
      <c r="MCU4" s="17"/>
      <c r="MCV4" s="17"/>
      <c r="MCW4" s="17"/>
      <c r="MCX4" s="17"/>
      <c r="MCY4" s="17"/>
      <c r="MCZ4" s="17"/>
      <c r="MDA4" s="17"/>
      <c r="MDB4" s="17"/>
      <c r="MDC4" s="17"/>
      <c r="MDD4" s="17"/>
      <c r="MDE4" s="17"/>
      <c r="MDF4" s="17"/>
      <c r="MDG4" s="17"/>
      <c r="MDH4" s="17"/>
      <c r="MDI4" s="17"/>
      <c r="MDJ4" s="17"/>
      <c r="MDK4" s="17"/>
      <c r="MDL4" s="17"/>
      <c r="MDM4" s="17"/>
      <c r="MDN4" s="17"/>
      <c r="MDO4" s="17"/>
      <c r="MDP4" s="17"/>
      <c r="MDQ4" s="17"/>
      <c r="MDR4" s="17"/>
      <c r="MDS4" s="17"/>
      <c r="MDT4" s="17"/>
      <c r="MDU4" s="17"/>
      <c r="MDV4" s="17"/>
      <c r="MDW4" s="17"/>
      <c r="MDX4" s="17"/>
      <c r="MDY4" s="17"/>
      <c r="MDZ4" s="17"/>
      <c r="MEA4" s="17"/>
      <c r="MEB4" s="17"/>
      <c r="MEC4" s="17"/>
      <c r="MED4" s="17"/>
      <c r="MEE4" s="17"/>
      <c r="MEF4" s="17"/>
      <c r="MEG4" s="17"/>
      <c r="MEH4" s="17"/>
      <c r="MEI4" s="17"/>
      <c r="MEJ4" s="17"/>
      <c r="MEK4" s="17"/>
      <c r="MEL4" s="17"/>
      <c r="MEM4" s="17"/>
      <c r="MEN4" s="17"/>
      <c r="MEO4" s="17"/>
      <c r="MEP4" s="17"/>
      <c r="MEQ4" s="17"/>
      <c r="MER4" s="17"/>
      <c r="MES4" s="17"/>
      <c r="MET4" s="17"/>
      <c r="MEU4" s="17"/>
      <c r="MEV4" s="17"/>
      <c r="MEW4" s="17"/>
      <c r="MEX4" s="17"/>
      <c r="MEY4" s="17"/>
      <c r="MEZ4" s="17"/>
      <c r="MFA4" s="17"/>
      <c r="MFB4" s="17"/>
      <c r="MFC4" s="17"/>
      <c r="MFD4" s="17"/>
      <c r="MFE4" s="17"/>
      <c r="MFF4" s="17"/>
      <c r="MFG4" s="17"/>
      <c r="MFH4" s="17"/>
      <c r="MFI4" s="17"/>
      <c r="MFJ4" s="17"/>
      <c r="MFK4" s="17"/>
      <c r="MFL4" s="17"/>
      <c r="MFM4" s="17"/>
      <c r="MFN4" s="17"/>
      <c r="MFO4" s="17"/>
      <c r="MFP4" s="17"/>
      <c r="MFQ4" s="17"/>
      <c r="MFR4" s="17"/>
      <c r="MFS4" s="17"/>
      <c r="MFT4" s="17"/>
      <c r="MFU4" s="17"/>
      <c r="MFV4" s="17"/>
      <c r="MFW4" s="17"/>
      <c r="MFX4" s="17"/>
      <c r="MFY4" s="17"/>
      <c r="MFZ4" s="17"/>
      <c r="MGA4" s="17"/>
      <c r="MGB4" s="17"/>
      <c r="MGC4" s="17"/>
      <c r="MGD4" s="17"/>
      <c r="MGE4" s="17"/>
      <c r="MGF4" s="17"/>
      <c r="MGG4" s="17"/>
      <c r="MGH4" s="17"/>
      <c r="MGI4" s="17"/>
      <c r="MGJ4" s="17"/>
      <c r="MGK4" s="17"/>
      <c r="MGL4" s="17"/>
      <c r="MGM4" s="17"/>
      <c r="MGN4" s="17"/>
      <c r="MGO4" s="17"/>
      <c r="MGP4" s="17"/>
      <c r="MGQ4" s="17"/>
      <c r="MGR4" s="17"/>
      <c r="MGS4" s="17"/>
      <c r="MGT4" s="17"/>
      <c r="MGU4" s="17"/>
      <c r="MGV4" s="17"/>
      <c r="MGW4" s="17"/>
      <c r="MGX4" s="17"/>
      <c r="MGY4" s="17"/>
      <c r="MGZ4" s="17"/>
      <c r="MHA4" s="17"/>
      <c r="MHB4" s="17"/>
      <c r="MHC4" s="17"/>
      <c r="MHD4" s="17"/>
      <c r="MHE4" s="17"/>
      <c r="MHF4" s="17"/>
      <c r="MHG4" s="17"/>
      <c r="MHH4" s="17"/>
      <c r="MHI4" s="17"/>
      <c r="MHJ4" s="17"/>
      <c r="MHK4" s="17"/>
      <c r="MHL4" s="17"/>
      <c r="MHM4" s="17"/>
      <c r="MHN4" s="17"/>
      <c r="MHO4" s="17"/>
      <c r="MHP4" s="17"/>
      <c r="MHQ4" s="17"/>
      <c r="MHR4" s="17"/>
      <c r="MHS4" s="17"/>
      <c r="MHT4" s="17"/>
      <c r="MHU4" s="17"/>
      <c r="MHV4" s="17"/>
      <c r="MHW4" s="17"/>
      <c r="MHX4" s="17"/>
      <c r="MHY4" s="17"/>
      <c r="MHZ4" s="17"/>
      <c r="MIA4" s="17"/>
      <c r="MIB4" s="17"/>
      <c r="MIC4" s="17"/>
      <c r="MID4" s="17"/>
      <c r="MIE4" s="17"/>
      <c r="MIF4" s="17"/>
      <c r="MIG4" s="17"/>
      <c r="MIH4" s="17"/>
      <c r="MII4" s="17"/>
      <c r="MIJ4" s="17"/>
      <c r="MIK4" s="17"/>
      <c r="MIL4" s="17"/>
      <c r="MIM4" s="17"/>
      <c r="MIN4" s="17"/>
      <c r="MIO4" s="17"/>
      <c r="MIP4" s="17"/>
      <c r="MIQ4" s="17"/>
      <c r="MIR4" s="17"/>
      <c r="MIS4" s="17"/>
      <c r="MIT4" s="17"/>
      <c r="MIU4" s="17"/>
      <c r="MIV4" s="17"/>
      <c r="MIW4" s="17"/>
      <c r="MIX4" s="17"/>
      <c r="MIY4" s="17"/>
      <c r="MIZ4" s="17"/>
      <c r="MJA4" s="17"/>
      <c r="MJB4" s="17"/>
      <c r="MJC4" s="17"/>
      <c r="MJD4" s="17"/>
      <c r="MJE4" s="17"/>
      <c r="MJF4" s="17"/>
      <c r="MJG4" s="17"/>
      <c r="MJH4" s="17"/>
      <c r="MJI4" s="17"/>
      <c r="MJJ4" s="17"/>
      <c r="MJK4" s="17"/>
      <c r="MJL4" s="17"/>
      <c r="MJM4" s="17"/>
      <c r="MJN4" s="17"/>
      <c r="MJO4" s="17"/>
      <c r="MJP4" s="17"/>
      <c r="MJQ4" s="17"/>
      <c r="MJR4" s="17"/>
      <c r="MJS4" s="17"/>
      <c r="MJT4" s="17"/>
      <c r="MJU4" s="17"/>
      <c r="MJV4" s="17"/>
      <c r="MJW4" s="17"/>
      <c r="MJX4" s="17"/>
      <c r="MJY4" s="17"/>
      <c r="MJZ4" s="17"/>
      <c r="MKA4" s="17"/>
      <c r="MKB4" s="17"/>
      <c r="MKC4" s="17"/>
      <c r="MKD4" s="17"/>
      <c r="MKE4" s="17"/>
      <c r="MKF4" s="17"/>
      <c r="MKG4" s="17"/>
      <c r="MKH4" s="17"/>
      <c r="MKI4" s="17"/>
      <c r="MKJ4" s="17"/>
      <c r="MKK4" s="17"/>
      <c r="MKL4" s="17"/>
      <c r="MKM4" s="17"/>
      <c r="MKN4" s="17"/>
      <c r="MKO4" s="17"/>
      <c r="MKP4" s="17"/>
      <c r="MKQ4" s="17"/>
      <c r="MKR4" s="17"/>
      <c r="MKS4" s="17"/>
      <c r="MKT4" s="17"/>
      <c r="MKU4" s="17"/>
      <c r="MKV4" s="17"/>
      <c r="MKW4" s="17"/>
      <c r="MKX4" s="17"/>
      <c r="MKY4" s="17"/>
      <c r="MKZ4" s="17"/>
      <c r="MLA4" s="17"/>
      <c r="MLB4" s="17"/>
      <c r="MLC4" s="17"/>
      <c r="MLD4" s="17"/>
      <c r="MLE4" s="17"/>
      <c r="MLF4" s="17"/>
      <c r="MLG4" s="17"/>
      <c r="MLH4" s="17"/>
      <c r="MLI4" s="17"/>
      <c r="MLJ4" s="17"/>
      <c r="MLK4" s="17"/>
      <c r="MLL4" s="17"/>
      <c r="MLM4" s="17"/>
      <c r="MLN4" s="17"/>
      <c r="MLO4" s="17"/>
      <c r="MLP4" s="17"/>
      <c r="MLQ4" s="17"/>
      <c r="MLR4" s="17"/>
      <c r="MLS4" s="17"/>
      <c r="MLT4" s="17"/>
      <c r="MLU4" s="17"/>
      <c r="MLV4" s="17"/>
      <c r="MLW4" s="17"/>
      <c r="MLX4" s="17"/>
      <c r="MLY4" s="17"/>
      <c r="MLZ4" s="17"/>
      <c r="MMA4" s="17"/>
      <c r="MMB4" s="17"/>
      <c r="MMC4" s="17"/>
      <c r="MMD4" s="17"/>
      <c r="MME4" s="17"/>
      <c r="MMF4" s="17"/>
      <c r="MMG4" s="17"/>
      <c r="MMH4" s="17"/>
      <c r="MMI4" s="17"/>
      <c r="MMJ4" s="17"/>
      <c r="MMK4" s="17"/>
      <c r="MML4" s="17"/>
      <c r="MMM4" s="17"/>
      <c r="MMN4" s="17"/>
      <c r="MMO4" s="17"/>
      <c r="MMP4" s="17"/>
      <c r="MMQ4" s="17"/>
      <c r="MMR4" s="17"/>
      <c r="MMS4" s="17"/>
      <c r="MMT4" s="17"/>
      <c r="MMU4" s="17"/>
      <c r="MMV4" s="17"/>
      <c r="MMW4" s="17"/>
      <c r="MMX4" s="17"/>
      <c r="MMY4" s="17"/>
      <c r="MMZ4" s="17"/>
      <c r="MNA4" s="17"/>
      <c r="MNB4" s="17"/>
      <c r="MNC4" s="17"/>
      <c r="MND4" s="17"/>
      <c r="MNE4" s="17"/>
      <c r="MNF4" s="17"/>
      <c r="MNG4" s="17"/>
      <c r="MNH4" s="17"/>
      <c r="MNI4" s="17"/>
      <c r="MNJ4" s="17"/>
      <c r="MNK4" s="17"/>
      <c r="MNL4" s="17"/>
      <c r="MNM4" s="17"/>
      <c r="MNN4" s="17"/>
      <c r="MNO4" s="17"/>
      <c r="MNP4" s="17"/>
      <c r="MNQ4" s="17"/>
      <c r="MNR4" s="17"/>
      <c r="MNS4" s="17"/>
      <c r="MNT4" s="17"/>
      <c r="MNU4" s="17"/>
      <c r="MNV4" s="17"/>
      <c r="MNW4" s="17"/>
      <c r="MNX4" s="17"/>
      <c r="MNY4" s="17"/>
      <c r="MNZ4" s="17"/>
      <c r="MOA4" s="17"/>
      <c r="MOB4" s="17"/>
      <c r="MOC4" s="17"/>
      <c r="MOD4" s="17"/>
      <c r="MOE4" s="17"/>
      <c r="MOF4" s="17"/>
      <c r="MOG4" s="17"/>
      <c r="MOH4" s="17"/>
      <c r="MOI4" s="17"/>
      <c r="MOJ4" s="17"/>
      <c r="MOK4" s="17"/>
      <c r="MOL4" s="17"/>
      <c r="MOM4" s="17"/>
      <c r="MON4" s="17"/>
      <c r="MOO4" s="17"/>
      <c r="MOP4" s="17"/>
      <c r="MOQ4" s="17"/>
      <c r="MOR4" s="17"/>
      <c r="MOS4" s="17"/>
      <c r="MOT4" s="17"/>
      <c r="MOU4" s="17"/>
      <c r="MOV4" s="17"/>
      <c r="MOW4" s="17"/>
      <c r="MOX4" s="17"/>
      <c r="MOY4" s="17"/>
      <c r="MOZ4" s="17"/>
      <c r="MPA4" s="17"/>
      <c r="MPB4" s="17"/>
      <c r="MPC4" s="17"/>
      <c r="MPD4" s="17"/>
      <c r="MPE4" s="17"/>
      <c r="MPF4" s="17"/>
      <c r="MPG4" s="17"/>
      <c r="MPH4" s="17"/>
      <c r="MPI4" s="17"/>
      <c r="MPJ4" s="17"/>
      <c r="MPK4" s="17"/>
      <c r="MPL4" s="17"/>
      <c r="MPM4" s="17"/>
      <c r="MPN4" s="17"/>
      <c r="MPO4" s="17"/>
      <c r="MPP4" s="17"/>
      <c r="MPQ4" s="17"/>
      <c r="MPR4" s="17"/>
      <c r="MPS4" s="17"/>
      <c r="MPT4" s="17"/>
      <c r="MPU4" s="17"/>
      <c r="MPV4" s="17"/>
      <c r="MPW4" s="17"/>
      <c r="MPX4" s="17"/>
      <c r="MPY4" s="17"/>
      <c r="MPZ4" s="17"/>
      <c r="MQA4" s="17"/>
      <c r="MQB4" s="17"/>
      <c r="MQC4" s="17"/>
      <c r="MQD4" s="17"/>
      <c r="MQE4" s="17"/>
      <c r="MQF4" s="17"/>
      <c r="MQG4" s="17"/>
      <c r="MQH4" s="17"/>
      <c r="MQI4" s="17"/>
      <c r="MQJ4" s="17"/>
      <c r="MQK4" s="17"/>
      <c r="MQL4" s="17"/>
      <c r="MQM4" s="17"/>
      <c r="MQN4" s="17"/>
      <c r="MQO4" s="17"/>
      <c r="MQP4" s="17"/>
      <c r="MQQ4" s="17"/>
      <c r="MQR4" s="17"/>
      <c r="MQS4" s="17"/>
      <c r="MQT4" s="17"/>
      <c r="MQU4" s="17"/>
      <c r="MQV4" s="17"/>
      <c r="MQW4" s="17"/>
      <c r="MQX4" s="17"/>
      <c r="MQY4" s="17"/>
      <c r="MQZ4" s="17"/>
      <c r="MRA4" s="17"/>
      <c r="MRB4" s="17"/>
      <c r="MRC4" s="17"/>
      <c r="MRD4" s="17"/>
      <c r="MRE4" s="17"/>
      <c r="MRF4" s="17"/>
      <c r="MRG4" s="17"/>
      <c r="MRH4" s="17"/>
      <c r="MRI4" s="17"/>
      <c r="MRJ4" s="17"/>
      <c r="MRK4" s="17"/>
      <c r="MRL4" s="17"/>
      <c r="MRM4" s="17"/>
      <c r="MRN4" s="17"/>
      <c r="MRO4" s="17"/>
      <c r="MRP4" s="17"/>
      <c r="MRQ4" s="17"/>
      <c r="MRR4" s="17"/>
      <c r="MRS4" s="17"/>
      <c r="MRT4" s="17"/>
      <c r="MRU4" s="17"/>
      <c r="MRV4" s="17"/>
      <c r="MRW4" s="17"/>
      <c r="MRX4" s="17"/>
      <c r="MRY4" s="17"/>
      <c r="MRZ4" s="17"/>
      <c r="MSA4" s="17"/>
      <c r="MSB4" s="17"/>
      <c r="MSC4" s="17"/>
      <c r="MSD4" s="17"/>
      <c r="MSE4" s="17"/>
      <c r="MSF4" s="17"/>
      <c r="MSG4" s="17"/>
      <c r="MSH4" s="17"/>
      <c r="MSI4" s="17"/>
      <c r="MSJ4" s="17"/>
      <c r="MSK4" s="17"/>
      <c r="MSL4" s="17"/>
      <c r="MSM4" s="17"/>
      <c r="MSN4" s="17"/>
      <c r="MSO4" s="17"/>
      <c r="MSP4" s="17"/>
      <c r="MSQ4" s="17"/>
      <c r="MSR4" s="17"/>
      <c r="MSS4" s="17"/>
      <c r="MST4" s="17"/>
      <c r="MSU4" s="17"/>
      <c r="MSV4" s="17"/>
      <c r="MSW4" s="17"/>
      <c r="MSX4" s="17"/>
      <c r="MSY4" s="17"/>
      <c r="MSZ4" s="17"/>
      <c r="MTA4" s="17"/>
      <c r="MTB4" s="17"/>
      <c r="MTC4" s="17"/>
      <c r="MTD4" s="17"/>
      <c r="MTE4" s="17"/>
      <c r="MTF4" s="17"/>
      <c r="MTG4" s="17"/>
      <c r="MTH4" s="17"/>
      <c r="MTI4" s="17"/>
      <c r="MTJ4" s="17"/>
      <c r="MTK4" s="17"/>
      <c r="MTL4" s="17"/>
      <c r="MTM4" s="17"/>
      <c r="MTN4" s="17"/>
      <c r="MTO4" s="17"/>
      <c r="MTP4" s="17"/>
      <c r="MTQ4" s="17"/>
      <c r="MTR4" s="17"/>
      <c r="MTS4" s="17"/>
      <c r="MTT4" s="17"/>
      <c r="MTU4" s="17"/>
      <c r="MTV4" s="17"/>
      <c r="MTW4" s="17"/>
      <c r="MTX4" s="17"/>
      <c r="MTY4" s="17"/>
      <c r="MTZ4" s="17"/>
      <c r="MUA4" s="17"/>
      <c r="MUB4" s="17"/>
      <c r="MUC4" s="17"/>
      <c r="MUD4" s="17"/>
      <c r="MUE4" s="17"/>
      <c r="MUF4" s="17"/>
      <c r="MUG4" s="17"/>
      <c r="MUH4" s="17"/>
      <c r="MUI4" s="17"/>
      <c r="MUJ4" s="17"/>
      <c r="MUK4" s="17"/>
      <c r="MUL4" s="17"/>
      <c r="MUM4" s="17"/>
      <c r="MUN4" s="17"/>
      <c r="MUO4" s="17"/>
      <c r="MUP4" s="17"/>
      <c r="MUQ4" s="17"/>
      <c r="MUR4" s="17"/>
      <c r="MUS4" s="17"/>
      <c r="MUT4" s="17"/>
      <c r="MUU4" s="17"/>
      <c r="MUV4" s="17"/>
      <c r="MUW4" s="17"/>
      <c r="MUX4" s="17"/>
      <c r="MUY4" s="17"/>
      <c r="MUZ4" s="17"/>
      <c r="MVA4" s="17"/>
      <c r="MVB4" s="17"/>
      <c r="MVC4" s="17"/>
      <c r="MVD4" s="17"/>
      <c r="MVE4" s="17"/>
      <c r="MVF4" s="17"/>
      <c r="MVG4" s="17"/>
      <c r="MVH4" s="17"/>
      <c r="MVI4" s="17"/>
      <c r="MVJ4" s="17"/>
      <c r="MVK4" s="17"/>
      <c r="MVL4" s="17"/>
      <c r="MVM4" s="17"/>
      <c r="MVN4" s="17"/>
      <c r="MVO4" s="17"/>
      <c r="MVP4" s="17"/>
      <c r="MVQ4" s="17"/>
      <c r="MVR4" s="17"/>
      <c r="MVS4" s="17"/>
      <c r="MVT4" s="17"/>
      <c r="MVU4" s="17"/>
      <c r="MVV4" s="17"/>
      <c r="MVW4" s="17"/>
      <c r="MVX4" s="17"/>
      <c r="MVY4" s="17"/>
      <c r="MVZ4" s="17"/>
      <c r="MWA4" s="17"/>
      <c r="MWB4" s="17"/>
      <c r="MWC4" s="17"/>
      <c r="MWD4" s="17"/>
      <c r="MWE4" s="17"/>
      <c r="MWF4" s="17"/>
      <c r="MWG4" s="17"/>
      <c r="MWH4" s="17"/>
      <c r="MWI4" s="17"/>
      <c r="MWJ4" s="17"/>
      <c r="MWK4" s="17"/>
      <c r="MWL4" s="17"/>
      <c r="MWM4" s="17"/>
      <c r="MWN4" s="17"/>
      <c r="MWO4" s="17"/>
      <c r="MWP4" s="17"/>
      <c r="MWQ4" s="17"/>
      <c r="MWR4" s="17"/>
      <c r="MWS4" s="17"/>
      <c r="MWT4" s="17"/>
      <c r="MWU4" s="17"/>
      <c r="MWV4" s="17"/>
      <c r="MWW4" s="17"/>
      <c r="MWX4" s="17"/>
      <c r="MWY4" s="17"/>
      <c r="MWZ4" s="17"/>
      <c r="MXA4" s="17"/>
      <c r="MXB4" s="17"/>
      <c r="MXC4" s="17"/>
      <c r="MXD4" s="17"/>
      <c r="MXE4" s="17"/>
      <c r="MXF4" s="17"/>
      <c r="MXG4" s="17"/>
      <c r="MXH4" s="17"/>
      <c r="MXI4" s="17"/>
      <c r="MXJ4" s="17"/>
      <c r="MXK4" s="17"/>
      <c r="MXL4" s="17"/>
      <c r="MXM4" s="17"/>
      <c r="MXN4" s="17"/>
      <c r="MXO4" s="17"/>
      <c r="MXP4" s="17"/>
      <c r="MXQ4" s="17"/>
      <c r="MXR4" s="17"/>
      <c r="MXS4" s="17"/>
      <c r="MXT4" s="17"/>
      <c r="MXU4" s="17"/>
      <c r="MXV4" s="17"/>
      <c r="MXW4" s="17"/>
      <c r="MXX4" s="17"/>
      <c r="MXY4" s="17"/>
      <c r="MXZ4" s="17"/>
      <c r="MYA4" s="17"/>
      <c r="MYB4" s="17"/>
      <c r="MYC4" s="17"/>
      <c r="MYD4" s="17"/>
      <c r="MYE4" s="17"/>
      <c r="MYF4" s="17"/>
      <c r="MYG4" s="17"/>
      <c r="MYH4" s="17"/>
      <c r="MYI4" s="17"/>
      <c r="MYJ4" s="17"/>
      <c r="MYK4" s="17"/>
      <c r="MYL4" s="17"/>
      <c r="MYM4" s="17"/>
      <c r="MYN4" s="17"/>
      <c r="MYO4" s="17"/>
      <c r="MYP4" s="17"/>
      <c r="MYQ4" s="17"/>
      <c r="MYR4" s="17"/>
      <c r="MYS4" s="17"/>
      <c r="MYT4" s="17"/>
      <c r="MYU4" s="17"/>
      <c r="MYV4" s="17"/>
      <c r="MYW4" s="17"/>
      <c r="MYX4" s="17"/>
      <c r="MYY4" s="17"/>
      <c r="MYZ4" s="17"/>
      <c r="MZA4" s="17"/>
      <c r="MZB4" s="17"/>
      <c r="MZC4" s="17"/>
      <c r="MZD4" s="17"/>
      <c r="MZE4" s="17"/>
      <c r="MZF4" s="17"/>
      <c r="MZG4" s="17"/>
      <c r="MZH4" s="17"/>
      <c r="MZI4" s="17"/>
      <c r="MZJ4" s="17"/>
      <c r="MZK4" s="17"/>
      <c r="MZL4" s="17"/>
      <c r="MZM4" s="17"/>
      <c r="MZN4" s="17"/>
      <c r="MZO4" s="17"/>
      <c r="MZP4" s="17"/>
      <c r="MZQ4" s="17"/>
      <c r="MZR4" s="17"/>
      <c r="MZS4" s="17"/>
      <c r="MZT4" s="17"/>
      <c r="MZU4" s="17"/>
      <c r="MZV4" s="17"/>
      <c r="MZW4" s="17"/>
      <c r="MZX4" s="17"/>
      <c r="MZY4" s="17"/>
      <c r="MZZ4" s="17"/>
      <c r="NAA4" s="17"/>
      <c r="NAB4" s="17"/>
      <c r="NAC4" s="17"/>
      <c r="NAD4" s="17"/>
      <c r="NAE4" s="17"/>
      <c r="NAF4" s="17"/>
      <c r="NAG4" s="17"/>
      <c r="NAH4" s="17"/>
      <c r="NAI4" s="17"/>
      <c r="NAJ4" s="17"/>
      <c r="NAK4" s="17"/>
      <c r="NAL4" s="17"/>
      <c r="NAM4" s="17"/>
      <c r="NAN4" s="17"/>
      <c r="NAO4" s="17"/>
      <c r="NAP4" s="17"/>
      <c r="NAQ4" s="17"/>
      <c r="NAR4" s="17"/>
      <c r="NAS4" s="17"/>
      <c r="NAT4" s="17"/>
      <c r="NAU4" s="17"/>
      <c r="NAV4" s="17"/>
      <c r="NAW4" s="17"/>
      <c r="NAX4" s="17"/>
      <c r="NAY4" s="17"/>
      <c r="NAZ4" s="17"/>
      <c r="NBA4" s="17"/>
      <c r="NBB4" s="17"/>
      <c r="NBC4" s="17"/>
      <c r="NBD4" s="17"/>
      <c r="NBE4" s="17"/>
      <c r="NBF4" s="17"/>
      <c r="NBG4" s="17"/>
      <c r="NBH4" s="17"/>
      <c r="NBI4" s="17"/>
      <c r="NBJ4" s="17"/>
      <c r="NBK4" s="17"/>
      <c r="NBL4" s="17"/>
      <c r="NBM4" s="17"/>
      <c r="NBN4" s="17"/>
      <c r="NBO4" s="17"/>
      <c r="NBP4" s="17"/>
      <c r="NBQ4" s="17"/>
      <c r="NBR4" s="17"/>
      <c r="NBS4" s="17"/>
      <c r="NBT4" s="17"/>
      <c r="NBU4" s="17"/>
      <c r="NBV4" s="17"/>
      <c r="NBW4" s="17"/>
      <c r="NBX4" s="17"/>
      <c r="NBY4" s="17"/>
      <c r="NBZ4" s="17"/>
      <c r="NCA4" s="17"/>
      <c r="NCB4" s="17"/>
      <c r="NCC4" s="17"/>
      <c r="NCD4" s="17"/>
      <c r="NCE4" s="17"/>
      <c r="NCF4" s="17"/>
      <c r="NCG4" s="17"/>
      <c r="NCH4" s="17"/>
      <c r="NCI4" s="17"/>
      <c r="NCJ4" s="17"/>
      <c r="NCK4" s="17"/>
      <c r="NCL4" s="17"/>
      <c r="NCM4" s="17"/>
      <c r="NCN4" s="17"/>
      <c r="NCO4" s="17"/>
      <c r="NCP4" s="17"/>
      <c r="NCQ4" s="17"/>
      <c r="NCR4" s="17"/>
      <c r="NCS4" s="17"/>
      <c r="NCT4" s="17"/>
      <c r="NCU4" s="17"/>
      <c r="NCV4" s="17"/>
      <c r="NCW4" s="17"/>
      <c r="NCX4" s="17"/>
      <c r="NCY4" s="17"/>
      <c r="NCZ4" s="17"/>
      <c r="NDA4" s="17"/>
      <c r="NDB4" s="17"/>
      <c r="NDC4" s="17"/>
      <c r="NDD4" s="17"/>
      <c r="NDE4" s="17"/>
      <c r="NDF4" s="17"/>
      <c r="NDG4" s="17"/>
      <c r="NDH4" s="17"/>
      <c r="NDI4" s="17"/>
      <c r="NDJ4" s="17"/>
      <c r="NDK4" s="17"/>
      <c r="NDL4" s="17"/>
      <c r="NDM4" s="17"/>
      <c r="NDN4" s="17"/>
      <c r="NDO4" s="17"/>
      <c r="NDP4" s="17"/>
      <c r="NDQ4" s="17"/>
      <c r="NDR4" s="17"/>
      <c r="NDS4" s="17"/>
      <c r="NDT4" s="17"/>
      <c r="NDU4" s="17"/>
      <c r="NDV4" s="17"/>
      <c r="NDW4" s="17"/>
      <c r="NDX4" s="17"/>
      <c r="NDY4" s="17"/>
      <c r="NDZ4" s="17"/>
      <c r="NEA4" s="17"/>
      <c r="NEB4" s="17"/>
      <c r="NEC4" s="17"/>
      <c r="NED4" s="17"/>
      <c r="NEE4" s="17"/>
      <c r="NEF4" s="17"/>
      <c r="NEG4" s="17"/>
      <c r="NEH4" s="17"/>
      <c r="NEI4" s="17"/>
      <c r="NEJ4" s="17"/>
      <c r="NEK4" s="17"/>
      <c r="NEL4" s="17"/>
      <c r="NEM4" s="17"/>
      <c r="NEN4" s="17"/>
      <c r="NEO4" s="17"/>
      <c r="NEP4" s="17"/>
      <c r="NEQ4" s="17"/>
      <c r="NER4" s="17"/>
      <c r="NES4" s="17"/>
      <c r="NET4" s="17"/>
      <c r="NEU4" s="17"/>
      <c r="NEV4" s="17"/>
      <c r="NEW4" s="17"/>
      <c r="NEX4" s="17"/>
      <c r="NEY4" s="17"/>
      <c r="NEZ4" s="17"/>
      <c r="NFA4" s="17"/>
      <c r="NFB4" s="17"/>
      <c r="NFC4" s="17"/>
      <c r="NFD4" s="17"/>
      <c r="NFE4" s="17"/>
      <c r="NFF4" s="17"/>
      <c r="NFG4" s="17"/>
      <c r="NFH4" s="17"/>
      <c r="NFI4" s="17"/>
      <c r="NFJ4" s="17"/>
      <c r="NFK4" s="17"/>
      <c r="NFL4" s="17"/>
      <c r="NFM4" s="17"/>
      <c r="NFN4" s="17"/>
      <c r="NFO4" s="17"/>
      <c r="NFP4" s="17"/>
      <c r="NFQ4" s="17"/>
      <c r="NFR4" s="17"/>
      <c r="NFS4" s="17"/>
      <c r="NFT4" s="17"/>
      <c r="NFU4" s="17"/>
      <c r="NFV4" s="17"/>
      <c r="NFW4" s="17"/>
      <c r="NFX4" s="17"/>
      <c r="NFY4" s="17"/>
      <c r="NFZ4" s="17"/>
      <c r="NGA4" s="17"/>
      <c r="NGB4" s="17"/>
      <c r="NGC4" s="17"/>
      <c r="NGD4" s="17"/>
      <c r="NGE4" s="17"/>
      <c r="NGF4" s="17"/>
      <c r="NGG4" s="17"/>
      <c r="NGH4" s="17"/>
      <c r="NGI4" s="17"/>
      <c r="NGJ4" s="17"/>
      <c r="NGK4" s="17"/>
      <c r="NGL4" s="17"/>
      <c r="NGM4" s="17"/>
      <c r="NGN4" s="17"/>
      <c r="NGO4" s="17"/>
      <c r="NGP4" s="17"/>
      <c r="NGQ4" s="17"/>
      <c r="NGR4" s="17"/>
      <c r="NGS4" s="17"/>
      <c r="NGT4" s="17"/>
      <c r="NGU4" s="17"/>
      <c r="NGV4" s="17"/>
      <c r="NGW4" s="17"/>
      <c r="NGX4" s="17"/>
      <c r="NGY4" s="17"/>
      <c r="NGZ4" s="17"/>
      <c r="NHA4" s="17"/>
      <c r="NHB4" s="17"/>
      <c r="NHC4" s="17"/>
      <c r="NHD4" s="17"/>
      <c r="NHE4" s="17"/>
      <c r="NHF4" s="17"/>
      <c r="NHG4" s="17"/>
      <c r="NHH4" s="17"/>
      <c r="NHI4" s="17"/>
      <c r="NHJ4" s="17"/>
      <c r="NHK4" s="17"/>
      <c r="NHL4" s="17"/>
      <c r="NHM4" s="17"/>
      <c r="NHN4" s="17"/>
      <c r="NHO4" s="17"/>
      <c r="NHP4" s="17"/>
      <c r="NHQ4" s="17"/>
      <c r="NHR4" s="17"/>
      <c r="NHS4" s="17"/>
      <c r="NHT4" s="17"/>
      <c r="NHU4" s="17"/>
      <c r="NHV4" s="17"/>
      <c r="NHW4" s="17"/>
      <c r="NHX4" s="17"/>
      <c r="NHY4" s="17"/>
      <c r="NHZ4" s="17"/>
      <c r="NIA4" s="17"/>
      <c r="NIB4" s="17"/>
      <c r="NIC4" s="17"/>
      <c r="NID4" s="17"/>
      <c r="NIE4" s="17"/>
      <c r="NIF4" s="17"/>
      <c r="NIG4" s="17"/>
      <c r="NIH4" s="17"/>
      <c r="NII4" s="17"/>
      <c r="NIJ4" s="17"/>
      <c r="NIK4" s="17"/>
      <c r="NIL4" s="17"/>
      <c r="NIM4" s="17"/>
      <c r="NIN4" s="17"/>
      <c r="NIO4" s="17"/>
      <c r="NIP4" s="17"/>
      <c r="NIQ4" s="17"/>
      <c r="NIR4" s="17"/>
      <c r="NIS4" s="17"/>
      <c r="NIT4" s="17"/>
      <c r="NIU4" s="17"/>
      <c r="NIV4" s="17"/>
      <c r="NIW4" s="17"/>
      <c r="NIX4" s="17"/>
      <c r="NIY4" s="17"/>
      <c r="NIZ4" s="17"/>
      <c r="NJA4" s="17"/>
      <c r="NJB4" s="17"/>
      <c r="NJC4" s="17"/>
      <c r="NJD4" s="17"/>
      <c r="NJE4" s="17"/>
      <c r="NJF4" s="17"/>
      <c r="NJG4" s="17"/>
      <c r="NJH4" s="17"/>
      <c r="NJI4" s="17"/>
      <c r="NJJ4" s="17"/>
      <c r="NJK4" s="17"/>
      <c r="NJL4" s="17"/>
      <c r="NJM4" s="17"/>
      <c r="NJN4" s="17"/>
      <c r="NJO4" s="17"/>
      <c r="NJP4" s="17"/>
      <c r="NJQ4" s="17"/>
      <c r="NJR4" s="17"/>
      <c r="NJS4" s="17"/>
      <c r="NJT4" s="17"/>
      <c r="NJU4" s="17"/>
      <c r="NJV4" s="17"/>
      <c r="NJW4" s="17"/>
      <c r="NJX4" s="17"/>
      <c r="NJY4" s="17"/>
      <c r="NJZ4" s="17"/>
      <c r="NKA4" s="17"/>
      <c r="NKB4" s="17"/>
      <c r="NKC4" s="17"/>
      <c r="NKD4" s="17"/>
      <c r="NKE4" s="17"/>
      <c r="NKF4" s="17"/>
      <c r="NKG4" s="17"/>
      <c r="NKH4" s="17"/>
      <c r="NKI4" s="17"/>
      <c r="NKJ4" s="17"/>
      <c r="NKK4" s="17"/>
      <c r="NKL4" s="17"/>
      <c r="NKM4" s="17"/>
      <c r="NKN4" s="17"/>
      <c r="NKO4" s="17"/>
      <c r="NKP4" s="17"/>
      <c r="NKQ4" s="17"/>
      <c r="NKR4" s="17"/>
      <c r="NKS4" s="17"/>
      <c r="NKT4" s="17"/>
      <c r="NKU4" s="17"/>
      <c r="NKV4" s="17"/>
      <c r="NKW4" s="17"/>
      <c r="NKX4" s="17"/>
      <c r="NKY4" s="17"/>
      <c r="NKZ4" s="17"/>
      <c r="NLA4" s="17"/>
      <c r="NLB4" s="17"/>
      <c r="NLC4" s="17"/>
      <c r="NLD4" s="17"/>
      <c r="NLE4" s="17"/>
      <c r="NLF4" s="17"/>
      <c r="NLG4" s="17"/>
      <c r="NLH4" s="17"/>
      <c r="NLI4" s="17"/>
      <c r="NLJ4" s="17"/>
      <c r="NLK4" s="17"/>
      <c r="NLL4" s="17"/>
      <c r="NLM4" s="17"/>
      <c r="NLN4" s="17"/>
      <c r="NLO4" s="17"/>
      <c r="NLP4" s="17"/>
      <c r="NLQ4" s="17"/>
      <c r="NLR4" s="17"/>
      <c r="NLS4" s="17"/>
      <c r="NLT4" s="17"/>
      <c r="NLU4" s="17"/>
      <c r="NLV4" s="17"/>
      <c r="NLW4" s="17"/>
      <c r="NLX4" s="17"/>
      <c r="NLY4" s="17"/>
      <c r="NLZ4" s="17"/>
      <c r="NMA4" s="17"/>
      <c r="NMB4" s="17"/>
      <c r="NMC4" s="17"/>
      <c r="NMD4" s="17"/>
      <c r="NME4" s="17"/>
      <c r="NMF4" s="17"/>
      <c r="NMG4" s="17"/>
      <c r="NMH4" s="17"/>
      <c r="NMI4" s="17"/>
      <c r="NMJ4" s="17"/>
      <c r="NMK4" s="17"/>
      <c r="NML4" s="17"/>
      <c r="NMM4" s="17"/>
      <c r="NMN4" s="17"/>
      <c r="NMO4" s="17"/>
      <c r="NMP4" s="17"/>
      <c r="NMQ4" s="17"/>
      <c r="NMR4" s="17"/>
      <c r="NMS4" s="17"/>
      <c r="NMT4" s="17"/>
      <c r="NMU4" s="17"/>
      <c r="NMV4" s="17"/>
      <c r="NMW4" s="17"/>
      <c r="NMX4" s="17"/>
      <c r="NMY4" s="17"/>
      <c r="NMZ4" s="17"/>
      <c r="NNA4" s="17"/>
      <c r="NNB4" s="17"/>
      <c r="NNC4" s="17"/>
      <c r="NND4" s="17"/>
      <c r="NNE4" s="17"/>
      <c r="NNF4" s="17"/>
      <c r="NNG4" s="17"/>
      <c r="NNH4" s="17"/>
      <c r="NNI4" s="17"/>
      <c r="NNJ4" s="17"/>
      <c r="NNK4" s="17"/>
      <c r="NNL4" s="17"/>
      <c r="NNM4" s="17"/>
      <c r="NNN4" s="17"/>
      <c r="NNO4" s="17"/>
      <c r="NNP4" s="17"/>
      <c r="NNQ4" s="17"/>
      <c r="NNR4" s="17"/>
      <c r="NNS4" s="17"/>
      <c r="NNT4" s="17"/>
      <c r="NNU4" s="17"/>
      <c r="NNV4" s="17"/>
      <c r="NNW4" s="17"/>
      <c r="NNX4" s="17"/>
      <c r="NNY4" s="17"/>
      <c r="NNZ4" s="17"/>
      <c r="NOA4" s="17"/>
      <c r="NOB4" s="17"/>
      <c r="NOC4" s="17"/>
      <c r="NOD4" s="17"/>
      <c r="NOE4" s="17"/>
      <c r="NOF4" s="17"/>
      <c r="NOG4" s="17"/>
      <c r="NOH4" s="17"/>
      <c r="NOI4" s="17"/>
      <c r="NOJ4" s="17"/>
      <c r="NOK4" s="17"/>
      <c r="NOL4" s="17"/>
      <c r="NOM4" s="17"/>
      <c r="NON4" s="17"/>
      <c r="NOO4" s="17"/>
      <c r="NOP4" s="17"/>
      <c r="NOQ4" s="17"/>
      <c r="NOR4" s="17"/>
      <c r="NOS4" s="17"/>
      <c r="NOT4" s="17"/>
      <c r="NOU4" s="17"/>
      <c r="NOV4" s="17"/>
      <c r="NOW4" s="17"/>
      <c r="NOX4" s="17"/>
      <c r="NOY4" s="17"/>
      <c r="NOZ4" s="17"/>
      <c r="NPA4" s="17"/>
      <c r="NPB4" s="17"/>
      <c r="NPC4" s="17"/>
      <c r="NPD4" s="17"/>
      <c r="NPE4" s="17"/>
      <c r="NPF4" s="17"/>
      <c r="NPG4" s="17"/>
      <c r="NPH4" s="17"/>
      <c r="NPI4" s="17"/>
      <c r="NPJ4" s="17"/>
      <c r="NPK4" s="17"/>
      <c r="NPL4" s="17"/>
      <c r="NPM4" s="17"/>
      <c r="NPN4" s="17"/>
      <c r="NPO4" s="17"/>
      <c r="NPP4" s="17"/>
      <c r="NPQ4" s="17"/>
      <c r="NPR4" s="17"/>
      <c r="NPS4" s="17"/>
      <c r="NPT4" s="17"/>
      <c r="NPU4" s="17"/>
      <c r="NPV4" s="17"/>
      <c r="NPW4" s="17"/>
      <c r="NPX4" s="17"/>
      <c r="NPY4" s="17"/>
      <c r="NPZ4" s="17"/>
      <c r="NQA4" s="17"/>
      <c r="NQB4" s="17"/>
      <c r="NQC4" s="17"/>
      <c r="NQD4" s="17"/>
      <c r="NQE4" s="17"/>
      <c r="NQF4" s="17"/>
      <c r="NQG4" s="17"/>
      <c r="NQH4" s="17"/>
      <c r="NQI4" s="17"/>
      <c r="NQJ4" s="17"/>
      <c r="NQK4" s="17"/>
      <c r="NQL4" s="17"/>
      <c r="NQM4" s="17"/>
      <c r="NQN4" s="17"/>
      <c r="NQO4" s="17"/>
      <c r="NQP4" s="17"/>
      <c r="NQQ4" s="17"/>
      <c r="NQR4" s="17"/>
      <c r="NQS4" s="17"/>
      <c r="NQT4" s="17"/>
      <c r="NQU4" s="17"/>
      <c r="NQV4" s="17"/>
      <c r="NQW4" s="17"/>
      <c r="NQX4" s="17"/>
      <c r="NQY4" s="17"/>
      <c r="NQZ4" s="17"/>
      <c r="NRA4" s="17"/>
      <c r="NRB4" s="17"/>
      <c r="NRC4" s="17"/>
      <c r="NRD4" s="17"/>
      <c r="NRE4" s="17"/>
      <c r="NRF4" s="17"/>
      <c r="NRG4" s="17"/>
      <c r="NRH4" s="17"/>
      <c r="NRI4" s="17"/>
      <c r="NRJ4" s="17"/>
      <c r="NRK4" s="17"/>
      <c r="NRL4" s="17"/>
      <c r="NRM4" s="17"/>
      <c r="NRN4" s="17"/>
      <c r="NRO4" s="17"/>
      <c r="NRP4" s="17"/>
      <c r="NRQ4" s="17"/>
      <c r="NRR4" s="17"/>
      <c r="NRS4" s="17"/>
      <c r="NRT4" s="17"/>
      <c r="NRU4" s="17"/>
      <c r="NRV4" s="17"/>
      <c r="NRW4" s="17"/>
      <c r="NRX4" s="17"/>
      <c r="NRY4" s="17"/>
      <c r="NRZ4" s="17"/>
      <c r="NSA4" s="17"/>
      <c r="NSB4" s="17"/>
      <c r="NSC4" s="17"/>
      <c r="NSD4" s="17"/>
      <c r="NSE4" s="17"/>
      <c r="NSF4" s="17"/>
      <c r="NSG4" s="17"/>
      <c r="NSH4" s="17"/>
      <c r="NSI4" s="17"/>
      <c r="NSJ4" s="17"/>
      <c r="NSK4" s="17"/>
      <c r="NSL4" s="17"/>
      <c r="NSM4" s="17"/>
      <c r="NSN4" s="17"/>
      <c r="NSO4" s="17"/>
      <c r="NSP4" s="17"/>
      <c r="NSQ4" s="17"/>
      <c r="NSR4" s="17"/>
      <c r="NSS4" s="17"/>
      <c r="NST4" s="17"/>
      <c r="NSU4" s="17"/>
      <c r="NSV4" s="17"/>
      <c r="NSW4" s="17"/>
      <c r="NSX4" s="17"/>
      <c r="NSY4" s="17"/>
      <c r="NSZ4" s="17"/>
      <c r="NTA4" s="17"/>
      <c r="NTB4" s="17"/>
      <c r="NTC4" s="17"/>
      <c r="NTD4" s="17"/>
      <c r="NTE4" s="17"/>
      <c r="NTF4" s="17"/>
      <c r="NTG4" s="17"/>
      <c r="NTH4" s="17"/>
      <c r="NTI4" s="17"/>
      <c r="NTJ4" s="17"/>
      <c r="NTK4" s="17"/>
      <c r="NTL4" s="17"/>
      <c r="NTM4" s="17"/>
      <c r="NTN4" s="17"/>
      <c r="NTO4" s="17"/>
      <c r="NTP4" s="17"/>
      <c r="NTQ4" s="17"/>
      <c r="NTR4" s="17"/>
      <c r="NTS4" s="17"/>
      <c r="NTT4" s="17"/>
      <c r="NTU4" s="17"/>
      <c r="NTV4" s="17"/>
      <c r="NTW4" s="17"/>
      <c r="NTX4" s="17"/>
      <c r="NTY4" s="17"/>
      <c r="NTZ4" s="17"/>
      <c r="NUA4" s="17"/>
      <c r="NUB4" s="17"/>
      <c r="NUC4" s="17"/>
      <c r="NUD4" s="17"/>
      <c r="NUE4" s="17"/>
      <c r="NUF4" s="17"/>
      <c r="NUG4" s="17"/>
      <c r="NUH4" s="17"/>
      <c r="NUI4" s="17"/>
      <c r="NUJ4" s="17"/>
      <c r="NUK4" s="17"/>
      <c r="NUL4" s="17"/>
      <c r="NUM4" s="17"/>
      <c r="NUN4" s="17"/>
      <c r="NUO4" s="17"/>
      <c r="NUP4" s="17"/>
      <c r="NUQ4" s="17"/>
      <c r="NUR4" s="17"/>
      <c r="NUS4" s="17"/>
      <c r="NUT4" s="17"/>
      <c r="NUU4" s="17"/>
      <c r="NUV4" s="17"/>
      <c r="NUW4" s="17"/>
      <c r="NUX4" s="17"/>
      <c r="NUY4" s="17"/>
      <c r="NUZ4" s="17"/>
      <c r="NVA4" s="17"/>
      <c r="NVB4" s="17"/>
      <c r="NVC4" s="17"/>
      <c r="NVD4" s="17"/>
      <c r="NVE4" s="17"/>
      <c r="NVF4" s="17"/>
      <c r="NVG4" s="17"/>
      <c r="NVH4" s="17"/>
      <c r="NVI4" s="17"/>
      <c r="NVJ4" s="17"/>
      <c r="NVK4" s="17"/>
      <c r="NVL4" s="17"/>
      <c r="NVM4" s="17"/>
      <c r="NVN4" s="17"/>
      <c r="NVO4" s="17"/>
      <c r="NVP4" s="17"/>
      <c r="NVQ4" s="17"/>
      <c r="NVR4" s="17"/>
      <c r="NVS4" s="17"/>
      <c r="NVT4" s="17"/>
      <c r="NVU4" s="17"/>
      <c r="NVV4" s="17"/>
      <c r="NVW4" s="17"/>
      <c r="NVX4" s="17"/>
      <c r="NVY4" s="17"/>
      <c r="NVZ4" s="17"/>
      <c r="NWA4" s="17"/>
      <c r="NWB4" s="17"/>
      <c r="NWC4" s="17"/>
      <c r="NWD4" s="17"/>
      <c r="NWE4" s="17"/>
      <c r="NWF4" s="17"/>
      <c r="NWG4" s="17"/>
      <c r="NWH4" s="17"/>
      <c r="NWI4" s="17"/>
      <c r="NWJ4" s="17"/>
      <c r="NWK4" s="17"/>
      <c r="NWL4" s="17"/>
      <c r="NWM4" s="17"/>
      <c r="NWN4" s="17"/>
      <c r="NWO4" s="17"/>
      <c r="NWP4" s="17"/>
      <c r="NWQ4" s="17"/>
      <c r="NWR4" s="17"/>
      <c r="NWS4" s="17"/>
      <c r="NWT4" s="17"/>
      <c r="NWU4" s="17"/>
      <c r="NWV4" s="17"/>
      <c r="NWW4" s="17"/>
      <c r="NWX4" s="17"/>
      <c r="NWY4" s="17"/>
      <c r="NWZ4" s="17"/>
      <c r="NXA4" s="17"/>
      <c r="NXB4" s="17"/>
      <c r="NXC4" s="17"/>
      <c r="NXD4" s="17"/>
      <c r="NXE4" s="17"/>
      <c r="NXF4" s="17"/>
      <c r="NXG4" s="17"/>
      <c r="NXH4" s="17"/>
      <c r="NXI4" s="17"/>
      <c r="NXJ4" s="17"/>
      <c r="NXK4" s="17"/>
      <c r="NXL4" s="17"/>
      <c r="NXM4" s="17"/>
      <c r="NXN4" s="17"/>
      <c r="NXO4" s="17"/>
      <c r="NXP4" s="17"/>
      <c r="NXQ4" s="17"/>
      <c r="NXR4" s="17"/>
      <c r="NXS4" s="17"/>
      <c r="NXT4" s="17"/>
      <c r="NXU4" s="17"/>
      <c r="NXV4" s="17"/>
      <c r="NXW4" s="17"/>
      <c r="NXX4" s="17"/>
      <c r="NXY4" s="17"/>
      <c r="NXZ4" s="17"/>
      <c r="NYA4" s="17"/>
      <c r="NYB4" s="17"/>
      <c r="NYC4" s="17"/>
      <c r="NYD4" s="17"/>
      <c r="NYE4" s="17"/>
      <c r="NYF4" s="17"/>
      <c r="NYG4" s="17"/>
      <c r="NYH4" s="17"/>
      <c r="NYI4" s="17"/>
      <c r="NYJ4" s="17"/>
      <c r="NYK4" s="17"/>
      <c r="NYL4" s="17"/>
      <c r="NYM4" s="17"/>
      <c r="NYN4" s="17"/>
      <c r="NYO4" s="17"/>
      <c r="NYP4" s="17"/>
      <c r="NYQ4" s="17"/>
      <c r="NYR4" s="17"/>
      <c r="NYS4" s="17"/>
      <c r="NYT4" s="17"/>
      <c r="NYU4" s="17"/>
      <c r="NYV4" s="17"/>
      <c r="NYW4" s="17"/>
      <c r="NYX4" s="17"/>
      <c r="NYY4" s="17"/>
      <c r="NYZ4" s="17"/>
      <c r="NZA4" s="17"/>
      <c r="NZB4" s="17"/>
      <c r="NZC4" s="17"/>
      <c r="NZD4" s="17"/>
      <c r="NZE4" s="17"/>
      <c r="NZF4" s="17"/>
      <c r="NZG4" s="17"/>
      <c r="NZH4" s="17"/>
      <c r="NZI4" s="17"/>
      <c r="NZJ4" s="17"/>
      <c r="NZK4" s="17"/>
      <c r="NZL4" s="17"/>
      <c r="NZM4" s="17"/>
      <c r="NZN4" s="17"/>
      <c r="NZO4" s="17"/>
      <c r="NZP4" s="17"/>
      <c r="NZQ4" s="17"/>
      <c r="NZR4" s="17"/>
      <c r="NZS4" s="17"/>
      <c r="NZT4" s="17"/>
      <c r="NZU4" s="17"/>
      <c r="NZV4" s="17"/>
      <c r="NZW4" s="17"/>
      <c r="NZX4" s="17"/>
      <c r="NZY4" s="17"/>
      <c r="NZZ4" s="17"/>
      <c r="OAA4" s="17"/>
      <c r="OAB4" s="17"/>
      <c r="OAC4" s="17"/>
      <c r="OAD4" s="17"/>
      <c r="OAE4" s="17"/>
      <c r="OAF4" s="17"/>
      <c r="OAG4" s="17"/>
      <c r="OAH4" s="17"/>
      <c r="OAI4" s="17"/>
      <c r="OAJ4" s="17"/>
      <c r="OAK4" s="17"/>
      <c r="OAL4" s="17"/>
      <c r="OAM4" s="17"/>
      <c r="OAN4" s="17"/>
      <c r="OAO4" s="17"/>
      <c r="OAP4" s="17"/>
      <c r="OAQ4" s="17"/>
      <c r="OAR4" s="17"/>
      <c r="OAS4" s="17"/>
      <c r="OAT4" s="17"/>
      <c r="OAU4" s="17"/>
      <c r="OAV4" s="17"/>
      <c r="OAW4" s="17"/>
      <c r="OAX4" s="17"/>
      <c r="OAY4" s="17"/>
      <c r="OAZ4" s="17"/>
      <c r="OBA4" s="17"/>
      <c r="OBB4" s="17"/>
      <c r="OBC4" s="17"/>
      <c r="OBD4" s="17"/>
      <c r="OBE4" s="17"/>
      <c r="OBF4" s="17"/>
      <c r="OBG4" s="17"/>
      <c r="OBH4" s="17"/>
      <c r="OBI4" s="17"/>
      <c r="OBJ4" s="17"/>
      <c r="OBK4" s="17"/>
      <c r="OBL4" s="17"/>
      <c r="OBM4" s="17"/>
      <c r="OBN4" s="17"/>
      <c r="OBO4" s="17"/>
      <c r="OBP4" s="17"/>
      <c r="OBQ4" s="17"/>
      <c r="OBR4" s="17"/>
      <c r="OBS4" s="17"/>
      <c r="OBT4" s="17"/>
      <c r="OBU4" s="17"/>
      <c r="OBV4" s="17"/>
      <c r="OBW4" s="17"/>
      <c r="OBX4" s="17"/>
      <c r="OBY4" s="17"/>
      <c r="OBZ4" s="17"/>
      <c r="OCA4" s="17"/>
      <c r="OCB4" s="17"/>
      <c r="OCC4" s="17"/>
      <c r="OCD4" s="17"/>
      <c r="OCE4" s="17"/>
      <c r="OCF4" s="17"/>
      <c r="OCG4" s="17"/>
      <c r="OCH4" s="17"/>
      <c r="OCI4" s="17"/>
      <c r="OCJ4" s="17"/>
      <c r="OCK4" s="17"/>
      <c r="OCL4" s="17"/>
      <c r="OCM4" s="17"/>
      <c r="OCN4" s="17"/>
      <c r="OCO4" s="17"/>
      <c r="OCP4" s="17"/>
      <c r="OCQ4" s="17"/>
      <c r="OCR4" s="17"/>
      <c r="OCS4" s="17"/>
      <c r="OCT4" s="17"/>
      <c r="OCU4" s="17"/>
      <c r="OCV4" s="17"/>
      <c r="OCW4" s="17"/>
      <c r="OCX4" s="17"/>
      <c r="OCY4" s="17"/>
      <c r="OCZ4" s="17"/>
      <c r="ODA4" s="17"/>
      <c r="ODB4" s="17"/>
      <c r="ODC4" s="17"/>
      <c r="ODD4" s="17"/>
      <c r="ODE4" s="17"/>
      <c r="ODF4" s="17"/>
      <c r="ODG4" s="17"/>
      <c r="ODH4" s="17"/>
      <c r="ODI4" s="17"/>
      <c r="ODJ4" s="17"/>
      <c r="ODK4" s="17"/>
      <c r="ODL4" s="17"/>
      <c r="ODM4" s="17"/>
      <c r="ODN4" s="17"/>
      <c r="ODO4" s="17"/>
      <c r="ODP4" s="17"/>
      <c r="ODQ4" s="17"/>
      <c r="ODR4" s="17"/>
      <c r="ODS4" s="17"/>
      <c r="ODT4" s="17"/>
      <c r="ODU4" s="17"/>
      <c r="ODV4" s="17"/>
      <c r="ODW4" s="17"/>
      <c r="ODX4" s="17"/>
      <c r="ODY4" s="17"/>
      <c r="ODZ4" s="17"/>
      <c r="OEA4" s="17"/>
      <c r="OEB4" s="17"/>
      <c r="OEC4" s="17"/>
      <c r="OED4" s="17"/>
      <c r="OEE4" s="17"/>
      <c r="OEF4" s="17"/>
      <c r="OEG4" s="17"/>
      <c r="OEH4" s="17"/>
      <c r="OEI4" s="17"/>
      <c r="OEJ4" s="17"/>
      <c r="OEK4" s="17"/>
      <c r="OEL4" s="17"/>
      <c r="OEM4" s="17"/>
      <c r="OEN4" s="17"/>
      <c r="OEO4" s="17"/>
      <c r="OEP4" s="17"/>
      <c r="OEQ4" s="17"/>
      <c r="OER4" s="17"/>
      <c r="OES4" s="17"/>
      <c r="OET4" s="17"/>
      <c r="OEU4" s="17"/>
      <c r="OEV4" s="17"/>
      <c r="OEW4" s="17"/>
      <c r="OEX4" s="17"/>
      <c r="OEY4" s="17"/>
      <c r="OEZ4" s="17"/>
      <c r="OFA4" s="17"/>
      <c r="OFB4" s="17"/>
      <c r="OFC4" s="17"/>
      <c r="OFD4" s="17"/>
      <c r="OFE4" s="17"/>
      <c r="OFF4" s="17"/>
      <c r="OFG4" s="17"/>
      <c r="OFH4" s="17"/>
      <c r="OFI4" s="17"/>
      <c r="OFJ4" s="17"/>
      <c r="OFK4" s="17"/>
      <c r="OFL4" s="17"/>
      <c r="OFM4" s="17"/>
      <c r="OFN4" s="17"/>
      <c r="OFO4" s="17"/>
      <c r="OFP4" s="17"/>
      <c r="OFQ4" s="17"/>
      <c r="OFR4" s="17"/>
      <c r="OFS4" s="17"/>
      <c r="OFT4" s="17"/>
      <c r="OFU4" s="17"/>
      <c r="OFV4" s="17"/>
      <c r="OFW4" s="17"/>
      <c r="OFX4" s="17"/>
      <c r="OFY4" s="17"/>
      <c r="OFZ4" s="17"/>
      <c r="OGA4" s="17"/>
      <c r="OGB4" s="17"/>
      <c r="OGC4" s="17"/>
      <c r="OGD4" s="17"/>
      <c r="OGE4" s="17"/>
      <c r="OGF4" s="17"/>
      <c r="OGG4" s="17"/>
      <c r="OGH4" s="17"/>
      <c r="OGI4" s="17"/>
      <c r="OGJ4" s="17"/>
      <c r="OGK4" s="17"/>
      <c r="OGL4" s="17"/>
      <c r="OGM4" s="17"/>
      <c r="OGN4" s="17"/>
      <c r="OGO4" s="17"/>
      <c r="OGP4" s="17"/>
      <c r="OGQ4" s="17"/>
      <c r="OGR4" s="17"/>
      <c r="OGS4" s="17"/>
      <c r="OGT4" s="17"/>
      <c r="OGU4" s="17"/>
      <c r="OGV4" s="17"/>
      <c r="OGW4" s="17"/>
      <c r="OGX4" s="17"/>
      <c r="OGY4" s="17"/>
      <c r="OGZ4" s="17"/>
      <c r="OHA4" s="17"/>
      <c r="OHB4" s="17"/>
      <c r="OHC4" s="17"/>
      <c r="OHD4" s="17"/>
      <c r="OHE4" s="17"/>
      <c r="OHF4" s="17"/>
      <c r="OHG4" s="17"/>
      <c r="OHH4" s="17"/>
      <c r="OHI4" s="17"/>
      <c r="OHJ4" s="17"/>
      <c r="OHK4" s="17"/>
      <c r="OHL4" s="17"/>
      <c r="OHM4" s="17"/>
      <c r="OHN4" s="17"/>
      <c r="OHO4" s="17"/>
      <c r="OHP4" s="17"/>
      <c r="OHQ4" s="17"/>
      <c r="OHR4" s="17"/>
      <c r="OHS4" s="17"/>
      <c r="OHT4" s="17"/>
      <c r="OHU4" s="17"/>
      <c r="OHV4" s="17"/>
      <c r="OHW4" s="17"/>
      <c r="OHX4" s="17"/>
      <c r="OHY4" s="17"/>
      <c r="OHZ4" s="17"/>
      <c r="OIA4" s="17"/>
      <c r="OIB4" s="17"/>
      <c r="OIC4" s="17"/>
      <c r="OID4" s="17"/>
      <c r="OIE4" s="17"/>
      <c r="OIF4" s="17"/>
      <c r="OIG4" s="17"/>
      <c r="OIH4" s="17"/>
      <c r="OII4" s="17"/>
      <c r="OIJ4" s="17"/>
      <c r="OIK4" s="17"/>
      <c r="OIL4" s="17"/>
      <c r="OIM4" s="17"/>
      <c r="OIN4" s="17"/>
      <c r="OIO4" s="17"/>
      <c r="OIP4" s="17"/>
      <c r="OIQ4" s="17"/>
      <c r="OIR4" s="17"/>
      <c r="OIS4" s="17"/>
      <c r="OIT4" s="17"/>
      <c r="OIU4" s="17"/>
      <c r="OIV4" s="17"/>
      <c r="OIW4" s="17"/>
      <c r="OIX4" s="17"/>
      <c r="OIY4" s="17"/>
      <c r="OIZ4" s="17"/>
      <c r="OJA4" s="17"/>
      <c r="OJB4" s="17"/>
      <c r="OJC4" s="17"/>
      <c r="OJD4" s="17"/>
      <c r="OJE4" s="17"/>
      <c r="OJF4" s="17"/>
      <c r="OJG4" s="17"/>
      <c r="OJH4" s="17"/>
      <c r="OJI4" s="17"/>
      <c r="OJJ4" s="17"/>
      <c r="OJK4" s="17"/>
      <c r="OJL4" s="17"/>
      <c r="OJM4" s="17"/>
      <c r="OJN4" s="17"/>
      <c r="OJO4" s="17"/>
      <c r="OJP4" s="17"/>
      <c r="OJQ4" s="17"/>
      <c r="OJR4" s="17"/>
      <c r="OJS4" s="17"/>
      <c r="OJT4" s="17"/>
      <c r="OJU4" s="17"/>
      <c r="OJV4" s="17"/>
      <c r="OJW4" s="17"/>
      <c r="OJX4" s="17"/>
      <c r="OJY4" s="17"/>
      <c r="OJZ4" s="17"/>
      <c r="OKA4" s="17"/>
      <c r="OKB4" s="17"/>
      <c r="OKC4" s="17"/>
      <c r="OKD4" s="17"/>
      <c r="OKE4" s="17"/>
      <c r="OKF4" s="17"/>
      <c r="OKG4" s="17"/>
      <c r="OKH4" s="17"/>
      <c r="OKI4" s="17"/>
      <c r="OKJ4" s="17"/>
      <c r="OKK4" s="17"/>
      <c r="OKL4" s="17"/>
      <c r="OKM4" s="17"/>
      <c r="OKN4" s="17"/>
      <c r="OKO4" s="17"/>
      <c r="OKP4" s="17"/>
      <c r="OKQ4" s="17"/>
      <c r="OKR4" s="17"/>
      <c r="OKS4" s="17"/>
      <c r="OKT4" s="17"/>
      <c r="OKU4" s="17"/>
      <c r="OKV4" s="17"/>
      <c r="OKW4" s="17"/>
      <c r="OKX4" s="17"/>
      <c r="OKY4" s="17"/>
      <c r="OKZ4" s="17"/>
      <c r="OLA4" s="17"/>
      <c r="OLB4" s="17"/>
      <c r="OLC4" s="17"/>
      <c r="OLD4" s="17"/>
      <c r="OLE4" s="17"/>
      <c r="OLF4" s="17"/>
      <c r="OLG4" s="17"/>
      <c r="OLH4" s="17"/>
      <c r="OLI4" s="17"/>
      <c r="OLJ4" s="17"/>
      <c r="OLK4" s="17"/>
      <c r="OLL4" s="17"/>
      <c r="OLM4" s="17"/>
      <c r="OLN4" s="17"/>
      <c r="OLO4" s="17"/>
      <c r="OLP4" s="17"/>
      <c r="OLQ4" s="17"/>
      <c r="OLR4" s="17"/>
      <c r="OLS4" s="17"/>
      <c r="OLT4" s="17"/>
      <c r="OLU4" s="17"/>
      <c r="OLV4" s="17"/>
      <c r="OLW4" s="17"/>
      <c r="OLX4" s="17"/>
      <c r="OLY4" s="17"/>
      <c r="OLZ4" s="17"/>
      <c r="OMA4" s="17"/>
      <c r="OMB4" s="17"/>
      <c r="OMC4" s="17"/>
      <c r="OMD4" s="17"/>
      <c r="OME4" s="17"/>
      <c r="OMF4" s="17"/>
      <c r="OMG4" s="17"/>
      <c r="OMH4" s="17"/>
      <c r="OMI4" s="17"/>
      <c r="OMJ4" s="17"/>
      <c r="OMK4" s="17"/>
      <c r="OML4" s="17"/>
      <c r="OMM4" s="17"/>
      <c r="OMN4" s="17"/>
      <c r="OMO4" s="17"/>
      <c r="OMP4" s="17"/>
      <c r="OMQ4" s="17"/>
      <c r="OMR4" s="17"/>
      <c r="OMS4" s="17"/>
      <c r="OMT4" s="17"/>
      <c r="OMU4" s="17"/>
      <c r="OMV4" s="17"/>
      <c r="OMW4" s="17"/>
      <c r="OMX4" s="17"/>
      <c r="OMY4" s="17"/>
      <c r="OMZ4" s="17"/>
      <c r="ONA4" s="17"/>
      <c r="ONB4" s="17"/>
      <c r="ONC4" s="17"/>
      <c r="OND4" s="17"/>
      <c r="ONE4" s="17"/>
      <c r="ONF4" s="17"/>
      <c r="ONG4" s="17"/>
      <c r="ONH4" s="17"/>
      <c r="ONI4" s="17"/>
      <c r="ONJ4" s="17"/>
      <c r="ONK4" s="17"/>
      <c r="ONL4" s="17"/>
      <c r="ONM4" s="17"/>
      <c r="ONN4" s="17"/>
      <c r="ONO4" s="17"/>
      <c r="ONP4" s="17"/>
      <c r="ONQ4" s="17"/>
      <c r="ONR4" s="17"/>
      <c r="ONS4" s="17"/>
      <c r="ONT4" s="17"/>
      <c r="ONU4" s="17"/>
      <c r="ONV4" s="17"/>
      <c r="ONW4" s="17"/>
      <c r="ONX4" s="17"/>
      <c r="ONY4" s="17"/>
      <c r="ONZ4" s="17"/>
      <c r="OOA4" s="17"/>
      <c r="OOB4" s="17"/>
      <c r="OOC4" s="17"/>
      <c r="OOD4" s="17"/>
      <c r="OOE4" s="17"/>
      <c r="OOF4" s="17"/>
      <c r="OOG4" s="17"/>
      <c r="OOH4" s="17"/>
      <c r="OOI4" s="17"/>
      <c r="OOJ4" s="17"/>
      <c r="OOK4" s="17"/>
      <c r="OOL4" s="17"/>
      <c r="OOM4" s="17"/>
      <c r="OON4" s="17"/>
      <c r="OOO4" s="17"/>
      <c r="OOP4" s="17"/>
      <c r="OOQ4" s="17"/>
      <c r="OOR4" s="17"/>
      <c r="OOS4" s="17"/>
      <c r="OOT4" s="17"/>
      <c r="OOU4" s="17"/>
      <c r="OOV4" s="17"/>
      <c r="OOW4" s="17"/>
      <c r="OOX4" s="17"/>
      <c r="OOY4" s="17"/>
      <c r="OOZ4" s="17"/>
      <c r="OPA4" s="17"/>
      <c r="OPB4" s="17"/>
      <c r="OPC4" s="17"/>
      <c r="OPD4" s="17"/>
      <c r="OPE4" s="17"/>
      <c r="OPF4" s="17"/>
      <c r="OPG4" s="17"/>
      <c r="OPH4" s="17"/>
      <c r="OPI4" s="17"/>
      <c r="OPJ4" s="17"/>
      <c r="OPK4" s="17"/>
      <c r="OPL4" s="17"/>
      <c r="OPM4" s="17"/>
      <c r="OPN4" s="17"/>
      <c r="OPO4" s="17"/>
      <c r="OPP4" s="17"/>
      <c r="OPQ4" s="17"/>
      <c r="OPR4" s="17"/>
      <c r="OPS4" s="17"/>
      <c r="OPT4" s="17"/>
      <c r="OPU4" s="17"/>
      <c r="OPV4" s="17"/>
      <c r="OPW4" s="17"/>
      <c r="OPX4" s="17"/>
      <c r="OPY4" s="17"/>
      <c r="OPZ4" s="17"/>
      <c r="OQA4" s="17"/>
      <c r="OQB4" s="17"/>
      <c r="OQC4" s="17"/>
      <c r="OQD4" s="17"/>
      <c r="OQE4" s="17"/>
      <c r="OQF4" s="17"/>
      <c r="OQG4" s="17"/>
      <c r="OQH4" s="17"/>
      <c r="OQI4" s="17"/>
      <c r="OQJ4" s="17"/>
      <c r="OQK4" s="17"/>
      <c r="OQL4" s="17"/>
      <c r="OQM4" s="17"/>
      <c r="OQN4" s="17"/>
      <c r="OQO4" s="17"/>
      <c r="OQP4" s="17"/>
      <c r="OQQ4" s="17"/>
      <c r="OQR4" s="17"/>
      <c r="OQS4" s="17"/>
      <c r="OQT4" s="17"/>
      <c r="OQU4" s="17"/>
      <c r="OQV4" s="17"/>
      <c r="OQW4" s="17"/>
      <c r="OQX4" s="17"/>
      <c r="OQY4" s="17"/>
      <c r="OQZ4" s="17"/>
      <c r="ORA4" s="17"/>
      <c r="ORB4" s="17"/>
      <c r="ORC4" s="17"/>
      <c r="ORD4" s="17"/>
      <c r="ORE4" s="17"/>
      <c r="ORF4" s="17"/>
      <c r="ORG4" s="17"/>
      <c r="ORH4" s="17"/>
      <c r="ORI4" s="17"/>
      <c r="ORJ4" s="17"/>
      <c r="ORK4" s="17"/>
      <c r="ORL4" s="17"/>
      <c r="ORM4" s="17"/>
      <c r="ORN4" s="17"/>
      <c r="ORO4" s="17"/>
      <c r="ORP4" s="17"/>
      <c r="ORQ4" s="17"/>
      <c r="ORR4" s="17"/>
      <c r="ORS4" s="17"/>
      <c r="ORT4" s="17"/>
      <c r="ORU4" s="17"/>
      <c r="ORV4" s="17"/>
      <c r="ORW4" s="17"/>
      <c r="ORX4" s="17"/>
      <c r="ORY4" s="17"/>
      <c r="ORZ4" s="17"/>
      <c r="OSA4" s="17"/>
      <c r="OSB4" s="17"/>
      <c r="OSC4" s="17"/>
      <c r="OSD4" s="17"/>
      <c r="OSE4" s="17"/>
      <c r="OSF4" s="17"/>
      <c r="OSG4" s="17"/>
      <c r="OSH4" s="17"/>
      <c r="OSI4" s="17"/>
      <c r="OSJ4" s="17"/>
      <c r="OSK4" s="17"/>
      <c r="OSL4" s="17"/>
      <c r="OSM4" s="17"/>
      <c r="OSN4" s="17"/>
      <c r="OSO4" s="17"/>
      <c r="OSP4" s="17"/>
      <c r="OSQ4" s="17"/>
      <c r="OSR4" s="17"/>
      <c r="OSS4" s="17"/>
      <c r="OST4" s="17"/>
      <c r="OSU4" s="17"/>
      <c r="OSV4" s="17"/>
      <c r="OSW4" s="17"/>
      <c r="OSX4" s="17"/>
      <c r="OSY4" s="17"/>
      <c r="OSZ4" s="17"/>
      <c r="OTA4" s="17"/>
      <c r="OTB4" s="17"/>
      <c r="OTC4" s="17"/>
      <c r="OTD4" s="17"/>
      <c r="OTE4" s="17"/>
      <c r="OTF4" s="17"/>
      <c r="OTG4" s="17"/>
      <c r="OTH4" s="17"/>
      <c r="OTI4" s="17"/>
      <c r="OTJ4" s="17"/>
      <c r="OTK4" s="17"/>
      <c r="OTL4" s="17"/>
      <c r="OTM4" s="17"/>
      <c r="OTN4" s="17"/>
      <c r="OTO4" s="17"/>
      <c r="OTP4" s="17"/>
      <c r="OTQ4" s="17"/>
      <c r="OTR4" s="17"/>
      <c r="OTS4" s="17"/>
      <c r="OTT4" s="17"/>
      <c r="OTU4" s="17"/>
      <c r="OTV4" s="17"/>
      <c r="OTW4" s="17"/>
      <c r="OTX4" s="17"/>
      <c r="OTY4" s="17"/>
      <c r="OTZ4" s="17"/>
      <c r="OUA4" s="17"/>
      <c r="OUB4" s="17"/>
      <c r="OUC4" s="17"/>
      <c r="OUD4" s="17"/>
      <c r="OUE4" s="17"/>
      <c r="OUF4" s="17"/>
      <c r="OUG4" s="17"/>
      <c r="OUH4" s="17"/>
      <c r="OUI4" s="17"/>
      <c r="OUJ4" s="17"/>
      <c r="OUK4" s="17"/>
      <c r="OUL4" s="17"/>
      <c r="OUM4" s="17"/>
      <c r="OUN4" s="17"/>
      <c r="OUO4" s="17"/>
      <c r="OUP4" s="17"/>
      <c r="OUQ4" s="17"/>
      <c r="OUR4" s="17"/>
      <c r="OUS4" s="17"/>
      <c r="OUT4" s="17"/>
      <c r="OUU4" s="17"/>
      <c r="OUV4" s="17"/>
      <c r="OUW4" s="17"/>
      <c r="OUX4" s="17"/>
      <c r="OUY4" s="17"/>
      <c r="OUZ4" s="17"/>
      <c r="OVA4" s="17"/>
      <c r="OVB4" s="17"/>
      <c r="OVC4" s="17"/>
      <c r="OVD4" s="17"/>
      <c r="OVE4" s="17"/>
      <c r="OVF4" s="17"/>
      <c r="OVG4" s="17"/>
      <c r="OVH4" s="17"/>
      <c r="OVI4" s="17"/>
      <c r="OVJ4" s="17"/>
      <c r="OVK4" s="17"/>
      <c r="OVL4" s="17"/>
      <c r="OVM4" s="17"/>
      <c r="OVN4" s="17"/>
      <c r="OVO4" s="17"/>
      <c r="OVP4" s="17"/>
      <c r="OVQ4" s="17"/>
      <c r="OVR4" s="17"/>
      <c r="OVS4" s="17"/>
      <c r="OVT4" s="17"/>
      <c r="OVU4" s="17"/>
      <c r="OVV4" s="17"/>
      <c r="OVW4" s="17"/>
      <c r="OVX4" s="17"/>
      <c r="OVY4" s="17"/>
      <c r="OVZ4" s="17"/>
      <c r="OWA4" s="17"/>
      <c r="OWB4" s="17"/>
      <c r="OWC4" s="17"/>
      <c r="OWD4" s="17"/>
      <c r="OWE4" s="17"/>
      <c r="OWF4" s="17"/>
      <c r="OWG4" s="17"/>
      <c r="OWH4" s="17"/>
      <c r="OWI4" s="17"/>
      <c r="OWJ4" s="17"/>
      <c r="OWK4" s="17"/>
      <c r="OWL4" s="17"/>
      <c r="OWM4" s="17"/>
      <c r="OWN4" s="17"/>
      <c r="OWO4" s="17"/>
      <c r="OWP4" s="17"/>
      <c r="OWQ4" s="17"/>
      <c r="OWR4" s="17"/>
      <c r="OWS4" s="17"/>
      <c r="OWT4" s="17"/>
      <c r="OWU4" s="17"/>
      <c r="OWV4" s="17"/>
      <c r="OWW4" s="17"/>
      <c r="OWX4" s="17"/>
      <c r="OWY4" s="17"/>
      <c r="OWZ4" s="17"/>
      <c r="OXA4" s="17"/>
      <c r="OXB4" s="17"/>
      <c r="OXC4" s="17"/>
      <c r="OXD4" s="17"/>
      <c r="OXE4" s="17"/>
      <c r="OXF4" s="17"/>
      <c r="OXG4" s="17"/>
      <c r="OXH4" s="17"/>
      <c r="OXI4" s="17"/>
      <c r="OXJ4" s="17"/>
      <c r="OXK4" s="17"/>
      <c r="OXL4" s="17"/>
      <c r="OXM4" s="17"/>
      <c r="OXN4" s="17"/>
      <c r="OXO4" s="17"/>
      <c r="OXP4" s="17"/>
      <c r="OXQ4" s="17"/>
      <c r="OXR4" s="17"/>
      <c r="OXS4" s="17"/>
      <c r="OXT4" s="17"/>
      <c r="OXU4" s="17"/>
      <c r="OXV4" s="17"/>
      <c r="OXW4" s="17"/>
      <c r="OXX4" s="17"/>
      <c r="OXY4" s="17"/>
      <c r="OXZ4" s="17"/>
      <c r="OYA4" s="17"/>
      <c r="OYB4" s="17"/>
      <c r="OYC4" s="17"/>
      <c r="OYD4" s="17"/>
      <c r="OYE4" s="17"/>
      <c r="OYF4" s="17"/>
      <c r="OYG4" s="17"/>
      <c r="OYH4" s="17"/>
      <c r="OYI4" s="17"/>
      <c r="OYJ4" s="17"/>
      <c r="OYK4" s="17"/>
      <c r="OYL4" s="17"/>
      <c r="OYM4" s="17"/>
      <c r="OYN4" s="17"/>
      <c r="OYO4" s="17"/>
      <c r="OYP4" s="17"/>
      <c r="OYQ4" s="17"/>
      <c r="OYR4" s="17"/>
      <c r="OYS4" s="17"/>
      <c r="OYT4" s="17"/>
      <c r="OYU4" s="17"/>
      <c r="OYV4" s="17"/>
      <c r="OYW4" s="17"/>
      <c r="OYX4" s="17"/>
      <c r="OYY4" s="17"/>
      <c r="OYZ4" s="17"/>
      <c r="OZA4" s="17"/>
      <c r="OZB4" s="17"/>
      <c r="OZC4" s="17"/>
      <c r="OZD4" s="17"/>
      <c r="OZE4" s="17"/>
      <c r="OZF4" s="17"/>
      <c r="OZG4" s="17"/>
      <c r="OZH4" s="17"/>
      <c r="OZI4" s="17"/>
      <c r="OZJ4" s="17"/>
      <c r="OZK4" s="17"/>
      <c r="OZL4" s="17"/>
      <c r="OZM4" s="17"/>
      <c r="OZN4" s="17"/>
      <c r="OZO4" s="17"/>
      <c r="OZP4" s="17"/>
      <c r="OZQ4" s="17"/>
      <c r="OZR4" s="17"/>
      <c r="OZS4" s="17"/>
      <c r="OZT4" s="17"/>
      <c r="OZU4" s="17"/>
      <c r="OZV4" s="17"/>
      <c r="OZW4" s="17"/>
      <c r="OZX4" s="17"/>
      <c r="OZY4" s="17"/>
      <c r="OZZ4" s="17"/>
      <c r="PAA4" s="17"/>
      <c r="PAB4" s="17"/>
      <c r="PAC4" s="17"/>
      <c r="PAD4" s="17"/>
      <c r="PAE4" s="17"/>
      <c r="PAF4" s="17"/>
      <c r="PAG4" s="17"/>
      <c r="PAH4" s="17"/>
      <c r="PAI4" s="17"/>
      <c r="PAJ4" s="17"/>
      <c r="PAK4" s="17"/>
      <c r="PAL4" s="17"/>
      <c r="PAM4" s="17"/>
      <c r="PAN4" s="17"/>
      <c r="PAO4" s="17"/>
      <c r="PAP4" s="17"/>
      <c r="PAQ4" s="17"/>
      <c r="PAR4" s="17"/>
      <c r="PAS4" s="17"/>
      <c r="PAT4" s="17"/>
      <c r="PAU4" s="17"/>
      <c r="PAV4" s="17"/>
      <c r="PAW4" s="17"/>
      <c r="PAX4" s="17"/>
      <c r="PAY4" s="17"/>
      <c r="PAZ4" s="17"/>
      <c r="PBA4" s="17"/>
      <c r="PBB4" s="17"/>
      <c r="PBC4" s="17"/>
      <c r="PBD4" s="17"/>
      <c r="PBE4" s="17"/>
      <c r="PBF4" s="17"/>
      <c r="PBG4" s="17"/>
      <c r="PBH4" s="17"/>
      <c r="PBI4" s="17"/>
      <c r="PBJ4" s="17"/>
      <c r="PBK4" s="17"/>
      <c r="PBL4" s="17"/>
      <c r="PBM4" s="17"/>
      <c r="PBN4" s="17"/>
      <c r="PBO4" s="17"/>
      <c r="PBP4" s="17"/>
      <c r="PBQ4" s="17"/>
      <c r="PBR4" s="17"/>
      <c r="PBS4" s="17"/>
      <c r="PBT4" s="17"/>
      <c r="PBU4" s="17"/>
      <c r="PBV4" s="17"/>
      <c r="PBW4" s="17"/>
      <c r="PBX4" s="17"/>
      <c r="PBY4" s="17"/>
      <c r="PBZ4" s="17"/>
      <c r="PCA4" s="17"/>
      <c r="PCB4" s="17"/>
      <c r="PCC4" s="17"/>
      <c r="PCD4" s="17"/>
      <c r="PCE4" s="17"/>
      <c r="PCF4" s="17"/>
      <c r="PCG4" s="17"/>
      <c r="PCH4" s="17"/>
      <c r="PCI4" s="17"/>
      <c r="PCJ4" s="17"/>
      <c r="PCK4" s="17"/>
      <c r="PCL4" s="17"/>
      <c r="PCM4" s="17"/>
      <c r="PCN4" s="17"/>
      <c r="PCO4" s="17"/>
      <c r="PCP4" s="17"/>
      <c r="PCQ4" s="17"/>
      <c r="PCR4" s="17"/>
      <c r="PCS4" s="17"/>
      <c r="PCT4" s="17"/>
      <c r="PCU4" s="17"/>
      <c r="PCV4" s="17"/>
      <c r="PCW4" s="17"/>
      <c r="PCX4" s="17"/>
      <c r="PCY4" s="17"/>
      <c r="PCZ4" s="17"/>
      <c r="PDA4" s="17"/>
      <c r="PDB4" s="17"/>
      <c r="PDC4" s="17"/>
      <c r="PDD4" s="17"/>
      <c r="PDE4" s="17"/>
      <c r="PDF4" s="17"/>
      <c r="PDG4" s="17"/>
      <c r="PDH4" s="17"/>
      <c r="PDI4" s="17"/>
      <c r="PDJ4" s="17"/>
      <c r="PDK4" s="17"/>
      <c r="PDL4" s="17"/>
      <c r="PDM4" s="17"/>
      <c r="PDN4" s="17"/>
      <c r="PDO4" s="17"/>
      <c r="PDP4" s="17"/>
      <c r="PDQ4" s="17"/>
      <c r="PDR4" s="17"/>
      <c r="PDS4" s="17"/>
      <c r="PDT4" s="17"/>
      <c r="PDU4" s="17"/>
      <c r="PDV4" s="17"/>
      <c r="PDW4" s="17"/>
      <c r="PDX4" s="17"/>
      <c r="PDY4" s="17"/>
      <c r="PDZ4" s="17"/>
      <c r="PEA4" s="17"/>
      <c r="PEB4" s="17"/>
      <c r="PEC4" s="17"/>
      <c r="PED4" s="17"/>
      <c r="PEE4" s="17"/>
      <c r="PEF4" s="17"/>
      <c r="PEG4" s="17"/>
      <c r="PEH4" s="17"/>
      <c r="PEI4" s="17"/>
      <c r="PEJ4" s="17"/>
      <c r="PEK4" s="17"/>
      <c r="PEL4" s="17"/>
      <c r="PEM4" s="17"/>
      <c r="PEN4" s="17"/>
      <c r="PEO4" s="17"/>
      <c r="PEP4" s="17"/>
      <c r="PEQ4" s="17"/>
      <c r="PER4" s="17"/>
      <c r="PES4" s="17"/>
      <c r="PET4" s="17"/>
      <c r="PEU4" s="17"/>
      <c r="PEV4" s="17"/>
      <c r="PEW4" s="17"/>
      <c r="PEX4" s="17"/>
      <c r="PEY4" s="17"/>
      <c r="PEZ4" s="17"/>
      <c r="PFA4" s="17"/>
      <c r="PFB4" s="17"/>
      <c r="PFC4" s="17"/>
      <c r="PFD4" s="17"/>
      <c r="PFE4" s="17"/>
      <c r="PFF4" s="17"/>
      <c r="PFG4" s="17"/>
      <c r="PFH4" s="17"/>
      <c r="PFI4" s="17"/>
      <c r="PFJ4" s="17"/>
      <c r="PFK4" s="17"/>
      <c r="PFL4" s="17"/>
      <c r="PFM4" s="17"/>
      <c r="PFN4" s="17"/>
      <c r="PFO4" s="17"/>
      <c r="PFP4" s="17"/>
      <c r="PFQ4" s="17"/>
      <c r="PFR4" s="17"/>
      <c r="PFS4" s="17"/>
      <c r="PFT4" s="17"/>
      <c r="PFU4" s="17"/>
      <c r="PFV4" s="17"/>
      <c r="PFW4" s="17"/>
      <c r="PFX4" s="17"/>
      <c r="PFY4" s="17"/>
      <c r="PFZ4" s="17"/>
      <c r="PGA4" s="17"/>
      <c r="PGB4" s="17"/>
      <c r="PGC4" s="17"/>
      <c r="PGD4" s="17"/>
      <c r="PGE4" s="17"/>
      <c r="PGF4" s="17"/>
      <c r="PGG4" s="17"/>
      <c r="PGH4" s="17"/>
      <c r="PGI4" s="17"/>
      <c r="PGJ4" s="17"/>
      <c r="PGK4" s="17"/>
      <c r="PGL4" s="17"/>
      <c r="PGM4" s="17"/>
      <c r="PGN4" s="17"/>
      <c r="PGO4" s="17"/>
      <c r="PGP4" s="17"/>
      <c r="PGQ4" s="17"/>
      <c r="PGR4" s="17"/>
      <c r="PGS4" s="17"/>
      <c r="PGT4" s="17"/>
      <c r="PGU4" s="17"/>
      <c r="PGV4" s="17"/>
      <c r="PGW4" s="17"/>
      <c r="PGX4" s="17"/>
      <c r="PGY4" s="17"/>
      <c r="PGZ4" s="17"/>
      <c r="PHA4" s="17"/>
      <c r="PHB4" s="17"/>
      <c r="PHC4" s="17"/>
      <c r="PHD4" s="17"/>
      <c r="PHE4" s="17"/>
      <c r="PHF4" s="17"/>
      <c r="PHG4" s="17"/>
      <c r="PHH4" s="17"/>
      <c r="PHI4" s="17"/>
      <c r="PHJ4" s="17"/>
      <c r="PHK4" s="17"/>
      <c r="PHL4" s="17"/>
      <c r="PHM4" s="17"/>
      <c r="PHN4" s="17"/>
      <c r="PHO4" s="17"/>
      <c r="PHP4" s="17"/>
      <c r="PHQ4" s="17"/>
      <c r="PHR4" s="17"/>
      <c r="PHS4" s="17"/>
      <c r="PHT4" s="17"/>
      <c r="PHU4" s="17"/>
      <c r="PHV4" s="17"/>
      <c r="PHW4" s="17"/>
      <c r="PHX4" s="17"/>
      <c r="PHY4" s="17"/>
      <c r="PHZ4" s="17"/>
      <c r="PIA4" s="17"/>
      <c r="PIB4" s="17"/>
      <c r="PIC4" s="17"/>
      <c r="PID4" s="17"/>
      <c r="PIE4" s="17"/>
      <c r="PIF4" s="17"/>
      <c r="PIG4" s="17"/>
      <c r="PIH4" s="17"/>
      <c r="PII4" s="17"/>
      <c r="PIJ4" s="17"/>
      <c r="PIK4" s="17"/>
      <c r="PIL4" s="17"/>
      <c r="PIM4" s="17"/>
      <c r="PIN4" s="17"/>
      <c r="PIO4" s="17"/>
      <c r="PIP4" s="17"/>
      <c r="PIQ4" s="17"/>
      <c r="PIR4" s="17"/>
      <c r="PIS4" s="17"/>
      <c r="PIT4" s="17"/>
      <c r="PIU4" s="17"/>
      <c r="PIV4" s="17"/>
      <c r="PIW4" s="17"/>
      <c r="PIX4" s="17"/>
      <c r="PIY4" s="17"/>
      <c r="PIZ4" s="17"/>
      <c r="PJA4" s="17"/>
      <c r="PJB4" s="17"/>
      <c r="PJC4" s="17"/>
      <c r="PJD4" s="17"/>
      <c r="PJE4" s="17"/>
      <c r="PJF4" s="17"/>
      <c r="PJG4" s="17"/>
      <c r="PJH4" s="17"/>
      <c r="PJI4" s="17"/>
      <c r="PJJ4" s="17"/>
      <c r="PJK4" s="17"/>
      <c r="PJL4" s="17"/>
      <c r="PJM4" s="17"/>
      <c r="PJN4" s="17"/>
      <c r="PJO4" s="17"/>
      <c r="PJP4" s="17"/>
      <c r="PJQ4" s="17"/>
      <c r="PJR4" s="17"/>
      <c r="PJS4" s="17"/>
      <c r="PJT4" s="17"/>
      <c r="PJU4" s="17"/>
      <c r="PJV4" s="17"/>
      <c r="PJW4" s="17"/>
      <c r="PJX4" s="17"/>
      <c r="PJY4" s="17"/>
      <c r="PJZ4" s="17"/>
      <c r="PKA4" s="17"/>
      <c r="PKB4" s="17"/>
      <c r="PKC4" s="17"/>
      <c r="PKD4" s="17"/>
      <c r="PKE4" s="17"/>
      <c r="PKF4" s="17"/>
      <c r="PKG4" s="17"/>
      <c r="PKH4" s="17"/>
      <c r="PKI4" s="17"/>
      <c r="PKJ4" s="17"/>
      <c r="PKK4" s="17"/>
      <c r="PKL4" s="17"/>
      <c r="PKM4" s="17"/>
      <c r="PKN4" s="17"/>
      <c r="PKO4" s="17"/>
      <c r="PKP4" s="17"/>
      <c r="PKQ4" s="17"/>
      <c r="PKR4" s="17"/>
      <c r="PKS4" s="17"/>
      <c r="PKT4" s="17"/>
      <c r="PKU4" s="17"/>
      <c r="PKV4" s="17"/>
      <c r="PKW4" s="17"/>
      <c r="PKX4" s="17"/>
      <c r="PKY4" s="17"/>
      <c r="PKZ4" s="17"/>
      <c r="PLA4" s="17"/>
      <c r="PLB4" s="17"/>
      <c r="PLC4" s="17"/>
      <c r="PLD4" s="17"/>
      <c r="PLE4" s="17"/>
      <c r="PLF4" s="17"/>
      <c r="PLG4" s="17"/>
      <c r="PLH4" s="17"/>
      <c r="PLI4" s="17"/>
      <c r="PLJ4" s="17"/>
      <c r="PLK4" s="17"/>
      <c r="PLL4" s="17"/>
      <c r="PLM4" s="17"/>
      <c r="PLN4" s="17"/>
      <c r="PLO4" s="17"/>
      <c r="PLP4" s="17"/>
      <c r="PLQ4" s="17"/>
      <c r="PLR4" s="17"/>
      <c r="PLS4" s="17"/>
      <c r="PLT4" s="17"/>
      <c r="PLU4" s="17"/>
      <c r="PLV4" s="17"/>
      <c r="PLW4" s="17"/>
      <c r="PLX4" s="17"/>
      <c r="PLY4" s="17"/>
      <c r="PLZ4" s="17"/>
      <c r="PMA4" s="17"/>
      <c r="PMB4" s="17"/>
      <c r="PMC4" s="17"/>
      <c r="PMD4" s="17"/>
      <c r="PME4" s="17"/>
      <c r="PMF4" s="17"/>
      <c r="PMG4" s="17"/>
      <c r="PMH4" s="17"/>
      <c r="PMI4" s="17"/>
      <c r="PMJ4" s="17"/>
      <c r="PMK4" s="17"/>
      <c r="PML4" s="17"/>
      <c r="PMM4" s="17"/>
      <c r="PMN4" s="17"/>
      <c r="PMO4" s="17"/>
      <c r="PMP4" s="17"/>
      <c r="PMQ4" s="17"/>
      <c r="PMR4" s="17"/>
      <c r="PMS4" s="17"/>
      <c r="PMT4" s="17"/>
      <c r="PMU4" s="17"/>
      <c r="PMV4" s="17"/>
      <c r="PMW4" s="17"/>
      <c r="PMX4" s="17"/>
      <c r="PMY4" s="17"/>
      <c r="PMZ4" s="17"/>
      <c r="PNA4" s="17"/>
      <c r="PNB4" s="17"/>
      <c r="PNC4" s="17"/>
      <c r="PND4" s="17"/>
      <c r="PNE4" s="17"/>
      <c r="PNF4" s="17"/>
      <c r="PNG4" s="17"/>
      <c r="PNH4" s="17"/>
      <c r="PNI4" s="17"/>
      <c r="PNJ4" s="17"/>
      <c r="PNK4" s="17"/>
      <c r="PNL4" s="17"/>
      <c r="PNM4" s="17"/>
      <c r="PNN4" s="17"/>
      <c r="PNO4" s="17"/>
      <c r="PNP4" s="17"/>
      <c r="PNQ4" s="17"/>
      <c r="PNR4" s="17"/>
      <c r="PNS4" s="17"/>
      <c r="PNT4" s="17"/>
      <c r="PNU4" s="17"/>
      <c r="PNV4" s="17"/>
      <c r="PNW4" s="17"/>
      <c r="PNX4" s="17"/>
      <c r="PNY4" s="17"/>
      <c r="PNZ4" s="17"/>
      <c r="POA4" s="17"/>
      <c r="POB4" s="17"/>
      <c r="POC4" s="17"/>
      <c r="POD4" s="17"/>
      <c r="POE4" s="17"/>
      <c r="POF4" s="17"/>
      <c r="POG4" s="17"/>
      <c r="POH4" s="17"/>
      <c r="POI4" s="17"/>
      <c r="POJ4" s="17"/>
      <c r="POK4" s="17"/>
      <c r="POL4" s="17"/>
      <c r="POM4" s="17"/>
      <c r="PON4" s="17"/>
      <c r="POO4" s="17"/>
      <c r="POP4" s="17"/>
      <c r="POQ4" s="17"/>
      <c r="POR4" s="17"/>
      <c r="POS4" s="17"/>
      <c r="POT4" s="17"/>
      <c r="POU4" s="17"/>
      <c r="POV4" s="17"/>
      <c r="POW4" s="17"/>
      <c r="POX4" s="17"/>
      <c r="POY4" s="17"/>
      <c r="POZ4" s="17"/>
      <c r="PPA4" s="17"/>
      <c r="PPB4" s="17"/>
      <c r="PPC4" s="17"/>
      <c r="PPD4" s="17"/>
      <c r="PPE4" s="17"/>
      <c r="PPF4" s="17"/>
      <c r="PPG4" s="17"/>
      <c r="PPH4" s="17"/>
      <c r="PPI4" s="17"/>
      <c r="PPJ4" s="17"/>
      <c r="PPK4" s="17"/>
      <c r="PPL4" s="17"/>
      <c r="PPM4" s="17"/>
      <c r="PPN4" s="17"/>
      <c r="PPO4" s="17"/>
      <c r="PPP4" s="17"/>
      <c r="PPQ4" s="17"/>
      <c r="PPR4" s="17"/>
      <c r="PPS4" s="17"/>
      <c r="PPT4" s="17"/>
      <c r="PPU4" s="17"/>
      <c r="PPV4" s="17"/>
      <c r="PPW4" s="17"/>
      <c r="PPX4" s="17"/>
      <c r="PPY4" s="17"/>
      <c r="PPZ4" s="17"/>
      <c r="PQA4" s="17"/>
      <c r="PQB4" s="17"/>
      <c r="PQC4" s="17"/>
      <c r="PQD4" s="17"/>
      <c r="PQE4" s="17"/>
      <c r="PQF4" s="17"/>
      <c r="PQG4" s="17"/>
      <c r="PQH4" s="17"/>
      <c r="PQI4" s="17"/>
      <c r="PQJ4" s="17"/>
      <c r="PQK4" s="17"/>
      <c r="PQL4" s="17"/>
      <c r="PQM4" s="17"/>
      <c r="PQN4" s="17"/>
      <c r="PQO4" s="17"/>
      <c r="PQP4" s="17"/>
      <c r="PQQ4" s="17"/>
      <c r="PQR4" s="17"/>
      <c r="PQS4" s="17"/>
      <c r="PQT4" s="17"/>
      <c r="PQU4" s="17"/>
      <c r="PQV4" s="17"/>
      <c r="PQW4" s="17"/>
      <c r="PQX4" s="17"/>
      <c r="PQY4" s="17"/>
      <c r="PQZ4" s="17"/>
      <c r="PRA4" s="17"/>
      <c r="PRB4" s="17"/>
      <c r="PRC4" s="17"/>
      <c r="PRD4" s="17"/>
      <c r="PRE4" s="17"/>
      <c r="PRF4" s="17"/>
      <c r="PRG4" s="17"/>
      <c r="PRH4" s="17"/>
      <c r="PRI4" s="17"/>
      <c r="PRJ4" s="17"/>
      <c r="PRK4" s="17"/>
      <c r="PRL4" s="17"/>
      <c r="PRM4" s="17"/>
      <c r="PRN4" s="17"/>
      <c r="PRO4" s="17"/>
      <c r="PRP4" s="17"/>
      <c r="PRQ4" s="17"/>
      <c r="PRR4" s="17"/>
      <c r="PRS4" s="17"/>
      <c r="PRT4" s="17"/>
      <c r="PRU4" s="17"/>
      <c r="PRV4" s="17"/>
      <c r="PRW4" s="17"/>
      <c r="PRX4" s="17"/>
      <c r="PRY4" s="17"/>
      <c r="PRZ4" s="17"/>
      <c r="PSA4" s="17"/>
      <c r="PSB4" s="17"/>
      <c r="PSC4" s="17"/>
      <c r="PSD4" s="17"/>
      <c r="PSE4" s="17"/>
      <c r="PSF4" s="17"/>
      <c r="PSG4" s="17"/>
      <c r="PSH4" s="17"/>
      <c r="PSI4" s="17"/>
      <c r="PSJ4" s="17"/>
      <c r="PSK4" s="17"/>
      <c r="PSL4" s="17"/>
      <c r="PSM4" s="17"/>
      <c r="PSN4" s="17"/>
      <c r="PSO4" s="17"/>
      <c r="PSP4" s="17"/>
      <c r="PSQ4" s="17"/>
      <c r="PSR4" s="17"/>
      <c r="PSS4" s="17"/>
      <c r="PST4" s="17"/>
      <c r="PSU4" s="17"/>
      <c r="PSV4" s="17"/>
      <c r="PSW4" s="17"/>
      <c r="PSX4" s="17"/>
      <c r="PSY4" s="17"/>
      <c r="PSZ4" s="17"/>
      <c r="PTA4" s="17"/>
      <c r="PTB4" s="17"/>
      <c r="PTC4" s="17"/>
      <c r="PTD4" s="17"/>
      <c r="PTE4" s="17"/>
      <c r="PTF4" s="17"/>
      <c r="PTG4" s="17"/>
      <c r="PTH4" s="17"/>
      <c r="PTI4" s="17"/>
      <c r="PTJ4" s="17"/>
      <c r="PTK4" s="17"/>
      <c r="PTL4" s="17"/>
      <c r="PTM4" s="17"/>
      <c r="PTN4" s="17"/>
      <c r="PTO4" s="17"/>
      <c r="PTP4" s="17"/>
      <c r="PTQ4" s="17"/>
      <c r="PTR4" s="17"/>
      <c r="PTS4" s="17"/>
      <c r="PTT4" s="17"/>
      <c r="PTU4" s="17"/>
      <c r="PTV4" s="17"/>
      <c r="PTW4" s="17"/>
      <c r="PTX4" s="17"/>
      <c r="PTY4" s="17"/>
      <c r="PTZ4" s="17"/>
      <c r="PUA4" s="17"/>
      <c r="PUB4" s="17"/>
      <c r="PUC4" s="17"/>
      <c r="PUD4" s="17"/>
      <c r="PUE4" s="17"/>
      <c r="PUF4" s="17"/>
      <c r="PUG4" s="17"/>
      <c r="PUH4" s="17"/>
      <c r="PUI4" s="17"/>
      <c r="PUJ4" s="17"/>
      <c r="PUK4" s="17"/>
      <c r="PUL4" s="17"/>
      <c r="PUM4" s="17"/>
      <c r="PUN4" s="17"/>
      <c r="PUO4" s="17"/>
      <c r="PUP4" s="17"/>
      <c r="PUQ4" s="17"/>
      <c r="PUR4" s="17"/>
      <c r="PUS4" s="17"/>
      <c r="PUT4" s="17"/>
      <c r="PUU4" s="17"/>
      <c r="PUV4" s="17"/>
      <c r="PUW4" s="17"/>
      <c r="PUX4" s="17"/>
      <c r="PUY4" s="17"/>
      <c r="PUZ4" s="17"/>
      <c r="PVA4" s="17"/>
      <c r="PVB4" s="17"/>
      <c r="PVC4" s="17"/>
      <c r="PVD4" s="17"/>
      <c r="PVE4" s="17"/>
      <c r="PVF4" s="17"/>
      <c r="PVG4" s="17"/>
      <c r="PVH4" s="17"/>
      <c r="PVI4" s="17"/>
      <c r="PVJ4" s="17"/>
      <c r="PVK4" s="17"/>
      <c r="PVL4" s="17"/>
      <c r="PVM4" s="17"/>
      <c r="PVN4" s="17"/>
      <c r="PVO4" s="17"/>
      <c r="PVP4" s="17"/>
      <c r="PVQ4" s="17"/>
      <c r="PVR4" s="17"/>
      <c r="PVS4" s="17"/>
      <c r="PVT4" s="17"/>
      <c r="PVU4" s="17"/>
      <c r="PVV4" s="17"/>
      <c r="PVW4" s="17"/>
      <c r="PVX4" s="17"/>
      <c r="PVY4" s="17"/>
      <c r="PVZ4" s="17"/>
      <c r="PWA4" s="17"/>
      <c r="PWB4" s="17"/>
      <c r="PWC4" s="17"/>
      <c r="PWD4" s="17"/>
      <c r="PWE4" s="17"/>
      <c r="PWF4" s="17"/>
      <c r="PWG4" s="17"/>
      <c r="PWH4" s="17"/>
      <c r="PWI4" s="17"/>
      <c r="PWJ4" s="17"/>
      <c r="PWK4" s="17"/>
      <c r="PWL4" s="17"/>
      <c r="PWM4" s="17"/>
      <c r="PWN4" s="17"/>
      <c r="PWO4" s="17"/>
      <c r="PWP4" s="17"/>
      <c r="PWQ4" s="17"/>
      <c r="PWR4" s="17"/>
      <c r="PWS4" s="17"/>
      <c r="PWT4" s="17"/>
      <c r="PWU4" s="17"/>
      <c r="PWV4" s="17"/>
      <c r="PWW4" s="17"/>
      <c r="PWX4" s="17"/>
      <c r="PWY4" s="17"/>
      <c r="PWZ4" s="17"/>
      <c r="PXA4" s="17"/>
      <c r="PXB4" s="17"/>
      <c r="PXC4" s="17"/>
      <c r="PXD4" s="17"/>
      <c r="PXE4" s="17"/>
      <c r="PXF4" s="17"/>
      <c r="PXG4" s="17"/>
      <c r="PXH4" s="17"/>
      <c r="PXI4" s="17"/>
      <c r="PXJ4" s="17"/>
      <c r="PXK4" s="17"/>
      <c r="PXL4" s="17"/>
      <c r="PXM4" s="17"/>
      <c r="PXN4" s="17"/>
      <c r="PXO4" s="17"/>
      <c r="PXP4" s="17"/>
      <c r="PXQ4" s="17"/>
      <c r="PXR4" s="17"/>
      <c r="PXS4" s="17"/>
      <c r="PXT4" s="17"/>
      <c r="PXU4" s="17"/>
      <c r="PXV4" s="17"/>
      <c r="PXW4" s="17"/>
      <c r="PXX4" s="17"/>
      <c r="PXY4" s="17"/>
      <c r="PXZ4" s="17"/>
      <c r="PYA4" s="17"/>
      <c r="PYB4" s="17"/>
      <c r="PYC4" s="17"/>
      <c r="PYD4" s="17"/>
      <c r="PYE4" s="17"/>
      <c r="PYF4" s="17"/>
      <c r="PYG4" s="17"/>
      <c r="PYH4" s="17"/>
      <c r="PYI4" s="17"/>
      <c r="PYJ4" s="17"/>
      <c r="PYK4" s="17"/>
      <c r="PYL4" s="17"/>
      <c r="PYM4" s="17"/>
      <c r="PYN4" s="17"/>
      <c r="PYO4" s="17"/>
      <c r="PYP4" s="17"/>
      <c r="PYQ4" s="17"/>
      <c r="PYR4" s="17"/>
      <c r="PYS4" s="17"/>
      <c r="PYT4" s="17"/>
      <c r="PYU4" s="17"/>
      <c r="PYV4" s="17"/>
      <c r="PYW4" s="17"/>
      <c r="PYX4" s="17"/>
      <c r="PYY4" s="17"/>
      <c r="PYZ4" s="17"/>
      <c r="PZA4" s="17"/>
      <c r="PZB4" s="17"/>
      <c r="PZC4" s="17"/>
      <c r="PZD4" s="17"/>
      <c r="PZE4" s="17"/>
      <c r="PZF4" s="17"/>
      <c r="PZG4" s="17"/>
      <c r="PZH4" s="17"/>
      <c r="PZI4" s="17"/>
      <c r="PZJ4" s="17"/>
      <c r="PZK4" s="17"/>
      <c r="PZL4" s="17"/>
      <c r="PZM4" s="17"/>
      <c r="PZN4" s="17"/>
      <c r="PZO4" s="17"/>
      <c r="PZP4" s="17"/>
      <c r="PZQ4" s="17"/>
      <c r="PZR4" s="17"/>
      <c r="PZS4" s="17"/>
      <c r="PZT4" s="17"/>
      <c r="PZU4" s="17"/>
      <c r="PZV4" s="17"/>
      <c r="PZW4" s="17"/>
      <c r="PZX4" s="17"/>
      <c r="PZY4" s="17"/>
      <c r="PZZ4" s="17"/>
      <c r="QAA4" s="17"/>
      <c r="QAB4" s="17"/>
      <c r="QAC4" s="17"/>
      <c r="QAD4" s="17"/>
      <c r="QAE4" s="17"/>
      <c r="QAF4" s="17"/>
      <c r="QAG4" s="17"/>
      <c r="QAH4" s="17"/>
      <c r="QAI4" s="17"/>
      <c r="QAJ4" s="17"/>
      <c r="QAK4" s="17"/>
      <c r="QAL4" s="17"/>
      <c r="QAM4" s="17"/>
      <c r="QAN4" s="17"/>
      <c r="QAO4" s="17"/>
      <c r="QAP4" s="17"/>
      <c r="QAQ4" s="17"/>
      <c r="QAR4" s="17"/>
      <c r="QAS4" s="17"/>
      <c r="QAT4" s="17"/>
      <c r="QAU4" s="17"/>
      <c r="QAV4" s="17"/>
      <c r="QAW4" s="17"/>
      <c r="QAX4" s="17"/>
      <c r="QAY4" s="17"/>
      <c r="QAZ4" s="17"/>
      <c r="QBA4" s="17"/>
      <c r="QBB4" s="17"/>
      <c r="QBC4" s="17"/>
      <c r="QBD4" s="17"/>
      <c r="QBE4" s="17"/>
      <c r="QBF4" s="17"/>
      <c r="QBG4" s="17"/>
      <c r="QBH4" s="17"/>
      <c r="QBI4" s="17"/>
      <c r="QBJ4" s="17"/>
      <c r="QBK4" s="17"/>
      <c r="QBL4" s="17"/>
      <c r="QBM4" s="17"/>
      <c r="QBN4" s="17"/>
      <c r="QBO4" s="17"/>
      <c r="QBP4" s="17"/>
      <c r="QBQ4" s="17"/>
      <c r="QBR4" s="17"/>
      <c r="QBS4" s="17"/>
      <c r="QBT4" s="17"/>
      <c r="QBU4" s="17"/>
      <c r="QBV4" s="17"/>
      <c r="QBW4" s="17"/>
      <c r="QBX4" s="17"/>
      <c r="QBY4" s="17"/>
      <c r="QBZ4" s="17"/>
      <c r="QCA4" s="17"/>
      <c r="QCB4" s="17"/>
      <c r="QCC4" s="17"/>
      <c r="QCD4" s="17"/>
      <c r="QCE4" s="17"/>
      <c r="QCF4" s="17"/>
      <c r="QCG4" s="17"/>
      <c r="QCH4" s="17"/>
      <c r="QCI4" s="17"/>
      <c r="QCJ4" s="17"/>
      <c r="QCK4" s="17"/>
      <c r="QCL4" s="17"/>
      <c r="QCM4" s="17"/>
      <c r="QCN4" s="17"/>
      <c r="QCO4" s="17"/>
      <c r="QCP4" s="17"/>
      <c r="QCQ4" s="17"/>
      <c r="QCR4" s="17"/>
      <c r="QCS4" s="17"/>
      <c r="QCT4" s="17"/>
      <c r="QCU4" s="17"/>
      <c r="QCV4" s="17"/>
      <c r="QCW4" s="17"/>
      <c r="QCX4" s="17"/>
      <c r="QCY4" s="17"/>
      <c r="QCZ4" s="17"/>
      <c r="QDA4" s="17"/>
      <c r="QDB4" s="17"/>
      <c r="QDC4" s="17"/>
      <c r="QDD4" s="17"/>
      <c r="QDE4" s="17"/>
      <c r="QDF4" s="17"/>
      <c r="QDG4" s="17"/>
      <c r="QDH4" s="17"/>
      <c r="QDI4" s="17"/>
      <c r="QDJ4" s="17"/>
      <c r="QDK4" s="17"/>
      <c r="QDL4" s="17"/>
      <c r="QDM4" s="17"/>
      <c r="QDN4" s="17"/>
      <c r="QDO4" s="17"/>
      <c r="QDP4" s="17"/>
      <c r="QDQ4" s="17"/>
      <c r="QDR4" s="17"/>
      <c r="QDS4" s="17"/>
      <c r="QDT4" s="17"/>
      <c r="QDU4" s="17"/>
      <c r="QDV4" s="17"/>
      <c r="QDW4" s="17"/>
      <c r="QDX4" s="17"/>
      <c r="QDY4" s="17"/>
      <c r="QDZ4" s="17"/>
      <c r="QEA4" s="17"/>
      <c r="QEB4" s="17"/>
      <c r="QEC4" s="17"/>
      <c r="QED4" s="17"/>
      <c r="QEE4" s="17"/>
      <c r="QEF4" s="17"/>
      <c r="QEG4" s="17"/>
      <c r="QEH4" s="17"/>
      <c r="QEI4" s="17"/>
      <c r="QEJ4" s="17"/>
      <c r="QEK4" s="17"/>
      <c r="QEL4" s="17"/>
      <c r="QEM4" s="17"/>
      <c r="QEN4" s="17"/>
      <c r="QEO4" s="17"/>
      <c r="QEP4" s="17"/>
      <c r="QEQ4" s="17"/>
      <c r="QER4" s="17"/>
      <c r="QES4" s="17"/>
      <c r="QET4" s="17"/>
      <c r="QEU4" s="17"/>
      <c r="QEV4" s="17"/>
      <c r="QEW4" s="17"/>
      <c r="QEX4" s="17"/>
      <c r="QEY4" s="17"/>
      <c r="QEZ4" s="17"/>
      <c r="QFA4" s="17"/>
      <c r="QFB4" s="17"/>
      <c r="QFC4" s="17"/>
      <c r="QFD4" s="17"/>
      <c r="QFE4" s="17"/>
      <c r="QFF4" s="17"/>
      <c r="QFG4" s="17"/>
      <c r="QFH4" s="17"/>
      <c r="QFI4" s="17"/>
      <c r="QFJ4" s="17"/>
      <c r="QFK4" s="17"/>
      <c r="QFL4" s="17"/>
      <c r="QFM4" s="17"/>
      <c r="QFN4" s="17"/>
      <c r="QFO4" s="17"/>
      <c r="QFP4" s="17"/>
      <c r="QFQ4" s="17"/>
      <c r="QFR4" s="17"/>
      <c r="QFS4" s="17"/>
      <c r="QFT4" s="17"/>
      <c r="QFU4" s="17"/>
      <c r="QFV4" s="17"/>
      <c r="QFW4" s="17"/>
      <c r="QFX4" s="17"/>
      <c r="QFY4" s="17"/>
      <c r="QFZ4" s="17"/>
      <c r="QGA4" s="17"/>
      <c r="QGB4" s="17"/>
      <c r="QGC4" s="17"/>
      <c r="QGD4" s="17"/>
      <c r="QGE4" s="17"/>
      <c r="QGF4" s="17"/>
      <c r="QGG4" s="17"/>
      <c r="QGH4" s="17"/>
      <c r="QGI4" s="17"/>
      <c r="QGJ4" s="17"/>
      <c r="QGK4" s="17"/>
      <c r="QGL4" s="17"/>
      <c r="QGM4" s="17"/>
      <c r="QGN4" s="17"/>
      <c r="QGO4" s="17"/>
      <c r="QGP4" s="17"/>
      <c r="QGQ4" s="17"/>
      <c r="QGR4" s="17"/>
      <c r="QGS4" s="17"/>
      <c r="QGT4" s="17"/>
      <c r="QGU4" s="17"/>
      <c r="QGV4" s="17"/>
      <c r="QGW4" s="17"/>
      <c r="QGX4" s="17"/>
      <c r="QGY4" s="17"/>
      <c r="QGZ4" s="17"/>
      <c r="QHA4" s="17"/>
      <c r="QHB4" s="17"/>
      <c r="QHC4" s="17"/>
      <c r="QHD4" s="17"/>
      <c r="QHE4" s="17"/>
      <c r="QHF4" s="17"/>
      <c r="QHG4" s="17"/>
      <c r="QHH4" s="17"/>
      <c r="QHI4" s="17"/>
      <c r="QHJ4" s="17"/>
      <c r="QHK4" s="17"/>
      <c r="QHL4" s="17"/>
      <c r="QHM4" s="17"/>
      <c r="QHN4" s="17"/>
      <c r="QHO4" s="17"/>
      <c r="QHP4" s="17"/>
      <c r="QHQ4" s="17"/>
      <c r="QHR4" s="17"/>
      <c r="QHS4" s="17"/>
      <c r="QHT4" s="17"/>
      <c r="QHU4" s="17"/>
      <c r="QHV4" s="17"/>
      <c r="QHW4" s="17"/>
      <c r="QHX4" s="17"/>
      <c r="QHY4" s="17"/>
      <c r="QHZ4" s="17"/>
      <c r="QIA4" s="17"/>
      <c r="QIB4" s="17"/>
      <c r="QIC4" s="17"/>
      <c r="QID4" s="17"/>
      <c r="QIE4" s="17"/>
      <c r="QIF4" s="17"/>
      <c r="QIG4" s="17"/>
      <c r="QIH4" s="17"/>
      <c r="QII4" s="17"/>
      <c r="QIJ4" s="17"/>
      <c r="QIK4" s="17"/>
      <c r="QIL4" s="17"/>
      <c r="QIM4" s="17"/>
      <c r="QIN4" s="17"/>
      <c r="QIO4" s="17"/>
      <c r="QIP4" s="17"/>
      <c r="QIQ4" s="17"/>
      <c r="QIR4" s="17"/>
      <c r="QIS4" s="17"/>
      <c r="QIT4" s="17"/>
      <c r="QIU4" s="17"/>
      <c r="QIV4" s="17"/>
      <c r="QIW4" s="17"/>
      <c r="QIX4" s="17"/>
      <c r="QIY4" s="17"/>
      <c r="QIZ4" s="17"/>
      <c r="QJA4" s="17"/>
      <c r="QJB4" s="17"/>
      <c r="QJC4" s="17"/>
      <c r="QJD4" s="17"/>
      <c r="QJE4" s="17"/>
      <c r="QJF4" s="17"/>
      <c r="QJG4" s="17"/>
      <c r="QJH4" s="17"/>
      <c r="QJI4" s="17"/>
      <c r="QJJ4" s="17"/>
      <c r="QJK4" s="17"/>
      <c r="QJL4" s="17"/>
      <c r="QJM4" s="17"/>
      <c r="QJN4" s="17"/>
      <c r="QJO4" s="17"/>
      <c r="QJP4" s="17"/>
      <c r="QJQ4" s="17"/>
      <c r="QJR4" s="17"/>
      <c r="QJS4" s="17"/>
      <c r="QJT4" s="17"/>
      <c r="QJU4" s="17"/>
      <c r="QJV4" s="17"/>
      <c r="QJW4" s="17"/>
      <c r="QJX4" s="17"/>
      <c r="QJY4" s="17"/>
      <c r="QJZ4" s="17"/>
      <c r="QKA4" s="17"/>
      <c r="QKB4" s="17"/>
      <c r="QKC4" s="17"/>
      <c r="QKD4" s="17"/>
      <c r="QKE4" s="17"/>
      <c r="QKF4" s="17"/>
      <c r="QKG4" s="17"/>
      <c r="QKH4" s="17"/>
      <c r="QKI4" s="17"/>
      <c r="QKJ4" s="17"/>
      <c r="QKK4" s="17"/>
      <c r="QKL4" s="17"/>
      <c r="QKM4" s="17"/>
      <c r="QKN4" s="17"/>
      <c r="QKO4" s="17"/>
      <c r="QKP4" s="17"/>
      <c r="QKQ4" s="17"/>
      <c r="QKR4" s="17"/>
      <c r="QKS4" s="17"/>
      <c r="QKT4" s="17"/>
      <c r="QKU4" s="17"/>
      <c r="QKV4" s="17"/>
      <c r="QKW4" s="17"/>
      <c r="QKX4" s="17"/>
      <c r="QKY4" s="17"/>
      <c r="QKZ4" s="17"/>
      <c r="QLA4" s="17"/>
      <c r="QLB4" s="17"/>
      <c r="QLC4" s="17"/>
      <c r="QLD4" s="17"/>
      <c r="QLE4" s="17"/>
      <c r="QLF4" s="17"/>
      <c r="QLG4" s="17"/>
      <c r="QLH4" s="17"/>
      <c r="QLI4" s="17"/>
      <c r="QLJ4" s="17"/>
      <c r="QLK4" s="17"/>
      <c r="QLL4" s="17"/>
      <c r="QLM4" s="17"/>
      <c r="QLN4" s="17"/>
      <c r="QLO4" s="17"/>
      <c r="QLP4" s="17"/>
      <c r="QLQ4" s="17"/>
      <c r="QLR4" s="17"/>
      <c r="QLS4" s="17"/>
      <c r="QLT4" s="17"/>
      <c r="QLU4" s="17"/>
      <c r="QLV4" s="17"/>
      <c r="QLW4" s="17"/>
      <c r="QLX4" s="17"/>
      <c r="QLY4" s="17"/>
      <c r="QLZ4" s="17"/>
      <c r="QMA4" s="17"/>
      <c r="QMB4" s="17"/>
      <c r="QMC4" s="17"/>
      <c r="QMD4" s="17"/>
      <c r="QME4" s="17"/>
      <c r="QMF4" s="17"/>
      <c r="QMG4" s="17"/>
      <c r="QMH4" s="17"/>
      <c r="QMI4" s="17"/>
      <c r="QMJ4" s="17"/>
      <c r="QMK4" s="17"/>
      <c r="QML4" s="17"/>
      <c r="QMM4" s="17"/>
      <c r="QMN4" s="17"/>
      <c r="QMO4" s="17"/>
      <c r="QMP4" s="17"/>
      <c r="QMQ4" s="17"/>
      <c r="QMR4" s="17"/>
      <c r="QMS4" s="17"/>
      <c r="QMT4" s="17"/>
      <c r="QMU4" s="17"/>
      <c r="QMV4" s="17"/>
      <c r="QMW4" s="17"/>
      <c r="QMX4" s="17"/>
      <c r="QMY4" s="17"/>
      <c r="QMZ4" s="17"/>
      <c r="QNA4" s="17"/>
      <c r="QNB4" s="17"/>
      <c r="QNC4" s="17"/>
      <c r="QND4" s="17"/>
      <c r="QNE4" s="17"/>
      <c r="QNF4" s="17"/>
      <c r="QNG4" s="17"/>
      <c r="QNH4" s="17"/>
      <c r="QNI4" s="17"/>
      <c r="QNJ4" s="17"/>
      <c r="QNK4" s="17"/>
      <c r="QNL4" s="17"/>
      <c r="QNM4" s="17"/>
      <c r="QNN4" s="17"/>
      <c r="QNO4" s="17"/>
      <c r="QNP4" s="17"/>
      <c r="QNQ4" s="17"/>
      <c r="QNR4" s="17"/>
      <c r="QNS4" s="17"/>
      <c r="QNT4" s="17"/>
      <c r="QNU4" s="17"/>
      <c r="QNV4" s="17"/>
      <c r="QNW4" s="17"/>
      <c r="QNX4" s="17"/>
      <c r="QNY4" s="17"/>
      <c r="QNZ4" s="17"/>
      <c r="QOA4" s="17"/>
      <c r="QOB4" s="17"/>
      <c r="QOC4" s="17"/>
      <c r="QOD4" s="17"/>
      <c r="QOE4" s="17"/>
      <c r="QOF4" s="17"/>
      <c r="QOG4" s="17"/>
      <c r="QOH4" s="17"/>
      <c r="QOI4" s="17"/>
      <c r="QOJ4" s="17"/>
      <c r="QOK4" s="17"/>
      <c r="QOL4" s="17"/>
      <c r="QOM4" s="17"/>
      <c r="QON4" s="17"/>
      <c r="QOO4" s="17"/>
      <c r="QOP4" s="17"/>
      <c r="QOQ4" s="17"/>
      <c r="QOR4" s="17"/>
      <c r="QOS4" s="17"/>
      <c r="QOT4" s="17"/>
      <c r="QOU4" s="17"/>
      <c r="QOV4" s="17"/>
      <c r="QOW4" s="17"/>
      <c r="QOX4" s="17"/>
      <c r="QOY4" s="17"/>
      <c r="QOZ4" s="17"/>
      <c r="QPA4" s="17"/>
      <c r="QPB4" s="17"/>
      <c r="QPC4" s="17"/>
      <c r="QPD4" s="17"/>
      <c r="QPE4" s="17"/>
      <c r="QPF4" s="17"/>
      <c r="QPG4" s="17"/>
      <c r="QPH4" s="17"/>
      <c r="QPI4" s="17"/>
      <c r="QPJ4" s="17"/>
      <c r="QPK4" s="17"/>
      <c r="QPL4" s="17"/>
      <c r="QPM4" s="17"/>
      <c r="QPN4" s="17"/>
      <c r="QPO4" s="17"/>
      <c r="QPP4" s="17"/>
      <c r="QPQ4" s="17"/>
      <c r="QPR4" s="17"/>
      <c r="QPS4" s="17"/>
      <c r="QPT4" s="17"/>
      <c r="QPU4" s="17"/>
      <c r="QPV4" s="17"/>
      <c r="QPW4" s="17"/>
      <c r="QPX4" s="17"/>
      <c r="QPY4" s="17"/>
      <c r="QPZ4" s="17"/>
      <c r="QQA4" s="17"/>
      <c r="QQB4" s="17"/>
      <c r="QQC4" s="17"/>
      <c r="QQD4" s="17"/>
      <c r="QQE4" s="17"/>
      <c r="QQF4" s="17"/>
      <c r="QQG4" s="17"/>
      <c r="QQH4" s="17"/>
      <c r="QQI4" s="17"/>
      <c r="QQJ4" s="17"/>
      <c r="QQK4" s="17"/>
      <c r="QQL4" s="17"/>
      <c r="QQM4" s="17"/>
      <c r="QQN4" s="17"/>
      <c r="QQO4" s="17"/>
      <c r="QQP4" s="17"/>
      <c r="QQQ4" s="17"/>
      <c r="QQR4" s="17"/>
      <c r="QQS4" s="17"/>
      <c r="QQT4" s="17"/>
      <c r="QQU4" s="17"/>
      <c r="QQV4" s="17"/>
      <c r="QQW4" s="17"/>
      <c r="QQX4" s="17"/>
      <c r="QQY4" s="17"/>
      <c r="QQZ4" s="17"/>
      <c r="QRA4" s="17"/>
      <c r="QRB4" s="17"/>
      <c r="QRC4" s="17"/>
      <c r="QRD4" s="17"/>
      <c r="QRE4" s="17"/>
      <c r="QRF4" s="17"/>
      <c r="QRG4" s="17"/>
      <c r="QRH4" s="17"/>
      <c r="QRI4" s="17"/>
      <c r="QRJ4" s="17"/>
      <c r="QRK4" s="17"/>
      <c r="QRL4" s="17"/>
      <c r="QRM4" s="17"/>
      <c r="QRN4" s="17"/>
      <c r="QRO4" s="17"/>
      <c r="QRP4" s="17"/>
      <c r="QRQ4" s="17"/>
      <c r="QRR4" s="17"/>
      <c r="QRS4" s="17"/>
      <c r="QRT4" s="17"/>
      <c r="QRU4" s="17"/>
      <c r="QRV4" s="17"/>
      <c r="QRW4" s="17"/>
      <c r="QRX4" s="17"/>
      <c r="QRY4" s="17"/>
      <c r="QRZ4" s="17"/>
      <c r="QSA4" s="17"/>
      <c r="QSB4" s="17"/>
      <c r="QSC4" s="17"/>
      <c r="QSD4" s="17"/>
      <c r="QSE4" s="17"/>
      <c r="QSF4" s="17"/>
      <c r="QSG4" s="17"/>
      <c r="QSH4" s="17"/>
      <c r="QSI4" s="17"/>
      <c r="QSJ4" s="17"/>
      <c r="QSK4" s="17"/>
      <c r="QSL4" s="17"/>
      <c r="QSM4" s="17"/>
      <c r="QSN4" s="17"/>
      <c r="QSO4" s="17"/>
      <c r="QSP4" s="17"/>
      <c r="QSQ4" s="17"/>
      <c r="QSR4" s="17"/>
      <c r="QSS4" s="17"/>
      <c r="QST4" s="17"/>
      <c r="QSU4" s="17"/>
      <c r="QSV4" s="17"/>
      <c r="QSW4" s="17"/>
      <c r="QSX4" s="17"/>
      <c r="QSY4" s="17"/>
      <c r="QSZ4" s="17"/>
      <c r="QTA4" s="17"/>
      <c r="QTB4" s="17"/>
      <c r="QTC4" s="17"/>
      <c r="QTD4" s="17"/>
      <c r="QTE4" s="17"/>
      <c r="QTF4" s="17"/>
      <c r="QTG4" s="17"/>
      <c r="QTH4" s="17"/>
      <c r="QTI4" s="17"/>
      <c r="QTJ4" s="17"/>
      <c r="QTK4" s="17"/>
      <c r="QTL4" s="17"/>
      <c r="QTM4" s="17"/>
      <c r="QTN4" s="17"/>
      <c r="QTO4" s="17"/>
      <c r="QTP4" s="17"/>
      <c r="QTQ4" s="17"/>
      <c r="QTR4" s="17"/>
      <c r="QTS4" s="17"/>
      <c r="QTT4" s="17"/>
      <c r="QTU4" s="17"/>
      <c r="QTV4" s="17"/>
      <c r="QTW4" s="17"/>
      <c r="QTX4" s="17"/>
      <c r="QTY4" s="17"/>
      <c r="QTZ4" s="17"/>
      <c r="QUA4" s="17"/>
      <c r="QUB4" s="17"/>
      <c r="QUC4" s="17"/>
      <c r="QUD4" s="17"/>
      <c r="QUE4" s="17"/>
      <c r="QUF4" s="17"/>
      <c r="QUG4" s="17"/>
      <c r="QUH4" s="17"/>
      <c r="QUI4" s="17"/>
      <c r="QUJ4" s="17"/>
      <c r="QUK4" s="17"/>
      <c r="QUL4" s="17"/>
      <c r="QUM4" s="17"/>
      <c r="QUN4" s="17"/>
      <c r="QUO4" s="17"/>
      <c r="QUP4" s="17"/>
      <c r="QUQ4" s="17"/>
      <c r="QUR4" s="17"/>
      <c r="QUS4" s="17"/>
      <c r="QUT4" s="17"/>
      <c r="QUU4" s="17"/>
      <c r="QUV4" s="17"/>
      <c r="QUW4" s="17"/>
      <c r="QUX4" s="17"/>
      <c r="QUY4" s="17"/>
      <c r="QUZ4" s="17"/>
      <c r="QVA4" s="17"/>
      <c r="QVB4" s="17"/>
      <c r="QVC4" s="17"/>
      <c r="QVD4" s="17"/>
      <c r="QVE4" s="17"/>
      <c r="QVF4" s="17"/>
      <c r="QVG4" s="17"/>
      <c r="QVH4" s="17"/>
      <c r="QVI4" s="17"/>
      <c r="QVJ4" s="17"/>
      <c r="QVK4" s="17"/>
      <c r="QVL4" s="17"/>
      <c r="QVM4" s="17"/>
      <c r="QVN4" s="17"/>
      <c r="QVO4" s="17"/>
      <c r="QVP4" s="17"/>
      <c r="QVQ4" s="17"/>
      <c r="QVR4" s="17"/>
      <c r="QVS4" s="17"/>
      <c r="QVT4" s="17"/>
      <c r="QVU4" s="17"/>
      <c r="QVV4" s="17"/>
      <c r="QVW4" s="17"/>
      <c r="QVX4" s="17"/>
      <c r="QVY4" s="17"/>
      <c r="QVZ4" s="17"/>
      <c r="QWA4" s="17"/>
      <c r="QWB4" s="17"/>
      <c r="QWC4" s="17"/>
      <c r="QWD4" s="17"/>
      <c r="QWE4" s="17"/>
      <c r="QWF4" s="17"/>
      <c r="QWG4" s="17"/>
      <c r="QWH4" s="17"/>
      <c r="QWI4" s="17"/>
      <c r="QWJ4" s="17"/>
      <c r="QWK4" s="17"/>
      <c r="QWL4" s="17"/>
      <c r="QWM4" s="17"/>
      <c r="QWN4" s="17"/>
      <c r="QWO4" s="17"/>
      <c r="QWP4" s="17"/>
      <c r="QWQ4" s="17"/>
      <c r="QWR4" s="17"/>
      <c r="QWS4" s="17"/>
      <c r="QWT4" s="17"/>
      <c r="QWU4" s="17"/>
      <c r="QWV4" s="17"/>
      <c r="QWW4" s="17"/>
      <c r="QWX4" s="17"/>
      <c r="QWY4" s="17"/>
      <c r="QWZ4" s="17"/>
      <c r="QXA4" s="17"/>
      <c r="QXB4" s="17"/>
      <c r="QXC4" s="17"/>
      <c r="QXD4" s="17"/>
      <c r="QXE4" s="17"/>
      <c r="QXF4" s="17"/>
      <c r="QXG4" s="17"/>
      <c r="QXH4" s="17"/>
      <c r="QXI4" s="17"/>
      <c r="QXJ4" s="17"/>
      <c r="QXK4" s="17"/>
      <c r="QXL4" s="17"/>
      <c r="QXM4" s="17"/>
      <c r="QXN4" s="17"/>
      <c r="QXO4" s="17"/>
      <c r="QXP4" s="17"/>
      <c r="QXQ4" s="17"/>
      <c r="QXR4" s="17"/>
      <c r="QXS4" s="17"/>
      <c r="QXT4" s="17"/>
      <c r="QXU4" s="17"/>
      <c r="QXV4" s="17"/>
      <c r="QXW4" s="17"/>
      <c r="QXX4" s="17"/>
      <c r="QXY4" s="17"/>
      <c r="QXZ4" s="17"/>
      <c r="QYA4" s="17"/>
      <c r="QYB4" s="17"/>
      <c r="QYC4" s="17"/>
      <c r="QYD4" s="17"/>
      <c r="QYE4" s="17"/>
      <c r="QYF4" s="17"/>
      <c r="QYG4" s="17"/>
      <c r="QYH4" s="17"/>
      <c r="QYI4" s="17"/>
      <c r="QYJ4" s="17"/>
      <c r="QYK4" s="17"/>
      <c r="QYL4" s="17"/>
      <c r="QYM4" s="17"/>
      <c r="QYN4" s="17"/>
      <c r="QYO4" s="17"/>
      <c r="QYP4" s="17"/>
      <c r="QYQ4" s="17"/>
      <c r="QYR4" s="17"/>
      <c r="QYS4" s="17"/>
      <c r="QYT4" s="17"/>
      <c r="QYU4" s="17"/>
      <c r="QYV4" s="17"/>
      <c r="QYW4" s="17"/>
      <c r="QYX4" s="17"/>
      <c r="QYY4" s="17"/>
      <c r="QYZ4" s="17"/>
      <c r="QZA4" s="17"/>
      <c r="QZB4" s="17"/>
      <c r="QZC4" s="17"/>
      <c r="QZD4" s="17"/>
      <c r="QZE4" s="17"/>
      <c r="QZF4" s="17"/>
      <c r="QZG4" s="17"/>
      <c r="QZH4" s="17"/>
      <c r="QZI4" s="17"/>
      <c r="QZJ4" s="17"/>
      <c r="QZK4" s="17"/>
      <c r="QZL4" s="17"/>
      <c r="QZM4" s="17"/>
      <c r="QZN4" s="17"/>
      <c r="QZO4" s="17"/>
      <c r="QZP4" s="17"/>
      <c r="QZQ4" s="17"/>
      <c r="QZR4" s="17"/>
      <c r="QZS4" s="17"/>
      <c r="QZT4" s="17"/>
      <c r="QZU4" s="17"/>
      <c r="QZV4" s="17"/>
      <c r="QZW4" s="17"/>
      <c r="QZX4" s="17"/>
      <c r="QZY4" s="17"/>
      <c r="QZZ4" s="17"/>
      <c r="RAA4" s="17"/>
      <c r="RAB4" s="17"/>
      <c r="RAC4" s="17"/>
      <c r="RAD4" s="17"/>
      <c r="RAE4" s="17"/>
      <c r="RAF4" s="17"/>
      <c r="RAG4" s="17"/>
      <c r="RAH4" s="17"/>
      <c r="RAI4" s="17"/>
      <c r="RAJ4" s="17"/>
      <c r="RAK4" s="17"/>
      <c r="RAL4" s="17"/>
      <c r="RAM4" s="17"/>
      <c r="RAN4" s="17"/>
      <c r="RAO4" s="17"/>
      <c r="RAP4" s="17"/>
      <c r="RAQ4" s="17"/>
      <c r="RAR4" s="17"/>
      <c r="RAS4" s="17"/>
      <c r="RAT4" s="17"/>
      <c r="RAU4" s="17"/>
      <c r="RAV4" s="17"/>
      <c r="RAW4" s="17"/>
      <c r="RAX4" s="17"/>
      <c r="RAY4" s="17"/>
      <c r="RAZ4" s="17"/>
      <c r="RBA4" s="17"/>
      <c r="RBB4" s="17"/>
      <c r="RBC4" s="17"/>
      <c r="RBD4" s="17"/>
      <c r="RBE4" s="17"/>
      <c r="RBF4" s="17"/>
      <c r="RBG4" s="17"/>
      <c r="RBH4" s="17"/>
      <c r="RBI4" s="17"/>
      <c r="RBJ4" s="17"/>
      <c r="RBK4" s="17"/>
      <c r="RBL4" s="17"/>
      <c r="RBM4" s="17"/>
      <c r="RBN4" s="17"/>
      <c r="RBO4" s="17"/>
      <c r="RBP4" s="17"/>
      <c r="RBQ4" s="17"/>
      <c r="RBR4" s="17"/>
      <c r="RBS4" s="17"/>
      <c r="RBT4" s="17"/>
      <c r="RBU4" s="17"/>
      <c r="RBV4" s="17"/>
      <c r="RBW4" s="17"/>
      <c r="RBX4" s="17"/>
      <c r="RBY4" s="17"/>
      <c r="RBZ4" s="17"/>
      <c r="RCA4" s="17"/>
      <c r="RCB4" s="17"/>
      <c r="RCC4" s="17"/>
      <c r="RCD4" s="17"/>
      <c r="RCE4" s="17"/>
      <c r="RCF4" s="17"/>
      <c r="RCG4" s="17"/>
      <c r="RCH4" s="17"/>
      <c r="RCI4" s="17"/>
      <c r="RCJ4" s="17"/>
      <c r="RCK4" s="17"/>
      <c r="RCL4" s="17"/>
      <c r="RCM4" s="17"/>
      <c r="RCN4" s="17"/>
      <c r="RCO4" s="17"/>
      <c r="RCP4" s="17"/>
      <c r="RCQ4" s="17"/>
      <c r="RCR4" s="17"/>
      <c r="RCS4" s="17"/>
      <c r="RCT4" s="17"/>
      <c r="RCU4" s="17"/>
      <c r="RCV4" s="17"/>
      <c r="RCW4" s="17"/>
      <c r="RCX4" s="17"/>
      <c r="RCY4" s="17"/>
      <c r="RCZ4" s="17"/>
      <c r="RDA4" s="17"/>
      <c r="RDB4" s="17"/>
      <c r="RDC4" s="17"/>
      <c r="RDD4" s="17"/>
      <c r="RDE4" s="17"/>
      <c r="RDF4" s="17"/>
      <c r="RDG4" s="17"/>
      <c r="RDH4" s="17"/>
      <c r="RDI4" s="17"/>
      <c r="RDJ4" s="17"/>
      <c r="RDK4" s="17"/>
      <c r="RDL4" s="17"/>
      <c r="RDM4" s="17"/>
      <c r="RDN4" s="17"/>
      <c r="RDO4" s="17"/>
      <c r="RDP4" s="17"/>
      <c r="RDQ4" s="17"/>
      <c r="RDR4" s="17"/>
      <c r="RDS4" s="17"/>
      <c r="RDT4" s="17"/>
      <c r="RDU4" s="17"/>
      <c r="RDV4" s="17"/>
      <c r="RDW4" s="17"/>
      <c r="RDX4" s="17"/>
      <c r="RDY4" s="17"/>
      <c r="RDZ4" s="17"/>
      <c r="REA4" s="17"/>
      <c r="REB4" s="17"/>
      <c r="REC4" s="17"/>
      <c r="RED4" s="17"/>
      <c r="REE4" s="17"/>
      <c r="REF4" s="17"/>
      <c r="REG4" s="17"/>
      <c r="REH4" s="17"/>
      <c r="REI4" s="17"/>
      <c r="REJ4" s="17"/>
      <c r="REK4" s="17"/>
      <c r="REL4" s="17"/>
      <c r="REM4" s="17"/>
      <c r="REN4" s="17"/>
      <c r="REO4" s="17"/>
      <c r="REP4" s="17"/>
      <c r="REQ4" s="17"/>
      <c r="RER4" s="17"/>
      <c r="RES4" s="17"/>
      <c r="RET4" s="17"/>
      <c r="REU4" s="17"/>
      <c r="REV4" s="17"/>
      <c r="REW4" s="17"/>
      <c r="REX4" s="17"/>
      <c r="REY4" s="17"/>
      <c r="REZ4" s="17"/>
      <c r="RFA4" s="17"/>
      <c r="RFB4" s="17"/>
      <c r="RFC4" s="17"/>
      <c r="RFD4" s="17"/>
      <c r="RFE4" s="17"/>
      <c r="RFF4" s="17"/>
      <c r="RFG4" s="17"/>
      <c r="RFH4" s="17"/>
      <c r="RFI4" s="17"/>
      <c r="RFJ4" s="17"/>
      <c r="RFK4" s="17"/>
      <c r="RFL4" s="17"/>
      <c r="RFM4" s="17"/>
      <c r="RFN4" s="17"/>
      <c r="RFO4" s="17"/>
      <c r="RFP4" s="17"/>
      <c r="RFQ4" s="17"/>
      <c r="RFR4" s="17"/>
      <c r="RFS4" s="17"/>
      <c r="RFT4" s="17"/>
      <c r="RFU4" s="17"/>
      <c r="RFV4" s="17"/>
      <c r="RFW4" s="17"/>
      <c r="RFX4" s="17"/>
      <c r="RFY4" s="17"/>
      <c r="RFZ4" s="17"/>
      <c r="RGA4" s="17"/>
      <c r="RGB4" s="17"/>
      <c r="RGC4" s="17"/>
      <c r="RGD4" s="17"/>
      <c r="RGE4" s="17"/>
      <c r="RGF4" s="17"/>
      <c r="RGG4" s="17"/>
      <c r="RGH4" s="17"/>
      <c r="RGI4" s="17"/>
      <c r="RGJ4" s="17"/>
      <c r="RGK4" s="17"/>
      <c r="RGL4" s="17"/>
      <c r="RGM4" s="17"/>
      <c r="RGN4" s="17"/>
      <c r="RGO4" s="17"/>
      <c r="RGP4" s="17"/>
      <c r="RGQ4" s="17"/>
      <c r="RGR4" s="17"/>
      <c r="RGS4" s="17"/>
      <c r="RGT4" s="17"/>
      <c r="RGU4" s="17"/>
      <c r="RGV4" s="17"/>
      <c r="RGW4" s="17"/>
      <c r="RGX4" s="17"/>
      <c r="RGY4" s="17"/>
      <c r="RGZ4" s="17"/>
      <c r="RHA4" s="17"/>
      <c r="RHB4" s="17"/>
      <c r="RHC4" s="17"/>
      <c r="RHD4" s="17"/>
      <c r="RHE4" s="17"/>
      <c r="RHF4" s="17"/>
      <c r="RHG4" s="17"/>
      <c r="RHH4" s="17"/>
      <c r="RHI4" s="17"/>
      <c r="RHJ4" s="17"/>
      <c r="RHK4" s="17"/>
      <c r="RHL4" s="17"/>
      <c r="RHM4" s="17"/>
      <c r="RHN4" s="17"/>
      <c r="RHO4" s="17"/>
      <c r="RHP4" s="17"/>
      <c r="RHQ4" s="17"/>
      <c r="RHR4" s="17"/>
      <c r="RHS4" s="17"/>
      <c r="RHT4" s="17"/>
      <c r="RHU4" s="17"/>
      <c r="RHV4" s="17"/>
      <c r="RHW4" s="17"/>
      <c r="RHX4" s="17"/>
      <c r="RHY4" s="17"/>
      <c r="RHZ4" s="17"/>
      <c r="RIA4" s="17"/>
      <c r="RIB4" s="17"/>
      <c r="RIC4" s="17"/>
      <c r="RID4" s="17"/>
      <c r="RIE4" s="17"/>
      <c r="RIF4" s="17"/>
      <c r="RIG4" s="17"/>
      <c r="RIH4" s="17"/>
      <c r="RII4" s="17"/>
      <c r="RIJ4" s="17"/>
      <c r="RIK4" s="17"/>
      <c r="RIL4" s="17"/>
      <c r="RIM4" s="17"/>
      <c r="RIN4" s="17"/>
      <c r="RIO4" s="17"/>
      <c r="RIP4" s="17"/>
      <c r="RIQ4" s="17"/>
      <c r="RIR4" s="17"/>
      <c r="RIS4" s="17"/>
      <c r="RIT4" s="17"/>
      <c r="RIU4" s="17"/>
      <c r="RIV4" s="17"/>
      <c r="RIW4" s="17"/>
      <c r="RIX4" s="17"/>
      <c r="RIY4" s="17"/>
      <c r="RIZ4" s="17"/>
      <c r="RJA4" s="17"/>
      <c r="RJB4" s="17"/>
      <c r="RJC4" s="17"/>
      <c r="RJD4" s="17"/>
      <c r="RJE4" s="17"/>
      <c r="RJF4" s="17"/>
      <c r="RJG4" s="17"/>
      <c r="RJH4" s="17"/>
      <c r="RJI4" s="17"/>
      <c r="RJJ4" s="17"/>
      <c r="RJK4" s="17"/>
      <c r="RJL4" s="17"/>
      <c r="RJM4" s="17"/>
      <c r="RJN4" s="17"/>
      <c r="RJO4" s="17"/>
      <c r="RJP4" s="17"/>
      <c r="RJQ4" s="17"/>
      <c r="RJR4" s="17"/>
      <c r="RJS4" s="17"/>
      <c r="RJT4" s="17"/>
      <c r="RJU4" s="17"/>
      <c r="RJV4" s="17"/>
      <c r="RJW4" s="17"/>
      <c r="RJX4" s="17"/>
      <c r="RJY4" s="17"/>
      <c r="RJZ4" s="17"/>
      <c r="RKA4" s="17"/>
      <c r="RKB4" s="17"/>
      <c r="RKC4" s="17"/>
      <c r="RKD4" s="17"/>
      <c r="RKE4" s="17"/>
      <c r="RKF4" s="17"/>
      <c r="RKG4" s="17"/>
      <c r="RKH4" s="17"/>
      <c r="RKI4" s="17"/>
      <c r="RKJ4" s="17"/>
      <c r="RKK4" s="17"/>
      <c r="RKL4" s="17"/>
      <c r="RKM4" s="17"/>
      <c r="RKN4" s="17"/>
      <c r="RKO4" s="17"/>
      <c r="RKP4" s="17"/>
      <c r="RKQ4" s="17"/>
      <c r="RKR4" s="17"/>
      <c r="RKS4" s="17"/>
      <c r="RKT4" s="17"/>
      <c r="RKU4" s="17"/>
      <c r="RKV4" s="17"/>
      <c r="RKW4" s="17"/>
      <c r="RKX4" s="17"/>
      <c r="RKY4" s="17"/>
      <c r="RKZ4" s="17"/>
      <c r="RLA4" s="17"/>
      <c r="RLB4" s="17"/>
      <c r="RLC4" s="17"/>
      <c r="RLD4" s="17"/>
      <c r="RLE4" s="17"/>
      <c r="RLF4" s="17"/>
      <c r="RLG4" s="17"/>
      <c r="RLH4" s="17"/>
      <c r="RLI4" s="17"/>
      <c r="RLJ4" s="17"/>
      <c r="RLK4" s="17"/>
      <c r="RLL4" s="17"/>
      <c r="RLM4" s="17"/>
      <c r="RLN4" s="17"/>
      <c r="RLO4" s="17"/>
      <c r="RLP4" s="17"/>
      <c r="RLQ4" s="17"/>
      <c r="RLR4" s="17"/>
      <c r="RLS4" s="17"/>
      <c r="RLT4" s="17"/>
      <c r="RLU4" s="17"/>
      <c r="RLV4" s="17"/>
      <c r="RLW4" s="17"/>
      <c r="RLX4" s="17"/>
      <c r="RLY4" s="17"/>
      <c r="RLZ4" s="17"/>
      <c r="RMA4" s="17"/>
      <c r="RMB4" s="17"/>
      <c r="RMC4" s="17"/>
      <c r="RMD4" s="17"/>
      <c r="RME4" s="17"/>
      <c r="RMF4" s="17"/>
      <c r="RMG4" s="17"/>
      <c r="RMH4" s="17"/>
      <c r="RMI4" s="17"/>
      <c r="RMJ4" s="17"/>
      <c r="RMK4" s="17"/>
      <c r="RML4" s="17"/>
      <c r="RMM4" s="17"/>
      <c r="RMN4" s="17"/>
      <c r="RMO4" s="17"/>
      <c r="RMP4" s="17"/>
      <c r="RMQ4" s="17"/>
      <c r="RMR4" s="17"/>
      <c r="RMS4" s="17"/>
      <c r="RMT4" s="17"/>
      <c r="RMU4" s="17"/>
      <c r="RMV4" s="17"/>
      <c r="RMW4" s="17"/>
      <c r="RMX4" s="17"/>
      <c r="RMY4" s="17"/>
      <c r="RMZ4" s="17"/>
      <c r="RNA4" s="17"/>
      <c r="RNB4" s="17"/>
      <c r="RNC4" s="17"/>
      <c r="RND4" s="17"/>
      <c r="RNE4" s="17"/>
      <c r="RNF4" s="17"/>
      <c r="RNG4" s="17"/>
      <c r="RNH4" s="17"/>
      <c r="RNI4" s="17"/>
      <c r="RNJ4" s="17"/>
      <c r="RNK4" s="17"/>
      <c r="RNL4" s="17"/>
      <c r="RNM4" s="17"/>
      <c r="RNN4" s="17"/>
      <c r="RNO4" s="17"/>
      <c r="RNP4" s="17"/>
      <c r="RNQ4" s="17"/>
      <c r="RNR4" s="17"/>
      <c r="RNS4" s="17"/>
      <c r="RNT4" s="17"/>
      <c r="RNU4" s="17"/>
      <c r="RNV4" s="17"/>
      <c r="RNW4" s="17"/>
      <c r="RNX4" s="17"/>
      <c r="RNY4" s="17"/>
      <c r="RNZ4" s="17"/>
      <c r="ROA4" s="17"/>
      <c r="ROB4" s="17"/>
      <c r="ROC4" s="17"/>
      <c r="ROD4" s="17"/>
      <c r="ROE4" s="17"/>
      <c r="ROF4" s="17"/>
      <c r="ROG4" s="17"/>
      <c r="ROH4" s="17"/>
      <c r="ROI4" s="17"/>
      <c r="ROJ4" s="17"/>
      <c r="ROK4" s="17"/>
      <c r="ROL4" s="17"/>
      <c r="ROM4" s="17"/>
      <c r="RON4" s="17"/>
      <c r="ROO4" s="17"/>
      <c r="ROP4" s="17"/>
      <c r="ROQ4" s="17"/>
      <c r="ROR4" s="17"/>
      <c r="ROS4" s="17"/>
      <c r="ROT4" s="17"/>
      <c r="ROU4" s="17"/>
      <c r="ROV4" s="17"/>
      <c r="ROW4" s="17"/>
      <c r="ROX4" s="17"/>
      <c r="ROY4" s="17"/>
      <c r="ROZ4" s="17"/>
      <c r="RPA4" s="17"/>
      <c r="RPB4" s="17"/>
      <c r="RPC4" s="17"/>
      <c r="RPD4" s="17"/>
      <c r="RPE4" s="17"/>
      <c r="RPF4" s="17"/>
      <c r="RPG4" s="17"/>
      <c r="RPH4" s="17"/>
      <c r="RPI4" s="17"/>
      <c r="RPJ4" s="17"/>
      <c r="RPK4" s="17"/>
      <c r="RPL4" s="17"/>
      <c r="RPM4" s="17"/>
      <c r="RPN4" s="17"/>
      <c r="RPO4" s="17"/>
      <c r="RPP4" s="17"/>
      <c r="RPQ4" s="17"/>
      <c r="RPR4" s="17"/>
      <c r="RPS4" s="17"/>
      <c r="RPT4" s="17"/>
      <c r="RPU4" s="17"/>
      <c r="RPV4" s="17"/>
      <c r="RPW4" s="17"/>
      <c r="RPX4" s="17"/>
      <c r="RPY4" s="17"/>
      <c r="RPZ4" s="17"/>
      <c r="RQA4" s="17"/>
      <c r="RQB4" s="17"/>
      <c r="RQC4" s="17"/>
      <c r="RQD4" s="17"/>
      <c r="RQE4" s="17"/>
      <c r="RQF4" s="17"/>
      <c r="RQG4" s="17"/>
      <c r="RQH4" s="17"/>
      <c r="RQI4" s="17"/>
      <c r="RQJ4" s="17"/>
      <c r="RQK4" s="17"/>
      <c r="RQL4" s="17"/>
      <c r="RQM4" s="17"/>
      <c r="RQN4" s="17"/>
      <c r="RQO4" s="17"/>
      <c r="RQP4" s="17"/>
      <c r="RQQ4" s="17"/>
      <c r="RQR4" s="17"/>
      <c r="RQS4" s="17"/>
      <c r="RQT4" s="17"/>
      <c r="RQU4" s="17"/>
      <c r="RQV4" s="17"/>
      <c r="RQW4" s="17"/>
      <c r="RQX4" s="17"/>
      <c r="RQY4" s="17"/>
      <c r="RQZ4" s="17"/>
      <c r="RRA4" s="17"/>
      <c r="RRB4" s="17"/>
      <c r="RRC4" s="17"/>
      <c r="RRD4" s="17"/>
      <c r="RRE4" s="17"/>
      <c r="RRF4" s="17"/>
      <c r="RRG4" s="17"/>
      <c r="RRH4" s="17"/>
      <c r="RRI4" s="17"/>
      <c r="RRJ4" s="17"/>
      <c r="RRK4" s="17"/>
      <c r="RRL4" s="17"/>
      <c r="RRM4" s="17"/>
      <c r="RRN4" s="17"/>
      <c r="RRO4" s="17"/>
      <c r="RRP4" s="17"/>
      <c r="RRQ4" s="17"/>
      <c r="RRR4" s="17"/>
      <c r="RRS4" s="17"/>
      <c r="RRT4" s="17"/>
      <c r="RRU4" s="17"/>
      <c r="RRV4" s="17"/>
      <c r="RRW4" s="17"/>
      <c r="RRX4" s="17"/>
      <c r="RRY4" s="17"/>
      <c r="RRZ4" s="17"/>
      <c r="RSA4" s="17"/>
      <c r="RSB4" s="17"/>
      <c r="RSC4" s="17"/>
      <c r="RSD4" s="17"/>
      <c r="RSE4" s="17"/>
      <c r="RSF4" s="17"/>
      <c r="RSG4" s="17"/>
      <c r="RSH4" s="17"/>
      <c r="RSI4" s="17"/>
      <c r="RSJ4" s="17"/>
      <c r="RSK4" s="17"/>
      <c r="RSL4" s="17"/>
      <c r="RSM4" s="17"/>
      <c r="RSN4" s="17"/>
      <c r="RSO4" s="17"/>
      <c r="RSP4" s="17"/>
      <c r="RSQ4" s="17"/>
      <c r="RSR4" s="17"/>
      <c r="RSS4" s="17"/>
      <c r="RST4" s="17"/>
      <c r="RSU4" s="17"/>
      <c r="RSV4" s="17"/>
      <c r="RSW4" s="17"/>
      <c r="RSX4" s="17"/>
      <c r="RSY4" s="17"/>
      <c r="RSZ4" s="17"/>
      <c r="RTA4" s="17"/>
      <c r="RTB4" s="17"/>
      <c r="RTC4" s="17"/>
      <c r="RTD4" s="17"/>
      <c r="RTE4" s="17"/>
      <c r="RTF4" s="17"/>
      <c r="RTG4" s="17"/>
      <c r="RTH4" s="17"/>
      <c r="RTI4" s="17"/>
      <c r="RTJ4" s="17"/>
      <c r="RTK4" s="17"/>
      <c r="RTL4" s="17"/>
      <c r="RTM4" s="17"/>
      <c r="RTN4" s="17"/>
      <c r="RTO4" s="17"/>
      <c r="RTP4" s="17"/>
      <c r="RTQ4" s="17"/>
      <c r="RTR4" s="17"/>
      <c r="RTS4" s="17"/>
      <c r="RTT4" s="17"/>
      <c r="RTU4" s="17"/>
      <c r="RTV4" s="17"/>
      <c r="RTW4" s="17"/>
      <c r="RTX4" s="17"/>
      <c r="RTY4" s="17"/>
      <c r="RTZ4" s="17"/>
      <c r="RUA4" s="17"/>
      <c r="RUB4" s="17"/>
      <c r="RUC4" s="17"/>
      <c r="RUD4" s="17"/>
      <c r="RUE4" s="17"/>
      <c r="RUF4" s="17"/>
      <c r="RUG4" s="17"/>
      <c r="RUH4" s="17"/>
      <c r="RUI4" s="17"/>
      <c r="RUJ4" s="17"/>
      <c r="RUK4" s="17"/>
      <c r="RUL4" s="17"/>
      <c r="RUM4" s="17"/>
      <c r="RUN4" s="17"/>
      <c r="RUO4" s="17"/>
      <c r="RUP4" s="17"/>
      <c r="RUQ4" s="17"/>
      <c r="RUR4" s="17"/>
      <c r="RUS4" s="17"/>
      <c r="RUT4" s="17"/>
      <c r="RUU4" s="17"/>
      <c r="RUV4" s="17"/>
      <c r="RUW4" s="17"/>
      <c r="RUX4" s="17"/>
      <c r="RUY4" s="17"/>
      <c r="RUZ4" s="17"/>
      <c r="RVA4" s="17"/>
      <c r="RVB4" s="17"/>
      <c r="RVC4" s="17"/>
      <c r="RVD4" s="17"/>
      <c r="RVE4" s="17"/>
      <c r="RVF4" s="17"/>
      <c r="RVG4" s="17"/>
      <c r="RVH4" s="17"/>
      <c r="RVI4" s="17"/>
      <c r="RVJ4" s="17"/>
      <c r="RVK4" s="17"/>
      <c r="RVL4" s="17"/>
      <c r="RVM4" s="17"/>
      <c r="RVN4" s="17"/>
      <c r="RVO4" s="17"/>
      <c r="RVP4" s="17"/>
      <c r="RVQ4" s="17"/>
      <c r="RVR4" s="17"/>
      <c r="RVS4" s="17"/>
      <c r="RVT4" s="17"/>
      <c r="RVU4" s="17"/>
      <c r="RVV4" s="17"/>
      <c r="RVW4" s="17"/>
      <c r="RVX4" s="17"/>
      <c r="RVY4" s="17"/>
      <c r="RVZ4" s="17"/>
      <c r="RWA4" s="17"/>
      <c r="RWB4" s="17"/>
      <c r="RWC4" s="17"/>
      <c r="RWD4" s="17"/>
      <c r="RWE4" s="17"/>
      <c r="RWF4" s="17"/>
      <c r="RWG4" s="17"/>
      <c r="RWH4" s="17"/>
      <c r="RWI4" s="17"/>
      <c r="RWJ4" s="17"/>
      <c r="RWK4" s="17"/>
      <c r="RWL4" s="17"/>
      <c r="RWM4" s="17"/>
      <c r="RWN4" s="17"/>
      <c r="RWO4" s="17"/>
      <c r="RWP4" s="17"/>
      <c r="RWQ4" s="17"/>
      <c r="RWR4" s="17"/>
      <c r="RWS4" s="17"/>
      <c r="RWT4" s="17"/>
      <c r="RWU4" s="17"/>
      <c r="RWV4" s="17"/>
      <c r="RWW4" s="17"/>
      <c r="RWX4" s="17"/>
      <c r="RWY4" s="17"/>
      <c r="RWZ4" s="17"/>
      <c r="RXA4" s="17"/>
      <c r="RXB4" s="17"/>
      <c r="RXC4" s="17"/>
      <c r="RXD4" s="17"/>
      <c r="RXE4" s="17"/>
      <c r="RXF4" s="17"/>
      <c r="RXG4" s="17"/>
      <c r="RXH4" s="17"/>
      <c r="RXI4" s="17"/>
      <c r="RXJ4" s="17"/>
      <c r="RXK4" s="17"/>
      <c r="RXL4" s="17"/>
      <c r="RXM4" s="17"/>
      <c r="RXN4" s="17"/>
      <c r="RXO4" s="17"/>
      <c r="RXP4" s="17"/>
      <c r="RXQ4" s="17"/>
      <c r="RXR4" s="17"/>
      <c r="RXS4" s="17"/>
      <c r="RXT4" s="17"/>
      <c r="RXU4" s="17"/>
      <c r="RXV4" s="17"/>
      <c r="RXW4" s="17"/>
      <c r="RXX4" s="17"/>
      <c r="RXY4" s="17"/>
      <c r="RXZ4" s="17"/>
      <c r="RYA4" s="17"/>
      <c r="RYB4" s="17"/>
      <c r="RYC4" s="17"/>
      <c r="RYD4" s="17"/>
      <c r="RYE4" s="17"/>
      <c r="RYF4" s="17"/>
      <c r="RYG4" s="17"/>
      <c r="RYH4" s="17"/>
      <c r="RYI4" s="17"/>
      <c r="RYJ4" s="17"/>
      <c r="RYK4" s="17"/>
      <c r="RYL4" s="17"/>
      <c r="RYM4" s="17"/>
      <c r="RYN4" s="17"/>
      <c r="RYO4" s="17"/>
      <c r="RYP4" s="17"/>
      <c r="RYQ4" s="17"/>
      <c r="RYR4" s="17"/>
      <c r="RYS4" s="17"/>
      <c r="RYT4" s="17"/>
      <c r="RYU4" s="17"/>
      <c r="RYV4" s="17"/>
      <c r="RYW4" s="17"/>
      <c r="RYX4" s="17"/>
      <c r="RYY4" s="17"/>
      <c r="RYZ4" s="17"/>
      <c r="RZA4" s="17"/>
      <c r="RZB4" s="17"/>
      <c r="RZC4" s="17"/>
      <c r="RZD4" s="17"/>
      <c r="RZE4" s="17"/>
      <c r="RZF4" s="17"/>
      <c r="RZG4" s="17"/>
      <c r="RZH4" s="17"/>
      <c r="RZI4" s="17"/>
      <c r="RZJ4" s="17"/>
      <c r="RZK4" s="17"/>
      <c r="RZL4" s="17"/>
      <c r="RZM4" s="17"/>
      <c r="RZN4" s="17"/>
      <c r="RZO4" s="17"/>
      <c r="RZP4" s="17"/>
      <c r="RZQ4" s="17"/>
      <c r="RZR4" s="17"/>
      <c r="RZS4" s="17"/>
      <c r="RZT4" s="17"/>
      <c r="RZU4" s="17"/>
      <c r="RZV4" s="17"/>
      <c r="RZW4" s="17"/>
      <c r="RZX4" s="17"/>
      <c r="RZY4" s="17"/>
      <c r="RZZ4" s="17"/>
      <c r="SAA4" s="17"/>
      <c r="SAB4" s="17"/>
      <c r="SAC4" s="17"/>
      <c r="SAD4" s="17"/>
      <c r="SAE4" s="17"/>
      <c r="SAF4" s="17"/>
      <c r="SAG4" s="17"/>
      <c r="SAH4" s="17"/>
      <c r="SAI4" s="17"/>
      <c r="SAJ4" s="17"/>
      <c r="SAK4" s="17"/>
      <c r="SAL4" s="17"/>
      <c r="SAM4" s="17"/>
      <c r="SAN4" s="17"/>
      <c r="SAO4" s="17"/>
      <c r="SAP4" s="17"/>
      <c r="SAQ4" s="17"/>
      <c r="SAR4" s="17"/>
      <c r="SAS4" s="17"/>
      <c r="SAT4" s="17"/>
      <c r="SAU4" s="17"/>
      <c r="SAV4" s="17"/>
      <c r="SAW4" s="17"/>
      <c r="SAX4" s="17"/>
      <c r="SAY4" s="17"/>
      <c r="SAZ4" s="17"/>
      <c r="SBA4" s="17"/>
      <c r="SBB4" s="17"/>
      <c r="SBC4" s="17"/>
      <c r="SBD4" s="17"/>
      <c r="SBE4" s="17"/>
      <c r="SBF4" s="17"/>
      <c r="SBG4" s="17"/>
      <c r="SBH4" s="17"/>
      <c r="SBI4" s="17"/>
      <c r="SBJ4" s="17"/>
      <c r="SBK4" s="17"/>
      <c r="SBL4" s="17"/>
      <c r="SBM4" s="17"/>
      <c r="SBN4" s="17"/>
      <c r="SBO4" s="17"/>
      <c r="SBP4" s="17"/>
      <c r="SBQ4" s="17"/>
      <c r="SBR4" s="17"/>
      <c r="SBS4" s="17"/>
      <c r="SBT4" s="17"/>
      <c r="SBU4" s="17"/>
      <c r="SBV4" s="17"/>
      <c r="SBW4" s="17"/>
      <c r="SBX4" s="17"/>
      <c r="SBY4" s="17"/>
      <c r="SBZ4" s="17"/>
      <c r="SCA4" s="17"/>
      <c r="SCB4" s="17"/>
      <c r="SCC4" s="17"/>
      <c r="SCD4" s="17"/>
      <c r="SCE4" s="17"/>
      <c r="SCF4" s="17"/>
      <c r="SCG4" s="17"/>
      <c r="SCH4" s="17"/>
      <c r="SCI4" s="17"/>
      <c r="SCJ4" s="17"/>
      <c r="SCK4" s="17"/>
      <c r="SCL4" s="17"/>
      <c r="SCM4" s="17"/>
      <c r="SCN4" s="17"/>
      <c r="SCO4" s="17"/>
      <c r="SCP4" s="17"/>
      <c r="SCQ4" s="17"/>
      <c r="SCR4" s="17"/>
      <c r="SCS4" s="17"/>
      <c r="SCT4" s="17"/>
      <c r="SCU4" s="17"/>
      <c r="SCV4" s="17"/>
      <c r="SCW4" s="17"/>
      <c r="SCX4" s="17"/>
      <c r="SCY4" s="17"/>
      <c r="SCZ4" s="17"/>
      <c r="SDA4" s="17"/>
      <c r="SDB4" s="17"/>
      <c r="SDC4" s="17"/>
      <c r="SDD4" s="17"/>
      <c r="SDE4" s="17"/>
      <c r="SDF4" s="17"/>
      <c r="SDG4" s="17"/>
      <c r="SDH4" s="17"/>
      <c r="SDI4" s="17"/>
      <c r="SDJ4" s="17"/>
      <c r="SDK4" s="17"/>
      <c r="SDL4" s="17"/>
      <c r="SDM4" s="17"/>
      <c r="SDN4" s="17"/>
      <c r="SDO4" s="17"/>
      <c r="SDP4" s="17"/>
      <c r="SDQ4" s="17"/>
      <c r="SDR4" s="17"/>
      <c r="SDS4" s="17"/>
      <c r="SDT4" s="17"/>
      <c r="SDU4" s="17"/>
      <c r="SDV4" s="17"/>
      <c r="SDW4" s="17"/>
      <c r="SDX4" s="17"/>
      <c r="SDY4" s="17"/>
      <c r="SDZ4" s="17"/>
      <c r="SEA4" s="17"/>
      <c r="SEB4" s="17"/>
      <c r="SEC4" s="17"/>
      <c r="SED4" s="17"/>
      <c r="SEE4" s="17"/>
      <c r="SEF4" s="17"/>
      <c r="SEG4" s="17"/>
      <c r="SEH4" s="17"/>
      <c r="SEI4" s="17"/>
      <c r="SEJ4" s="17"/>
      <c r="SEK4" s="17"/>
      <c r="SEL4" s="17"/>
      <c r="SEM4" s="17"/>
      <c r="SEN4" s="17"/>
      <c r="SEO4" s="17"/>
      <c r="SEP4" s="17"/>
      <c r="SEQ4" s="17"/>
      <c r="SER4" s="17"/>
      <c r="SES4" s="17"/>
      <c r="SET4" s="17"/>
      <c r="SEU4" s="17"/>
      <c r="SEV4" s="17"/>
      <c r="SEW4" s="17"/>
      <c r="SEX4" s="17"/>
      <c r="SEY4" s="17"/>
      <c r="SEZ4" s="17"/>
      <c r="SFA4" s="17"/>
      <c r="SFB4" s="17"/>
      <c r="SFC4" s="17"/>
      <c r="SFD4" s="17"/>
      <c r="SFE4" s="17"/>
      <c r="SFF4" s="17"/>
      <c r="SFG4" s="17"/>
      <c r="SFH4" s="17"/>
      <c r="SFI4" s="17"/>
      <c r="SFJ4" s="17"/>
      <c r="SFK4" s="17"/>
      <c r="SFL4" s="17"/>
      <c r="SFM4" s="17"/>
      <c r="SFN4" s="17"/>
      <c r="SFO4" s="17"/>
      <c r="SFP4" s="17"/>
      <c r="SFQ4" s="17"/>
      <c r="SFR4" s="17"/>
      <c r="SFS4" s="17"/>
      <c r="SFT4" s="17"/>
      <c r="SFU4" s="17"/>
      <c r="SFV4" s="17"/>
      <c r="SFW4" s="17"/>
      <c r="SFX4" s="17"/>
      <c r="SFY4" s="17"/>
      <c r="SFZ4" s="17"/>
      <c r="SGA4" s="17"/>
      <c r="SGB4" s="17"/>
      <c r="SGC4" s="17"/>
      <c r="SGD4" s="17"/>
      <c r="SGE4" s="17"/>
      <c r="SGF4" s="17"/>
      <c r="SGG4" s="17"/>
      <c r="SGH4" s="17"/>
      <c r="SGI4" s="17"/>
      <c r="SGJ4" s="17"/>
      <c r="SGK4" s="17"/>
      <c r="SGL4" s="17"/>
      <c r="SGM4" s="17"/>
      <c r="SGN4" s="17"/>
      <c r="SGO4" s="17"/>
      <c r="SGP4" s="17"/>
      <c r="SGQ4" s="17"/>
      <c r="SGR4" s="17"/>
      <c r="SGS4" s="17"/>
      <c r="SGT4" s="17"/>
      <c r="SGU4" s="17"/>
      <c r="SGV4" s="17"/>
      <c r="SGW4" s="17"/>
      <c r="SGX4" s="17"/>
      <c r="SGY4" s="17"/>
      <c r="SGZ4" s="17"/>
      <c r="SHA4" s="17"/>
      <c r="SHB4" s="17"/>
      <c r="SHC4" s="17"/>
      <c r="SHD4" s="17"/>
      <c r="SHE4" s="17"/>
      <c r="SHF4" s="17"/>
      <c r="SHG4" s="17"/>
      <c r="SHH4" s="17"/>
      <c r="SHI4" s="17"/>
      <c r="SHJ4" s="17"/>
      <c r="SHK4" s="17"/>
      <c r="SHL4" s="17"/>
      <c r="SHM4" s="17"/>
      <c r="SHN4" s="17"/>
      <c r="SHO4" s="17"/>
      <c r="SHP4" s="17"/>
      <c r="SHQ4" s="17"/>
      <c r="SHR4" s="17"/>
      <c r="SHS4" s="17"/>
      <c r="SHT4" s="17"/>
      <c r="SHU4" s="17"/>
      <c r="SHV4" s="17"/>
      <c r="SHW4" s="17"/>
      <c r="SHX4" s="17"/>
      <c r="SHY4" s="17"/>
      <c r="SHZ4" s="17"/>
      <c r="SIA4" s="17"/>
      <c r="SIB4" s="17"/>
      <c r="SIC4" s="17"/>
      <c r="SID4" s="17"/>
      <c r="SIE4" s="17"/>
      <c r="SIF4" s="17"/>
      <c r="SIG4" s="17"/>
      <c r="SIH4" s="17"/>
      <c r="SII4" s="17"/>
      <c r="SIJ4" s="17"/>
      <c r="SIK4" s="17"/>
      <c r="SIL4" s="17"/>
      <c r="SIM4" s="17"/>
      <c r="SIN4" s="17"/>
      <c r="SIO4" s="17"/>
      <c r="SIP4" s="17"/>
      <c r="SIQ4" s="17"/>
      <c r="SIR4" s="17"/>
      <c r="SIS4" s="17"/>
      <c r="SIT4" s="17"/>
      <c r="SIU4" s="17"/>
      <c r="SIV4" s="17"/>
      <c r="SIW4" s="17"/>
      <c r="SIX4" s="17"/>
      <c r="SIY4" s="17"/>
      <c r="SIZ4" s="17"/>
      <c r="SJA4" s="17"/>
      <c r="SJB4" s="17"/>
      <c r="SJC4" s="17"/>
      <c r="SJD4" s="17"/>
      <c r="SJE4" s="17"/>
      <c r="SJF4" s="17"/>
      <c r="SJG4" s="17"/>
      <c r="SJH4" s="17"/>
      <c r="SJI4" s="17"/>
      <c r="SJJ4" s="17"/>
      <c r="SJK4" s="17"/>
      <c r="SJL4" s="17"/>
      <c r="SJM4" s="17"/>
      <c r="SJN4" s="17"/>
      <c r="SJO4" s="17"/>
      <c r="SJP4" s="17"/>
      <c r="SJQ4" s="17"/>
      <c r="SJR4" s="17"/>
      <c r="SJS4" s="17"/>
      <c r="SJT4" s="17"/>
      <c r="SJU4" s="17"/>
      <c r="SJV4" s="17"/>
      <c r="SJW4" s="17"/>
      <c r="SJX4" s="17"/>
      <c r="SJY4" s="17"/>
      <c r="SJZ4" s="17"/>
      <c r="SKA4" s="17"/>
      <c r="SKB4" s="17"/>
      <c r="SKC4" s="17"/>
      <c r="SKD4" s="17"/>
      <c r="SKE4" s="17"/>
      <c r="SKF4" s="17"/>
      <c r="SKG4" s="17"/>
      <c r="SKH4" s="17"/>
      <c r="SKI4" s="17"/>
      <c r="SKJ4" s="17"/>
      <c r="SKK4" s="17"/>
      <c r="SKL4" s="17"/>
      <c r="SKM4" s="17"/>
      <c r="SKN4" s="17"/>
      <c r="SKO4" s="17"/>
      <c r="SKP4" s="17"/>
      <c r="SKQ4" s="17"/>
      <c r="SKR4" s="17"/>
      <c r="SKS4" s="17"/>
      <c r="SKT4" s="17"/>
      <c r="SKU4" s="17"/>
      <c r="SKV4" s="17"/>
      <c r="SKW4" s="17"/>
      <c r="SKX4" s="17"/>
      <c r="SKY4" s="17"/>
      <c r="SKZ4" s="17"/>
      <c r="SLA4" s="17"/>
      <c r="SLB4" s="17"/>
      <c r="SLC4" s="17"/>
      <c r="SLD4" s="17"/>
      <c r="SLE4" s="17"/>
      <c r="SLF4" s="17"/>
      <c r="SLG4" s="17"/>
      <c r="SLH4" s="17"/>
      <c r="SLI4" s="17"/>
      <c r="SLJ4" s="17"/>
      <c r="SLK4" s="17"/>
      <c r="SLL4" s="17"/>
      <c r="SLM4" s="17"/>
      <c r="SLN4" s="17"/>
      <c r="SLO4" s="17"/>
      <c r="SLP4" s="17"/>
      <c r="SLQ4" s="17"/>
      <c r="SLR4" s="17"/>
      <c r="SLS4" s="17"/>
      <c r="SLT4" s="17"/>
      <c r="SLU4" s="17"/>
      <c r="SLV4" s="17"/>
      <c r="SLW4" s="17"/>
      <c r="SLX4" s="17"/>
      <c r="SLY4" s="17"/>
      <c r="SLZ4" s="17"/>
      <c r="SMA4" s="17"/>
      <c r="SMB4" s="17"/>
      <c r="SMC4" s="17"/>
      <c r="SMD4" s="17"/>
      <c r="SME4" s="17"/>
      <c r="SMF4" s="17"/>
      <c r="SMG4" s="17"/>
      <c r="SMH4" s="17"/>
      <c r="SMI4" s="17"/>
      <c r="SMJ4" s="17"/>
      <c r="SMK4" s="17"/>
      <c r="SML4" s="17"/>
      <c r="SMM4" s="17"/>
      <c r="SMN4" s="17"/>
      <c r="SMO4" s="17"/>
      <c r="SMP4" s="17"/>
      <c r="SMQ4" s="17"/>
      <c r="SMR4" s="17"/>
      <c r="SMS4" s="17"/>
      <c r="SMT4" s="17"/>
      <c r="SMU4" s="17"/>
      <c r="SMV4" s="17"/>
      <c r="SMW4" s="17"/>
      <c r="SMX4" s="17"/>
      <c r="SMY4" s="17"/>
      <c r="SMZ4" s="17"/>
      <c r="SNA4" s="17"/>
      <c r="SNB4" s="17"/>
      <c r="SNC4" s="17"/>
      <c r="SND4" s="17"/>
      <c r="SNE4" s="17"/>
      <c r="SNF4" s="17"/>
      <c r="SNG4" s="17"/>
      <c r="SNH4" s="17"/>
      <c r="SNI4" s="17"/>
      <c r="SNJ4" s="17"/>
      <c r="SNK4" s="17"/>
      <c r="SNL4" s="17"/>
      <c r="SNM4" s="17"/>
      <c r="SNN4" s="17"/>
      <c r="SNO4" s="17"/>
      <c r="SNP4" s="17"/>
      <c r="SNQ4" s="17"/>
      <c r="SNR4" s="17"/>
      <c r="SNS4" s="17"/>
      <c r="SNT4" s="17"/>
      <c r="SNU4" s="17"/>
      <c r="SNV4" s="17"/>
      <c r="SNW4" s="17"/>
      <c r="SNX4" s="17"/>
      <c r="SNY4" s="17"/>
      <c r="SNZ4" s="17"/>
      <c r="SOA4" s="17"/>
      <c r="SOB4" s="17"/>
      <c r="SOC4" s="17"/>
      <c r="SOD4" s="17"/>
      <c r="SOE4" s="17"/>
      <c r="SOF4" s="17"/>
      <c r="SOG4" s="17"/>
      <c r="SOH4" s="17"/>
      <c r="SOI4" s="17"/>
      <c r="SOJ4" s="17"/>
      <c r="SOK4" s="17"/>
      <c r="SOL4" s="17"/>
      <c r="SOM4" s="17"/>
      <c r="SON4" s="17"/>
      <c r="SOO4" s="17"/>
      <c r="SOP4" s="17"/>
      <c r="SOQ4" s="17"/>
      <c r="SOR4" s="17"/>
      <c r="SOS4" s="17"/>
      <c r="SOT4" s="17"/>
      <c r="SOU4" s="17"/>
      <c r="SOV4" s="17"/>
      <c r="SOW4" s="17"/>
      <c r="SOX4" s="17"/>
      <c r="SOY4" s="17"/>
      <c r="SOZ4" s="17"/>
      <c r="SPA4" s="17"/>
      <c r="SPB4" s="17"/>
      <c r="SPC4" s="17"/>
      <c r="SPD4" s="17"/>
      <c r="SPE4" s="17"/>
      <c r="SPF4" s="17"/>
      <c r="SPG4" s="17"/>
      <c r="SPH4" s="17"/>
      <c r="SPI4" s="17"/>
      <c r="SPJ4" s="17"/>
      <c r="SPK4" s="17"/>
      <c r="SPL4" s="17"/>
      <c r="SPM4" s="17"/>
      <c r="SPN4" s="17"/>
      <c r="SPO4" s="17"/>
      <c r="SPP4" s="17"/>
      <c r="SPQ4" s="17"/>
      <c r="SPR4" s="17"/>
      <c r="SPS4" s="17"/>
      <c r="SPT4" s="17"/>
      <c r="SPU4" s="17"/>
      <c r="SPV4" s="17"/>
      <c r="SPW4" s="17"/>
      <c r="SPX4" s="17"/>
      <c r="SPY4" s="17"/>
      <c r="SPZ4" s="17"/>
      <c r="SQA4" s="17"/>
      <c r="SQB4" s="17"/>
      <c r="SQC4" s="17"/>
      <c r="SQD4" s="17"/>
      <c r="SQE4" s="17"/>
      <c r="SQF4" s="17"/>
      <c r="SQG4" s="17"/>
      <c r="SQH4" s="17"/>
      <c r="SQI4" s="17"/>
      <c r="SQJ4" s="17"/>
      <c r="SQK4" s="17"/>
      <c r="SQL4" s="17"/>
      <c r="SQM4" s="17"/>
      <c r="SQN4" s="17"/>
      <c r="SQO4" s="17"/>
      <c r="SQP4" s="17"/>
      <c r="SQQ4" s="17"/>
      <c r="SQR4" s="17"/>
      <c r="SQS4" s="17"/>
      <c r="SQT4" s="17"/>
      <c r="SQU4" s="17"/>
      <c r="SQV4" s="17"/>
      <c r="SQW4" s="17"/>
      <c r="SQX4" s="17"/>
      <c r="SQY4" s="17"/>
      <c r="SQZ4" s="17"/>
      <c r="SRA4" s="17"/>
      <c r="SRB4" s="17"/>
      <c r="SRC4" s="17"/>
      <c r="SRD4" s="17"/>
      <c r="SRE4" s="17"/>
      <c r="SRF4" s="17"/>
      <c r="SRG4" s="17"/>
      <c r="SRH4" s="17"/>
      <c r="SRI4" s="17"/>
      <c r="SRJ4" s="17"/>
      <c r="SRK4" s="17"/>
      <c r="SRL4" s="17"/>
      <c r="SRM4" s="17"/>
      <c r="SRN4" s="17"/>
      <c r="SRO4" s="17"/>
      <c r="SRP4" s="17"/>
      <c r="SRQ4" s="17"/>
      <c r="SRR4" s="17"/>
      <c r="SRS4" s="17"/>
      <c r="SRT4" s="17"/>
      <c r="SRU4" s="17"/>
      <c r="SRV4" s="17"/>
      <c r="SRW4" s="17"/>
      <c r="SRX4" s="17"/>
      <c r="SRY4" s="17"/>
      <c r="SRZ4" s="17"/>
      <c r="SSA4" s="17"/>
      <c r="SSB4" s="17"/>
      <c r="SSC4" s="17"/>
      <c r="SSD4" s="17"/>
      <c r="SSE4" s="17"/>
      <c r="SSF4" s="17"/>
      <c r="SSG4" s="17"/>
      <c r="SSH4" s="17"/>
      <c r="SSI4" s="17"/>
      <c r="SSJ4" s="17"/>
      <c r="SSK4" s="17"/>
      <c r="SSL4" s="17"/>
      <c r="SSM4" s="17"/>
      <c r="SSN4" s="17"/>
      <c r="SSO4" s="17"/>
      <c r="SSP4" s="17"/>
      <c r="SSQ4" s="17"/>
      <c r="SSR4" s="17"/>
      <c r="SSS4" s="17"/>
      <c r="SST4" s="17"/>
      <c r="SSU4" s="17"/>
      <c r="SSV4" s="17"/>
      <c r="SSW4" s="17"/>
      <c r="SSX4" s="17"/>
      <c r="SSY4" s="17"/>
      <c r="SSZ4" s="17"/>
      <c r="STA4" s="17"/>
      <c r="STB4" s="17"/>
      <c r="STC4" s="17"/>
      <c r="STD4" s="17"/>
      <c r="STE4" s="17"/>
      <c r="STF4" s="17"/>
      <c r="STG4" s="17"/>
      <c r="STH4" s="17"/>
      <c r="STI4" s="17"/>
      <c r="STJ4" s="17"/>
      <c r="STK4" s="17"/>
      <c r="STL4" s="17"/>
      <c r="STM4" s="17"/>
      <c r="STN4" s="17"/>
      <c r="STO4" s="17"/>
      <c r="STP4" s="17"/>
      <c r="STQ4" s="17"/>
      <c r="STR4" s="17"/>
      <c r="STS4" s="17"/>
      <c r="STT4" s="17"/>
      <c r="STU4" s="17"/>
      <c r="STV4" s="17"/>
      <c r="STW4" s="17"/>
      <c r="STX4" s="17"/>
      <c r="STY4" s="17"/>
      <c r="STZ4" s="17"/>
      <c r="SUA4" s="17"/>
      <c r="SUB4" s="17"/>
      <c r="SUC4" s="17"/>
      <c r="SUD4" s="17"/>
      <c r="SUE4" s="17"/>
      <c r="SUF4" s="17"/>
      <c r="SUG4" s="17"/>
      <c r="SUH4" s="17"/>
      <c r="SUI4" s="17"/>
      <c r="SUJ4" s="17"/>
      <c r="SUK4" s="17"/>
      <c r="SUL4" s="17"/>
      <c r="SUM4" s="17"/>
      <c r="SUN4" s="17"/>
      <c r="SUO4" s="17"/>
      <c r="SUP4" s="17"/>
      <c r="SUQ4" s="17"/>
      <c r="SUR4" s="17"/>
      <c r="SUS4" s="17"/>
      <c r="SUT4" s="17"/>
      <c r="SUU4" s="17"/>
      <c r="SUV4" s="17"/>
      <c r="SUW4" s="17"/>
      <c r="SUX4" s="17"/>
      <c r="SUY4" s="17"/>
      <c r="SUZ4" s="17"/>
      <c r="SVA4" s="17"/>
      <c r="SVB4" s="17"/>
      <c r="SVC4" s="17"/>
      <c r="SVD4" s="17"/>
      <c r="SVE4" s="17"/>
      <c r="SVF4" s="17"/>
      <c r="SVG4" s="17"/>
      <c r="SVH4" s="17"/>
      <c r="SVI4" s="17"/>
      <c r="SVJ4" s="17"/>
      <c r="SVK4" s="17"/>
      <c r="SVL4" s="17"/>
      <c r="SVM4" s="17"/>
      <c r="SVN4" s="17"/>
      <c r="SVO4" s="17"/>
      <c r="SVP4" s="17"/>
      <c r="SVQ4" s="17"/>
      <c r="SVR4" s="17"/>
      <c r="SVS4" s="17"/>
      <c r="SVT4" s="17"/>
      <c r="SVU4" s="17"/>
      <c r="SVV4" s="17"/>
      <c r="SVW4" s="17"/>
      <c r="SVX4" s="17"/>
      <c r="SVY4" s="17"/>
      <c r="SVZ4" s="17"/>
      <c r="SWA4" s="17"/>
      <c r="SWB4" s="17"/>
      <c r="SWC4" s="17"/>
      <c r="SWD4" s="17"/>
      <c r="SWE4" s="17"/>
      <c r="SWF4" s="17"/>
      <c r="SWG4" s="17"/>
      <c r="SWH4" s="17"/>
      <c r="SWI4" s="17"/>
      <c r="SWJ4" s="17"/>
      <c r="SWK4" s="17"/>
      <c r="SWL4" s="17"/>
      <c r="SWM4" s="17"/>
      <c r="SWN4" s="17"/>
      <c r="SWO4" s="17"/>
      <c r="SWP4" s="17"/>
      <c r="SWQ4" s="17"/>
      <c r="SWR4" s="17"/>
      <c r="SWS4" s="17"/>
      <c r="SWT4" s="17"/>
      <c r="SWU4" s="17"/>
      <c r="SWV4" s="17"/>
      <c r="SWW4" s="17"/>
      <c r="SWX4" s="17"/>
      <c r="SWY4" s="17"/>
      <c r="SWZ4" s="17"/>
      <c r="SXA4" s="17"/>
      <c r="SXB4" s="17"/>
      <c r="SXC4" s="17"/>
      <c r="SXD4" s="17"/>
      <c r="SXE4" s="17"/>
      <c r="SXF4" s="17"/>
      <c r="SXG4" s="17"/>
      <c r="SXH4" s="17"/>
      <c r="SXI4" s="17"/>
      <c r="SXJ4" s="17"/>
      <c r="SXK4" s="17"/>
      <c r="SXL4" s="17"/>
      <c r="SXM4" s="17"/>
      <c r="SXN4" s="17"/>
      <c r="SXO4" s="17"/>
      <c r="SXP4" s="17"/>
      <c r="SXQ4" s="17"/>
      <c r="SXR4" s="17"/>
      <c r="SXS4" s="17"/>
      <c r="SXT4" s="17"/>
      <c r="SXU4" s="17"/>
      <c r="SXV4" s="17"/>
      <c r="SXW4" s="17"/>
      <c r="SXX4" s="17"/>
      <c r="SXY4" s="17"/>
      <c r="SXZ4" s="17"/>
      <c r="SYA4" s="17"/>
      <c r="SYB4" s="17"/>
      <c r="SYC4" s="17"/>
      <c r="SYD4" s="17"/>
      <c r="SYE4" s="17"/>
      <c r="SYF4" s="17"/>
      <c r="SYG4" s="17"/>
      <c r="SYH4" s="17"/>
      <c r="SYI4" s="17"/>
      <c r="SYJ4" s="17"/>
      <c r="SYK4" s="17"/>
      <c r="SYL4" s="17"/>
      <c r="SYM4" s="17"/>
      <c r="SYN4" s="17"/>
      <c r="SYO4" s="17"/>
      <c r="SYP4" s="17"/>
      <c r="SYQ4" s="17"/>
      <c r="SYR4" s="17"/>
      <c r="SYS4" s="17"/>
      <c r="SYT4" s="17"/>
      <c r="SYU4" s="17"/>
      <c r="SYV4" s="17"/>
      <c r="SYW4" s="17"/>
      <c r="SYX4" s="17"/>
      <c r="SYY4" s="17"/>
      <c r="SYZ4" s="17"/>
      <c r="SZA4" s="17"/>
      <c r="SZB4" s="17"/>
      <c r="SZC4" s="17"/>
      <c r="SZD4" s="17"/>
      <c r="SZE4" s="17"/>
      <c r="SZF4" s="17"/>
      <c r="SZG4" s="17"/>
      <c r="SZH4" s="17"/>
      <c r="SZI4" s="17"/>
      <c r="SZJ4" s="17"/>
      <c r="SZK4" s="17"/>
      <c r="SZL4" s="17"/>
      <c r="SZM4" s="17"/>
      <c r="SZN4" s="17"/>
      <c r="SZO4" s="17"/>
      <c r="SZP4" s="17"/>
      <c r="SZQ4" s="17"/>
      <c r="SZR4" s="17"/>
      <c r="SZS4" s="17"/>
      <c r="SZT4" s="17"/>
      <c r="SZU4" s="17"/>
      <c r="SZV4" s="17"/>
      <c r="SZW4" s="17"/>
      <c r="SZX4" s="17"/>
      <c r="SZY4" s="17"/>
      <c r="SZZ4" s="17"/>
      <c r="TAA4" s="17"/>
      <c r="TAB4" s="17"/>
      <c r="TAC4" s="17"/>
      <c r="TAD4" s="17"/>
      <c r="TAE4" s="17"/>
      <c r="TAF4" s="17"/>
      <c r="TAG4" s="17"/>
      <c r="TAH4" s="17"/>
      <c r="TAI4" s="17"/>
      <c r="TAJ4" s="17"/>
      <c r="TAK4" s="17"/>
      <c r="TAL4" s="17"/>
      <c r="TAM4" s="17"/>
      <c r="TAN4" s="17"/>
      <c r="TAO4" s="17"/>
      <c r="TAP4" s="17"/>
      <c r="TAQ4" s="17"/>
      <c r="TAR4" s="17"/>
      <c r="TAS4" s="17"/>
      <c r="TAT4" s="17"/>
      <c r="TAU4" s="17"/>
      <c r="TAV4" s="17"/>
      <c r="TAW4" s="17"/>
      <c r="TAX4" s="17"/>
      <c r="TAY4" s="17"/>
      <c r="TAZ4" s="17"/>
      <c r="TBA4" s="17"/>
      <c r="TBB4" s="17"/>
      <c r="TBC4" s="17"/>
      <c r="TBD4" s="17"/>
      <c r="TBE4" s="17"/>
      <c r="TBF4" s="17"/>
      <c r="TBG4" s="17"/>
      <c r="TBH4" s="17"/>
      <c r="TBI4" s="17"/>
      <c r="TBJ4" s="17"/>
      <c r="TBK4" s="17"/>
      <c r="TBL4" s="17"/>
      <c r="TBM4" s="17"/>
      <c r="TBN4" s="17"/>
      <c r="TBO4" s="17"/>
      <c r="TBP4" s="17"/>
      <c r="TBQ4" s="17"/>
      <c r="TBR4" s="17"/>
      <c r="TBS4" s="17"/>
      <c r="TBT4" s="17"/>
      <c r="TBU4" s="17"/>
      <c r="TBV4" s="17"/>
      <c r="TBW4" s="17"/>
      <c r="TBX4" s="17"/>
      <c r="TBY4" s="17"/>
      <c r="TBZ4" s="17"/>
      <c r="TCA4" s="17"/>
      <c r="TCB4" s="17"/>
      <c r="TCC4" s="17"/>
      <c r="TCD4" s="17"/>
      <c r="TCE4" s="17"/>
      <c r="TCF4" s="17"/>
      <c r="TCG4" s="17"/>
      <c r="TCH4" s="17"/>
      <c r="TCI4" s="17"/>
      <c r="TCJ4" s="17"/>
      <c r="TCK4" s="17"/>
      <c r="TCL4" s="17"/>
      <c r="TCM4" s="17"/>
      <c r="TCN4" s="17"/>
      <c r="TCO4" s="17"/>
      <c r="TCP4" s="17"/>
      <c r="TCQ4" s="17"/>
      <c r="TCR4" s="17"/>
      <c r="TCS4" s="17"/>
      <c r="TCT4" s="17"/>
      <c r="TCU4" s="17"/>
      <c r="TCV4" s="17"/>
      <c r="TCW4" s="17"/>
      <c r="TCX4" s="17"/>
      <c r="TCY4" s="17"/>
      <c r="TCZ4" s="17"/>
      <c r="TDA4" s="17"/>
      <c r="TDB4" s="17"/>
      <c r="TDC4" s="17"/>
      <c r="TDD4" s="17"/>
      <c r="TDE4" s="17"/>
      <c r="TDF4" s="17"/>
      <c r="TDG4" s="17"/>
      <c r="TDH4" s="17"/>
      <c r="TDI4" s="17"/>
      <c r="TDJ4" s="17"/>
      <c r="TDK4" s="17"/>
      <c r="TDL4" s="17"/>
      <c r="TDM4" s="17"/>
      <c r="TDN4" s="17"/>
      <c r="TDO4" s="17"/>
      <c r="TDP4" s="17"/>
      <c r="TDQ4" s="17"/>
      <c r="TDR4" s="17"/>
      <c r="TDS4" s="17"/>
      <c r="TDT4" s="17"/>
      <c r="TDU4" s="17"/>
      <c r="TDV4" s="17"/>
      <c r="TDW4" s="17"/>
      <c r="TDX4" s="17"/>
      <c r="TDY4" s="17"/>
      <c r="TDZ4" s="17"/>
      <c r="TEA4" s="17"/>
      <c r="TEB4" s="17"/>
      <c r="TEC4" s="17"/>
      <c r="TED4" s="17"/>
      <c r="TEE4" s="17"/>
      <c r="TEF4" s="17"/>
      <c r="TEG4" s="17"/>
      <c r="TEH4" s="17"/>
      <c r="TEI4" s="17"/>
      <c r="TEJ4" s="17"/>
      <c r="TEK4" s="17"/>
      <c r="TEL4" s="17"/>
      <c r="TEM4" s="17"/>
      <c r="TEN4" s="17"/>
      <c r="TEO4" s="17"/>
      <c r="TEP4" s="17"/>
      <c r="TEQ4" s="17"/>
      <c r="TER4" s="17"/>
      <c r="TES4" s="17"/>
      <c r="TET4" s="17"/>
      <c r="TEU4" s="17"/>
      <c r="TEV4" s="17"/>
      <c r="TEW4" s="17"/>
      <c r="TEX4" s="17"/>
      <c r="TEY4" s="17"/>
      <c r="TEZ4" s="17"/>
      <c r="TFA4" s="17"/>
      <c r="TFB4" s="17"/>
      <c r="TFC4" s="17"/>
      <c r="TFD4" s="17"/>
      <c r="TFE4" s="17"/>
      <c r="TFF4" s="17"/>
      <c r="TFG4" s="17"/>
      <c r="TFH4" s="17"/>
      <c r="TFI4" s="17"/>
      <c r="TFJ4" s="17"/>
      <c r="TFK4" s="17"/>
      <c r="TFL4" s="17"/>
      <c r="TFM4" s="17"/>
      <c r="TFN4" s="17"/>
      <c r="TFO4" s="17"/>
      <c r="TFP4" s="17"/>
      <c r="TFQ4" s="17"/>
      <c r="TFR4" s="17"/>
      <c r="TFS4" s="17"/>
      <c r="TFT4" s="17"/>
      <c r="TFU4" s="17"/>
      <c r="TFV4" s="17"/>
      <c r="TFW4" s="17"/>
      <c r="TFX4" s="17"/>
      <c r="TFY4" s="17"/>
      <c r="TFZ4" s="17"/>
      <c r="TGA4" s="17"/>
      <c r="TGB4" s="17"/>
      <c r="TGC4" s="17"/>
      <c r="TGD4" s="17"/>
      <c r="TGE4" s="17"/>
      <c r="TGF4" s="17"/>
      <c r="TGG4" s="17"/>
      <c r="TGH4" s="17"/>
      <c r="TGI4" s="17"/>
      <c r="TGJ4" s="17"/>
      <c r="TGK4" s="17"/>
      <c r="TGL4" s="17"/>
      <c r="TGM4" s="17"/>
      <c r="TGN4" s="17"/>
      <c r="TGO4" s="17"/>
      <c r="TGP4" s="17"/>
      <c r="TGQ4" s="17"/>
      <c r="TGR4" s="17"/>
      <c r="TGS4" s="17"/>
      <c r="TGT4" s="17"/>
      <c r="TGU4" s="17"/>
      <c r="TGV4" s="17"/>
      <c r="TGW4" s="17"/>
      <c r="TGX4" s="17"/>
      <c r="TGY4" s="17"/>
      <c r="TGZ4" s="17"/>
      <c r="THA4" s="17"/>
      <c r="THB4" s="17"/>
      <c r="THC4" s="17"/>
      <c r="THD4" s="17"/>
      <c r="THE4" s="17"/>
      <c r="THF4" s="17"/>
      <c r="THG4" s="17"/>
      <c r="THH4" s="17"/>
      <c r="THI4" s="17"/>
      <c r="THJ4" s="17"/>
      <c r="THK4" s="17"/>
      <c r="THL4" s="17"/>
      <c r="THM4" s="17"/>
      <c r="THN4" s="17"/>
      <c r="THO4" s="17"/>
      <c r="THP4" s="17"/>
      <c r="THQ4" s="17"/>
      <c r="THR4" s="17"/>
      <c r="THS4" s="17"/>
      <c r="THT4" s="17"/>
      <c r="THU4" s="17"/>
      <c r="THV4" s="17"/>
      <c r="THW4" s="17"/>
      <c r="THX4" s="17"/>
      <c r="THY4" s="17"/>
      <c r="THZ4" s="17"/>
      <c r="TIA4" s="17"/>
      <c r="TIB4" s="17"/>
      <c r="TIC4" s="17"/>
      <c r="TID4" s="17"/>
      <c r="TIE4" s="17"/>
      <c r="TIF4" s="17"/>
      <c r="TIG4" s="17"/>
      <c r="TIH4" s="17"/>
      <c r="TII4" s="17"/>
      <c r="TIJ4" s="17"/>
      <c r="TIK4" s="17"/>
      <c r="TIL4" s="17"/>
      <c r="TIM4" s="17"/>
      <c r="TIN4" s="17"/>
      <c r="TIO4" s="17"/>
      <c r="TIP4" s="17"/>
      <c r="TIQ4" s="17"/>
      <c r="TIR4" s="17"/>
      <c r="TIS4" s="17"/>
      <c r="TIT4" s="17"/>
      <c r="TIU4" s="17"/>
      <c r="TIV4" s="17"/>
      <c r="TIW4" s="17"/>
      <c r="TIX4" s="17"/>
      <c r="TIY4" s="17"/>
      <c r="TIZ4" s="17"/>
      <c r="TJA4" s="17"/>
      <c r="TJB4" s="17"/>
      <c r="TJC4" s="17"/>
      <c r="TJD4" s="17"/>
      <c r="TJE4" s="17"/>
      <c r="TJF4" s="17"/>
      <c r="TJG4" s="17"/>
      <c r="TJH4" s="17"/>
      <c r="TJI4" s="17"/>
      <c r="TJJ4" s="17"/>
      <c r="TJK4" s="17"/>
      <c r="TJL4" s="17"/>
      <c r="TJM4" s="17"/>
      <c r="TJN4" s="17"/>
      <c r="TJO4" s="17"/>
      <c r="TJP4" s="17"/>
      <c r="TJQ4" s="17"/>
      <c r="TJR4" s="17"/>
      <c r="TJS4" s="17"/>
      <c r="TJT4" s="17"/>
      <c r="TJU4" s="17"/>
      <c r="TJV4" s="17"/>
      <c r="TJW4" s="17"/>
      <c r="TJX4" s="17"/>
      <c r="TJY4" s="17"/>
      <c r="TJZ4" s="17"/>
      <c r="TKA4" s="17"/>
      <c r="TKB4" s="17"/>
      <c r="TKC4" s="17"/>
      <c r="TKD4" s="17"/>
      <c r="TKE4" s="17"/>
      <c r="TKF4" s="17"/>
      <c r="TKG4" s="17"/>
      <c r="TKH4" s="17"/>
      <c r="TKI4" s="17"/>
      <c r="TKJ4" s="17"/>
      <c r="TKK4" s="17"/>
      <c r="TKL4" s="17"/>
      <c r="TKM4" s="17"/>
      <c r="TKN4" s="17"/>
      <c r="TKO4" s="17"/>
      <c r="TKP4" s="17"/>
      <c r="TKQ4" s="17"/>
      <c r="TKR4" s="17"/>
      <c r="TKS4" s="17"/>
      <c r="TKT4" s="17"/>
      <c r="TKU4" s="17"/>
      <c r="TKV4" s="17"/>
      <c r="TKW4" s="17"/>
      <c r="TKX4" s="17"/>
      <c r="TKY4" s="17"/>
      <c r="TKZ4" s="17"/>
      <c r="TLA4" s="17"/>
      <c r="TLB4" s="17"/>
      <c r="TLC4" s="17"/>
      <c r="TLD4" s="17"/>
      <c r="TLE4" s="17"/>
      <c r="TLF4" s="17"/>
      <c r="TLG4" s="17"/>
      <c r="TLH4" s="17"/>
      <c r="TLI4" s="17"/>
      <c r="TLJ4" s="17"/>
      <c r="TLK4" s="17"/>
      <c r="TLL4" s="17"/>
      <c r="TLM4" s="17"/>
      <c r="TLN4" s="17"/>
      <c r="TLO4" s="17"/>
      <c r="TLP4" s="17"/>
      <c r="TLQ4" s="17"/>
      <c r="TLR4" s="17"/>
      <c r="TLS4" s="17"/>
      <c r="TLT4" s="17"/>
      <c r="TLU4" s="17"/>
      <c r="TLV4" s="17"/>
      <c r="TLW4" s="17"/>
      <c r="TLX4" s="17"/>
      <c r="TLY4" s="17"/>
      <c r="TLZ4" s="17"/>
      <c r="TMA4" s="17"/>
      <c r="TMB4" s="17"/>
      <c r="TMC4" s="17"/>
      <c r="TMD4" s="17"/>
      <c r="TME4" s="17"/>
      <c r="TMF4" s="17"/>
      <c r="TMG4" s="17"/>
      <c r="TMH4" s="17"/>
      <c r="TMI4" s="17"/>
      <c r="TMJ4" s="17"/>
      <c r="TMK4" s="17"/>
      <c r="TML4" s="17"/>
      <c r="TMM4" s="17"/>
      <c r="TMN4" s="17"/>
      <c r="TMO4" s="17"/>
      <c r="TMP4" s="17"/>
      <c r="TMQ4" s="17"/>
      <c r="TMR4" s="17"/>
      <c r="TMS4" s="17"/>
      <c r="TMT4" s="17"/>
      <c r="TMU4" s="17"/>
      <c r="TMV4" s="17"/>
      <c r="TMW4" s="17"/>
      <c r="TMX4" s="17"/>
      <c r="TMY4" s="17"/>
      <c r="TMZ4" s="17"/>
      <c r="TNA4" s="17"/>
      <c r="TNB4" s="17"/>
      <c r="TNC4" s="17"/>
      <c r="TND4" s="17"/>
      <c r="TNE4" s="17"/>
      <c r="TNF4" s="17"/>
      <c r="TNG4" s="17"/>
      <c r="TNH4" s="17"/>
      <c r="TNI4" s="17"/>
      <c r="TNJ4" s="17"/>
      <c r="TNK4" s="17"/>
      <c r="TNL4" s="17"/>
      <c r="TNM4" s="17"/>
      <c r="TNN4" s="17"/>
      <c r="TNO4" s="17"/>
      <c r="TNP4" s="17"/>
      <c r="TNQ4" s="17"/>
      <c r="TNR4" s="17"/>
      <c r="TNS4" s="17"/>
      <c r="TNT4" s="17"/>
      <c r="TNU4" s="17"/>
      <c r="TNV4" s="17"/>
      <c r="TNW4" s="17"/>
      <c r="TNX4" s="17"/>
      <c r="TNY4" s="17"/>
      <c r="TNZ4" s="17"/>
      <c r="TOA4" s="17"/>
      <c r="TOB4" s="17"/>
      <c r="TOC4" s="17"/>
      <c r="TOD4" s="17"/>
      <c r="TOE4" s="17"/>
      <c r="TOF4" s="17"/>
      <c r="TOG4" s="17"/>
      <c r="TOH4" s="17"/>
      <c r="TOI4" s="17"/>
      <c r="TOJ4" s="17"/>
      <c r="TOK4" s="17"/>
      <c r="TOL4" s="17"/>
      <c r="TOM4" s="17"/>
      <c r="TON4" s="17"/>
      <c r="TOO4" s="17"/>
      <c r="TOP4" s="17"/>
      <c r="TOQ4" s="17"/>
      <c r="TOR4" s="17"/>
      <c r="TOS4" s="17"/>
      <c r="TOT4" s="17"/>
      <c r="TOU4" s="17"/>
      <c r="TOV4" s="17"/>
      <c r="TOW4" s="17"/>
      <c r="TOX4" s="17"/>
      <c r="TOY4" s="17"/>
      <c r="TOZ4" s="17"/>
      <c r="TPA4" s="17"/>
      <c r="TPB4" s="17"/>
      <c r="TPC4" s="17"/>
      <c r="TPD4" s="17"/>
      <c r="TPE4" s="17"/>
      <c r="TPF4" s="17"/>
      <c r="TPG4" s="17"/>
      <c r="TPH4" s="17"/>
      <c r="TPI4" s="17"/>
      <c r="TPJ4" s="17"/>
      <c r="TPK4" s="17"/>
      <c r="TPL4" s="17"/>
      <c r="TPM4" s="17"/>
      <c r="TPN4" s="17"/>
      <c r="TPO4" s="17"/>
      <c r="TPP4" s="17"/>
      <c r="TPQ4" s="17"/>
      <c r="TPR4" s="17"/>
      <c r="TPS4" s="17"/>
      <c r="TPT4" s="17"/>
      <c r="TPU4" s="17"/>
      <c r="TPV4" s="17"/>
      <c r="TPW4" s="17"/>
      <c r="TPX4" s="17"/>
      <c r="TPY4" s="17"/>
      <c r="TPZ4" s="17"/>
      <c r="TQA4" s="17"/>
      <c r="TQB4" s="17"/>
      <c r="TQC4" s="17"/>
      <c r="TQD4" s="17"/>
      <c r="TQE4" s="17"/>
      <c r="TQF4" s="17"/>
      <c r="TQG4" s="17"/>
      <c r="TQH4" s="17"/>
      <c r="TQI4" s="17"/>
      <c r="TQJ4" s="17"/>
      <c r="TQK4" s="17"/>
      <c r="TQL4" s="17"/>
      <c r="TQM4" s="17"/>
      <c r="TQN4" s="17"/>
      <c r="TQO4" s="17"/>
      <c r="TQP4" s="17"/>
      <c r="TQQ4" s="17"/>
      <c r="TQR4" s="17"/>
      <c r="TQS4" s="17"/>
      <c r="TQT4" s="17"/>
      <c r="TQU4" s="17"/>
      <c r="TQV4" s="17"/>
      <c r="TQW4" s="17"/>
      <c r="TQX4" s="17"/>
      <c r="TQY4" s="17"/>
      <c r="TQZ4" s="17"/>
      <c r="TRA4" s="17"/>
      <c r="TRB4" s="17"/>
      <c r="TRC4" s="17"/>
      <c r="TRD4" s="17"/>
      <c r="TRE4" s="17"/>
      <c r="TRF4" s="17"/>
      <c r="TRG4" s="17"/>
      <c r="TRH4" s="17"/>
      <c r="TRI4" s="17"/>
      <c r="TRJ4" s="17"/>
      <c r="TRK4" s="17"/>
      <c r="TRL4" s="17"/>
      <c r="TRM4" s="17"/>
      <c r="TRN4" s="17"/>
      <c r="TRO4" s="17"/>
      <c r="TRP4" s="17"/>
      <c r="TRQ4" s="17"/>
      <c r="TRR4" s="17"/>
      <c r="TRS4" s="17"/>
      <c r="TRT4" s="17"/>
      <c r="TRU4" s="17"/>
      <c r="TRV4" s="17"/>
      <c r="TRW4" s="17"/>
      <c r="TRX4" s="17"/>
      <c r="TRY4" s="17"/>
      <c r="TRZ4" s="17"/>
      <c r="TSA4" s="17"/>
      <c r="TSB4" s="17"/>
      <c r="TSC4" s="17"/>
      <c r="TSD4" s="17"/>
      <c r="TSE4" s="17"/>
      <c r="TSF4" s="17"/>
      <c r="TSG4" s="17"/>
      <c r="TSH4" s="17"/>
      <c r="TSI4" s="17"/>
      <c r="TSJ4" s="17"/>
      <c r="TSK4" s="17"/>
      <c r="TSL4" s="17"/>
      <c r="TSM4" s="17"/>
      <c r="TSN4" s="17"/>
      <c r="TSO4" s="17"/>
      <c r="TSP4" s="17"/>
      <c r="TSQ4" s="17"/>
      <c r="TSR4" s="17"/>
      <c r="TSS4" s="17"/>
      <c r="TST4" s="17"/>
      <c r="TSU4" s="17"/>
      <c r="TSV4" s="17"/>
      <c r="TSW4" s="17"/>
      <c r="TSX4" s="17"/>
      <c r="TSY4" s="17"/>
      <c r="TSZ4" s="17"/>
      <c r="TTA4" s="17"/>
      <c r="TTB4" s="17"/>
      <c r="TTC4" s="17"/>
      <c r="TTD4" s="17"/>
      <c r="TTE4" s="17"/>
      <c r="TTF4" s="17"/>
      <c r="TTG4" s="17"/>
      <c r="TTH4" s="17"/>
      <c r="TTI4" s="17"/>
      <c r="TTJ4" s="17"/>
      <c r="TTK4" s="17"/>
      <c r="TTL4" s="17"/>
      <c r="TTM4" s="17"/>
      <c r="TTN4" s="17"/>
      <c r="TTO4" s="17"/>
      <c r="TTP4" s="17"/>
      <c r="TTQ4" s="17"/>
      <c r="TTR4" s="17"/>
      <c r="TTS4" s="17"/>
      <c r="TTT4" s="17"/>
      <c r="TTU4" s="17"/>
      <c r="TTV4" s="17"/>
      <c r="TTW4" s="17"/>
      <c r="TTX4" s="17"/>
      <c r="TTY4" s="17"/>
      <c r="TTZ4" s="17"/>
      <c r="TUA4" s="17"/>
      <c r="TUB4" s="17"/>
      <c r="TUC4" s="17"/>
      <c r="TUD4" s="17"/>
      <c r="TUE4" s="17"/>
      <c r="TUF4" s="17"/>
      <c r="TUG4" s="17"/>
      <c r="TUH4" s="17"/>
      <c r="TUI4" s="17"/>
      <c r="TUJ4" s="17"/>
      <c r="TUK4" s="17"/>
      <c r="TUL4" s="17"/>
      <c r="TUM4" s="17"/>
      <c r="TUN4" s="17"/>
      <c r="TUO4" s="17"/>
      <c r="TUP4" s="17"/>
      <c r="TUQ4" s="17"/>
      <c r="TUR4" s="17"/>
      <c r="TUS4" s="17"/>
      <c r="TUT4" s="17"/>
      <c r="TUU4" s="17"/>
      <c r="TUV4" s="17"/>
      <c r="TUW4" s="17"/>
      <c r="TUX4" s="17"/>
      <c r="TUY4" s="17"/>
      <c r="TUZ4" s="17"/>
      <c r="TVA4" s="17"/>
      <c r="TVB4" s="17"/>
      <c r="TVC4" s="17"/>
      <c r="TVD4" s="17"/>
      <c r="TVE4" s="17"/>
      <c r="TVF4" s="17"/>
      <c r="TVG4" s="17"/>
      <c r="TVH4" s="17"/>
      <c r="TVI4" s="17"/>
      <c r="TVJ4" s="17"/>
      <c r="TVK4" s="17"/>
      <c r="TVL4" s="17"/>
      <c r="TVM4" s="17"/>
      <c r="TVN4" s="17"/>
      <c r="TVO4" s="17"/>
      <c r="TVP4" s="17"/>
      <c r="TVQ4" s="17"/>
      <c r="TVR4" s="17"/>
      <c r="TVS4" s="17"/>
      <c r="TVT4" s="17"/>
      <c r="TVU4" s="17"/>
      <c r="TVV4" s="17"/>
      <c r="TVW4" s="17"/>
      <c r="TVX4" s="17"/>
      <c r="TVY4" s="17"/>
      <c r="TVZ4" s="17"/>
      <c r="TWA4" s="17"/>
      <c r="TWB4" s="17"/>
      <c r="TWC4" s="17"/>
      <c r="TWD4" s="17"/>
      <c r="TWE4" s="17"/>
      <c r="TWF4" s="17"/>
      <c r="TWG4" s="17"/>
      <c r="TWH4" s="17"/>
      <c r="TWI4" s="17"/>
      <c r="TWJ4" s="17"/>
      <c r="TWK4" s="17"/>
      <c r="TWL4" s="17"/>
      <c r="TWM4" s="17"/>
      <c r="TWN4" s="17"/>
      <c r="TWO4" s="17"/>
      <c r="TWP4" s="17"/>
      <c r="TWQ4" s="17"/>
      <c r="TWR4" s="17"/>
      <c r="TWS4" s="17"/>
      <c r="TWT4" s="17"/>
      <c r="TWU4" s="17"/>
      <c r="TWV4" s="17"/>
      <c r="TWW4" s="17"/>
      <c r="TWX4" s="17"/>
      <c r="TWY4" s="17"/>
      <c r="TWZ4" s="17"/>
      <c r="TXA4" s="17"/>
      <c r="TXB4" s="17"/>
      <c r="TXC4" s="17"/>
      <c r="TXD4" s="17"/>
      <c r="TXE4" s="17"/>
      <c r="TXF4" s="17"/>
      <c r="TXG4" s="17"/>
      <c r="TXH4" s="17"/>
      <c r="TXI4" s="17"/>
      <c r="TXJ4" s="17"/>
      <c r="TXK4" s="17"/>
      <c r="TXL4" s="17"/>
      <c r="TXM4" s="17"/>
      <c r="TXN4" s="17"/>
      <c r="TXO4" s="17"/>
      <c r="TXP4" s="17"/>
      <c r="TXQ4" s="17"/>
      <c r="TXR4" s="17"/>
      <c r="TXS4" s="17"/>
      <c r="TXT4" s="17"/>
      <c r="TXU4" s="17"/>
      <c r="TXV4" s="17"/>
      <c r="TXW4" s="17"/>
      <c r="TXX4" s="17"/>
      <c r="TXY4" s="17"/>
      <c r="TXZ4" s="17"/>
      <c r="TYA4" s="17"/>
      <c r="TYB4" s="17"/>
      <c r="TYC4" s="17"/>
      <c r="TYD4" s="17"/>
      <c r="TYE4" s="17"/>
      <c r="TYF4" s="17"/>
      <c r="TYG4" s="17"/>
      <c r="TYH4" s="17"/>
      <c r="TYI4" s="17"/>
      <c r="TYJ4" s="17"/>
      <c r="TYK4" s="17"/>
      <c r="TYL4" s="17"/>
      <c r="TYM4" s="17"/>
      <c r="TYN4" s="17"/>
      <c r="TYO4" s="17"/>
      <c r="TYP4" s="17"/>
      <c r="TYQ4" s="17"/>
      <c r="TYR4" s="17"/>
      <c r="TYS4" s="17"/>
      <c r="TYT4" s="17"/>
      <c r="TYU4" s="17"/>
      <c r="TYV4" s="17"/>
      <c r="TYW4" s="17"/>
      <c r="TYX4" s="17"/>
      <c r="TYY4" s="17"/>
      <c r="TYZ4" s="17"/>
      <c r="TZA4" s="17"/>
      <c r="TZB4" s="17"/>
      <c r="TZC4" s="17"/>
      <c r="TZD4" s="17"/>
      <c r="TZE4" s="17"/>
      <c r="TZF4" s="17"/>
      <c r="TZG4" s="17"/>
      <c r="TZH4" s="17"/>
      <c r="TZI4" s="17"/>
      <c r="TZJ4" s="17"/>
      <c r="TZK4" s="17"/>
      <c r="TZL4" s="17"/>
      <c r="TZM4" s="17"/>
      <c r="TZN4" s="17"/>
      <c r="TZO4" s="17"/>
      <c r="TZP4" s="17"/>
      <c r="TZQ4" s="17"/>
      <c r="TZR4" s="17"/>
      <c r="TZS4" s="17"/>
      <c r="TZT4" s="17"/>
      <c r="TZU4" s="17"/>
      <c r="TZV4" s="17"/>
      <c r="TZW4" s="17"/>
      <c r="TZX4" s="17"/>
      <c r="TZY4" s="17"/>
      <c r="TZZ4" s="17"/>
      <c r="UAA4" s="17"/>
      <c r="UAB4" s="17"/>
      <c r="UAC4" s="17"/>
      <c r="UAD4" s="17"/>
      <c r="UAE4" s="17"/>
      <c r="UAF4" s="17"/>
      <c r="UAG4" s="17"/>
      <c r="UAH4" s="17"/>
      <c r="UAI4" s="17"/>
      <c r="UAJ4" s="17"/>
      <c r="UAK4" s="17"/>
      <c r="UAL4" s="17"/>
      <c r="UAM4" s="17"/>
      <c r="UAN4" s="17"/>
      <c r="UAO4" s="17"/>
      <c r="UAP4" s="17"/>
      <c r="UAQ4" s="17"/>
      <c r="UAR4" s="17"/>
      <c r="UAS4" s="17"/>
      <c r="UAT4" s="17"/>
      <c r="UAU4" s="17"/>
      <c r="UAV4" s="17"/>
      <c r="UAW4" s="17"/>
      <c r="UAX4" s="17"/>
      <c r="UAY4" s="17"/>
      <c r="UAZ4" s="17"/>
      <c r="UBA4" s="17"/>
      <c r="UBB4" s="17"/>
      <c r="UBC4" s="17"/>
      <c r="UBD4" s="17"/>
      <c r="UBE4" s="17"/>
      <c r="UBF4" s="17"/>
      <c r="UBG4" s="17"/>
      <c r="UBH4" s="17"/>
      <c r="UBI4" s="17"/>
      <c r="UBJ4" s="17"/>
      <c r="UBK4" s="17"/>
      <c r="UBL4" s="17"/>
      <c r="UBM4" s="17"/>
      <c r="UBN4" s="17"/>
      <c r="UBO4" s="17"/>
      <c r="UBP4" s="17"/>
      <c r="UBQ4" s="17"/>
      <c r="UBR4" s="17"/>
      <c r="UBS4" s="17"/>
      <c r="UBT4" s="17"/>
      <c r="UBU4" s="17"/>
      <c r="UBV4" s="17"/>
      <c r="UBW4" s="17"/>
      <c r="UBX4" s="17"/>
      <c r="UBY4" s="17"/>
      <c r="UBZ4" s="17"/>
      <c r="UCA4" s="17"/>
      <c r="UCB4" s="17"/>
      <c r="UCC4" s="17"/>
      <c r="UCD4" s="17"/>
      <c r="UCE4" s="17"/>
      <c r="UCF4" s="17"/>
      <c r="UCG4" s="17"/>
      <c r="UCH4" s="17"/>
      <c r="UCI4" s="17"/>
      <c r="UCJ4" s="17"/>
      <c r="UCK4" s="17"/>
      <c r="UCL4" s="17"/>
      <c r="UCM4" s="17"/>
      <c r="UCN4" s="17"/>
      <c r="UCO4" s="17"/>
      <c r="UCP4" s="17"/>
      <c r="UCQ4" s="17"/>
      <c r="UCR4" s="17"/>
      <c r="UCS4" s="17"/>
      <c r="UCT4" s="17"/>
      <c r="UCU4" s="17"/>
      <c r="UCV4" s="17"/>
      <c r="UCW4" s="17"/>
      <c r="UCX4" s="17"/>
      <c r="UCY4" s="17"/>
      <c r="UCZ4" s="17"/>
      <c r="UDA4" s="17"/>
      <c r="UDB4" s="17"/>
      <c r="UDC4" s="17"/>
      <c r="UDD4" s="17"/>
      <c r="UDE4" s="17"/>
      <c r="UDF4" s="17"/>
      <c r="UDG4" s="17"/>
      <c r="UDH4" s="17"/>
      <c r="UDI4" s="17"/>
      <c r="UDJ4" s="17"/>
      <c r="UDK4" s="17"/>
      <c r="UDL4" s="17"/>
      <c r="UDM4" s="17"/>
      <c r="UDN4" s="17"/>
      <c r="UDO4" s="17"/>
      <c r="UDP4" s="17"/>
      <c r="UDQ4" s="17"/>
      <c r="UDR4" s="17"/>
      <c r="UDS4" s="17"/>
      <c r="UDT4" s="17"/>
      <c r="UDU4" s="17"/>
      <c r="UDV4" s="17"/>
      <c r="UDW4" s="17"/>
      <c r="UDX4" s="17"/>
      <c r="UDY4" s="17"/>
      <c r="UDZ4" s="17"/>
      <c r="UEA4" s="17"/>
      <c r="UEB4" s="17"/>
      <c r="UEC4" s="17"/>
      <c r="UED4" s="17"/>
      <c r="UEE4" s="17"/>
      <c r="UEF4" s="17"/>
      <c r="UEG4" s="17"/>
      <c r="UEH4" s="17"/>
      <c r="UEI4" s="17"/>
      <c r="UEJ4" s="17"/>
      <c r="UEK4" s="17"/>
      <c r="UEL4" s="17"/>
      <c r="UEM4" s="17"/>
      <c r="UEN4" s="17"/>
      <c r="UEO4" s="17"/>
      <c r="UEP4" s="17"/>
      <c r="UEQ4" s="17"/>
      <c r="UER4" s="17"/>
      <c r="UES4" s="17"/>
      <c r="UET4" s="17"/>
      <c r="UEU4" s="17"/>
      <c r="UEV4" s="17"/>
      <c r="UEW4" s="17"/>
      <c r="UEX4" s="17"/>
      <c r="UEY4" s="17"/>
      <c r="UEZ4" s="17"/>
      <c r="UFA4" s="17"/>
      <c r="UFB4" s="17"/>
      <c r="UFC4" s="17"/>
      <c r="UFD4" s="17"/>
      <c r="UFE4" s="17"/>
      <c r="UFF4" s="17"/>
      <c r="UFG4" s="17"/>
      <c r="UFH4" s="17"/>
      <c r="UFI4" s="17"/>
      <c r="UFJ4" s="17"/>
      <c r="UFK4" s="17"/>
      <c r="UFL4" s="17"/>
      <c r="UFM4" s="17"/>
      <c r="UFN4" s="17"/>
      <c r="UFO4" s="17"/>
      <c r="UFP4" s="17"/>
      <c r="UFQ4" s="17"/>
      <c r="UFR4" s="17"/>
      <c r="UFS4" s="17"/>
      <c r="UFT4" s="17"/>
      <c r="UFU4" s="17"/>
      <c r="UFV4" s="17"/>
      <c r="UFW4" s="17"/>
      <c r="UFX4" s="17"/>
      <c r="UFY4" s="17"/>
      <c r="UFZ4" s="17"/>
      <c r="UGA4" s="17"/>
      <c r="UGB4" s="17"/>
      <c r="UGC4" s="17"/>
      <c r="UGD4" s="17"/>
      <c r="UGE4" s="17"/>
      <c r="UGF4" s="17"/>
      <c r="UGG4" s="17"/>
      <c r="UGH4" s="17"/>
      <c r="UGI4" s="17"/>
      <c r="UGJ4" s="17"/>
      <c r="UGK4" s="17"/>
      <c r="UGL4" s="17"/>
      <c r="UGM4" s="17"/>
      <c r="UGN4" s="17"/>
      <c r="UGO4" s="17"/>
      <c r="UGP4" s="17"/>
      <c r="UGQ4" s="17"/>
      <c r="UGR4" s="17"/>
      <c r="UGS4" s="17"/>
      <c r="UGT4" s="17"/>
      <c r="UGU4" s="17"/>
      <c r="UGV4" s="17"/>
      <c r="UGW4" s="17"/>
      <c r="UGX4" s="17"/>
      <c r="UGY4" s="17"/>
      <c r="UGZ4" s="17"/>
      <c r="UHA4" s="17"/>
      <c r="UHB4" s="17"/>
      <c r="UHC4" s="17"/>
      <c r="UHD4" s="17"/>
      <c r="UHE4" s="17"/>
      <c r="UHF4" s="17"/>
      <c r="UHG4" s="17"/>
      <c r="UHH4" s="17"/>
      <c r="UHI4" s="17"/>
      <c r="UHJ4" s="17"/>
      <c r="UHK4" s="17"/>
      <c r="UHL4" s="17"/>
      <c r="UHM4" s="17"/>
      <c r="UHN4" s="17"/>
      <c r="UHO4" s="17"/>
      <c r="UHP4" s="17"/>
      <c r="UHQ4" s="17"/>
      <c r="UHR4" s="17"/>
      <c r="UHS4" s="17"/>
      <c r="UHT4" s="17"/>
      <c r="UHU4" s="17"/>
      <c r="UHV4" s="17"/>
      <c r="UHW4" s="17"/>
      <c r="UHX4" s="17"/>
      <c r="UHY4" s="17"/>
      <c r="UHZ4" s="17"/>
      <c r="UIA4" s="17"/>
      <c r="UIB4" s="17"/>
      <c r="UIC4" s="17"/>
      <c r="UID4" s="17"/>
      <c r="UIE4" s="17"/>
      <c r="UIF4" s="17"/>
      <c r="UIG4" s="17"/>
      <c r="UIH4" s="17"/>
      <c r="UII4" s="17"/>
      <c r="UIJ4" s="17"/>
      <c r="UIK4" s="17"/>
      <c r="UIL4" s="17"/>
      <c r="UIM4" s="17"/>
      <c r="UIN4" s="17"/>
      <c r="UIO4" s="17"/>
      <c r="UIP4" s="17"/>
      <c r="UIQ4" s="17"/>
      <c r="UIR4" s="17"/>
      <c r="UIS4" s="17"/>
      <c r="UIT4" s="17"/>
      <c r="UIU4" s="17"/>
      <c r="UIV4" s="17"/>
      <c r="UIW4" s="17"/>
      <c r="UIX4" s="17"/>
      <c r="UIY4" s="17"/>
      <c r="UIZ4" s="17"/>
      <c r="UJA4" s="17"/>
      <c r="UJB4" s="17"/>
      <c r="UJC4" s="17"/>
      <c r="UJD4" s="17"/>
      <c r="UJE4" s="17"/>
      <c r="UJF4" s="17"/>
      <c r="UJG4" s="17"/>
      <c r="UJH4" s="17"/>
      <c r="UJI4" s="17"/>
      <c r="UJJ4" s="17"/>
      <c r="UJK4" s="17"/>
      <c r="UJL4" s="17"/>
      <c r="UJM4" s="17"/>
      <c r="UJN4" s="17"/>
      <c r="UJO4" s="17"/>
      <c r="UJP4" s="17"/>
      <c r="UJQ4" s="17"/>
      <c r="UJR4" s="17"/>
      <c r="UJS4" s="17"/>
      <c r="UJT4" s="17"/>
      <c r="UJU4" s="17"/>
      <c r="UJV4" s="17"/>
      <c r="UJW4" s="17"/>
      <c r="UJX4" s="17"/>
      <c r="UJY4" s="17"/>
      <c r="UJZ4" s="17"/>
      <c r="UKA4" s="17"/>
      <c r="UKB4" s="17"/>
      <c r="UKC4" s="17"/>
      <c r="UKD4" s="17"/>
      <c r="UKE4" s="17"/>
      <c r="UKF4" s="17"/>
      <c r="UKG4" s="17"/>
      <c r="UKH4" s="17"/>
      <c r="UKI4" s="17"/>
      <c r="UKJ4" s="17"/>
      <c r="UKK4" s="17"/>
      <c r="UKL4" s="17"/>
      <c r="UKM4" s="17"/>
      <c r="UKN4" s="17"/>
      <c r="UKO4" s="17"/>
      <c r="UKP4" s="17"/>
      <c r="UKQ4" s="17"/>
      <c r="UKR4" s="17"/>
      <c r="UKS4" s="17"/>
      <c r="UKT4" s="17"/>
      <c r="UKU4" s="17"/>
      <c r="UKV4" s="17"/>
      <c r="UKW4" s="17"/>
      <c r="UKX4" s="17"/>
      <c r="UKY4" s="17"/>
      <c r="UKZ4" s="17"/>
      <c r="ULA4" s="17"/>
      <c r="ULB4" s="17"/>
      <c r="ULC4" s="17"/>
      <c r="ULD4" s="17"/>
      <c r="ULE4" s="17"/>
      <c r="ULF4" s="17"/>
      <c r="ULG4" s="17"/>
      <c r="ULH4" s="17"/>
      <c r="ULI4" s="17"/>
      <c r="ULJ4" s="17"/>
      <c r="ULK4" s="17"/>
      <c r="ULL4" s="17"/>
      <c r="ULM4" s="17"/>
      <c r="ULN4" s="17"/>
      <c r="ULO4" s="17"/>
      <c r="ULP4" s="17"/>
      <c r="ULQ4" s="17"/>
      <c r="ULR4" s="17"/>
      <c r="ULS4" s="17"/>
      <c r="ULT4" s="17"/>
      <c r="ULU4" s="17"/>
      <c r="ULV4" s="17"/>
      <c r="ULW4" s="17"/>
      <c r="ULX4" s="17"/>
      <c r="ULY4" s="17"/>
      <c r="ULZ4" s="17"/>
      <c r="UMA4" s="17"/>
      <c r="UMB4" s="17"/>
      <c r="UMC4" s="17"/>
      <c r="UMD4" s="17"/>
      <c r="UME4" s="17"/>
      <c r="UMF4" s="17"/>
      <c r="UMG4" s="17"/>
      <c r="UMH4" s="17"/>
      <c r="UMI4" s="17"/>
      <c r="UMJ4" s="17"/>
      <c r="UMK4" s="17"/>
      <c r="UML4" s="17"/>
      <c r="UMM4" s="17"/>
      <c r="UMN4" s="17"/>
      <c r="UMO4" s="17"/>
      <c r="UMP4" s="17"/>
      <c r="UMQ4" s="17"/>
      <c r="UMR4" s="17"/>
      <c r="UMS4" s="17"/>
      <c r="UMT4" s="17"/>
      <c r="UMU4" s="17"/>
      <c r="UMV4" s="17"/>
      <c r="UMW4" s="17"/>
      <c r="UMX4" s="17"/>
      <c r="UMY4" s="17"/>
      <c r="UMZ4" s="17"/>
      <c r="UNA4" s="17"/>
      <c r="UNB4" s="17"/>
      <c r="UNC4" s="17"/>
      <c r="UND4" s="17"/>
      <c r="UNE4" s="17"/>
      <c r="UNF4" s="17"/>
      <c r="UNG4" s="17"/>
      <c r="UNH4" s="17"/>
      <c r="UNI4" s="17"/>
      <c r="UNJ4" s="17"/>
      <c r="UNK4" s="17"/>
      <c r="UNL4" s="17"/>
      <c r="UNM4" s="17"/>
      <c r="UNN4" s="17"/>
      <c r="UNO4" s="17"/>
      <c r="UNP4" s="17"/>
      <c r="UNQ4" s="17"/>
      <c r="UNR4" s="17"/>
      <c r="UNS4" s="17"/>
      <c r="UNT4" s="17"/>
      <c r="UNU4" s="17"/>
      <c r="UNV4" s="17"/>
      <c r="UNW4" s="17"/>
      <c r="UNX4" s="17"/>
      <c r="UNY4" s="17"/>
      <c r="UNZ4" s="17"/>
      <c r="UOA4" s="17"/>
      <c r="UOB4" s="17"/>
      <c r="UOC4" s="17"/>
      <c r="UOD4" s="17"/>
      <c r="UOE4" s="17"/>
      <c r="UOF4" s="17"/>
      <c r="UOG4" s="17"/>
      <c r="UOH4" s="17"/>
      <c r="UOI4" s="17"/>
      <c r="UOJ4" s="17"/>
      <c r="UOK4" s="17"/>
      <c r="UOL4" s="17"/>
      <c r="UOM4" s="17"/>
      <c r="UON4" s="17"/>
      <c r="UOO4" s="17"/>
      <c r="UOP4" s="17"/>
      <c r="UOQ4" s="17"/>
      <c r="UOR4" s="17"/>
      <c r="UOS4" s="17"/>
      <c r="UOT4" s="17"/>
      <c r="UOU4" s="17"/>
      <c r="UOV4" s="17"/>
      <c r="UOW4" s="17"/>
      <c r="UOX4" s="17"/>
      <c r="UOY4" s="17"/>
      <c r="UOZ4" s="17"/>
      <c r="UPA4" s="17"/>
      <c r="UPB4" s="17"/>
      <c r="UPC4" s="17"/>
      <c r="UPD4" s="17"/>
      <c r="UPE4" s="17"/>
      <c r="UPF4" s="17"/>
      <c r="UPG4" s="17"/>
      <c r="UPH4" s="17"/>
      <c r="UPI4" s="17"/>
      <c r="UPJ4" s="17"/>
      <c r="UPK4" s="17"/>
      <c r="UPL4" s="17"/>
      <c r="UPM4" s="17"/>
      <c r="UPN4" s="17"/>
      <c r="UPO4" s="17"/>
      <c r="UPP4" s="17"/>
      <c r="UPQ4" s="17"/>
      <c r="UPR4" s="17"/>
      <c r="UPS4" s="17"/>
      <c r="UPT4" s="17"/>
      <c r="UPU4" s="17"/>
      <c r="UPV4" s="17"/>
      <c r="UPW4" s="17"/>
      <c r="UPX4" s="17"/>
      <c r="UPY4" s="17"/>
      <c r="UPZ4" s="17"/>
      <c r="UQA4" s="17"/>
      <c r="UQB4" s="17"/>
      <c r="UQC4" s="17"/>
      <c r="UQD4" s="17"/>
      <c r="UQE4" s="17"/>
      <c r="UQF4" s="17"/>
      <c r="UQG4" s="17"/>
      <c r="UQH4" s="17"/>
      <c r="UQI4" s="17"/>
      <c r="UQJ4" s="17"/>
      <c r="UQK4" s="17"/>
      <c r="UQL4" s="17"/>
      <c r="UQM4" s="17"/>
      <c r="UQN4" s="17"/>
      <c r="UQO4" s="17"/>
      <c r="UQP4" s="17"/>
      <c r="UQQ4" s="17"/>
      <c r="UQR4" s="17"/>
      <c r="UQS4" s="17"/>
      <c r="UQT4" s="17"/>
      <c r="UQU4" s="17"/>
      <c r="UQV4" s="17"/>
      <c r="UQW4" s="17"/>
      <c r="UQX4" s="17"/>
      <c r="UQY4" s="17"/>
      <c r="UQZ4" s="17"/>
      <c r="URA4" s="17"/>
      <c r="URB4" s="17"/>
      <c r="URC4" s="17"/>
      <c r="URD4" s="17"/>
      <c r="URE4" s="17"/>
      <c r="URF4" s="17"/>
      <c r="URG4" s="17"/>
      <c r="URH4" s="17"/>
      <c r="URI4" s="17"/>
      <c r="URJ4" s="17"/>
      <c r="URK4" s="17"/>
      <c r="URL4" s="17"/>
      <c r="URM4" s="17"/>
      <c r="URN4" s="17"/>
      <c r="URO4" s="17"/>
      <c r="URP4" s="17"/>
      <c r="URQ4" s="17"/>
      <c r="URR4" s="17"/>
      <c r="URS4" s="17"/>
      <c r="URT4" s="17"/>
      <c r="URU4" s="17"/>
      <c r="URV4" s="17"/>
      <c r="URW4" s="17"/>
      <c r="URX4" s="17"/>
      <c r="URY4" s="17"/>
      <c r="URZ4" s="17"/>
      <c r="USA4" s="17"/>
      <c r="USB4" s="17"/>
      <c r="USC4" s="17"/>
      <c r="USD4" s="17"/>
      <c r="USE4" s="17"/>
      <c r="USF4" s="17"/>
      <c r="USG4" s="17"/>
      <c r="USH4" s="17"/>
      <c r="USI4" s="17"/>
      <c r="USJ4" s="17"/>
      <c r="USK4" s="17"/>
      <c r="USL4" s="17"/>
      <c r="USM4" s="17"/>
      <c r="USN4" s="17"/>
      <c r="USO4" s="17"/>
      <c r="USP4" s="17"/>
      <c r="USQ4" s="17"/>
      <c r="USR4" s="17"/>
      <c r="USS4" s="17"/>
      <c r="UST4" s="17"/>
      <c r="USU4" s="17"/>
      <c r="USV4" s="17"/>
      <c r="USW4" s="17"/>
      <c r="USX4" s="17"/>
      <c r="USY4" s="17"/>
      <c r="USZ4" s="17"/>
      <c r="UTA4" s="17"/>
      <c r="UTB4" s="17"/>
      <c r="UTC4" s="17"/>
      <c r="UTD4" s="17"/>
      <c r="UTE4" s="17"/>
      <c r="UTF4" s="17"/>
      <c r="UTG4" s="17"/>
      <c r="UTH4" s="17"/>
      <c r="UTI4" s="17"/>
      <c r="UTJ4" s="17"/>
      <c r="UTK4" s="17"/>
      <c r="UTL4" s="17"/>
      <c r="UTM4" s="17"/>
      <c r="UTN4" s="17"/>
      <c r="UTO4" s="17"/>
      <c r="UTP4" s="17"/>
      <c r="UTQ4" s="17"/>
      <c r="UTR4" s="17"/>
      <c r="UTS4" s="17"/>
      <c r="UTT4" s="17"/>
      <c r="UTU4" s="17"/>
      <c r="UTV4" s="17"/>
      <c r="UTW4" s="17"/>
      <c r="UTX4" s="17"/>
      <c r="UTY4" s="17"/>
      <c r="UTZ4" s="17"/>
      <c r="UUA4" s="17"/>
      <c r="UUB4" s="17"/>
      <c r="UUC4" s="17"/>
      <c r="UUD4" s="17"/>
      <c r="UUE4" s="17"/>
      <c r="UUF4" s="17"/>
      <c r="UUG4" s="17"/>
      <c r="UUH4" s="17"/>
      <c r="UUI4" s="17"/>
      <c r="UUJ4" s="17"/>
      <c r="UUK4" s="17"/>
      <c r="UUL4" s="17"/>
      <c r="UUM4" s="17"/>
      <c r="UUN4" s="17"/>
      <c r="UUO4" s="17"/>
      <c r="UUP4" s="17"/>
      <c r="UUQ4" s="17"/>
      <c r="UUR4" s="17"/>
      <c r="UUS4" s="17"/>
      <c r="UUT4" s="17"/>
      <c r="UUU4" s="17"/>
      <c r="UUV4" s="17"/>
      <c r="UUW4" s="17"/>
      <c r="UUX4" s="17"/>
      <c r="UUY4" s="17"/>
      <c r="UUZ4" s="17"/>
      <c r="UVA4" s="17"/>
      <c r="UVB4" s="17"/>
      <c r="UVC4" s="17"/>
      <c r="UVD4" s="17"/>
      <c r="UVE4" s="17"/>
      <c r="UVF4" s="17"/>
      <c r="UVG4" s="17"/>
      <c r="UVH4" s="17"/>
      <c r="UVI4" s="17"/>
      <c r="UVJ4" s="17"/>
      <c r="UVK4" s="17"/>
      <c r="UVL4" s="17"/>
      <c r="UVM4" s="17"/>
      <c r="UVN4" s="17"/>
      <c r="UVO4" s="17"/>
      <c r="UVP4" s="17"/>
      <c r="UVQ4" s="17"/>
      <c r="UVR4" s="17"/>
      <c r="UVS4" s="17"/>
      <c r="UVT4" s="17"/>
      <c r="UVU4" s="17"/>
      <c r="UVV4" s="17"/>
      <c r="UVW4" s="17"/>
      <c r="UVX4" s="17"/>
      <c r="UVY4" s="17"/>
      <c r="UVZ4" s="17"/>
      <c r="UWA4" s="17"/>
      <c r="UWB4" s="17"/>
      <c r="UWC4" s="17"/>
      <c r="UWD4" s="17"/>
      <c r="UWE4" s="17"/>
      <c r="UWF4" s="17"/>
      <c r="UWG4" s="17"/>
      <c r="UWH4" s="17"/>
      <c r="UWI4" s="17"/>
      <c r="UWJ4" s="17"/>
      <c r="UWK4" s="17"/>
      <c r="UWL4" s="17"/>
      <c r="UWM4" s="17"/>
      <c r="UWN4" s="17"/>
      <c r="UWO4" s="17"/>
      <c r="UWP4" s="17"/>
      <c r="UWQ4" s="17"/>
      <c r="UWR4" s="17"/>
      <c r="UWS4" s="17"/>
      <c r="UWT4" s="17"/>
      <c r="UWU4" s="17"/>
      <c r="UWV4" s="17"/>
      <c r="UWW4" s="17"/>
      <c r="UWX4" s="17"/>
      <c r="UWY4" s="17"/>
      <c r="UWZ4" s="17"/>
      <c r="UXA4" s="17"/>
      <c r="UXB4" s="17"/>
      <c r="UXC4" s="17"/>
      <c r="UXD4" s="17"/>
      <c r="UXE4" s="17"/>
      <c r="UXF4" s="17"/>
      <c r="UXG4" s="17"/>
      <c r="UXH4" s="17"/>
      <c r="UXI4" s="17"/>
      <c r="UXJ4" s="17"/>
      <c r="UXK4" s="17"/>
      <c r="UXL4" s="17"/>
      <c r="UXM4" s="17"/>
      <c r="UXN4" s="17"/>
      <c r="UXO4" s="17"/>
      <c r="UXP4" s="17"/>
      <c r="UXQ4" s="17"/>
      <c r="UXR4" s="17"/>
      <c r="UXS4" s="17"/>
      <c r="UXT4" s="17"/>
      <c r="UXU4" s="17"/>
      <c r="UXV4" s="17"/>
      <c r="UXW4" s="17"/>
      <c r="UXX4" s="17"/>
      <c r="UXY4" s="17"/>
      <c r="UXZ4" s="17"/>
      <c r="UYA4" s="17"/>
      <c r="UYB4" s="17"/>
      <c r="UYC4" s="17"/>
      <c r="UYD4" s="17"/>
      <c r="UYE4" s="17"/>
      <c r="UYF4" s="17"/>
      <c r="UYG4" s="17"/>
      <c r="UYH4" s="17"/>
      <c r="UYI4" s="17"/>
      <c r="UYJ4" s="17"/>
      <c r="UYK4" s="17"/>
      <c r="UYL4" s="17"/>
      <c r="UYM4" s="17"/>
      <c r="UYN4" s="17"/>
      <c r="UYO4" s="17"/>
      <c r="UYP4" s="17"/>
      <c r="UYQ4" s="17"/>
      <c r="UYR4" s="17"/>
      <c r="UYS4" s="17"/>
      <c r="UYT4" s="17"/>
      <c r="UYU4" s="17"/>
      <c r="UYV4" s="17"/>
      <c r="UYW4" s="17"/>
      <c r="UYX4" s="17"/>
      <c r="UYY4" s="17"/>
      <c r="UYZ4" s="17"/>
      <c r="UZA4" s="17"/>
      <c r="UZB4" s="17"/>
      <c r="UZC4" s="17"/>
      <c r="UZD4" s="17"/>
      <c r="UZE4" s="17"/>
      <c r="UZF4" s="17"/>
      <c r="UZG4" s="17"/>
      <c r="UZH4" s="17"/>
      <c r="UZI4" s="17"/>
      <c r="UZJ4" s="17"/>
      <c r="UZK4" s="17"/>
      <c r="UZL4" s="17"/>
      <c r="UZM4" s="17"/>
      <c r="UZN4" s="17"/>
      <c r="UZO4" s="17"/>
      <c r="UZP4" s="17"/>
      <c r="UZQ4" s="17"/>
      <c r="UZR4" s="17"/>
      <c r="UZS4" s="17"/>
      <c r="UZT4" s="17"/>
      <c r="UZU4" s="17"/>
      <c r="UZV4" s="17"/>
      <c r="UZW4" s="17"/>
      <c r="UZX4" s="17"/>
      <c r="UZY4" s="17"/>
      <c r="UZZ4" s="17"/>
      <c r="VAA4" s="17"/>
      <c r="VAB4" s="17"/>
      <c r="VAC4" s="17"/>
      <c r="VAD4" s="17"/>
      <c r="VAE4" s="17"/>
      <c r="VAF4" s="17"/>
      <c r="VAG4" s="17"/>
      <c r="VAH4" s="17"/>
      <c r="VAI4" s="17"/>
      <c r="VAJ4" s="17"/>
      <c r="VAK4" s="17"/>
      <c r="VAL4" s="17"/>
      <c r="VAM4" s="17"/>
      <c r="VAN4" s="17"/>
      <c r="VAO4" s="17"/>
      <c r="VAP4" s="17"/>
      <c r="VAQ4" s="17"/>
      <c r="VAR4" s="17"/>
      <c r="VAS4" s="17"/>
      <c r="VAT4" s="17"/>
      <c r="VAU4" s="17"/>
      <c r="VAV4" s="17"/>
      <c r="VAW4" s="17"/>
      <c r="VAX4" s="17"/>
      <c r="VAY4" s="17"/>
      <c r="VAZ4" s="17"/>
      <c r="VBA4" s="17"/>
      <c r="VBB4" s="17"/>
      <c r="VBC4" s="17"/>
      <c r="VBD4" s="17"/>
      <c r="VBE4" s="17"/>
      <c r="VBF4" s="17"/>
      <c r="VBG4" s="17"/>
      <c r="VBH4" s="17"/>
      <c r="VBI4" s="17"/>
      <c r="VBJ4" s="17"/>
      <c r="VBK4" s="17"/>
      <c r="VBL4" s="17"/>
      <c r="VBM4" s="17"/>
      <c r="VBN4" s="17"/>
      <c r="VBO4" s="17"/>
      <c r="VBP4" s="17"/>
      <c r="VBQ4" s="17"/>
      <c r="VBR4" s="17"/>
      <c r="VBS4" s="17"/>
      <c r="VBT4" s="17"/>
      <c r="VBU4" s="17"/>
      <c r="VBV4" s="17"/>
      <c r="VBW4" s="17"/>
      <c r="VBX4" s="17"/>
      <c r="VBY4" s="17"/>
      <c r="VBZ4" s="17"/>
      <c r="VCA4" s="17"/>
      <c r="VCB4" s="17"/>
      <c r="VCC4" s="17"/>
      <c r="VCD4" s="17"/>
      <c r="VCE4" s="17"/>
      <c r="VCF4" s="17"/>
      <c r="VCG4" s="17"/>
      <c r="VCH4" s="17"/>
      <c r="VCI4" s="17"/>
      <c r="VCJ4" s="17"/>
      <c r="VCK4" s="17"/>
      <c r="VCL4" s="17"/>
      <c r="VCM4" s="17"/>
      <c r="VCN4" s="17"/>
      <c r="VCO4" s="17"/>
      <c r="VCP4" s="17"/>
      <c r="VCQ4" s="17"/>
      <c r="VCR4" s="17"/>
      <c r="VCS4" s="17"/>
      <c r="VCT4" s="17"/>
      <c r="VCU4" s="17"/>
      <c r="VCV4" s="17"/>
      <c r="VCW4" s="17"/>
      <c r="VCX4" s="17"/>
      <c r="VCY4" s="17"/>
      <c r="VCZ4" s="17"/>
      <c r="VDA4" s="17"/>
      <c r="VDB4" s="17"/>
      <c r="VDC4" s="17"/>
      <c r="VDD4" s="17"/>
      <c r="VDE4" s="17"/>
      <c r="VDF4" s="17"/>
      <c r="VDG4" s="17"/>
      <c r="VDH4" s="17"/>
      <c r="VDI4" s="17"/>
      <c r="VDJ4" s="17"/>
      <c r="VDK4" s="17"/>
      <c r="VDL4" s="17"/>
      <c r="VDM4" s="17"/>
      <c r="VDN4" s="17"/>
      <c r="VDO4" s="17"/>
      <c r="VDP4" s="17"/>
      <c r="VDQ4" s="17"/>
      <c r="VDR4" s="17"/>
      <c r="VDS4" s="17"/>
      <c r="VDT4" s="17"/>
      <c r="VDU4" s="17"/>
      <c r="VDV4" s="17"/>
      <c r="VDW4" s="17"/>
      <c r="VDX4" s="17"/>
      <c r="VDY4" s="17"/>
      <c r="VDZ4" s="17"/>
      <c r="VEA4" s="17"/>
      <c r="VEB4" s="17"/>
      <c r="VEC4" s="17"/>
      <c r="VED4" s="17"/>
      <c r="VEE4" s="17"/>
      <c r="VEF4" s="17"/>
      <c r="VEG4" s="17"/>
      <c r="VEH4" s="17"/>
      <c r="VEI4" s="17"/>
      <c r="VEJ4" s="17"/>
      <c r="VEK4" s="17"/>
      <c r="VEL4" s="17"/>
      <c r="VEM4" s="17"/>
      <c r="VEN4" s="17"/>
      <c r="VEO4" s="17"/>
      <c r="VEP4" s="17"/>
      <c r="VEQ4" s="17"/>
      <c r="VER4" s="17"/>
      <c r="VES4" s="17"/>
      <c r="VET4" s="17"/>
      <c r="VEU4" s="17"/>
      <c r="VEV4" s="17"/>
      <c r="VEW4" s="17"/>
      <c r="VEX4" s="17"/>
      <c r="VEY4" s="17"/>
      <c r="VEZ4" s="17"/>
      <c r="VFA4" s="17"/>
      <c r="VFB4" s="17"/>
      <c r="VFC4" s="17"/>
      <c r="VFD4" s="17"/>
      <c r="VFE4" s="17"/>
      <c r="VFF4" s="17"/>
      <c r="VFG4" s="17"/>
      <c r="VFH4" s="17"/>
      <c r="VFI4" s="17"/>
      <c r="VFJ4" s="17"/>
      <c r="VFK4" s="17"/>
      <c r="VFL4" s="17"/>
      <c r="VFM4" s="17"/>
      <c r="VFN4" s="17"/>
      <c r="VFO4" s="17"/>
      <c r="VFP4" s="17"/>
      <c r="VFQ4" s="17"/>
      <c r="VFR4" s="17"/>
      <c r="VFS4" s="17"/>
      <c r="VFT4" s="17"/>
      <c r="VFU4" s="17"/>
      <c r="VFV4" s="17"/>
      <c r="VFW4" s="17"/>
      <c r="VFX4" s="17"/>
      <c r="VFY4" s="17"/>
      <c r="VFZ4" s="17"/>
      <c r="VGA4" s="17"/>
      <c r="VGB4" s="17"/>
      <c r="VGC4" s="17"/>
      <c r="VGD4" s="17"/>
      <c r="VGE4" s="17"/>
      <c r="VGF4" s="17"/>
      <c r="VGG4" s="17"/>
      <c r="VGH4" s="17"/>
      <c r="VGI4" s="17"/>
      <c r="VGJ4" s="17"/>
      <c r="VGK4" s="17"/>
      <c r="VGL4" s="17"/>
      <c r="VGM4" s="17"/>
      <c r="VGN4" s="17"/>
      <c r="VGO4" s="17"/>
      <c r="VGP4" s="17"/>
      <c r="VGQ4" s="17"/>
      <c r="VGR4" s="17"/>
      <c r="VGS4" s="17"/>
      <c r="VGT4" s="17"/>
      <c r="VGU4" s="17"/>
      <c r="VGV4" s="17"/>
      <c r="VGW4" s="17"/>
      <c r="VGX4" s="17"/>
      <c r="VGY4" s="17"/>
      <c r="VGZ4" s="17"/>
      <c r="VHA4" s="17"/>
      <c r="VHB4" s="17"/>
      <c r="VHC4" s="17"/>
      <c r="VHD4" s="17"/>
      <c r="VHE4" s="17"/>
      <c r="VHF4" s="17"/>
      <c r="VHG4" s="17"/>
      <c r="VHH4" s="17"/>
      <c r="VHI4" s="17"/>
      <c r="VHJ4" s="17"/>
      <c r="VHK4" s="17"/>
      <c r="VHL4" s="17"/>
      <c r="VHM4" s="17"/>
      <c r="VHN4" s="17"/>
      <c r="VHO4" s="17"/>
      <c r="VHP4" s="17"/>
      <c r="VHQ4" s="17"/>
      <c r="VHR4" s="17"/>
      <c r="VHS4" s="17"/>
      <c r="VHT4" s="17"/>
      <c r="VHU4" s="17"/>
      <c r="VHV4" s="17"/>
      <c r="VHW4" s="17"/>
      <c r="VHX4" s="17"/>
      <c r="VHY4" s="17"/>
      <c r="VHZ4" s="17"/>
      <c r="VIA4" s="17"/>
      <c r="VIB4" s="17"/>
      <c r="VIC4" s="17"/>
      <c r="VID4" s="17"/>
      <c r="VIE4" s="17"/>
      <c r="VIF4" s="17"/>
      <c r="VIG4" s="17"/>
      <c r="VIH4" s="17"/>
      <c r="VII4" s="17"/>
      <c r="VIJ4" s="17"/>
      <c r="VIK4" s="17"/>
      <c r="VIL4" s="17"/>
      <c r="VIM4" s="17"/>
      <c r="VIN4" s="17"/>
      <c r="VIO4" s="17"/>
      <c r="VIP4" s="17"/>
      <c r="VIQ4" s="17"/>
      <c r="VIR4" s="17"/>
      <c r="VIS4" s="17"/>
      <c r="VIT4" s="17"/>
      <c r="VIU4" s="17"/>
      <c r="VIV4" s="17"/>
      <c r="VIW4" s="17"/>
      <c r="VIX4" s="17"/>
      <c r="VIY4" s="17"/>
      <c r="VIZ4" s="17"/>
      <c r="VJA4" s="17"/>
      <c r="VJB4" s="17"/>
      <c r="VJC4" s="17"/>
      <c r="VJD4" s="17"/>
      <c r="VJE4" s="17"/>
      <c r="VJF4" s="17"/>
      <c r="VJG4" s="17"/>
      <c r="VJH4" s="17"/>
      <c r="VJI4" s="17"/>
      <c r="VJJ4" s="17"/>
      <c r="VJK4" s="17"/>
      <c r="VJL4" s="17"/>
      <c r="VJM4" s="17"/>
      <c r="VJN4" s="17"/>
      <c r="VJO4" s="17"/>
      <c r="VJP4" s="17"/>
      <c r="VJQ4" s="17"/>
      <c r="VJR4" s="17"/>
      <c r="VJS4" s="17"/>
      <c r="VJT4" s="17"/>
      <c r="VJU4" s="17"/>
      <c r="VJV4" s="17"/>
      <c r="VJW4" s="17"/>
      <c r="VJX4" s="17"/>
      <c r="VJY4" s="17"/>
      <c r="VJZ4" s="17"/>
      <c r="VKA4" s="17"/>
      <c r="VKB4" s="17"/>
      <c r="VKC4" s="17"/>
      <c r="VKD4" s="17"/>
      <c r="VKE4" s="17"/>
      <c r="VKF4" s="17"/>
      <c r="VKG4" s="17"/>
      <c r="VKH4" s="17"/>
      <c r="VKI4" s="17"/>
      <c r="VKJ4" s="17"/>
      <c r="VKK4" s="17"/>
      <c r="VKL4" s="17"/>
      <c r="VKM4" s="17"/>
      <c r="VKN4" s="17"/>
      <c r="VKO4" s="17"/>
      <c r="VKP4" s="17"/>
      <c r="VKQ4" s="17"/>
      <c r="VKR4" s="17"/>
      <c r="VKS4" s="17"/>
      <c r="VKT4" s="17"/>
      <c r="VKU4" s="17"/>
      <c r="VKV4" s="17"/>
      <c r="VKW4" s="17"/>
      <c r="VKX4" s="17"/>
      <c r="VKY4" s="17"/>
      <c r="VKZ4" s="17"/>
      <c r="VLA4" s="17"/>
      <c r="VLB4" s="17"/>
      <c r="VLC4" s="17"/>
      <c r="VLD4" s="17"/>
      <c r="VLE4" s="17"/>
      <c r="VLF4" s="17"/>
      <c r="VLG4" s="17"/>
      <c r="VLH4" s="17"/>
      <c r="VLI4" s="17"/>
      <c r="VLJ4" s="17"/>
      <c r="VLK4" s="17"/>
      <c r="VLL4" s="17"/>
      <c r="VLM4" s="17"/>
      <c r="VLN4" s="17"/>
      <c r="VLO4" s="17"/>
      <c r="VLP4" s="17"/>
      <c r="VLQ4" s="17"/>
      <c r="VLR4" s="17"/>
      <c r="VLS4" s="17"/>
      <c r="VLT4" s="17"/>
      <c r="VLU4" s="17"/>
      <c r="VLV4" s="17"/>
      <c r="VLW4" s="17"/>
      <c r="VLX4" s="17"/>
      <c r="VLY4" s="17"/>
      <c r="VLZ4" s="17"/>
      <c r="VMA4" s="17"/>
      <c r="VMB4" s="17"/>
      <c r="VMC4" s="17"/>
      <c r="VMD4" s="17"/>
      <c r="VME4" s="17"/>
      <c r="VMF4" s="17"/>
      <c r="VMG4" s="17"/>
      <c r="VMH4" s="17"/>
      <c r="VMI4" s="17"/>
      <c r="VMJ4" s="17"/>
      <c r="VMK4" s="17"/>
      <c r="VML4" s="17"/>
      <c r="VMM4" s="17"/>
      <c r="VMN4" s="17"/>
      <c r="VMO4" s="17"/>
      <c r="VMP4" s="17"/>
      <c r="VMQ4" s="17"/>
      <c r="VMR4" s="17"/>
      <c r="VMS4" s="17"/>
      <c r="VMT4" s="17"/>
      <c r="VMU4" s="17"/>
      <c r="VMV4" s="17"/>
      <c r="VMW4" s="17"/>
      <c r="VMX4" s="17"/>
      <c r="VMY4" s="17"/>
      <c r="VMZ4" s="17"/>
      <c r="VNA4" s="17"/>
      <c r="VNB4" s="17"/>
      <c r="VNC4" s="17"/>
      <c r="VND4" s="17"/>
      <c r="VNE4" s="17"/>
      <c r="VNF4" s="17"/>
      <c r="VNG4" s="17"/>
      <c r="VNH4" s="17"/>
      <c r="VNI4" s="17"/>
      <c r="VNJ4" s="17"/>
      <c r="VNK4" s="17"/>
      <c r="VNL4" s="17"/>
      <c r="VNM4" s="17"/>
      <c r="VNN4" s="17"/>
      <c r="VNO4" s="17"/>
      <c r="VNP4" s="17"/>
      <c r="VNQ4" s="17"/>
      <c r="VNR4" s="17"/>
      <c r="VNS4" s="17"/>
      <c r="VNT4" s="17"/>
      <c r="VNU4" s="17"/>
      <c r="VNV4" s="17"/>
      <c r="VNW4" s="17"/>
      <c r="VNX4" s="17"/>
      <c r="VNY4" s="17"/>
      <c r="VNZ4" s="17"/>
      <c r="VOA4" s="17"/>
      <c r="VOB4" s="17"/>
      <c r="VOC4" s="17"/>
      <c r="VOD4" s="17"/>
      <c r="VOE4" s="17"/>
      <c r="VOF4" s="17"/>
      <c r="VOG4" s="17"/>
      <c r="VOH4" s="17"/>
      <c r="VOI4" s="17"/>
      <c r="VOJ4" s="17"/>
      <c r="VOK4" s="17"/>
      <c r="VOL4" s="17"/>
      <c r="VOM4" s="17"/>
      <c r="VON4" s="17"/>
      <c r="VOO4" s="17"/>
      <c r="VOP4" s="17"/>
      <c r="VOQ4" s="17"/>
      <c r="VOR4" s="17"/>
      <c r="VOS4" s="17"/>
      <c r="VOT4" s="17"/>
      <c r="VOU4" s="17"/>
      <c r="VOV4" s="17"/>
      <c r="VOW4" s="17"/>
      <c r="VOX4" s="17"/>
      <c r="VOY4" s="17"/>
      <c r="VOZ4" s="17"/>
      <c r="VPA4" s="17"/>
      <c r="VPB4" s="17"/>
      <c r="VPC4" s="17"/>
      <c r="VPD4" s="17"/>
      <c r="VPE4" s="17"/>
      <c r="VPF4" s="17"/>
      <c r="VPG4" s="17"/>
      <c r="VPH4" s="17"/>
      <c r="VPI4" s="17"/>
      <c r="VPJ4" s="17"/>
      <c r="VPK4" s="17"/>
      <c r="VPL4" s="17"/>
      <c r="VPM4" s="17"/>
      <c r="VPN4" s="17"/>
      <c r="VPO4" s="17"/>
      <c r="VPP4" s="17"/>
      <c r="VPQ4" s="17"/>
      <c r="VPR4" s="17"/>
      <c r="VPS4" s="17"/>
      <c r="VPT4" s="17"/>
      <c r="VPU4" s="17"/>
      <c r="VPV4" s="17"/>
      <c r="VPW4" s="17"/>
      <c r="VPX4" s="17"/>
      <c r="VPY4" s="17"/>
      <c r="VPZ4" s="17"/>
      <c r="VQA4" s="17"/>
      <c r="VQB4" s="17"/>
      <c r="VQC4" s="17"/>
      <c r="VQD4" s="17"/>
      <c r="VQE4" s="17"/>
      <c r="VQF4" s="17"/>
      <c r="VQG4" s="17"/>
      <c r="VQH4" s="17"/>
      <c r="VQI4" s="17"/>
      <c r="VQJ4" s="17"/>
      <c r="VQK4" s="17"/>
      <c r="VQL4" s="17"/>
      <c r="VQM4" s="17"/>
      <c r="VQN4" s="17"/>
      <c r="VQO4" s="17"/>
      <c r="VQP4" s="17"/>
      <c r="VQQ4" s="17"/>
      <c r="VQR4" s="17"/>
      <c r="VQS4" s="17"/>
      <c r="VQT4" s="17"/>
      <c r="VQU4" s="17"/>
      <c r="VQV4" s="17"/>
      <c r="VQW4" s="17"/>
      <c r="VQX4" s="17"/>
      <c r="VQY4" s="17"/>
      <c r="VQZ4" s="17"/>
      <c r="VRA4" s="17"/>
      <c r="VRB4" s="17"/>
      <c r="VRC4" s="17"/>
      <c r="VRD4" s="17"/>
      <c r="VRE4" s="17"/>
      <c r="VRF4" s="17"/>
      <c r="VRG4" s="17"/>
      <c r="VRH4" s="17"/>
      <c r="VRI4" s="17"/>
      <c r="VRJ4" s="17"/>
      <c r="VRK4" s="17"/>
      <c r="VRL4" s="17"/>
      <c r="VRM4" s="17"/>
      <c r="VRN4" s="17"/>
      <c r="VRO4" s="17"/>
      <c r="VRP4" s="17"/>
      <c r="VRQ4" s="17"/>
      <c r="VRR4" s="17"/>
      <c r="VRS4" s="17"/>
      <c r="VRT4" s="17"/>
      <c r="VRU4" s="17"/>
      <c r="VRV4" s="17"/>
      <c r="VRW4" s="17"/>
      <c r="VRX4" s="17"/>
      <c r="VRY4" s="17"/>
      <c r="VRZ4" s="17"/>
      <c r="VSA4" s="17"/>
      <c r="VSB4" s="17"/>
      <c r="VSC4" s="17"/>
      <c r="VSD4" s="17"/>
      <c r="VSE4" s="17"/>
      <c r="VSF4" s="17"/>
      <c r="VSG4" s="17"/>
      <c r="VSH4" s="17"/>
      <c r="VSI4" s="17"/>
      <c r="VSJ4" s="17"/>
      <c r="VSK4" s="17"/>
      <c r="VSL4" s="17"/>
      <c r="VSM4" s="17"/>
      <c r="VSN4" s="17"/>
      <c r="VSO4" s="17"/>
      <c r="VSP4" s="17"/>
      <c r="VSQ4" s="17"/>
      <c r="VSR4" s="17"/>
      <c r="VSS4" s="17"/>
      <c r="VST4" s="17"/>
      <c r="VSU4" s="17"/>
      <c r="VSV4" s="17"/>
      <c r="VSW4" s="17"/>
      <c r="VSX4" s="17"/>
      <c r="VSY4" s="17"/>
      <c r="VSZ4" s="17"/>
      <c r="VTA4" s="17"/>
      <c r="VTB4" s="17"/>
      <c r="VTC4" s="17"/>
      <c r="VTD4" s="17"/>
      <c r="VTE4" s="17"/>
      <c r="VTF4" s="17"/>
      <c r="VTG4" s="17"/>
      <c r="VTH4" s="17"/>
      <c r="VTI4" s="17"/>
      <c r="VTJ4" s="17"/>
      <c r="VTK4" s="17"/>
      <c r="VTL4" s="17"/>
      <c r="VTM4" s="17"/>
      <c r="VTN4" s="17"/>
      <c r="VTO4" s="17"/>
      <c r="VTP4" s="17"/>
      <c r="VTQ4" s="17"/>
      <c r="VTR4" s="17"/>
      <c r="VTS4" s="17"/>
      <c r="VTT4" s="17"/>
      <c r="VTU4" s="17"/>
      <c r="VTV4" s="17"/>
      <c r="VTW4" s="17"/>
      <c r="VTX4" s="17"/>
      <c r="VTY4" s="17"/>
      <c r="VTZ4" s="17"/>
      <c r="VUA4" s="17"/>
      <c r="VUB4" s="17"/>
      <c r="VUC4" s="17"/>
      <c r="VUD4" s="17"/>
      <c r="VUE4" s="17"/>
      <c r="VUF4" s="17"/>
      <c r="VUG4" s="17"/>
      <c r="VUH4" s="17"/>
      <c r="VUI4" s="17"/>
      <c r="VUJ4" s="17"/>
      <c r="VUK4" s="17"/>
      <c r="VUL4" s="17"/>
      <c r="VUM4" s="17"/>
      <c r="VUN4" s="17"/>
      <c r="VUO4" s="17"/>
      <c r="VUP4" s="17"/>
      <c r="VUQ4" s="17"/>
      <c r="VUR4" s="17"/>
      <c r="VUS4" s="17"/>
      <c r="VUT4" s="17"/>
      <c r="VUU4" s="17"/>
      <c r="VUV4" s="17"/>
      <c r="VUW4" s="17"/>
      <c r="VUX4" s="17"/>
      <c r="VUY4" s="17"/>
      <c r="VUZ4" s="17"/>
      <c r="VVA4" s="17"/>
      <c r="VVB4" s="17"/>
      <c r="VVC4" s="17"/>
      <c r="VVD4" s="17"/>
      <c r="VVE4" s="17"/>
      <c r="VVF4" s="17"/>
      <c r="VVG4" s="17"/>
      <c r="VVH4" s="17"/>
      <c r="VVI4" s="17"/>
      <c r="VVJ4" s="17"/>
      <c r="VVK4" s="17"/>
      <c r="VVL4" s="17"/>
      <c r="VVM4" s="17"/>
      <c r="VVN4" s="17"/>
      <c r="VVO4" s="17"/>
      <c r="VVP4" s="17"/>
      <c r="VVQ4" s="17"/>
      <c r="VVR4" s="17"/>
      <c r="VVS4" s="17"/>
      <c r="VVT4" s="17"/>
      <c r="VVU4" s="17"/>
      <c r="VVV4" s="17"/>
      <c r="VVW4" s="17"/>
      <c r="VVX4" s="17"/>
      <c r="VVY4" s="17"/>
      <c r="VVZ4" s="17"/>
      <c r="VWA4" s="17"/>
      <c r="VWB4" s="17"/>
      <c r="VWC4" s="17"/>
      <c r="VWD4" s="17"/>
      <c r="VWE4" s="17"/>
      <c r="VWF4" s="17"/>
      <c r="VWG4" s="17"/>
      <c r="VWH4" s="17"/>
      <c r="VWI4" s="17"/>
      <c r="VWJ4" s="17"/>
      <c r="VWK4" s="17"/>
      <c r="VWL4" s="17"/>
      <c r="VWM4" s="17"/>
      <c r="VWN4" s="17"/>
      <c r="VWO4" s="17"/>
      <c r="VWP4" s="17"/>
      <c r="VWQ4" s="17"/>
      <c r="VWR4" s="17"/>
      <c r="VWS4" s="17"/>
      <c r="VWT4" s="17"/>
      <c r="VWU4" s="17"/>
      <c r="VWV4" s="17"/>
      <c r="VWW4" s="17"/>
      <c r="VWX4" s="17"/>
      <c r="VWY4" s="17"/>
      <c r="VWZ4" s="17"/>
      <c r="VXA4" s="17"/>
      <c r="VXB4" s="17"/>
      <c r="VXC4" s="17"/>
      <c r="VXD4" s="17"/>
      <c r="VXE4" s="17"/>
      <c r="VXF4" s="17"/>
      <c r="VXG4" s="17"/>
      <c r="VXH4" s="17"/>
      <c r="VXI4" s="17"/>
      <c r="VXJ4" s="17"/>
      <c r="VXK4" s="17"/>
      <c r="VXL4" s="17"/>
      <c r="VXM4" s="17"/>
      <c r="VXN4" s="17"/>
      <c r="VXO4" s="17"/>
      <c r="VXP4" s="17"/>
      <c r="VXQ4" s="17"/>
      <c r="VXR4" s="17"/>
      <c r="VXS4" s="17"/>
      <c r="VXT4" s="17"/>
      <c r="VXU4" s="17"/>
      <c r="VXV4" s="17"/>
      <c r="VXW4" s="17"/>
      <c r="VXX4" s="17"/>
      <c r="VXY4" s="17"/>
      <c r="VXZ4" s="17"/>
      <c r="VYA4" s="17"/>
      <c r="VYB4" s="17"/>
      <c r="VYC4" s="17"/>
      <c r="VYD4" s="17"/>
      <c r="VYE4" s="17"/>
      <c r="VYF4" s="17"/>
      <c r="VYG4" s="17"/>
      <c r="VYH4" s="17"/>
      <c r="VYI4" s="17"/>
      <c r="VYJ4" s="17"/>
      <c r="VYK4" s="17"/>
      <c r="VYL4" s="17"/>
      <c r="VYM4" s="17"/>
      <c r="VYN4" s="17"/>
      <c r="VYO4" s="17"/>
      <c r="VYP4" s="17"/>
      <c r="VYQ4" s="17"/>
      <c r="VYR4" s="17"/>
      <c r="VYS4" s="17"/>
      <c r="VYT4" s="17"/>
      <c r="VYU4" s="17"/>
      <c r="VYV4" s="17"/>
      <c r="VYW4" s="17"/>
      <c r="VYX4" s="17"/>
      <c r="VYY4" s="17"/>
      <c r="VYZ4" s="17"/>
      <c r="VZA4" s="17"/>
      <c r="VZB4" s="17"/>
      <c r="VZC4" s="17"/>
      <c r="VZD4" s="17"/>
      <c r="VZE4" s="17"/>
      <c r="VZF4" s="17"/>
      <c r="VZG4" s="17"/>
      <c r="VZH4" s="17"/>
      <c r="VZI4" s="17"/>
      <c r="VZJ4" s="17"/>
      <c r="VZK4" s="17"/>
      <c r="VZL4" s="17"/>
      <c r="VZM4" s="17"/>
      <c r="VZN4" s="17"/>
      <c r="VZO4" s="17"/>
      <c r="VZP4" s="17"/>
      <c r="VZQ4" s="17"/>
      <c r="VZR4" s="17"/>
      <c r="VZS4" s="17"/>
      <c r="VZT4" s="17"/>
      <c r="VZU4" s="17"/>
      <c r="VZV4" s="17"/>
      <c r="VZW4" s="17"/>
      <c r="VZX4" s="17"/>
      <c r="VZY4" s="17"/>
      <c r="VZZ4" s="17"/>
      <c r="WAA4" s="17"/>
      <c r="WAB4" s="17"/>
      <c r="WAC4" s="17"/>
      <c r="WAD4" s="17"/>
      <c r="WAE4" s="17"/>
      <c r="WAF4" s="17"/>
      <c r="WAG4" s="17"/>
      <c r="WAH4" s="17"/>
      <c r="WAI4" s="17"/>
      <c r="WAJ4" s="17"/>
      <c r="WAK4" s="17"/>
      <c r="WAL4" s="17"/>
      <c r="WAM4" s="17"/>
      <c r="WAN4" s="17"/>
      <c r="WAO4" s="17"/>
      <c r="WAP4" s="17"/>
      <c r="WAQ4" s="17"/>
      <c r="WAR4" s="17"/>
      <c r="WAS4" s="17"/>
      <c r="WAT4" s="17"/>
      <c r="WAU4" s="17"/>
      <c r="WAV4" s="17"/>
      <c r="WAW4" s="17"/>
      <c r="WAX4" s="17"/>
      <c r="WAY4" s="17"/>
      <c r="WAZ4" s="17"/>
      <c r="WBA4" s="17"/>
      <c r="WBB4" s="17"/>
      <c r="WBC4" s="17"/>
      <c r="WBD4" s="17"/>
      <c r="WBE4" s="17"/>
      <c r="WBF4" s="17"/>
      <c r="WBG4" s="17"/>
      <c r="WBH4" s="17"/>
      <c r="WBI4" s="17"/>
      <c r="WBJ4" s="17"/>
      <c r="WBK4" s="17"/>
      <c r="WBL4" s="17"/>
      <c r="WBM4" s="17"/>
      <c r="WBN4" s="17"/>
      <c r="WBO4" s="17"/>
      <c r="WBP4" s="17"/>
      <c r="WBQ4" s="17"/>
      <c r="WBR4" s="17"/>
      <c r="WBS4" s="17"/>
      <c r="WBT4" s="17"/>
      <c r="WBU4" s="17"/>
      <c r="WBV4" s="17"/>
      <c r="WBW4" s="17"/>
      <c r="WBX4" s="17"/>
      <c r="WBY4" s="17"/>
      <c r="WBZ4" s="17"/>
      <c r="WCA4" s="17"/>
      <c r="WCB4" s="17"/>
      <c r="WCC4" s="17"/>
      <c r="WCD4" s="17"/>
      <c r="WCE4" s="17"/>
      <c r="WCF4" s="17"/>
      <c r="WCG4" s="17"/>
      <c r="WCH4" s="17"/>
      <c r="WCI4" s="17"/>
      <c r="WCJ4" s="17"/>
      <c r="WCK4" s="17"/>
      <c r="WCL4" s="17"/>
      <c r="WCM4" s="17"/>
      <c r="WCN4" s="17"/>
      <c r="WCO4" s="17"/>
      <c r="WCP4" s="17"/>
      <c r="WCQ4" s="17"/>
      <c r="WCR4" s="17"/>
      <c r="WCS4" s="17"/>
      <c r="WCT4" s="17"/>
      <c r="WCU4" s="17"/>
      <c r="WCV4" s="17"/>
      <c r="WCW4" s="17"/>
      <c r="WCX4" s="17"/>
      <c r="WCY4" s="17"/>
      <c r="WCZ4" s="17"/>
      <c r="WDA4" s="17"/>
      <c r="WDB4" s="17"/>
      <c r="WDC4" s="17"/>
      <c r="WDD4" s="17"/>
      <c r="WDE4" s="17"/>
      <c r="WDF4" s="17"/>
      <c r="WDG4" s="17"/>
      <c r="WDH4" s="17"/>
      <c r="WDI4" s="17"/>
      <c r="WDJ4" s="17"/>
      <c r="WDK4" s="17"/>
      <c r="WDL4" s="17"/>
      <c r="WDM4" s="17"/>
      <c r="WDN4" s="17"/>
      <c r="WDO4" s="17"/>
      <c r="WDP4" s="17"/>
      <c r="WDQ4" s="17"/>
      <c r="WDR4" s="17"/>
      <c r="WDS4" s="17"/>
      <c r="WDT4" s="17"/>
      <c r="WDU4" s="17"/>
      <c r="WDV4" s="17"/>
      <c r="WDW4" s="17"/>
      <c r="WDX4" s="17"/>
      <c r="WDY4" s="17"/>
      <c r="WDZ4" s="17"/>
      <c r="WEA4" s="17"/>
      <c r="WEB4" s="17"/>
      <c r="WEC4" s="17"/>
      <c r="WED4" s="17"/>
      <c r="WEE4" s="17"/>
      <c r="WEF4" s="17"/>
      <c r="WEG4" s="17"/>
      <c r="WEH4" s="17"/>
      <c r="WEI4" s="17"/>
      <c r="WEJ4" s="17"/>
      <c r="WEK4" s="17"/>
      <c r="WEL4" s="17"/>
      <c r="WEM4" s="17"/>
      <c r="WEN4" s="17"/>
      <c r="WEO4" s="17"/>
      <c r="WEP4" s="17"/>
      <c r="WEQ4" s="17"/>
      <c r="WER4" s="17"/>
      <c r="WES4" s="17"/>
      <c r="WET4" s="17"/>
      <c r="WEU4" s="17"/>
      <c r="WEV4" s="17"/>
      <c r="WEW4" s="17"/>
      <c r="WEX4" s="17"/>
      <c r="WEY4" s="17"/>
      <c r="WEZ4" s="17"/>
      <c r="WFA4" s="17"/>
      <c r="WFB4" s="17"/>
      <c r="WFC4" s="17"/>
      <c r="WFD4" s="17"/>
      <c r="WFE4" s="17"/>
      <c r="WFF4" s="17"/>
      <c r="WFG4" s="17"/>
      <c r="WFH4" s="17"/>
      <c r="WFI4" s="17"/>
      <c r="WFJ4" s="17"/>
      <c r="WFK4" s="17"/>
      <c r="WFL4" s="17"/>
      <c r="WFM4" s="17"/>
      <c r="WFN4" s="17"/>
      <c r="WFO4" s="17"/>
      <c r="WFP4" s="17"/>
      <c r="WFQ4" s="17"/>
      <c r="WFR4" s="17"/>
      <c r="WFS4" s="17"/>
      <c r="WFT4" s="17"/>
      <c r="WFU4" s="17"/>
      <c r="WFV4" s="17"/>
      <c r="WFW4" s="17"/>
      <c r="WFX4" s="17"/>
      <c r="WFY4" s="17"/>
      <c r="WFZ4" s="17"/>
      <c r="WGA4" s="17"/>
      <c r="WGB4" s="17"/>
      <c r="WGC4" s="17"/>
      <c r="WGD4" s="17"/>
      <c r="WGE4" s="17"/>
      <c r="WGF4" s="17"/>
      <c r="WGG4" s="17"/>
      <c r="WGH4" s="17"/>
      <c r="WGI4" s="17"/>
      <c r="WGJ4" s="17"/>
      <c r="WGK4" s="17"/>
      <c r="WGL4" s="17"/>
      <c r="WGM4" s="17"/>
      <c r="WGN4" s="17"/>
      <c r="WGO4" s="17"/>
      <c r="WGP4" s="17"/>
      <c r="WGQ4" s="17"/>
      <c r="WGR4" s="17"/>
      <c r="WGS4" s="17"/>
      <c r="WGT4" s="17"/>
      <c r="WGU4" s="17"/>
      <c r="WGV4" s="17"/>
      <c r="WGW4" s="17"/>
      <c r="WGX4" s="17"/>
      <c r="WGY4" s="17"/>
      <c r="WGZ4" s="17"/>
      <c r="WHA4" s="17"/>
      <c r="WHB4" s="17"/>
      <c r="WHC4" s="17"/>
      <c r="WHD4" s="17"/>
      <c r="WHE4" s="17"/>
      <c r="WHF4" s="17"/>
      <c r="WHG4" s="17"/>
      <c r="WHH4" s="17"/>
      <c r="WHI4" s="17"/>
      <c r="WHJ4" s="17"/>
      <c r="WHK4" s="17"/>
      <c r="WHL4" s="17"/>
      <c r="WHM4" s="17"/>
      <c r="WHN4" s="17"/>
      <c r="WHO4" s="17"/>
      <c r="WHP4" s="17"/>
      <c r="WHQ4" s="17"/>
      <c r="WHR4" s="17"/>
      <c r="WHS4" s="17"/>
      <c r="WHT4" s="17"/>
      <c r="WHU4" s="17"/>
      <c r="WHV4" s="17"/>
      <c r="WHW4" s="17"/>
      <c r="WHX4" s="17"/>
      <c r="WHY4" s="17"/>
      <c r="WHZ4" s="17"/>
      <c r="WIA4" s="17"/>
      <c r="WIB4" s="17"/>
      <c r="WIC4" s="17"/>
      <c r="WID4" s="17"/>
      <c r="WIE4" s="17"/>
      <c r="WIF4" s="17"/>
      <c r="WIG4" s="17"/>
      <c r="WIH4" s="17"/>
      <c r="WII4" s="17"/>
      <c r="WIJ4" s="17"/>
      <c r="WIK4" s="17"/>
      <c r="WIL4" s="17"/>
      <c r="WIM4" s="17"/>
      <c r="WIN4" s="17"/>
      <c r="WIO4" s="17"/>
      <c r="WIP4" s="17"/>
      <c r="WIQ4" s="17"/>
      <c r="WIR4" s="17"/>
      <c r="WIS4" s="17"/>
      <c r="WIT4" s="17"/>
      <c r="WIU4" s="17"/>
      <c r="WIV4" s="17"/>
      <c r="WIW4" s="17"/>
      <c r="WIX4" s="17"/>
      <c r="WIY4" s="17"/>
      <c r="WIZ4" s="17"/>
      <c r="WJA4" s="17"/>
      <c r="WJB4" s="17"/>
      <c r="WJC4" s="17"/>
      <c r="WJD4" s="17"/>
      <c r="WJE4" s="17"/>
      <c r="WJF4" s="17"/>
      <c r="WJG4" s="17"/>
      <c r="WJH4" s="17"/>
      <c r="WJI4" s="17"/>
      <c r="WJJ4" s="17"/>
      <c r="WJK4" s="17"/>
      <c r="WJL4" s="17"/>
      <c r="WJM4" s="17"/>
      <c r="WJN4" s="17"/>
      <c r="WJO4" s="17"/>
      <c r="WJP4" s="17"/>
      <c r="WJQ4" s="17"/>
      <c r="WJR4" s="17"/>
      <c r="WJS4" s="17"/>
      <c r="WJT4" s="17"/>
      <c r="WJU4" s="17"/>
      <c r="WJV4" s="17"/>
      <c r="WJW4" s="17"/>
      <c r="WJX4" s="17"/>
      <c r="WJY4" s="17"/>
      <c r="WJZ4" s="17"/>
      <c r="WKA4" s="17"/>
      <c r="WKB4" s="17"/>
      <c r="WKC4" s="17"/>
      <c r="WKD4" s="17"/>
      <c r="WKE4" s="17"/>
      <c r="WKF4" s="17"/>
      <c r="WKG4" s="17"/>
      <c r="WKH4" s="17"/>
      <c r="WKI4" s="17"/>
      <c r="WKJ4" s="17"/>
      <c r="WKK4" s="17"/>
      <c r="WKL4" s="17"/>
      <c r="WKM4" s="17"/>
      <c r="WKN4" s="17"/>
      <c r="WKO4" s="17"/>
      <c r="WKP4" s="17"/>
      <c r="WKQ4" s="17"/>
      <c r="WKR4" s="17"/>
      <c r="WKS4" s="17"/>
      <c r="WKT4" s="17"/>
      <c r="WKU4" s="17"/>
      <c r="WKV4" s="17"/>
      <c r="WKW4" s="17"/>
      <c r="WKX4" s="17"/>
      <c r="WKY4" s="17"/>
      <c r="WKZ4" s="17"/>
      <c r="WLA4" s="17"/>
      <c r="WLB4" s="17"/>
      <c r="WLC4" s="17"/>
      <c r="WLD4" s="17"/>
      <c r="WLE4" s="17"/>
      <c r="WLF4" s="17"/>
      <c r="WLG4" s="17"/>
      <c r="WLH4" s="17"/>
      <c r="WLI4" s="17"/>
      <c r="WLJ4" s="17"/>
      <c r="WLK4" s="17"/>
      <c r="WLL4" s="17"/>
      <c r="WLM4" s="17"/>
      <c r="WLN4" s="17"/>
      <c r="WLO4" s="17"/>
      <c r="WLP4" s="17"/>
      <c r="WLQ4" s="17"/>
      <c r="WLR4" s="17"/>
      <c r="WLS4" s="17"/>
      <c r="WLT4" s="17"/>
      <c r="WLU4" s="17"/>
      <c r="WLV4" s="17"/>
      <c r="WLW4" s="17"/>
      <c r="WLX4" s="17"/>
      <c r="WLY4" s="17"/>
      <c r="WLZ4" s="17"/>
      <c r="WMA4" s="17"/>
      <c r="WMB4" s="17"/>
      <c r="WMC4" s="17"/>
      <c r="WMD4" s="17"/>
      <c r="WME4" s="17"/>
      <c r="WMF4" s="17"/>
      <c r="WMG4" s="17"/>
      <c r="WMH4" s="17"/>
      <c r="WMI4" s="17"/>
      <c r="WMJ4" s="17"/>
      <c r="WMK4" s="17"/>
      <c r="WML4" s="17"/>
      <c r="WMM4" s="17"/>
      <c r="WMN4" s="17"/>
      <c r="WMO4" s="17"/>
      <c r="WMP4" s="17"/>
      <c r="WMQ4" s="17"/>
      <c r="WMR4" s="17"/>
      <c r="WMS4" s="17"/>
      <c r="WMT4" s="17"/>
      <c r="WMU4" s="17"/>
      <c r="WMV4" s="17"/>
      <c r="WMW4" s="17"/>
      <c r="WMX4" s="17"/>
      <c r="WMY4" s="17"/>
      <c r="WMZ4" s="17"/>
      <c r="WNA4" s="17"/>
      <c r="WNB4" s="17"/>
      <c r="WNC4" s="17"/>
      <c r="WND4" s="17"/>
      <c r="WNE4" s="17"/>
      <c r="WNF4" s="17"/>
      <c r="WNG4" s="17"/>
      <c r="WNH4" s="17"/>
      <c r="WNI4" s="17"/>
      <c r="WNJ4" s="17"/>
      <c r="WNK4" s="17"/>
      <c r="WNL4" s="17"/>
      <c r="WNM4" s="17"/>
      <c r="WNN4" s="17"/>
      <c r="WNO4" s="17"/>
      <c r="WNP4" s="17"/>
      <c r="WNQ4" s="17"/>
      <c r="WNR4" s="17"/>
      <c r="WNS4" s="17"/>
      <c r="WNT4" s="17"/>
      <c r="WNU4" s="17"/>
      <c r="WNV4" s="17"/>
      <c r="WNW4" s="17"/>
      <c r="WNX4" s="17"/>
      <c r="WNY4" s="17"/>
      <c r="WNZ4" s="17"/>
      <c r="WOA4" s="17"/>
      <c r="WOB4" s="17"/>
      <c r="WOC4" s="17"/>
      <c r="WOD4" s="17"/>
      <c r="WOE4" s="17"/>
      <c r="WOF4" s="17"/>
      <c r="WOG4" s="17"/>
      <c r="WOH4" s="17"/>
      <c r="WOI4" s="17"/>
      <c r="WOJ4" s="17"/>
      <c r="WOK4" s="17"/>
      <c r="WOL4" s="17"/>
      <c r="WOM4" s="17"/>
      <c r="WON4" s="17"/>
      <c r="WOO4" s="17"/>
      <c r="WOP4" s="17"/>
      <c r="WOQ4" s="17"/>
      <c r="WOR4" s="17"/>
      <c r="WOS4" s="17"/>
      <c r="WOT4" s="17"/>
      <c r="WOU4" s="17"/>
      <c r="WOV4" s="17"/>
      <c r="WOW4" s="17"/>
      <c r="WOX4" s="17"/>
      <c r="WOY4" s="17"/>
      <c r="WOZ4" s="17"/>
      <c r="WPA4" s="17"/>
      <c r="WPB4" s="17"/>
      <c r="WPC4" s="17"/>
      <c r="WPD4" s="17"/>
      <c r="WPE4" s="17"/>
      <c r="WPF4" s="17"/>
      <c r="WPG4" s="17"/>
      <c r="WPH4" s="17"/>
      <c r="WPI4" s="17"/>
      <c r="WPJ4" s="17"/>
      <c r="WPK4" s="17"/>
      <c r="WPL4" s="17"/>
      <c r="WPM4" s="17"/>
      <c r="WPN4" s="17"/>
      <c r="WPO4" s="17"/>
      <c r="WPP4" s="17"/>
      <c r="WPQ4" s="17"/>
      <c r="WPR4" s="17"/>
      <c r="WPS4" s="17"/>
      <c r="WPT4" s="17"/>
      <c r="WPU4" s="17"/>
      <c r="WPV4" s="17"/>
      <c r="WPW4" s="17"/>
      <c r="WPX4" s="17"/>
      <c r="WPY4" s="17"/>
      <c r="WPZ4" s="17"/>
      <c r="WQA4" s="17"/>
      <c r="WQB4" s="17"/>
      <c r="WQC4" s="17"/>
      <c r="WQD4" s="17"/>
      <c r="WQE4" s="17"/>
      <c r="WQF4" s="17"/>
      <c r="WQG4" s="17"/>
      <c r="WQH4" s="17"/>
      <c r="WQI4" s="17"/>
      <c r="WQJ4" s="17"/>
      <c r="WQK4" s="17"/>
      <c r="WQL4" s="17"/>
      <c r="WQM4" s="17"/>
      <c r="WQN4" s="17"/>
      <c r="WQO4" s="17"/>
      <c r="WQP4" s="17"/>
      <c r="WQQ4" s="17"/>
      <c r="WQR4" s="17"/>
      <c r="WQS4" s="17"/>
      <c r="WQT4" s="17"/>
      <c r="WQU4" s="17"/>
      <c r="WQV4" s="17"/>
      <c r="WQW4" s="17"/>
      <c r="WQX4" s="17"/>
      <c r="WQY4" s="17"/>
      <c r="WQZ4" s="17"/>
      <c r="WRA4" s="17"/>
      <c r="WRB4" s="17"/>
      <c r="WRC4" s="17"/>
      <c r="WRD4" s="17"/>
      <c r="WRE4" s="17"/>
      <c r="WRF4" s="17"/>
      <c r="WRG4" s="17"/>
      <c r="WRH4" s="17"/>
      <c r="WRI4" s="17"/>
      <c r="WRJ4" s="17"/>
      <c r="WRK4" s="17"/>
      <c r="WRL4" s="17"/>
      <c r="WRM4" s="17"/>
      <c r="WRN4" s="17"/>
      <c r="WRO4" s="17"/>
      <c r="WRP4" s="17"/>
      <c r="WRQ4" s="17"/>
      <c r="WRR4" s="17"/>
      <c r="WRS4" s="17"/>
      <c r="WRT4" s="17"/>
      <c r="WRU4" s="17"/>
      <c r="WRV4" s="17"/>
      <c r="WRW4" s="17"/>
      <c r="WRX4" s="17"/>
      <c r="WRY4" s="17"/>
      <c r="WRZ4" s="17"/>
      <c r="WSA4" s="17"/>
      <c r="WSB4" s="17"/>
      <c r="WSC4" s="17"/>
      <c r="WSD4" s="17"/>
      <c r="WSE4" s="17"/>
      <c r="WSF4" s="17"/>
      <c r="WSG4" s="17"/>
      <c r="WSH4" s="17"/>
      <c r="WSI4" s="17"/>
      <c r="WSJ4" s="17"/>
      <c r="WSK4" s="17"/>
      <c r="WSL4" s="17"/>
      <c r="WSM4" s="17"/>
      <c r="WSN4" s="17"/>
      <c r="WSO4" s="17"/>
      <c r="WSP4" s="17"/>
      <c r="WSQ4" s="17"/>
      <c r="WSR4" s="17"/>
      <c r="WSS4" s="17"/>
      <c r="WST4" s="17"/>
      <c r="WSU4" s="17"/>
      <c r="WSV4" s="17"/>
      <c r="WSW4" s="17"/>
      <c r="WSX4" s="17"/>
      <c r="WSY4" s="17"/>
      <c r="WSZ4" s="17"/>
      <c r="WTA4" s="17"/>
      <c r="WTB4" s="17"/>
      <c r="WTC4" s="17"/>
      <c r="WTD4" s="17"/>
      <c r="WTE4" s="17"/>
      <c r="WTF4" s="17"/>
      <c r="WTG4" s="17"/>
      <c r="WTH4" s="17"/>
      <c r="WTI4" s="17"/>
      <c r="WTJ4" s="17"/>
      <c r="WTK4" s="17"/>
      <c r="WTL4" s="17"/>
      <c r="WTM4" s="17"/>
      <c r="WTN4" s="17"/>
      <c r="WTO4" s="17"/>
      <c r="WTP4" s="17"/>
      <c r="WTQ4" s="17"/>
      <c r="WTR4" s="17"/>
      <c r="WTS4" s="17"/>
      <c r="WTT4" s="17"/>
      <c r="WTU4" s="17"/>
      <c r="WTV4" s="17"/>
      <c r="WTW4" s="17"/>
      <c r="WTX4" s="17"/>
      <c r="WTY4" s="17"/>
      <c r="WTZ4" s="17"/>
      <c r="WUA4" s="17"/>
      <c r="WUB4" s="17"/>
      <c r="WUC4" s="17"/>
      <c r="WUD4" s="17"/>
      <c r="WUE4" s="17"/>
      <c r="WUF4" s="17"/>
      <c r="WUG4" s="17"/>
      <c r="WUH4" s="17"/>
      <c r="WUI4" s="17"/>
      <c r="WUJ4" s="17"/>
      <c r="WUK4" s="17"/>
      <c r="WUL4" s="17"/>
      <c r="WUM4" s="17"/>
      <c r="WUN4" s="17"/>
      <c r="WUO4" s="17"/>
      <c r="WUP4" s="17"/>
      <c r="WUQ4" s="17"/>
      <c r="WUR4" s="17"/>
      <c r="WUS4" s="17"/>
      <c r="WUT4" s="17"/>
      <c r="WUU4" s="17"/>
      <c r="WUV4" s="17"/>
      <c r="WUW4" s="17"/>
      <c r="WUX4" s="17"/>
      <c r="WUY4" s="17"/>
      <c r="WUZ4" s="17"/>
      <c r="WVA4" s="17"/>
      <c r="WVB4" s="17"/>
      <c r="WVC4" s="17"/>
      <c r="WVD4" s="17"/>
      <c r="WVE4" s="17"/>
      <c r="WVF4" s="17"/>
      <c r="WVG4" s="17"/>
      <c r="WVH4" s="17"/>
      <c r="WVI4" s="17"/>
      <c r="WVJ4" s="17"/>
      <c r="WVK4" s="17"/>
      <c r="WVL4" s="17"/>
      <c r="WVM4" s="17"/>
      <c r="WVN4" s="17"/>
      <c r="WVO4" s="17"/>
      <c r="WVP4" s="17"/>
      <c r="WVQ4" s="17"/>
      <c r="WVR4" s="17"/>
      <c r="WVS4" s="17"/>
      <c r="WVT4" s="17"/>
      <c r="WVU4" s="17"/>
      <c r="WVV4" s="17"/>
      <c r="WVW4" s="17"/>
      <c r="WVX4" s="17"/>
    </row>
    <row r="5" spans="1:16144" ht="15" thickTop="1">
      <c r="A5" s="3">
        <v>2.1</v>
      </c>
      <c r="B5" s="292" t="s">
        <v>240</v>
      </c>
      <c r="C5" s="4">
        <f>+F5</f>
        <v>0</v>
      </c>
      <c r="D5" s="4">
        <f>+F5</f>
        <v>0</v>
      </c>
      <c r="E5" s="5">
        <f>COUNTIFS(Probacionistas!$AR:$AR,"&lt;&gt;"" ",Probacionistas!$AT:$AT,"Si",Probacionistas!$AR:$AR,"Asistió",Probacionistas!$R:$R,"Inscrito nuevo",Probacionistas!$F:$F,"&gt;="&amp;DATEVALUE("01/"&amp;E3&amp;"/"&amp;$E$2),Probacionistas!$F:$F,"&lt;="&amp;EOMONTH(DATEVALUE("01/"&amp;E3&amp;"/"&amp;$E$2),0))</f>
        <v>0</v>
      </c>
      <c r="F5" s="293">
        <v>0</v>
      </c>
      <c r="G5" s="294">
        <f t="shared" ref="G5:Q5" si="0">+F12</f>
        <v>0</v>
      </c>
      <c r="H5" s="294">
        <f t="shared" si="0"/>
        <v>0</v>
      </c>
      <c r="I5" s="294">
        <f t="shared" si="0"/>
        <v>0</v>
      </c>
      <c r="J5" s="294">
        <f t="shared" si="0"/>
        <v>0</v>
      </c>
      <c r="K5" s="294">
        <f t="shared" si="0"/>
        <v>0</v>
      </c>
      <c r="L5" s="294">
        <f t="shared" si="0"/>
        <v>0</v>
      </c>
      <c r="M5" s="294">
        <f t="shared" si="0"/>
        <v>0</v>
      </c>
      <c r="N5" s="294">
        <f t="shared" si="0"/>
        <v>0</v>
      </c>
      <c r="O5" s="294">
        <f t="shared" si="0"/>
        <v>0</v>
      </c>
      <c r="P5" s="294">
        <f t="shared" si="0"/>
        <v>0</v>
      </c>
      <c r="Q5" s="294">
        <f t="shared" si="0"/>
        <v>0</v>
      </c>
      <c r="R5" s="57" t="str">
        <f>+Probacionistas!$B$1</f>
        <v>Trujillo</v>
      </c>
    </row>
    <row r="6" spans="1:16144">
      <c r="A6" s="3"/>
      <c r="B6" s="9"/>
      <c r="C6" s="4"/>
      <c r="D6" s="4"/>
      <c r="E6" s="6"/>
      <c r="F6" s="6"/>
      <c r="G6" s="6"/>
      <c r="H6" s="6"/>
      <c r="I6" s="6"/>
      <c r="J6" s="6"/>
      <c r="K6" s="6"/>
      <c r="L6" s="6"/>
      <c r="M6" s="6"/>
      <c r="N6" s="6"/>
      <c r="O6" s="6"/>
      <c r="P6" s="6"/>
      <c r="Q6" s="6"/>
      <c r="R6" s="57" t="str">
        <f>+Probacionistas!$B$1</f>
        <v>Trujillo</v>
      </c>
    </row>
    <row r="7" spans="1:16144">
      <c r="A7" s="3">
        <v>2.8</v>
      </c>
      <c r="B7" s="295" t="s">
        <v>241</v>
      </c>
      <c r="C7" s="4">
        <f>+SUM(F7:K7)</f>
        <v>168</v>
      </c>
      <c r="D7" s="4">
        <f>+SUM(F7:Q7)</f>
        <v>336</v>
      </c>
      <c r="E7" s="8">
        <v>0</v>
      </c>
      <c r="F7" s="294">
        <f>COUNTIFS(Probacionistas!$AP:$AP,"&lt;&gt;"" ",Probacionistas!$P:$P,"Inscrito nuevo",Probacionistas!$F:$F,"&gt;="&amp;DATEVALUE("01/"&amp;F3&amp;"/"&amp;$F$2),Probacionistas!$F:$F,"&lt;="&amp;EOMONTH(DATEVALUE("01/"&amp;F3&amp;"/"&amp;$F$2),0))</f>
        <v>28</v>
      </c>
      <c r="G7" s="294">
        <f>COUNTIFS(Probacionistas!$AP:$AP,"&lt;&gt;"" ",Probacionistas!$P:$P,"Inscrito nuevo",Probacionistas!$F:$F,"&gt;="&amp;DATEVALUE("01/"&amp;G3&amp;"/"&amp;$F$2),Probacionistas!$F:$F,"&lt;="&amp;EOMONTH(DATEVALUE("01/"&amp;G3&amp;"/"&amp;$F$2),0))</f>
        <v>28</v>
      </c>
      <c r="H7" s="294">
        <f>COUNTIFS(Probacionistas!$AP:$AP,"&lt;&gt;"" ",Probacionistas!$P:$P,"Inscrito nuevo",Probacionistas!$F:$F,"&gt;="&amp;DATEVALUE("01/"&amp;H3&amp;"/"&amp;$F$2),Probacionistas!$F:$F,"&lt;="&amp;EOMONTH(DATEVALUE("01/"&amp;H3&amp;"/"&amp;$F$2),0))</f>
        <v>28</v>
      </c>
      <c r="I7" s="294">
        <f>COUNTIFS(Probacionistas!$AP:$AP,"&lt;&gt;"" ",Probacionistas!$P:$P,"Inscrito nuevo",Probacionistas!$F:$F,"&gt;="&amp;DATEVALUE("01/"&amp;I3&amp;"/"&amp;$F$2),Probacionistas!$F:$F,"&lt;="&amp;EOMONTH(DATEVALUE("01/"&amp;I3&amp;"/"&amp;$F$2),0))</f>
        <v>28</v>
      </c>
      <c r="J7" s="294">
        <f>COUNTIFS(Probacionistas!$AP:$AP,"&lt;&gt;"" ",Probacionistas!$P:$P,"Inscrito nuevo",Probacionistas!$F:$F,"&gt;="&amp;DATEVALUE("01/"&amp;J3&amp;"/"&amp;$F$2),Probacionistas!$F:$F,"&lt;="&amp;EOMONTH(DATEVALUE("01/"&amp;J3&amp;"/"&amp;$F$2),0))</f>
        <v>28</v>
      </c>
      <c r="K7" s="294">
        <f>COUNTIFS(Probacionistas!$AP:$AP,"&lt;&gt;"" ",Probacionistas!$P:$P,"Inscrito nuevo",Probacionistas!$F:$F,"&gt;="&amp;DATEVALUE("01/"&amp;K3&amp;"/"&amp;$F$2),Probacionistas!$F:$F,"&lt;="&amp;EOMONTH(DATEVALUE("01/"&amp;K3&amp;"/"&amp;$F$2),0))</f>
        <v>28</v>
      </c>
      <c r="L7" s="294">
        <f>COUNTIFS(Probacionistas!$AP:$AP,"&lt;&gt;"" ",Probacionistas!$P:$P,"Inscrito nuevo",Probacionistas!$F:$F,"&gt;="&amp;DATEVALUE("01/"&amp;L3&amp;"/"&amp;$F$2),Probacionistas!$F:$F,"&lt;="&amp;EOMONTH(DATEVALUE("01/"&amp;L3&amp;"/"&amp;$F$2),0))</f>
        <v>28</v>
      </c>
      <c r="M7" s="294">
        <f>COUNTIFS(Probacionistas!$AP:$AP,"&lt;&gt;"" ",Probacionistas!$P:$P,"Inscrito nuevo",Probacionistas!$F:$F,"&gt;="&amp;DATEVALUE("01/"&amp;M3&amp;"/"&amp;$F$2),Probacionistas!$F:$F,"&lt;="&amp;EOMONTH(DATEVALUE("01/"&amp;M3&amp;"/"&amp;$F$2),0))</f>
        <v>28</v>
      </c>
      <c r="N7" s="294">
        <f>COUNTIFS(Probacionistas!$AP:$AP,"&lt;&gt;"" ",Probacionistas!$P:$P,"Inscrito nuevo",Probacionistas!$F:$F,"&gt;="&amp;DATEVALUE("01/"&amp;N3&amp;"/"&amp;$F$2),Probacionistas!$F:$F,"&lt;="&amp;EOMONTH(DATEVALUE("01/"&amp;N3&amp;"/"&amp;$F$2),0))</f>
        <v>28</v>
      </c>
      <c r="O7" s="294">
        <f>COUNTIFS(Probacionistas!$AP:$AP,"&lt;&gt;"" ",Probacionistas!$P:$P,"Inscrito nuevo",Probacionistas!$F:$F,"&gt;="&amp;DATEVALUE("01/"&amp;O3&amp;"/"&amp;$F$2),Probacionistas!$F:$F,"&lt;="&amp;EOMONTH(DATEVALUE("01/"&amp;O3&amp;"/"&amp;$F$2),0))</f>
        <v>28</v>
      </c>
      <c r="P7" s="294">
        <f>COUNTIFS(Probacionistas!$AP:$AP,"&lt;&gt;"" ",Probacionistas!$P:$P,"Inscrito nuevo",Probacionistas!$F:$F,"&gt;="&amp;DATEVALUE("01/"&amp;P3&amp;"/"&amp;$F$2),Probacionistas!$F:$F,"&lt;="&amp;EOMONTH(DATEVALUE("01/"&amp;P3&amp;"/"&amp;$F$2),0))</f>
        <v>28</v>
      </c>
      <c r="Q7" s="294">
        <f>COUNTIFS(Probacionistas!$AP:$AP,"&lt;&gt;"" ",Probacionistas!$P:$P,"Inscrito nuevo",Probacionistas!$F:$F,"&gt;="&amp;DATEVALUE("01/"&amp;Q3&amp;"/"&amp;$F$2),Probacionistas!$F:$F,"&lt;="&amp;EOMONTH(DATEVALUE("01/"&amp;Q3&amp;"/"&amp;$F$2),0))</f>
        <v>28</v>
      </c>
      <c r="R7" s="57" t="str">
        <f>+Probacionistas!$B$1</f>
        <v>Trujillo</v>
      </c>
      <c r="S7" s="63"/>
    </row>
    <row r="8" spans="1:16144">
      <c r="A8" s="3">
        <v>2.82</v>
      </c>
      <c r="B8" s="295" t="s">
        <v>242</v>
      </c>
      <c r="C8" s="4">
        <f ca="1">+SUM(F8:K8)</f>
        <v>84</v>
      </c>
      <c r="D8" s="4">
        <f ca="1">+SUM(F8:Q8)</f>
        <v>168</v>
      </c>
      <c r="E8" s="23">
        <f>COUNTIFS(Probacionistas!$O:$O,"&lt;&gt;"" ",Probacionistas!$AR:$AR,"Asistió",Probacionistas!$X:$X,"&gt;="&amp;DATEVALUE("01/"&amp;E3&amp;"/"&amp;$E$2),Probacionistas!$W:$W,"&lt;="&amp;EOMONTH(DATEVALUE("01/"&amp;E3&amp;"/"&amp;$E$2),0) )</f>
        <v>0</v>
      </c>
      <c r="F8" s="294">
        <f ca="1">COUNTIFS(Probacionistas!$P:$P,"Inscrito nuevo",Probacionistas!$AP:$AP,"Asistió",Probacionistas!$F:$F,"&lt;="&amp;EOMONTH(DATEVALUE("01/"&amp;F3&amp;"/"&amp;$F$2),0),Probacionistas!$V:$V,"&gt;="&amp;DATEVALUE("01/"&amp;F3&amp;"/"&amp;$F$2),Probacionistas!$N:$N, "&lt;="&amp;"28")</f>
        <v>14</v>
      </c>
      <c r="G8" s="294">
        <f ca="1">COUNTIFS(Probacionistas!$P:$P,"Inscrito nuevo",Probacionistas!$AP:$AP,"Asistió",Probacionistas!$F:$F,"&lt;="&amp;EOMONTH(DATEVALUE("01/"&amp;G3&amp;"/"&amp;$F$2),0),Probacionistas!$V:$V,"&gt;="&amp;DATEVALUE("01/"&amp;G3&amp;"/"&amp;$F$2),Probacionistas!$N:$N, "&lt;="&amp;"28")</f>
        <v>14</v>
      </c>
      <c r="H8" s="294">
        <f ca="1">COUNTIFS(Probacionistas!$P:$P,"Inscrito nuevo",Probacionistas!$AP:$AP,"Asistió",Probacionistas!$F:$F,"&lt;="&amp;EOMONTH(DATEVALUE("01/"&amp;H3&amp;"/"&amp;$F$2),0),Probacionistas!$V:$V,"&gt;="&amp;DATEVALUE("01/"&amp;H3&amp;"/"&amp;$F$2),Probacionistas!$N:$N, "&lt;="&amp;"28")</f>
        <v>14</v>
      </c>
      <c r="I8" s="294">
        <f ca="1">COUNTIFS(Probacionistas!$P:$P,"Inscrito nuevo",Probacionistas!$AP:$AP,"Asistió",Probacionistas!$F:$F,"&lt;="&amp;EOMONTH(DATEVALUE("01/"&amp;I3&amp;"/"&amp;$F$2),0),Probacionistas!$V:$V,"&gt;="&amp;DATEVALUE("01/"&amp;I3&amp;"/"&amp;$F$2),Probacionistas!$N:$N, "&lt;="&amp;"28")</f>
        <v>14</v>
      </c>
      <c r="J8" s="294">
        <f ca="1">COUNTIFS(Probacionistas!$P:$P,"Inscrito nuevo",Probacionistas!$AP:$AP,"Asistió",Probacionistas!$F:$F,"&lt;="&amp;EOMONTH(DATEVALUE("01/"&amp;J3&amp;"/"&amp;$F$2),0),Probacionistas!$V:$V,"&gt;="&amp;DATEVALUE("01/"&amp;J3&amp;"/"&amp;$F$2),Probacionistas!$N:$N, "&lt;="&amp;"28")</f>
        <v>14</v>
      </c>
      <c r="K8" s="294">
        <f ca="1">COUNTIFS(Probacionistas!$P:$P,"Inscrito nuevo",Probacionistas!$AP:$AP,"Asistió",Probacionistas!$F:$F,"&lt;="&amp;EOMONTH(DATEVALUE("01/"&amp;K3&amp;"/"&amp;$F$2),0),Probacionistas!$V:$V,"&gt;="&amp;DATEVALUE("01/"&amp;K3&amp;"/"&amp;$F$2),Probacionistas!$N:$N, "&lt;="&amp;"28")</f>
        <v>14</v>
      </c>
      <c r="L8" s="294">
        <f ca="1">COUNTIFS(Probacionistas!$P:$P,"Inscrito nuevo",Probacionistas!$AP:$AP,"Asistió",Probacionistas!$F:$F,"&lt;="&amp;EOMONTH(DATEVALUE("01/"&amp;L3&amp;"/"&amp;$F$2),0),Probacionistas!$V:$V,"&gt;="&amp;DATEVALUE("01/"&amp;L3&amp;"/"&amp;$F$2),Probacionistas!$N:$N, "&lt;="&amp;"28")</f>
        <v>14</v>
      </c>
      <c r="M8" s="294">
        <f ca="1">COUNTIFS(Probacionistas!$P:$P,"Inscrito nuevo",Probacionistas!$AP:$AP,"Asistió",Probacionistas!$F:$F,"&lt;="&amp;EOMONTH(DATEVALUE("01/"&amp;M3&amp;"/"&amp;$F$2),0),Probacionistas!$V:$V,"&gt;="&amp;DATEVALUE("01/"&amp;M3&amp;"/"&amp;$F$2),Probacionistas!$N:$N, "&lt;="&amp;"28")</f>
        <v>14</v>
      </c>
      <c r="N8" s="294">
        <f ca="1">COUNTIFS(Probacionistas!$P:$P,"Inscrito nuevo",Probacionistas!$AP:$AP,"Asistió",Probacionistas!$F:$F,"&lt;="&amp;EOMONTH(DATEVALUE("01/"&amp;N3&amp;"/"&amp;$F$2),0),Probacionistas!$V:$V,"&gt;="&amp;DATEVALUE("01/"&amp;N3&amp;"/"&amp;$F$2),Probacionistas!$N:$N, "&lt;="&amp;"28")</f>
        <v>14</v>
      </c>
      <c r="O8" s="294">
        <f ca="1">COUNTIFS(Probacionistas!$P:$P,"Inscrito nuevo",Probacionistas!$AP:$AP,"Asistió",Probacionistas!$F:$F,"&lt;="&amp;EOMONTH(DATEVALUE("01/"&amp;O3&amp;"/"&amp;$F$2),0),Probacionistas!$V:$V,"&gt;="&amp;DATEVALUE("01/"&amp;O3&amp;"/"&amp;$F$2),Probacionistas!$N:$N, "&lt;="&amp;"28")</f>
        <v>14</v>
      </c>
      <c r="P8" s="294">
        <f ca="1">COUNTIFS(Probacionistas!$P:$P,"Inscrito nuevo",Probacionistas!$AP:$AP,"Asistió",Probacionistas!$F:$F,"&lt;="&amp;EOMONTH(DATEVALUE("01/"&amp;P3&amp;"/"&amp;$F$2),0),Probacionistas!$V:$V,"&gt;="&amp;DATEVALUE("01/"&amp;P3&amp;"/"&amp;$F$2),Probacionistas!$N:$N, "&lt;="&amp;"28")</f>
        <v>14</v>
      </c>
      <c r="Q8" s="294">
        <f ca="1">COUNTIFS(Probacionistas!$P:$P,"Inscrito nuevo",Probacionistas!$AP:$AP,"Asistió",Probacionistas!$F:$F,"&lt;="&amp;EOMONTH(DATEVALUE("01/"&amp;Q3&amp;"/"&amp;$F$2),0),Probacionistas!$V:$V,"&gt;="&amp;DATEVALUE("01/"&amp;Q3&amp;"/"&amp;$F$2),Probacionistas!$N:$N, "&lt;="&amp;"28")</f>
        <v>14</v>
      </c>
      <c r="R8" s="57" t="str">
        <f>+Probacionistas!$B$1</f>
        <v>Trujillo</v>
      </c>
    </row>
    <row r="9" spans="1:16144">
      <c r="A9" s="305"/>
      <c r="B9" s="295"/>
      <c r="C9" s="306"/>
      <c r="D9" s="306"/>
      <c r="E9" s="294"/>
      <c r="F9" s="294"/>
      <c r="G9" s="294"/>
      <c r="H9" s="294"/>
      <c r="I9" s="294"/>
      <c r="J9" s="294"/>
      <c r="K9" s="294"/>
      <c r="L9" s="294"/>
      <c r="M9" s="294"/>
      <c r="N9" s="294"/>
      <c r="O9" s="294"/>
      <c r="P9" s="294"/>
      <c r="Q9" s="294"/>
      <c r="R9" s="57" t="str">
        <f>+Probacionistas!$B$1</f>
        <v>Trujillo</v>
      </c>
    </row>
    <row r="10" spans="1:16144">
      <c r="A10" s="296">
        <v>2.101</v>
      </c>
      <c r="B10" s="297" t="s">
        <v>243</v>
      </c>
      <c r="C10" s="4">
        <f>+SUM(F10:K10)</f>
        <v>0</v>
      </c>
      <c r="D10" s="4">
        <f>+SUM(F10:Q10)</f>
        <v>0</v>
      </c>
      <c r="E10" s="23">
        <f>COUNTIFS(Probacionistas!$F$4:$F$584,"&lt;="&amp;EOMONTH(DATEVALUE("01/"&amp;E3&amp;"/"&amp;$E$2),0),Probacionistas!$V$4:$V$584,"&gt;="&amp;DATEVALUE("01/"&amp;E3&amp;"/"&amp;$E$2),Probacionistas!$N$4:$N$584, "&lt;"&amp;"28")</f>
        <v>0</v>
      </c>
      <c r="F10" s="294">
        <f>COUNTIFS(Probacionistas!$AP:$AP,"&lt;&gt;"" ",Probacionistas!$BJ:$BJ,"ALTA",Probacionistas!$BI:$BI,"&gt;="&amp;DATEVALUE("01/"&amp;F3&amp;"/"&amp;$F$2),Probacionistas!$BI:$BI,"&lt;="&amp;EOMONTH(DATEVALUE("01/"&amp;F3&amp;"/"&amp;$F$2),0),Probacionistas!$BH:$BH,"FALSO")</f>
        <v>0</v>
      </c>
      <c r="G10" s="294">
        <f>COUNTIFS(Probacionistas!$AP:$AP,"&lt;&gt;"" ",Probacionistas!$BJ:$BJ,"ALTA",Probacionistas!$BI:$BI,"&gt;="&amp;DATEVALUE("01/"&amp;G3&amp;"/"&amp;$F$2),Probacionistas!$BI:$BI,"&lt;="&amp;EOMONTH(DATEVALUE("01/"&amp;G3&amp;"/"&amp;$F$2),0),Probacionistas!$BH:$BH,"FALSO")</f>
        <v>0</v>
      </c>
      <c r="H10" s="294">
        <f>COUNTIFS(Probacionistas!$AP:$AP,"&lt;&gt;"" ",Probacionistas!$BJ:$BJ,"ALTA",Probacionistas!$BI:$BI,"&gt;="&amp;DATEVALUE("01/"&amp;H3&amp;"/"&amp;$F$2),Probacionistas!$BI:$BI,"&lt;="&amp;EOMONTH(DATEVALUE("01/"&amp;H3&amp;"/"&amp;$F$2),0),Probacionistas!$BH:$BH,"FALSO")</f>
        <v>0</v>
      </c>
      <c r="I10" s="294">
        <f>COUNTIFS(Probacionistas!$AP:$AP,"&lt;&gt;"" ",Probacionistas!$BJ:$BJ,"ALTA",Probacionistas!$BI:$BI,"&gt;="&amp;DATEVALUE("01/"&amp;I3&amp;"/"&amp;$F$2),Probacionistas!$BI:$BI,"&lt;="&amp;EOMONTH(DATEVALUE("01/"&amp;I3&amp;"/"&amp;$F$2),0),Probacionistas!$BH:$BH,"FALSO")</f>
        <v>0</v>
      </c>
      <c r="J10" s="294">
        <f>COUNTIFS(Probacionistas!$AP:$AP,"&lt;&gt;"" ",Probacionistas!$BJ:$BJ,"ALTA",Probacionistas!$BI:$BI,"&gt;="&amp;DATEVALUE("01/"&amp;J3&amp;"/"&amp;$F$2),Probacionistas!$BI:$BI,"&lt;="&amp;EOMONTH(DATEVALUE("01/"&amp;J3&amp;"/"&amp;$F$2),0),Probacionistas!$BH:$BH,"FALSO")</f>
        <v>0</v>
      </c>
      <c r="K10" s="294">
        <f>COUNTIFS(Probacionistas!$AP:$AP,"&lt;&gt;"" ",Probacionistas!$BJ:$BJ,"ALTA",Probacionistas!$BI:$BI,"&gt;="&amp;DATEVALUE("01/"&amp;K3&amp;"/"&amp;$F$2),Probacionistas!$BI:$BI,"&lt;="&amp;EOMONTH(DATEVALUE("01/"&amp;K3&amp;"/"&amp;$F$2),0),Probacionistas!$BH:$BH,"FALSO")</f>
        <v>0</v>
      </c>
      <c r="L10" s="294">
        <f>COUNTIFS(Probacionistas!$AP:$AP,"&lt;&gt;"" ",Probacionistas!$BJ:$BJ,"ALTA",Probacionistas!$BI:$BI,"&gt;="&amp;DATEVALUE("01/"&amp;L3&amp;"/"&amp;$F$2),Probacionistas!$BI:$BI,"&lt;="&amp;EOMONTH(DATEVALUE("01/"&amp;L3&amp;"/"&amp;$F$2),0),Probacionistas!$BH:$BH,"FALSO")</f>
        <v>0</v>
      </c>
      <c r="M10" s="294">
        <f>COUNTIFS(Probacionistas!$AP:$AP,"&lt;&gt;"" ",Probacionistas!$BJ:$BJ,"ALTA",Probacionistas!$BI:$BI,"&gt;="&amp;DATEVALUE("01/"&amp;M3&amp;"/"&amp;$F$2),Probacionistas!$BI:$BI,"&lt;="&amp;EOMONTH(DATEVALUE("01/"&amp;M3&amp;"/"&amp;$F$2),0),Probacionistas!$BH:$BH,"FALSO")</f>
        <v>0</v>
      </c>
      <c r="N10" s="294">
        <f>COUNTIFS(Probacionistas!$AP:$AP,"&lt;&gt;"" ",Probacionistas!$BJ:$BJ,"ALTA",Probacionistas!$BI:$BI,"&gt;="&amp;DATEVALUE("01/"&amp;N3&amp;"/"&amp;$F$2),Probacionistas!$BI:$BI,"&lt;="&amp;EOMONTH(DATEVALUE("01/"&amp;N3&amp;"/"&amp;$F$2),0),Probacionistas!$BH:$BH,"FALSO")</f>
        <v>0</v>
      </c>
      <c r="O10" s="294">
        <f>COUNTIFS(Probacionistas!$AP:$AP,"&lt;&gt;"" ",Probacionistas!$BJ:$BJ,"ALTA",Probacionistas!$BI:$BI,"&gt;="&amp;DATEVALUE("01/"&amp;O3&amp;"/"&amp;$F$2),Probacionistas!$BI:$BI,"&lt;="&amp;EOMONTH(DATEVALUE("01/"&amp;O3&amp;"/"&amp;$F$2),0),Probacionistas!$BH:$BH,"FALSO")</f>
        <v>0</v>
      </c>
      <c r="P10" s="294">
        <f>COUNTIFS(Probacionistas!$AP:$AP,"&lt;&gt;"" ",Probacionistas!$BJ:$BJ,"ALTA",Probacionistas!$BI:$BI,"&gt;="&amp;DATEVALUE("01/"&amp;P3&amp;"/"&amp;$F$2),Probacionistas!$BI:$BI,"&lt;="&amp;EOMONTH(DATEVALUE("01/"&amp;P3&amp;"/"&amp;$F$2),0),Probacionistas!$BH:$BH,"FALSO")</f>
        <v>0</v>
      </c>
      <c r="Q10" s="294">
        <f>COUNTIFS(Probacionistas!$AP:$AP,"&lt;&gt;"" ",Probacionistas!$BJ:$BJ,"ALTA",Probacionistas!$BI:$BI,"&gt;="&amp;DATEVALUE("01/"&amp;Q3&amp;"/"&amp;$F$2),Probacionistas!$BI:$BI,"&lt;="&amp;EOMONTH(DATEVALUE("01/"&amp;Q3&amp;"/"&amp;$F$2),0),Probacionistas!$BH:$BH,"FALSO")</f>
        <v>0</v>
      </c>
      <c r="R10" s="57" t="str">
        <f>+Probacionistas!$B$1</f>
        <v>Trujillo</v>
      </c>
    </row>
    <row r="11" spans="1:16144">
      <c r="A11" s="296">
        <v>2.11</v>
      </c>
      <c r="B11" s="298" t="s">
        <v>244</v>
      </c>
      <c r="C11" s="4">
        <f>+SUM(F11:K11)</f>
        <v>0</v>
      </c>
      <c r="D11" s="4">
        <f>+SUM(F11:Q11)</f>
        <v>0</v>
      </c>
      <c r="E11" s="23"/>
      <c r="F11" s="294">
        <f>COUNTIFS(Probacionistas!$AP:$AP,"&lt;&gt;"" ",Probacionistas!$BH:$BH,"VERDADERO",Probacionistas!$AO:$AO,"&gt;="&amp;DATEVALUE("01/"&amp;F3&amp;"/"&amp;$F$2),Probacionistas!$AO:$AO,"&lt;="&amp;EOMONTH(DATEVALUE("01/"&amp;F3&amp;"/"&amp;$F$2),0))</f>
        <v>0</v>
      </c>
      <c r="G11" s="294">
        <f>COUNTIFS(Probacionistas!$AP:$AP,"&lt;&gt;"" ",Probacionistas!$BH:$BH,"VERDADERO",Probacionistas!$AO:$AO,"&gt;="&amp;DATEVALUE("01/"&amp;G3&amp;"/"&amp;$F$2),Probacionistas!$AO:$AO,"&lt;="&amp;EOMONTH(DATEVALUE("01/"&amp;G3&amp;"/"&amp;$F$2),0))</f>
        <v>0</v>
      </c>
      <c r="H11" s="294">
        <f>COUNTIFS(Probacionistas!$AP:$AP,"&lt;&gt;"" ",Probacionistas!$BH:$BH,"VERDADERO",Probacionistas!$AO:$AO,"&gt;="&amp;DATEVALUE("01/"&amp;H3&amp;"/"&amp;$F$2),Probacionistas!$AO:$AO,"&lt;="&amp;EOMONTH(DATEVALUE("01/"&amp;H3&amp;"/"&amp;$F$2),0))</f>
        <v>0</v>
      </c>
      <c r="I11" s="294">
        <f>COUNTIFS(Probacionistas!$AP:$AP,"&lt;&gt;"" ",Probacionistas!$BH:$BH,"VERDADERO",Probacionistas!$AO:$AO,"&gt;="&amp;DATEVALUE("01/"&amp;I3&amp;"/"&amp;$F$2),Probacionistas!$AO:$AO,"&lt;="&amp;EOMONTH(DATEVALUE("01/"&amp;I3&amp;"/"&amp;$F$2),0))</f>
        <v>0</v>
      </c>
      <c r="J11" s="294">
        <f>COUNTIFS(Probacionistas!$AP:$AP,"&lt;&gt;"" ",Probacionistas!$BH:$BH,"VERDADERO",Probacionistas!$AO:$AO,"&gt;="&amp;DATEVALUE("01/"&amp;J3&amp;"/"&amp;$F$2),Probacionistas!$AO:$AO,"&lt;="&amp;EOMONTH(DATEVALUE("01/"&amp;J3&amp;"/"&amp;$F$2),0))</f>
        <v>0</v>
      </c>
      <c r="K11" s="294">
        <f>COUNTIFS(Probacionistas!$AP:$AP,"&lt;&gt;"" ",Probacionistas!$BH:$BH,"VERDADERO",Probacionistas!$AO:$AO,"&gt;="&amp;DATEVALUE("01/"&amp;K3&amp;"/"&amp;$F$2),Probacionistas!$AO:$AO,"&lt;="&amp;EOMONTH(DATEVALUE("01/"&amp;K3&amp;"/"&amp;$F$2),0))</f>
        <v>0</v>
      </c>
      <c r="L11" s="294">
        <f>COUNTIFS(Probacionistas!$AP:$AP,"&lt;&gt;"" ",Probacionistas!$BH:$BH,"VERDADERO",Probacionistas!$AO:$AO,"&gt;="&amp;DATEVALUE("01/"&amp;L3&amp;"/"&amp;$F$2),Probacionistas!$AO:$AO,"&lt;="&amp;EOMONTH(DATEVALUE("01/"&amp;L3&amp;"/"&amp;$F$2),0))</f>
        <v>0</v>
      </c>
      <c r="M11" s="294">
        <f>COUNTIFS(Probacionistas!$AP:$AP,"&lt;&gt;"" ",Probacionistas!$BH:$BH,"VERDADERO",Probacionistas!$AO:$AO,"&gt;="&amp;DATEVALUE("01/"&amp;M3&amp;"/"&amp;$F$2),Probacionistas!$AO:$AO,"&lt;="&amp;EOMONTH(DATEVALUE("01/"&amp;M3&amp;"/"&amp;$F$2),0))</f>
        <v>0</v>
      </c>
      <c r="N11" s="294">
        <f>COUNTIFS(Probacionistas!$AP:$AP,"&lt;&gt;"" ",Probacionistas!$BH:$BH,"VERDADERO",Probacionistas!$AO:$AO,"&gt;="&amp;DATEVALUE("01/"&amp;N3&amp;"/"&amp;$F$2),Probacionistas!$AO:$AO,"&lt;="&amp;EOMONTH(DATEVALUE("01/"&amp;N3&amp;"/"&amp;$F$2),0))</f>
        <v>0</v>
      </c>
      <c r="O11" s="294">
        <f>COUNTIFS(Probacionistas!$AP:$AP,"&lt;&gt;"" ",Probacionistas!$BH:$BH,"VERDADERO",Probacionistas!$AO:$AO,"&gt;="&amp;DATEVALUE("01/"&amp;O3&amp;"/"&amp;$F$2),Probacionistas!$AO:$AO,"&lt;="&amp;EOMONTH(DATEVALUE("01/"&amp;O3&amp;"/"&amp;$F$2),0))</f>
        <v>0</v>
      </c>
      <c r="P11" s="294">
        <f>COUNTIFS(Probacionistas!$AP:$AP,"&lt;&gt;"" ",Probacionistas!$BH:$BH,"VERDADERO",Probacionistas!$AO:$AO,"&gt;="&amp;DATEVALUE("01/"&amp;P3&amp;"/"&amp;$F$2),Probacionistas!$AO:$AO,"&lt;="&amp;EOMONTH(DATEVALUE("01/"&amp;P3&amp;"/"&amp;$F$2),0))</f>
        <v>0</v>
      </c>
      <c r="Q11" s="294">
        <f>COUNTIFS(Probacionistas!$AP:$AP,"&lt;&gt;"" ",Probacionistas!$BH:$BH,"VERDADERO",Probacionistas!$AO:$AO,"&gt;="&amp;DATEVALUE("01/"&amp;Q3&amp;"/"&amp;$F$2),Probacionistas!$AO:$AO,"&lt;="&amp;EOMONTH(DATEVALUE("01/"&amp;Q3&amp;"/"&amp;$F$2),0))</f>
        <v>0</v>
      </c>
      <c r="R11" s="57" t="str">
        <f>+Probacionistas!$B$1</f>
        <v>Trujillo</v>
      </c>
    </row>
    <row r="12" spans="1:16144">
      <c r="A12" s="296">
        <v>2.12</v>
      </c>
      <c r="B12" s="299" t="s">
        <v>245</v>
      </c>
      <c r="C12" s="4">
        <f>+C5+C10-C11-C13</f>
        <v>0</v>
      </c>
      <c r="D12" s="4">
        <f>+D5+D10-D11-D13</f>
        <v>0</v>
      </c>
      <c r="E12" s="23"/>
      <c r="F12" s="294">
        <f t="shared" ref="F12:Q12" si="1">+F5+F10-F11-F13</f>
        <v>0</v>
      </c>
      <c r="G12" s="294">
        <f t="shared" si="1"/>
        <v>0</v>
      </c>
      <c r="H12" s="294">
        <f t="shared" si="1"/>
        <v>0</v>
      </c>
      <c r="I12" s="294">
        <f t="shared" si="1"/>
        <v>0</v>
      </c>
      <c r="J12" s="294">
        <f t="shared" si="1"/>
        <v>0</v>
      </c>
      <c r="K12" s="294">
        <f t="shared" si="1"/>
        <v>0</v>
      </c>
      <c r="L12" s="294">
        <f t="shared" si="1"/>
        <v>0</v>
      </c>
      <c r="M12" s="294">
        <f t="shared" si="1"/>
        <v>0</v>
      </c>
      <c r="N12" s="294">
        <f t="shared" si="1"/>
        <v>0</v>
      </c>
      <c r="O12" s="294">
        <f t="shared" si="1"/>
        <v>0</v>
      </c>
      <c r="P12" s="294">
        <f t="shared" si="1"/>
        <v>0</v>
      </c>
      <c r="Q12" s="294">
        <f t="shared" si="1"/>
        <v>0</v>
      </c>
      <c r="R12" s="57" t="str">
        <f>+Probacionistas!$B$1</f>
        <v>Trujillo</v>
      </c>
    </row>
    <row r="13" spans="1:16144">
      <c r="A13" s="296">
        <v>2.13</v>
      </c>
      <c r="B13" s="299" t="s">
        <v>246</v>
      </c>
      <c r="C13" s="4">
        <f>+SUM(F13:K13)</f>
        <v>0</v>
      </c>
      <c r="D13" s="4">
        <f>+SUM(F13:Q13)</f>
        <v>0</v>
      </c>
      <c r="E13" s="23"/>
      <c r="F13" s="294">
        <f>COUNTIFS(Probacionistas!$AR:$AR,"SI",Probacionistas!$BJ:$BJ,"ALTA",Probacionistas!$BK:$BK,"&gt;="&amp;DATEVALUE("01/"&amp;F3&amp;"/"&amp;$F$2),Probacionistas!$BK:$BK,"&lt;="&amp;EOMONTH(DATEVALUE("01/"&amp;F3&amp;"/"&amp;$F$2),0))</f>
        <v>0</v>
      </c>
      <c r="G13" s="294">
        <f>COUNTIFS(Probacionistas!$AR:$AR,"SI",Probacionistas!$BJ:$BJ,"ALTA",Probacionistas!$BK:$BK,"&gt;="&amp;DATEVALUE("01/"&amp;G3&amp;"/"&amp;$F$2),Probacionistas!$BK:$BK,"&lt;="&amp;EOMONTH(DATEVALUE("01/"&amp;G3&amp;"/"&amp;$F$2),0))</f>
        <v>0</v>
      </c>
      <c r="H13" s="294">
        <f>COUNTIFS(Probacionistas!$AR:$AR,"SI",Probacionistas!$BJ:$BJ,"ALTA",Probacionistas!$BK:$BK,"&gt;="&amp;DATEVALUE("01/"&amp;H3&amp;"/"&amp;$F$2),Probacionistas!$BK:$BK,"&lt;="&amp;EOMONTH(DATEVALUE("01/"&amp;H3&amp;"/"&amp;$F$2),0))</f>
        <v>0</v>
      </c>
      <c r="I13" s="294">
        <f>COUNTIFS(Probacionistas!$AR:$AR,"SI",Probacionistas!$BJ:$BJ,"ALTA",Probacionistas!$BK:$BK,"&gt;="&amp;DATEVALUE("01/"&amp;I3&amp;"/"&amp;$F$2),Probacionistas!$BK:$BK,"&lt;="&amp;EOMONTH(DATEVALUE("01/"&amp;I3&amp;"/"&amp;$F$2),0))</f>
        <v>0</v>
      </c>
      <c r="J13" s="294">
        <f>COUNTIFS(Probacionistas!$AR:$AR,"SI",Probacionistas!$BJ:$BJ,"ALTA",Probacionistas!$BK:$BK,"&gt;="&amp;DATEVALUE("01/"&amp;J3&amp;"/"&amp;$F$2),Probacionistas!$BK:$BK,"&lt;="&amp;EOMONTH(DATEVALUE("01/"&amp;J3&amp;"/"&amp;$F$2),0))</f>
        <v>0</v>
      </c>
      <c r="K13" s="294">
        <f>COUNTIFS(Probacionistas!$AR:$AR,"SI",Probacionistas!$BJ:$BJ,"ALTA",Probacionistas!$BK:$BK,"&gt;="&amp;DATEVALUE("01/"&amp;K3&amp;"/"&amp;$F$2),Probacionistas!$BK:$BK,"&lt;="&amp;EOMONTH(DATEVALUE("01/"&amp;K3&amp;"/"&amp;$F$2),0))</f>
        <v>0</v>
      </c>
      <c r="L13" s="294">
        <f>COUNTIFS(Probacionistas!$AR:$AR,"SI",Probacionistas!$BJ:$BJ,"ALTA",Probacionistas!$BK:$BK,"&gt;="&amp;DATEVALUE("01/"&amp;L3&amp;"/"&amp;$F$2),Probacionistas!$BK:$BK,"&lt;="&amp;EOMONTH(DATEVALUE("01/"&amp;L3&amp;"/"&amp;$F$2),0))</f>
        <v>0</v>
      </c>
      <c r="M13" s="294">
        <f>COUNTIFS(Probacionistas!$AR:$AR,"SI",Probacionistas!$BJ:$BJ,"ALTA",Probacionistas!$BK:$BK,"&gt;="&amp;DATEVALUE("01/"&amp;M3&amp;"/"&amp;$F$2),Probacionistas!$BK:$BK,"&lt;="&amp;EOMONTH(DATEVALUE("01/"&amp;M3&amp;"/"&amp;$F$2),0))</f>
        <v>0</v>
      </c>
      <c r="N13" s="294">
        <f>COUNTIFS(Probacionistas!$AR:$AR,"SI",Probacionistas!$BJ:$BJ,"ALTA",Probacionistas!$BK:$BK,"&gt;="&amp;DATEVALUE("01/"&amp;N3&amp;"/"&amp;$F$2),Probacionistas!$BK:$BK,"&lt;="&amp;EOMONTH(DATEVALUE("01/"&amp;N3&amp;"/"&amp;$F$2),0))</f>
        <v>0</v>
      </c>
      <c r="O13" s="294">
        <f>COUNTIFS(Probacionistas!$AR:$AR,"SI",Probacionistas!$BJ:$BJ,"ALTA",Probacionistas!$BK:$BK,"&gt;="&amp;DATEVALUE("01/"&amp;O3&amp;"/"&amp;$F$2),Probacionistas!$BK:$BK,"&lt;="&amp;EOMONTH(DATEVALUE("01/"&amp;O3&amp;"/"&amp;$F$2),0))</f>
        <v>0</v>
      </c>
      <c r="P13" s="294">
        <f>COUNTIFS(Probacionistas!$AR:$AR,"SI",Probacionistas!$BJ:$BJ,"ALTA",Probacionistas!$BK:$BK,"&gt;="&amp;DATEVALUE("01/"&amp;P3&amp;"/"&amp;$F$2),Probacionistas!$BK:$BK,"&lt;="&amp;EOMONTH(DATEVALUE("01/"&amp;P3&amp;"/"&amp;$F$2),0))</f>
        <v>0</v>
      </c>
      <c r="Q13" s="294">
        <f>COUNTIFS(Probacionistas!$AR:$AR,"SI",Probacionistas!$BJ:$BJ,"ALTA",Probacionistas!$BK:$BK,"&gt;="&amp;DATEVALUE("01/"&amp;Q3&amp;"/"&amp;$F$2),Probacionistas!$BK:$BK,"&lt;="&amp;EOMONTH(DATEVALUE("01/"&amp;Q3&amp;"/"&amp;$F$2),0))</f>
        <v>0</v>
      </c>
      <c r="R13" s="57" t="str">
        <f>+Probacionistas!$B$1</f>
        <v>Trujillo</v>
      </c>
    </row>
    <row r="14" spans="1:16144">
      <c r="A14" s="296">
        <v>2.14</v>
      </c>
      <c r="B14" s="299" t="s">
        <v>247</v>
      </c>
      <c r="C14" s="300">
        <f>IFERROR(C13/(C5+C10),0)</f>
        <v>0</v>
      </c>
      <c r="D14" s="300">
        <f>IFERROR(D13/(D5+D10),0)</f>
        <v>0</v>
      </c>
      <c r="E14" s="23"/>
      <c r="F14" s="301">
        <f t="shared" ref="F14:Q14" si="2">IFERROR(F13/(F5+F10),0)</f>
        <v>0</v>
      </c>
      <c r="G14" s="301">
        <f t="shared" si="2"/>
        <v>0</v>
      </c>
      <c r="H14" s="301">
        <f t="shared" si="2"/>
        <v>0</v>
      </c>
      <c r="I14" s="301">
        <f t="shared" si="2"/>
        <v>0</v>
      </c>
      <c r="J14" s="301">
        <f t="shared" si="2"/>
        <v>0</v>
      </c>
      <c r="K14" s="301">
        <f t="shared" si="2"/>
        <v>0</v>
      </c>
      <c r="L14" s="301">
        <f t="shared" si="2"/>
        <v>0</v>
      </c>
      <c r="M14" s="301">
        <f t="shared" si="2"/>
        <v>0</v>
      </c>
      <c r="N14" s="301">
        <f t="shared" si="2"/>
        <v>0</v>
      </c>
      <c r="O14" s="301">
        <f t="shared" si="2"/>
        <v>0</v>
      </c>
      <c r="P14" s="301">
        <f t="shared" si="2"/>
        <v>0</v>
      </c>
      <c r="Q14" s="301">
        <f t="shared" si="2"/>
        <v>0</v>
      </c>
      <c r="R14" s="57" t="str">
        <f>+Probacionistas!$B$1</f>
        <v>Trujillo</v>
      </c>
    </row>
    <row r="15" spans="1:16144">
      <c r="A15" s="296">
        <v>2.15</v>
      </c>
      <c r="B15" s="299" t="s">
        <v>248</v>
      </c>
      <c r="C15" s="300">
        <f>IFERROR(C11/(C5+C10),0)</f>
        <v>0</v>
      </c>
      <c r="D15" s="300">
        <f>IFERROR(D11/(D5+D10),0)</f>
        <v>0</v>
      </c>
      <c r="E15" s="23"/>
      <c r="F15" s="301">
        <f t="shared" ref="F15:Q15" si="3">IFERROR(F11/(F5+F10),0)</f>
        <v>0</v>
      </c>
      <c r="G15" s="301">
        <f t="shared" si="3"/>
        <v>0</v>
      </c>
      <c r="H15" s="301">
        <f t="shared" si="3"/>
        <v>0</v>
      </c>
      <c r="I15" s="301">
        <f t="shared" si="3"/>
        <v>0</v>
      </c>
      <c r="J15" s="301">
        <f t="shared" si="3"/>
        <v>0</v>
      </c>
      <c r="K15" s="301">
        <f t="shared" si="3"/>
        <v>0</v>
      </c>
      <c r="L15" s="301">
        <f t="shared" si="3"/>
        <v>0</v>
      </c>
      <c r="M15" s="301">
        <f t="shared" si="3"/>
        <v>0</v>
      </c>
      <c r="N15" s="301">
        <f t="shared" si="3"/>
        <v>0</v>
      </c>
      <c r="O15" s="301">
        <f t="shared" si="3"/>
        <v>0</v>
      </c>
      <c r="P15" s="301">
        <f t="shared" si="3"/>
        <v>0</v>
      </c>
      <c r="Q15" s="301">
        <f t="shared" si="3"/>
        <v>0</v>
      </c>
      <c r="R15" s="57" t="str">
        <f>+Probacionistas!$B$1</f>
        <v>Trujillo</v>
      </c>
    </row>
    <row r="16" spans="1:16144">
      <c r="A16" s="296">
        <v>2.16</v>
      </c>
      <c r="B16" s="295" t="s">
        <v>249</v>
      </c>
      <c r="C16" s="4">
        <f>+SUM(E16:L16)</f>
        <v>7</v>
      </c>
      <c r="D16" s="4">
        <f>+SUM(E16:Q16)</f>
        <v>12</v>
      </c>
      <c r="E16" s="23"/>
      <c r="F16" s="294" cm="1">
        <f t="array" ref="F16">IF(SUM(IF(FREQUENCY(IF(Probacionistas!$F$4:$F$1205&lt;=EOMONTH(DATEVALUE("01/"&amp;F3&amp;"/"&amp;$F$2),0),IF(Probacionistas!$V$4:$V$1205&gt;=DATEVALUE("01/"&amp;F3&amp;"/"&amp;$F$2),MATCH(Probacionistas!$BE$4:$BE$1205,Probacionistas!$BE$4:$BE$1205,0))),ROW(Probacionistas!$BE$4:$BE$1205)-ROW(Probacionistas!$BE$3)+1),1))-1=-1,0,SUM(IF(FREQUENCY(IF(Probacionistas!$F$4:$F$1205&lt;=EOMONTH(DATEVALUE("01/"&amp;F3&amp;"/"&amp;$F$2),0),IF(Probacionistas!$V$4:$V$1205&gt;=DATEVALUE("01/"&amp;F3&amp;"/"&amp;$F$2),MATCH(Probacionistas!$BE$4:$BE$1205,Probacionistas!$BE$4:$BE$1205,0))),ROW(Probacionistas!$BE$4:$BE$1205)-ROW(Probacionistas!$BE$3)+1),1))-1)</f>
        <v>1</v>
      </c>
      <c r="G16" s="294" cm="1">
        <f t="array" ref="G16">IF(SUM(IF(FREQUENCY(IF(Probacionistas!$F$4:$F$1205&lt;=EOMONTH(DATEVALUE("01/"&amp;G3&amp;"/"&amp;$F$2),0),IF(Probacionistas!$V$4:$V$1205&gt;=DATEVALUE("01/"&amp;G3&amp;"/"&amp;$F$2),MATCH(Probacionistas!$BE$4:$BE$1205,Probacionistas!$BE$4:$BE$1205,0))),ROW(Probacionistas!$BE$4:$BE$1205)-ROW(Probacionistas!$BE$3)+1),1))-1=-1,0,SUM(IF(FREQUENCY(IF(Probacionistas!$F$4:$F$1205&lt;=EOMONTH(DATEVALUE("01/"&amp;G3&amp;"/"&amp;$F$2),0),IF(Probacionistas!$V$4:$V$1205&gt;=DATEVALUE("01/"&amp;G3&amp;"/"&amp;$F$2),MATCH(Probacionistas!$BE$4:$BE$1205,Probacionistas!$BE$4:$BE$1205,0))),ROW(Probacionistas!$BE$4:$BE$1205)-ROW(Probacionistas!$BE$3)+1),1))-1)</f>
        <v>1</v>
      </c>
      <c r="H16" s="294" cm="1">
        <f t="array" ref="H16">IF(SUM(IF(FREQUENCY(IF(Probacionistas!$F$4:$F$1205&lt;=EOMONTH(DATEVALUE("01/"&amp;H3&amp;"/"&amp;$F$2),0),IF(Probacionistas!$V$4:$V$1205&gt;=DATEVALUE("01/"&amp;H3&amp;"/"&amp;$F$2),MATCH(Probacionistas!$BE$4:$BE$1205,Probacionistas!$BE$4:$BE$1205,0))),ROW(Probacionistas!$BE$4:$BE$1205)-ROW(Probacionistas!$BE$3)+1),1))-1=-1,0,SUM(IF(FREQUENCY(IF(Probacionistas!$F$4:$F$1205&lt;=EOMONTH(DATEVALUE("01/"&amp;H3&amp;"/"&amp;$F$2),0),IF(Probacionistas!$V$4:$V$1205&gt;=DATEVALUE("01/"&amp;H3&amp;"/"&amp;$F$2),MATCH(Probacionistas!$BE$4:$BE$1205,Probacionistas!$BE$4:$BE$1205,0))),ROW(Probacionistas!$BE$4:$BE$1205)-ROW(Probacionistas!$BE$3)+1),1))-1)</f>
        <v>1</v>
      </c>
      <c r="I16" s="294" cm="1">
        <f t="array" ref="I16">IF(SUM(IF(FREQUENCY(IF(Probacionistas!$F$4:$F$1205&lt;=EOMONTH(DATEVALUE("01/"&amp;I3&amp;"/"&amp;$F$2),0),IF(Probacionistas!$V$4:$V$1205&gt;=DATEVALUE("01/"&amp;I3&amp;"/"&amp;$F$2),MATCH(Probacionistas!$BE$4:$BE$1205,Probacionistas!$BE$4:$BE$1205,0))),ROW(Probacionistas!$BE$4:$BE$1205)-ROW(Probacionistas!$BE$3)+1),1))-1=-1,0,SUM(IF(FREQUENCY(IF(Probacionistas!$F$4:$F$1205&lt;=EOMONTH(DATEVALUE("01/"&amp;I3&amp;"/"&amp;$F$2),0),IF(Probacionistas!$V$4:$V$1205&gt;=DATEVALUE("01/"&amp;I3&amp;"/"&amp;$F$2),MATCH(Probacionistas!$BE$4:$BE$1205,Probacionistas!$BE$4:$BE$1205,0))),ROW(Probacionistas!$BE$4:$BE$1205)-ROW(Probacionistas!$BE$3)+1),1))-1)</f>
        <v>1</v>
      </c>
      <c r="J16" s="294" cm="1">
        <f t="array" ref="J16">IF(SUM(IF(FREQUENCY(IF(Probacionistas!$F$4:$F$1205&lt;=EOMONTH(DATEVALUE("01/"&amp;J3&amp;"/"&amp;$F$2),0),IF(Probacionistas!$V$4:$V$1205&gt;=DATEVALUE("01/"&amp;J3&amp;"/"&amp;$F$2),MATCH(Probacionistas!$BE$4:$BE$1205,Probacionistas!$BE$4:$BE$1205,0))),ROW(Probacionistas!$BE$4:$BE$1205)-ROW(Probacionistas!$BE$3)+1),1))-1=-1,0,SUM(IF(FREQUENCY(IF(Probacionistas!$F$4:$F$1205&lt;=EOMONTH(DATEVALUE("01/"&amp;J3&amp;"/"&amp;$F$2),0),IF(Probacionistas!$V$4:$V$1205&gt;=DATEVALUE("01/"&amp;J3&amp;"/"&amp;$F$2),MATCH(Probacionistas!$BE$4:$BE$1205,Probacionistas!$BE$4:$BE$1205,0))),ROW(Probacionistas!$BE$4:$BE$1205)-ROW(Probacionistas!$BE$3)+1),1))-1)</f>
        <v>1</v>
      </c>
      <c r="K16" s="294" cm="1">
        <f t="array" ref="K16">IF(SUM(IF(FREQUENCY(IF(Probacionistas!$F$4:$F$1205&lt;=EOMONTH(DATEVALUE("01/"&amp;K3&amp;"/"&amp;$F$2),0),IF(Probacionistas!$V$4:$V$1205&gt;=DATEVALUE("01/"&amp;K3&amp;"/"&amp;$F$2),MATCH(Probacionistas!$BE$4:$BE$1205,Probacionistas!$BE$4:$BE$1205,0))),ROW(Probacionistas!$BE$4:$BE$1205)-ROW(Probacionistas!$BE$3)+1),1))-1=-1,0,SUM(IF(FREQUENCY(IF(Probacionistas!$F$4:$F$1205&lt;=EOMONTH(DATEVALUE("01/"&amp;K3&amp;"/"&amp;$F$2),0),IF(Probacionistas!$V$4:$V$1205&gt;=DATEVALUE("01/"&amp;K3&amp;"/"&amp;$F$2),MATCH(Probacionistas!$BE$4:$BE$1205,Probacionistas!$BE$4:$BE$1205,0))),ROW(Probacionistas!$BE$4:$BE$1205)-ROW(Probacionistas!$BE$3)+1),1))-1)</f>
        <v>1</v>
      </c>
      <c r="L16" s="294" cm="1">
        <f t="array" ref="L16">IF(SUM(IF(FREQUENCY(IF(Probacionistas!$F$4:$F$1205&lt;=EOMONTH(DATEVALUE("01/"&amp;L3&amp;"/"&amp;$F$2),0),IF(Probacionistas!$V$4:$V$1205&gt;=DATEVALUE("01/"&amp;L3&amp;"/"&amp;$F$2),MATCH(Probacionistas!$BE$4:$BE$1205,Probacionistas!$BE$4:$BE$1205,0))),ROW(Probacionistas!$BE$4:$BE$1205)-ROW(Probacionistas!$BE$3)+1),1))-1=-1,0,SUM(IF(FREQUENCY(IF(Probacionistas!$F$4:$F$1205&lt;=EOMONTH(DATEVALUE("01/"&amp;L3&amp;"/"&amp;$F$2),0),IF(Probacionistas!$V$4:$V$1205&gt;=DATEVALUE("01/"&amp;L3&amp;"/"&amp;$F$2),MATCH(Probacionistas!$BE$4:$BE$1205,Probacionistas!$BE$4:$BE$1205,0))),ROW(Probacionistas!$BE$4:$BE$1205)-ROW(Probacionistas!$BE$3)+1),1))-1)</f>
        <v>1</v>
      </c>
      <c r="M16" s="294" cm="1">
        <f t="array" ref="M16">IF(SUM(IF(FREQUENCY(IF(Probacionistas!$F$4:$F$1205&lt;=EOMONTH(DATEVALUE("01/"&amp;M3&amp;"/"&amp;$F$2),0),IF(Probacionistas!$V$4:$V$1205&gt;=DATEVALUE("01/"&amp;M3&amp;"/"&amp;$F$2),MATCH(Probacionistas!$BE$4:$BE$1205,Probacionistas!$BE$4:$BE$1205,0))),ROW(Probacionistas!$BE$4:$BE$1205)-ROW(Probacionistas!$BE$3)+1),1))-1=-1,0,SUM(IF(FREQUENCY(IF(Probacionistas!$F$4:$F$1205&lt;=EOMONTH(DATEVALUE("01/"&amp;M3&amp;"/"&amp;$F$2),0),IF(Probacionistas!$V$4:$V$1205&gt;=DATEVALUE("01/"&amp;M3&amp;"/"&amp;$F$2),MATCH(Probacionistas!$BE$4:$BE$1205,Probacionistas!$BE$4:$BE$1205,0))),ROW(Probacionistas!$BE$4:$BE$1205)-ROW(Probacionistas!$BE$3)+1),1))-1)</f>
        <v>1</v>
      </c>
      <c r="N16" s="294" cm="1">
        <f t="array" ref="N16">IF(SUM(IF(FREQUENCY(IF(Probacionistas!$F$4:$F$1205&lt;=EOMONTH(DATEVALUE("01/"&amp;N3&amp;"/"&amp;$F$2),0),IF(Probacionistas!$V$4:$V$1205&gt;=DATEVALUE("01/"&amp;N3&amp;"/"&amp;$F$2),MATCH(Probacionistas!$BE$4:$BE$1205,Probacionistas!$BE$4:$BE$1205,0))),ROW(Probacionistas!$BE$4:$BE$1205)-ROW(Probacionistas!$BE$3)+1),1))-1=-1,0,SUM(IF(FREQUENCY(IF(Probacionistas!$F$4:$F$1205&lt;=EOMONTH(DATEVALUE("01/"&amp;N3&amp;"/"&amp;$F$2),0),IF(Probacionistas!$V$4:$V$1205&gt;=DATEVALUE("01/"&amp;N3&amp;"/"&amp;$F$2),MATCH(Probacionistas!$BE$4:$BE$1205,Probacionistas!$BE$4:$BE$1205,0))),ROW(Probacionistas!$BE$4:$BE$1205)-ROW(Probacionistas!$BE$3)+1),1))-1)</f>
        <v>1</v>
      </c>
      <c r="O16" s="294" cm="1">
        <f t="array" ref="O16">IF(SUM(IF(FREQUENCY(IF(Probacionistas!$F$4:$F$1205&lt;=EOMONTH(DATEVALUE("01/"&amp;O3&amp;"/"&amp;$F$2),0),IF(Probacionistas!$V$4:$V$1205&gt;=DATEVALUE("01/"&amp;O3&amp;"/"&amp;$F$2),MATCH(Probacionistas!$BE$4:$BE$1205,Probacionistas!$BE$4:$BE$1205,0))),ROW(Probacionistas!$BE$4:$BE$1205)-ROW(Probacionistas!$BE$3)+1),1))-1=-1,0,SUM(IF(FREQUENCY(IF(Probacionistas!$F$4:$F$1205&lt;=EOMONTH(DATEVALUE("01/"&amp;O3&amp;"/"&amp;$F$2),0),IF(Probacionistas!$V$4:$V$1205&gt;=DATEVALUE("01/"&amp;O3&amp;"/"&amp;$F$2),MATCH(Probacionistas!$BE$4:$BE$1205,Probacionistas!$BE$4:$BE$1205,0))),ROW(Probacionistas!$BE$4:$BE$1205)-ROW(Probacionistas!$BE$3)+1),1))-1)</f>
        <v>1</v>
      </c>
      <c r="P16" s="294" cm="1">
        <f t="array" ref="P16">IF(SUM(IF(FREQUENCY(IF(Probacionistas!$F$4:$F$1205&lt;=EOMONTH(DATEVALUE("01/"&amp;P3&amp;"/"&amp;$F$2),0),IF(Probacionistas!$V$4:$V$1205&gt;=DATEVALUE("01/"&amp;P3&amp;"/"&amp;$F$2),MATCH(Probacionistas!$BE$4:$BE$1205,Probacionistas!$BE$4:$BE$1205,0))),ROW(Probacionistas!$BE$4:$BE$1205)-ROW(Probacionistas!$BE$3)+1),1))-1=-1,0,SUM(IF(FREQUENCY(IF(Probacionistas!$F$4:$F$1205&lt;=EOMONTH(DATEVALUE("01/"&amp;P3&amp;"/"&amp;$F$2),0),IF(Probacionistas!$V$4:$V$1205&gt;=DATEVALUE("01/"&amp;P3&amp;"/"&amp;$F$2),MATCH(Probacionistas!$BE$4:$BE$1205,Probacionistas!$BE$4:$BE$1205,0))),ROW(Probacionistas!$BE$4:$BE$1205)-ROW(Probacionistas!$BE$3)+1),1))-1)</f>
        <v>1</v>
      </c>
      <c r="Q16" s="294" cm="1">
        <f t="array" ref="Q16">IF(SUM(IF(FREQUENCY(IF(Probacionistas!$F$4:$F$1205&lt;=EOMONTH(DATEVALUE("01/"&amp;Q3&amp;"/"&amp;$F$2),0),IF(Probacionistas!$V$4:$V$1205&gt;=DATEVALUE("01/"&amp;Q3&amp;"/"&amp;$F$2),MATCH(Probacionistas!$BE$4:$BE$1205,Probacionistas!$BE$4:$BE$1205,0))),ROW(Probacionistas!$BE$4:$BE$1205)-ROW(Probacionistas!$BE$3)+1),1))-1=-1,0,SUM(IF(FREQUENCY(IF(Probacionistas!$F$4:$F$1205&lt;=EOMONTH(DATEVALUE("01/"&amp;Q3&amp;"/"&amp;$F$2),0),IF(Probacionistas!$V$4:$V$1205&gt;=DATEVALUE("01/"&amp;Q3&amp;"/"&amp;$F$2),MATCH(Probacionistas!$BE$4:$BE$1205,Probacionistas!$BE$4:$BE$1205,0))),ROW(Probacionistas!$BE$4:$BE$1205)-ROW(Probacionistas!$BE$3)+1),1))-1)</f>
        <v>1</v>
      </c>
      <c r="R16" s="57" t="str">
        <f>+Probacionistas!$B$1</f>
        <v>Trujillo</v>
      </c>
    </row>
    <row r="17" spans="1:18">
      <c r="A17" s="302">
        <v>1</v>
      </c>
      <c r="B17" s="295" t="s">
        <v>250</v>
      </c>
      <c r="C17" s="4">
        <f>+SUM(F17:K17)</f>
        <v>6</v>
      </c>
      <c r="D17" s="4">
        <f>+SUM(F17:Q17)</f>
        <v>12</v>
      </c>
      <c r="E17" s="23"/>
      <c r="F17" s="294" cm="1">
        <f t="array" ref="F17">IF(SUM(IF(FREQUENCY(IF(Probacionistas!$F$4:$F$1205&lt;=EOMONTH(DATEVALUE("01/"&amp;F3&amp;"/"&amp;$F$2),0),IF(Probacionistas!$F$4:$F$1205&gt;=DATEVALUE("01/"&amp;F3&amp;"/"&amp;$F$2),MATCH(Probacionistas!$BE$4:$BE$1205,Probacionistas!$BE$4:$BE$1205,0))),ROW(Probacionistas!$BE$4:$BE$1205)-ROW(Probacionistas!$BE$3)+1),1))=-1,0,SUM(IF(FREQUENCY(IF(Probacionistas!$F$4:$F$1205&lt;=EOMONTH(DATEVALUE("01/"&amp;F3&amp;"/"&amp;$F$2),0),IF(Probacionistas!$F$4:$F$1205&gt;=DATEVALUE("01/"&amp;F3&amp;"/"&amp;$F$2),MATCH(Probacionistas!$BE$4:$BE$1205,Probacionistas!$BE$4:$BE$1205,0))),ROW(Probacionistas!$BE$4:$BE$1205)-ROW(Probacionistas!$BE$3)+1),1)))</f>
        <v>1</v>
      </c>
      <c r="G17" s="294" cm="1">
        <f t="array" ref="G17">IF(SUM(IF(FREQUENCY(IF(Probacionistas!$F$4:$F$1205&lt;=EOMONTH(DATEVALUE("01/"&amp;G3&amp;"/"&amp;$F$2),0),IF(Probacionistas!$F$4:$F$1205&gt;=DATEVALUE("01/"&amp;G3&amp;"/"&amp;$F$2),MATCH(Probacionistas!$BE$4:$BE$1205,Probacionistas!$BE$4:$BE$1205,0))),ROW(Probacionistas!$BE$4:$BE$1205)-ROW(Probacionistas!$BE$3)+1),1))=-1,0,SUM(IF(FREQUENCY(IF(Probacionistas!$F$4:$F$1205&lt;=EOMONTH(DATEVALUE("01/"&amp;G3&amp;"/"&amp;$F$2),0),IF(Probacionistas!$F$4:$F$1205&gt;=DATEVALUE("01/"&amp;G3&amp;"/"&amp;$F$2),MATCH(Probacionistas!$BE$4:$BE$1205,Probacionistas!$BE$4:$BE$1205,0))),ROW(Probacionistas!$BE$4:$BE$1205)-ROW(Probacionistas!$BE$3)+1),1)))</f>
        <v>1</v>
      </c>
      <c r="H17" s="294" cm="1">
        <f t="array" ref="H17">IF(SUM(IF(FREQUENCY(IF(Probacionistas!$F$4:$F$1205&lt;=EOMONTH(DATEVALUE("01/"&amp;H3&amp;"/"&amp;$F$2),0),IF(Probacionistas!$F$4:$F$1205&gt;=DATEVALUE("01/"&amp;H3&amp;"/"&amp;$F$2),MATCH(Probacionistas!$BE$4:$BE$1205,Probacionistas!$BE$4:$BE$1205,0))),ROW(Probacionistas!$BE$4:$BE$1205)-ROW(Probacionistas!$BE$3)+1),1))=-1,0,SUM(IF(FREQUENCY(IF(Probacionistas!$F$4:$F$1205&lt;=EOMONTH(DATEVALUE("01/"&amp;H3&amp;"/"&amp;$F$2),0),IF(Probacionistas!$F$4:$F$1205&gt;=DATEVALUE("01/"&amp;H3&amp;"/"&amp;$F$2),MATCH(Probacionistas!$BE$4:$BE$1205,Probacionistas!$BE$4:$BE$1205,0))),ROW(Probacionistas!$BE$4:$BE$1205)-ROW(Probacionistas!$BE$3)+1),1)))</f>
        <v>1</v>
      </c>
      <c r="I17" s="294" cm="1">
        <f t="array" ref="I17">IF(SUM(IF(FREQUENCY(IF(Probacionistas!$F$4:$F$1205&lt;=EOMONTH(DATEVALUE("01/"&amp;I3&amp;"/"&amp;$F$2),0),IF(Probacionistas!$F$4:$F$1205&gt;=DATEVALUE("01/"&amp;I3&amp;"/"&amp;$F$2),MATCH(Probacionistas!$BE$4:$BE$1205,Probacionistas!$BE$4:$BE$1205,0))),ROW(Probacionistas!$BE$4:$BE$1205)-ROW(Probacionistas!$BE$3)+1),1))=-1,0,SUM(IF(FREQUENCY(IF(Probacionistas!$F$4:$F$1205&lt;=EOMONTH(DATEVALUE("01/"&amp;I3&amp;"/"&amp;$F$2),0),IF(Probacionistas!$F$4:$F$1205&gt;=DATEVALUE("01/"&amp;I3&amp;"/"&amp;$F$2),MATCH(Probacionistas!$BE$4:$BE$1205,Probacionistas!$BE$4:$BE$1205,0))),ROW(Probacionistas!$BE$4:$BE$1205)-ROW(Probacionistas!$BE$3)+1),1)))</f>
        <v>1</v>
      </c>
      <c r="J17" s="294" cm="1">
        <f t="array" ref="J17">IF(SUM(IF(FREQUENCY(IF(Probacionistas!$F$4:$F$1205&lt;=EOMONTH(DATEVALUE("01/"&amp;J3&amp;"/"&amp;$F$2),0),IF(Probacionistas!$F$4:$F$1205&gt;=DATEVALUE("01/"&amp;J3&amp;"/"&amp;$F$2),MATCH(Probacionistas!$BE$4:$BE$1205,Probacionistas!$BE$4:$BE$1205,0))),ROW(Probacionistas!$BE$4:$BE$1205)-ROW(Probacionistas!$BE$3)+1),1))=-1,0,SUM(IF(FREQUENCY(IF(Probacionistas!$F$4:$F$1205&lt;=EOMONTH(DATEVALUE("01/"&amp;J3&amp;"/"&amp;$F$2),0),IF(Probacionistas!$F$4:$F$1205&gt;=DATEVALUE("01/"&amp;J3&amp;"/"&amp;$F$2),MATCH(Probacionistas!$BE$4:$BE$1205,Probacionistas!$BE$4:$BE$1205,0))),ROW(Probacionistas!$BE$4:$BE$1205)-ROW(Probacionistas!$BE$3)+1),1)))</f>
        <v>1</v>
      </c>
      <c r="K17" s="294" cm="1">
        <f t="array" ref="K17">IF(SUM(IF(FREQUENCY(IF(Probacionistas!$F$4:$F$1205&lt;=EOMONTH(DATEVALUE("01/"&amp;K3&amp;"/"&amp;$F$2),0),IF(Probacionistas!$F$4:$F$1205&gt;=DATEVALUE("01/"&amp;K3&amp;"/"&amp;$F$2),MATCH(Probacionistas!$BE$4:$BE$1205,Probacionistas!$BE$4:$BE$1205,0))),ROW(Probacionistas!$BE$4:$BE$1205)-ROW(Probacionistas!$BE$3)+1),1))=-1,0,SUM(IF(FREQUENCY(IF(Probacionistas!$F$4:$F$1205&lt;=EOMONTH(DATEVALUE("01/"&amp;K3&amp;"/"&amp;$F$2),0),IF(Probacionistas!$F$4:$F$1205&gt;=DATEVALUE("01/"&amp;K3&amp;"/"&amp;$F$2),MATCH(Probacionistas!$BE$4:$BE$1205,Probacionistas!$BE$4:$BE$1205,0))),ROW(Probacionistas!$BE$4:$BE$1205)-ROW(Probacionistas!$BE$3)+1),1)))</f>
        <v>1</v>
      </c>
      <c r="L17" s="294" cm="1">
        <f t="array" ref="L17">IF(SUM(IF(FREQUENCY(IF(Probacionistas!$F$4:$F$1205&lt;=EOMONTH(DATEVALUE("01/"&amp;L3&amp;"/"&amp;$F$2),0),IF(Probacionistas!$F$4:$F$1205&gt;=DATEVALUE("01/"&amp;L3&amp;"/"&amp;$F$2),MATCH(Probacionistas!$BE$4:$BE$1205,Probacionistas!$BE$4:$BE$1205,0))),ROW(Probacionistas!$BE$4:$BE$1205)-ROW(Probacionistas!$BE$3)+1),1))=-1,0,SUM(IF(FREQUENCY(IF(Probacionistas!$F$4:$F$1205&lt;=EOMONTH(DATEVALUE("01/"&amp;L3&amp;"/"&amp;$F$2),0),IF(Probacionistas!$F$4:$F$1205&gt;=DATEVALUE("01/"&amp;L3&amp;"/"&amp;$F$2),MATCH(Probacionistas!$BE$4:$BE$1205,Probacionistas!$BE$4:$BE$1205,0))),ROW(Probacionistas!$BE$4:$BE$1205)-ROW(Probacionistas!$BE$3)+1),1)))</f>
        <v>1</v>
      </c>
      <c r="M17" s="294" cm="1">
        <f t="array" ref="M17">IF(SUM(IF(FREQUENCY(IF(Probacionistas!$F$4:$F$1205&lt;=EOMONTH(DATEVALUE("01/"&amp;M3&amp;"/"&amp;$F$2),0),IF(Probacionistas!$F$4:$F$1205&gt;=DATEVALUE("01/"&amp;M3&amp;"/"&amp;$F$2),MATCH(Probacionistas!$BE$4:$BE$1205,Probacionistas!$BE$4:$BE$1205,0))),ROW(Probacionistas!$BE$4:$BE$1205)-ROW(Probacionistas!$BE$3)+1),1))=-1,0,SUM(IF(FREQUENCY(IF(Probacionistas!$F$4:$F$1205&lt;=EOMONTH(DATEVALUE("01/"&amp;M3&amp;"/"&amp;$F$2),0),IF(Probacionistas!$F$4:$F$1205&gt;=DATEVALUE("01/"&amp;M3&amp;"/"&amp;$F$2),MATCH(Probacionistas!$BE$4:$BE$1205,Probacionistas!$BE$4:$BE$1205,0))),ROW(Probacionistas!$BE$4:$BE$1205)-ROW(Probacionistas!$BE$3)+1),1)))</f>
        <v>1</v>
      </c>
      <c r="N17" s="294" cm="1">
        <f t="array" ref="N17">IF(SUM(IF(FREQUENCY(IF(Probacionistas!$F$4:$F$1205&lt;=EOMONTH(DATEVALUE("01/"&amp;N3&amp;"/"&amp;$F$2),0),IF(Probacionistas!$F$4:$F$1205&gt;=DATEVALUE("01/"&amp;N3&amp;"/"&amp;$F$2),MATCH(Probacionistas!$BE$4:$BE$1205,Probacionistas!$BE$4:$BE$1205,0))),ROW(Probacionistas!$BE$4:$BE$1205)-ROW(Probacionistas!$BE$3)+1),1))=-1,0,SUM(IF(FREQUENCY(IF(Probacionistas!$F$4:$F$1205&lt;=EOMONTH(DATEVALUE("01/"&amp;N3&amp;"/"&amp;$F$2),0),IF(Probacionistas!$F$4:$F$1205&gt;=DATEVALUE("01/"&amp;N3&amp;"/"&amp;$F$2),MATCH(Probacionistas!$BE$4:$BE$1205,Probacionistas!$BE$4:$BE$1205,0))),ROW(Probacionistas!$BE$4:$BE$1205)-ROW(Probacionistas!$BE$3)+1),1)))</f>
        <v>1</v>
      </c>
      <c r="O17" s="294" cm="1">
        <f t="array" ref="O17">IF(SUM(IF(FREQUENCY(IF(Probacionistas!$F$4:$F$1205&lt;=EOMONTH(DATEVALUE("01/"&amp;O3&amp;"/"&amp;$F$2),0),IF(Probacionistas!$F$4:$F$1205&gt;=DATEVALUE("01/"&amp;O3&amp;"/"&amp;$F$2),MATCH(Probacionistas!$BE$4:$BE$1205,Probacionistas!$BE$4:$BE$1205,0))),ROW(Probacionistas!$BE$4:$BE$1205)-ROW(Probacionistas!$BE$3)+1),1))=-1,0,SUM(IF(FREQUENCY(IF(Probacionistas!$F$4:$F$1205&lt;=EOMONTH(DATEVALUE("01/"&amp;O3&amp;"/"&amp;$F$2),0),IF(Probacionistas!$F$4:$F$1205&gt;=DATEVALUE("01/"&amp;O3&amp;"/"&amp;$F$2),MATCH(Probacionistas!$BE$4:$BE$1205,Probacionistas!$BE$4:$BE$1205,0))),ROW(Probacionistas!$BE$4:$BE$1205)-ROW(Probacionistas!$BE$3)+1),1)))</f>
        <v>1</v>
      </c>
      <c r="P17" s="294" cm="1">
        <f t="array" ref="P17">IF(SUM(IF(FREQUENCY(IF(Probacionistas!$F$4:$F$1205&lt;=EOMONTH(DATEVALUE("01/"&amp;P3&amp;"/"&amp;$F$2),0),IF(Probacionistas!$F$4:$F$1205&gt;=DATEVALUE("01/"&amp;P3&amp;"/"&amp;$F$2),MATCH(Probacionistas!$BE$4:$BE$1205,Probacionistas!$BE$4:$BE$1205,0))),ROW(Probacionistas!$BE$4:$BE$1205)-ROW(Probacionistas!$BE$3)+1),1))=-1,0,SUM(IF(FREQUENCY(IF(Probacionistas!$F$4:$F$1205&lt;=EOMONTH(DATEVALUE("01/"&amp;P3&amp;"/"&amp;$F$2),0),IF(Probacionistas!$F$4:$F$1205&gt;=DATEVALUE("01/"&amp;P3&amp;"/"&amp;$F$2),MATCH(Probacionistas!$BE$4:$BE$1205,Probacionistas!$BE$4:$BE$1205,0))),ROW(Probacionistas!$BE$4:$BE$1205)-ROW(Probacionistas!$BE$3)+1),1)))</f>
        <v>1</v>
      </c>
      <c r="Q17" s="294" cm="1">
        <f t="array" ref="Q17">IF(SUM(IF(FREQUENCY(IF(Probacionistas!$F$4:$F$1205&lt;=EOMONTH(DATEVALUE("01/"&amp;Q3&amp;"/"&amp;$F$2),0),IF(Probacionistas!$F$4:$F$1205&gt;=DATEVALUE("01/"&amp;Q3&amp;"/"&amp;$F$2),MATCH(Probacionistas!$BE$4:$BE$1205,Probacionistas!$BE$4:$BE$1205,0))),ROW(Probacionistas!$BE$4:$BE$1205)-ROW(Probacionistas!$BE$3)+1),1))=-1,0,SUM(IF(FREQUENCY(IF(Probacionistas!$F$4:$F$1205&lt;=EOMONTH(DATEVALUE("01/"&amp;Q3&amp;"/"&amp;$F$2),0),IF(Probacionistas!$F$4:$F$1205&gt;=DATEVALUE("01/"&amp;Q3&amp;"/"&amp;$F$2),MATCH(Probacionistas!$BE$4:$BE$1205,Probacionistas!$BE$4:$BE$1205,0))),ROW(Probacionistas!$BE$4:$BE$1205)-ROW(Probacionistas!$BE$3)+1),1)))</f>
        <v>1</v>
      </c>
      <c r="R17" s="57" t="str">
        <f>+Probacionistas!$B$1</f>
        <v>Trujillo</v>
      </c>
    </row>
    <row r="18" spans="1:18">
      <c r="A18" s="296">
        <v>2.17</v>
      </c>
      <c r="B18" s="303" t="s">
        <v>251</v>
      </c>
      <c r="C18" s="4">
        <f>+SUM(F18:K18)</f>
        <v>24</v>
      </c>
      <c r="D18" s="4">
        <f>+SUM(F18:Q18)</f>
        <v>48</v>
      </c>
      <c r="E18" s="23" cm="1">
        <f t="array" ref="E18">IF(SUM(IF(FREQUENCY(IF(Probacionistas!$F$4:$F$1099&lt;=EOMONTH(DATEVALUE("01/"&amp;E3&amp;"/"&amp;$E$2),0),IF(Probacionistas!$V$4:$V$1099&gt;=DATEVALUE("01/"&amp;E3&amp;"/"&amp;$E$2),MATCH(Probacionistas!$BE$4:$BE$1099,Probacionistas!$BE$4:$BE$1099,0))),ROW(Probacionistas!$BE$4:$BE$1099)-ROW(Probacionistas!$BE$3)+1),1))-1=-1,0,SUM(IF(FREQUENCY(IF(Probacionistas!$F$4:$F$1099&lt;=EOMONTH(DATEVALUE("01/"&amp;E3&amp;"/"&amp;$E$2),0),IF(Probacionistas!$V$4:$V$1099&gt;=DATEVALUE("01/"&amp;E3&amp;"/"&amp;$E$2),MATCH(Probacionistas!$BE$4:$BE$1099,Probacionistas!$BE$4:$BE$1099,0))),ROW(Probacionistas!$BE$4:$BE$1099)-ROW(Probacionistas!$BE$3)+1),1))-1)</f>
        <v>0</v>
      </c>
      <c r="F18" s="294" cm="1">
        <f t="array" ref="F18">IFERROR(ROWS(_xlfn.UNIQUE(_xlfn._xlws.FILTER(_xlfn.VSTACK(Tabla1[Ética], Tabla1[Soc - FH]),
      (MONTH(_xlfn.VSTACK(Tabla1[Fecha Inicio grupo], Tabla1[Fecha Inicio grupo])) = MONTH(DATEVALUE("01/"&amp;F3&amp;"/"&amp;$F$2))    ) * (_xlfn.VSTACK(Tabla1[Ética], Tabla1[Soc - FH]) &lt;&gt; "")))),0)</f>
        <v>4</v>
      </c>
      <c r="G18" s="294" cm="1">
        <f t="array" ref="G18">IFERROR(ROWS(_xlfn.UNIQUE(_xlfn._xlws.FILTER(_xlfn.VSTACK(Tabla1[Ética], Tabla1[Soc - FH]),
      (MONTH(_xlfn.VSTACK(Tabla1[Fecha Inicio grupo], Tabla1[Fecha Inicio grupo])) = MONTH(DATEVALUE("01/"&amp;G3&amp;"/"&amp;$F$2))    ) * (_xlfn.VSTACK(Tabla1[Ética], Tabla1[Soc - FH]) &lt;&gt; "")))),0)</f>
        <v>4</v>
      </c>
      <c r="H18" s="294" cm="1">
        <f t="array" ref="H18">IFERROR(ROWS(_xlfn.UNIQUE(_xlfn._xlws.FILTER(_xlfn.VSTACK(Tabla1[Ética], Tabla1[Soc - FH]),
      (MONTH(_xlfn.VSTACK(Tabla1[Fecha Inicio grupo], Tabla1[Fecha Inicio grupo])) = MONTH(DATEVALUE("01/"&amp;H3&amp;"/"&amp;$F$2))    ) * (_xlfn.VSTACK(Tabla1[Ética], Tabla1[Soc - FH]) &lt;&gt; "")))),0)</f>
        <v>4</v>
      </c>
      <c r="I18" s="294" cm="1">
        <f t="array" ref="I18">IFERROR(ROWS(_xlfn.UNIQUE(_xlfn._xlws.FILTER(_xlfn.VSTACK(Tabla1[Ética], Tabla1[Soc - FH]),
      (MONTH(_xlfn.VSTACK(Tabla1[Fecha Inicio grupo], Tabla1[Fecha Inicio grupo])) = MONTH(DATEVALUE("01/"&amp;I3&amp;"/"&amp;$F$2))    ) * (_xlfn.VSTACK(Tabla1[Ética], Tabla1[Soc - FH]) &lt;&gt; "")))),0)</f>
        <v>4</v>
      </c>
      <c r="J18" s="294" cm="1">
        <f t="array" ref="J18">IFERROR(ROWS(_xlfn.UNIQUE(_xlfn._xlws.FILTER(_xlfn.VSTACK(Tabla1[Ética], Tabla1[Soc - FH]),
      (MONTH(_xlfn.VSTACK(Tabla1[Fecha Inicio grupo], Tabla1[Fecha Inicio grupo])) = MONTH(DATEVALUE("01/"&amp;J3&amp;"/"&amp;$F$2))    ) * (_xlfn.VSTACK(Tabla1[Ética], Tabla1[Soc - FH]) &lt;&gt; "")))),0)</f>
        <v>4</v>
      </c>
      <c r="K18" s="294" cm="1">
        <f t="array" ref="K18">IFERROR(ROWS(_xlfn.UNIQUE(_xlfn._xlws.FILTER(_xlfn.VSTACK(Tabla1[Ética], Tabla1[Soc - FH]),
      (MONTH(_xlfn.VSTACK(Tabla1[Fecha Inicio grupo], Tabla1[Fecha Inicio grupo])) = MONTH(DATEVALUE("01/"&amp;K3&amp;"/"&amp;$F$2))    ) * (_xlfn.VSTACK(Tabla1[Ética], Tabla1[Soc - FH]) &lt;&gt; "")))),0)</f>
        <v>4</v>
      </c>
      <c r="L18" s="294" cm="1">
        <f t="array" ref="L18">IFERROR(ROWS(_xlfn.UNIQUE(_xlfn._xlws.FILTER(_xlfn.VSTACK(Tabla1[Ética], Tabla1[Soc - FH]),
      (MONTH(_xlfn.VSTACK(Tabla1[Fecha Inicio grupo], Tabla1[Fecha Inicio grupo])) = MONTH(DATEVALUE("01/"&amp;L3&amp;"/"&amp;$F$2))    ) * (_xlfn.VSTACK(Tabla1[Ética], Tabla1[Soc - FH]) &lt;&gt; "")))),0)</f>
        <v>4</v>
      </c>
      <c r="M18" s="294" cm="1">
        <f t="array" ref="M18">IFERROR(ROWS(_xlfn.UNIQUE(_xlfn._xlws.FILTER(_xlfn.VSTACK(Tabla1[Ética], Tabla1[Soc - FH]),
      (MONTH(_xlfn.VSTACK(Tabla1[Fecha Inicio grupo], Tabla1[Fecha Inicio grupo])) = MONTH(DATEVALUE("01/"&amp;M3&amp;"/"&amp;$F$2))    ) * (_xlfn.VSTACK(Tabla1[Ética], Tabla1[Soc - FH]) &lt;&gt; "")))),0)</f>
        <v>4</v>
      </c>
      <c r="N18" s="294" cm="1">
        <f t="array" ref="N18">IFERROR(ROWS(_xlfn.UNIQUE(_xlfn._xlws.FILTER(_xlfn.VSTACK(Tabla1[Ética], Tabla1[Soc - FH]),
      (MONTH(_xlfn.VSTACK(Tabla1[Fecha Inicio grupo], Tabla1[Fecha Inicio grupo])) = MONTH(DATEVALUE("01/"&amp;N3&amp;"/"&amp;$F$2))    ) * (_xlfn.VSTACK(Tabla1[Ética], Tabla1[Soc - FH]) &lt;&gt; "")))),0)</f>
        <v>4</v>
      </c>
      <c r="O18" s="294" cm="1">
        <f t="array" ref="O18">IFERROR(ROWS(_xlfn.UNIQUE(_xlfn._xlws.FILTER(_xlfn.VSTACK(Tabla1[Ética], Tabla1[Soc - FH]),
      (MONTH(_xlfn.VSTACK(Tabla1[Fecha Inicio grupo], Tabla1[Fecha Inicio grupo])) = MONTH(DATEVALUE("01/"&amp;O3&amp;"/"&amp;$F$2))    ) * (_xlfn.VSTACK(Tabla1[Ética], Tabla1[Soc - FH]) &lt;&gt; "")))),0)</f>
        <v>4</v>
      </c>
      <c r="P18" s="294" cm="1">
        <f t="array" ref="P18">IFERROR(ROWS(_xlfn.UNIQUE(_xlfn._xlws.FILTER(_xlfn.VSTACK(Tabla1[Ética], Tabla1[Soc - FH]),
      (MONTH(_xlfn.VSTACK(Tabla1[Fecha Inicio grupo], Tabla1[Fecha Inicio grupo])) = MONTH(DATEVALUE("01/"&amp;P3&amp;"/"&amp;$F$2))    ) * (_xlfn.VSTACK(Tabla1[Ética], Tabla1[Soc - FH]) &lt;&gt; "")))),0)</f>
        <v>4</v>
      </c>
      <c r="Q18" s="294" cm="1">
        <f t="array" ref="Q18">IFERROR(ROWS(_xlfn.UNIQUE(_xlfn._xlws.FILTER(_xlfn.VSTACK(Tabla1[Ética], Tabla1[Soc - FH]),
      (MONTH(_xlfn.VSTACK(Tabla1[Fecha Inicio grupo], Tabla1[Fecha Inicio grupo])) = MONTH(DATEVALUE("01/"&amp;Q3&amp;"/"&amp;$F$2))    ) * (_xlfn.VSTACK(Tabla1[Ética], Tabla1[Soc - FH]) &lt;&gt; "")))),0)</f>
        <v>4</v>
      </c>
      <c r="R18" s="57" t="str">
        <f>+Probacionistas!$B$1</f>
        <v>Trujillo</v>
      </c>
    </row>
    <row r="19" spans="1:18">
      <c r="A19" s="296"/>
      <c r="B19" s="3" t="s">
        <v>252</v>
      </c>
      <c r="C19" s="3"/>
      <c r="D19" s="3"/>
      <c r="E19" s="23" cm="1">
        <f t="array" ref="E19">IF(SUM(IF(FREQUENCY(IF(Probacionistas!$F$4:$F$1275&lt;=EOMONTH(DATEVALUE("01/"&amp;E3&amp;"/"&amp;$E$2),0),IF(Probacionistas!$F$4:$F$1275&gt;=DATEVALUE("01/"&amp;E3&amp;"/"&amp;$E$2),MATCH(Probacionistas!$BG$4:$BG$1275,Probacionistas!$BG$4:$BG$1275,0))),ROW(Probacionistas!$BG$4:$BG$1275)-ROW(Probacionistas!$BE$3)+1),1))=-1,0,SUM(IF(FREQUENCY(IF(Probacionistas!$F$4:$F$1275&lt;=EOMONTH(DATEVALUE("01/"&amp;E3&amp;"/"&amp;$E$2),0),IF(Probacionistas!$F$4:$F$1275&gt;=DATEVALUE("01/"&amp;E3&amp;"/"&amp;$E$2),MATCH(Probacionistas!$BG$4:$BG$1275,Probacionistas!$BG$4:$BG$1275,0))),ROW(Probacionistas!$BG$4:$BG$1275)-ROW(Probacionistas!$BE$3)+1),1)))</f>
        <v>0</v>
      </c>
      <c r="F19" s="3"/>
      <c r="G19" s="3"/>
      <c r="H19" s="3"/>
      <c r="I19" s="3"/>
      <c r="J19" s="3"/>
      <c r="K19" s="3"/>
      <c r="L19" s="3"/>
      <c r="M19" s="3"/>
      <c r="N19" s="3"/>
      <c r="O19" s="3"/>
      <c r="P19" s="3"/>
      <c r="Q19" s="3"/>
      <c r="R19" s="57" t="str">
        <f>+Probacionistas!$B$1</f>
        <v>Trujillo</v>
      </c>
    </row>
    <row r="20" spans="1:18">
      <c r="A20" s="296">
        <v>2.1800000000000002</v>
      </c>
      <c r="B20" s="7" t="s">
        <v>253</v>
      </c>
      <c r="C20" s="4">
        <f t="shared" ref="C20:C27" si="4">+SUM(F20:K20)</f>
        <v>0</v>
      </c>
      <c r="D20" s="4">
        <f t="shared" ref="D20:D27" si="5">+SUM(F20:Q20)</f>
        <v>0</v>
      </c>
      <c r="E20" s="23">
        <f>COUNTIFS(Probacionistas!$AR:$AR,"&lt;&gt;"" ",Probacionistas!$AR:$AR,"Asistió",Probacionistas!$R:$R,"Inscrito nuevo",Probacionistas!$F:$F,"&gt;="&amp;DATEVALUE("01/"&amp;E3&amp;"/"&amp;$E$2),Probacionistas!$F:$F,"&lt;="&amp;EOMONTH(DATEVALUE("01/"&amp;E3&amp;"/"&amp;$E$2),0))</f>
        <v>0</v>
      </c>
      <c r="F20" s="294">
        <f>COUNTIFS(Probacionistas!$AP:$AP,"&lt;&gt;"" ",Probacionistas!$P:$P,"Inscrito nuevo",Probacionistas!$BC:$BC,"Redes sociales",Probacionistas!$F:$F,"&gt;="&amp;DATEVALUE("01/"&amp;F3&amp;"/"&amp;$F$2),Probacionistas!$F:$F,"&lt;="&amp;EOMONTH(DATEVALUE("01/"&amp;F3&amp;"/"&amp;$F$2),0))</f>
        <v>0</v>
      </c>
      <c r="G20" s="294">
        <f>COUNTIFS(Probacionistas!$AP:$AP,"&lt;&gt;"" ",Probacionistas!$P:$P,"Inscrito nuevo",Probacionistas!$BC:$BC,"Redes sociales",Probacionistas!$F:$F,"&gt;="&amp;DATEVALUE("01/"&amp;G3&amp;"/"&amp;$F$2),Probacionistas!$F:$F,"&lt;="&amp;EOMONTH(DATEVALUE("01/"&amp;G3&amp;"/"&amp;$F$2),0))</f>
        <v>0</v>
      </c>
      <c r="H20" s="294">
        <f>COUNTIFS(Probacionistas!$AP:$AP,"&lt;&gt;"" ",Probacionistas!$P:$P,"Inscrito nuevo",Probacionistas!$BC:$BC,"Redes sociales",Probacionistas!$F:$F,"&gt;="&amp;DATEVALUE("01/"&amp;H3&amp;"/"&amp;$F$2),Probacionistas!$F:$F,"&lt;="&amp;EOMONTH(DATEVALUE("01/"&amp;H3&amp;"/"&amp;$F$2),0))</f>
        <v>0</v>
      </c>
      <c r="I20" s="294">
        <f>COUNTIFS(Probacionistas!$AP:$AP,"&lt;&gt;"" ",Probacionistas!$P:$P,"Inscrito nuevo",Probacionistas!$BC:$BC,"Redes sociales",Probacionistas!$F:$F,"&gt;="&amp;DATEVALUE("01/"&amp;I3&amp;"/"&amp;$F$2),Probacionistas!$F:$F,"&lt;="&amp;EOMONTH(DATEVALUE("01/"&amp;I3&amp;"/"&amp;$F$2),0))</f>
        <v>0</v>
      </c>
      <c r="J20" s="294">
        <f>COUNTIFS(Probacionistas!$AP:$AP,"&lt;&gt;"" ",Probacionistas!$P:$P,"Inscrito nuevo",Probacionistas!$BC:$BC,"Redes sociales",Probacionistas!$F:$F,"&gt;="&amp;DATEVALUE("01/"&amp;J3&amp;"/"&amp;$F$2),Probacionistas!$F:$F,"&lt;="&amp;EOMONTH(DATEVALUE("01/"&amp;J3&amp;"/"&amp;$F$2),0))</f>
        <v>0</v>
      </c>
      <c r="K20" s="294">
        <f>COUNTIFS(Probacionistas!$AP:$AP,"&lt;&gt;"" ",Probacionistas!$P:$P,"Inscrito nuevo",Probacionistas!$BC:$BC,"Redes sociales",Probacionistas!$F:$F,"&gt;="&amp;DATEVALUE("01/"&amp;K3&amp;"/"&amp;$F$2),Probacionistas!$F:$F,"&lt;="&amp;EOMONTH(DATEVALUE("01/"&amp;K3&amp;"/"&amp;$F$2),0))</f>
        <v>0</v>
      </c>
      <c r="L20" s="294">
        <f>COUNTIFS(Probacionistas!$AP:$AP,"&lt;&gt;"" ",Probacionistas!$P:$P,"Inscrito nuevo",Probacionistas!$BC:$BC,"Redes sociales",Probacionistas!$F:$F,"&gt;="&amp;DATEVALUE("01/"&amp;L3&amp;"/"&amp;$F$2),Probacionistas!$F:$F,"&lt;="&amp;EOMONTH(DATEVALUE("01/"&amp;L3&amp;"/"&amp;$F$2),0))</f>
        <v>0</v>
      </c>
      <c r="M20" s="294">
        <f>COUNTIFS(Probacionistas!$AP:$AP,"&lt;&gt;"" ",Probacionistas!$P:$P,"Inscrito nuevo",Probacionistas!$BC:$BC,"Redes sociales",Probacionistas!$F:$F,"&gt;="&amp;DATEVALUE("01/"&amp;M3&amp;"/"&amp;$F$2),Probacionistas!$F:$F,"&lt;="&amp;EOMONTH(DATEVALUE("01/"&amp;M3&amp;"/"&amp;$F$2),0))</f>
        <v>0</v>
      </c>
      <c r="N20" s="294">
        <f>COUNTIFS(Probacionistas!$AP:$AP,"&lt;&gt;"" ",Probacionistas!$P:$P,"Inscrito nuevo",Probacionistas!$BC:$BC,"Redes sociales",Probacionistas!$F:$F,"&gt;="&amp;DATEVALUE("01/"&amp;N3&amp;"/"&amp;$F$2),Probacionistas!$F:$F,"&lt;="&amp;EOMONTH(DATEVALUE("01/"&amp;N3&amp;"/"&amp;$F$2),0))</f>
        <v>0</v>
      </c>
      <c r="O20" s="294">
        <f>COUNTIFS(Probacionistas!$AP:$AP,"&lt;&gt;"" ",Probacionistas!$P:$P,"Inscrito nuevo",Probacionistas!$BC:$BC,"Redes sociales",Probacionistas!$F:$F,"&gt;="&amp;DATEVALUE("01/"&amp;O3&amp;"/"&amp;$F$2),Probacionistas!$F:$F,"&lt;="&amp;EOMONTH(DATEVALUE("01/"&amp;O3&amp;"/"&amp;$F$2),0))</f>
        <v>0</v>
      </c>
      <c r="P20" s="294">
        <f>COUNTIFS(Probacionistas!$AP:$AP,"&lt;&gt;"" ",Probacionistas!$P:$P,"Inscrito nuevo",Probacionistas!$BC:$BC,"Redes sociales",Probacionistas!$F:$F,"&gt;="&amp;DATEVALUE("01/"&amp;P3&amp;"/"&amp;$F$2),Probacionistas!$F:$F,"&lt;="&amp;EOMONTH(DATEVALUE("01/"&amp;P3&amp;"/"&amp;$F$2),0))</f>
        <v>0</v>
      </c>
      <c r="Q20" s="294">
        <f>COUNTIFS(Probacionistas!$AP:$AP,"&lt;&gt;"" ",Probacionistas!$P:$P,"Inscrito nuevo",Probacionistas!$BC:$BC,"Redes sociales",Probacionistas!$F:$F,"&gt;="&amp;DATEVALUE("01/"&amp;Q3&amp;"/"&amp;$F$2),Probacionistas!$F:$F,"&lt;="&amp;EOMONTH(DATEVALUE("01/"&amp;Q3&amp;"/"&amp;$F$2),0))</f>
        <v>0</v>
      </c>
      <c r="R20" s="57" t="str">
        <f>+Probacionistas!$B$1</f>
        <v>Trujillo</v>
      </c>
    </row>
    <row r="21" spans="1:18">
      <c r="A21" s="296">
        <v>2.19</v>
      </c>
      <c r="B21" s="165" t="s">
        <v>254</v>
      </c>
      <c r="C21" s="4">
        <f t="shared" si="4"/>
        <v>0</v>
      </c>
      <c r="D21" s="4">
        <f t="shared" si="5"/>
        <v>0</v>
      </c>
      <c r="E21" s="3"/>
      <c r="F21" s="294">
        <f>COUNTIFS(Probacionistas!$AP:$AP,"&lt;&gt;"" ",Probacionistas!$P:$P,"Inscrito nuevo",Probacionistas!$BC:$BC,"Propag.Impresa",Probacionistas!$F:$F,"&gt;="&amp;DATEVALUE("01/"&amp;F3&amp;"/"&amp;$F$2),Probacionistas!$F:$F,"&lt;="&amp;EOMONTH(DATEVALUE("01/"&amp;F3&amp;"/"&amp;$F$2),0))</f>
        <v>0</v>
      </c>
      <c r="G21" s="294">
        <f>COUNTIFS(Probacionistas!$AP:$AP,"&lt;&gt;"" ",Probacionistas!$P:$P,"Inscrito nuevo",Probacionistas!$BC:$BC,"Propag.Impresa",Probacionistas!$F:$F,"&gt;="&amp;DATEVALUE("01/"&amp;G3&amp;"/"&amp;$F$2),Probacionistas!$F:$F,"&lt;="&amp;EOMONTH(DATEVALUE("01/"&amp;G3&amp;"/"&amp;$F$2),0))</f>
        <v>0</v>
      </c>
      <c r="H21" s="294">
        <f>COUNTIFS(Probacionistas!$AP:$AP,"&lt;&gt;"" ",Probacionistas!$P:$P,"Inscrito nuevo",Probacionistas!$BC:$BC,"Propag.Impresa",Probacionistas!$F:$F,"&gt;="&amp;DATEVALUE("01/"&amp;H3&amp;"/"&amp;$F$2),Probacionistas!$F:$F,"&lt;="&amp;EOMONTH(DATEVALUE("01/"&amp;H3&amp;"/"&amp;$F$2),0))</f>
        <v>0</v>
      </c>
      <c r="I21" s="294">
        <f>COUNTIFS(Probacionistas!$AP:$AP,"&lt;&gt;"" ",Probacionistas!$P:$P,"Inscrito nuevo",Probacionistas!$BC:$BC,"Propag.Impresa",Probacionistas!$F:$F,"&gt;="&amp;DATEVALUE("01/"&amp;I3&amp;"/"&amp;$F$2),Probacionistas!$F:$F,"&lt;="&amp;EOMONTH(DATEVALUE("01/"&amp;I3&amp;"/"&amp;$F$2),0))</f>
        <v>0</v>
      </c>
      <c r="J21" s="294">
        <f>COUNTIFS(Probacionistas!$AP:$AP,"&lt;&gt;"" ",Probacionistas!$P:$P,"Inscrito nuevo",Probacionistas!$BC:$BC,"Propag.Impresa",Probacionistas!$F:$F,"&gt;="&amp;DATEVALUE("01/"&amp;J3&amp;"/"&amp;$F$2),Probacionistas!$F:$F,"&lt;="&amp;EOMONTH(DATEVALUE("01/"&amp;J3&amp;"/"&amp;$F$2),0))</f>
        <v>0</v>
      </c>
      <c r="K21" s="294">
        <f>COUNTIFS(Probacionistas!$AP:$AP,"&lt;&gt;"" ",Probacionistas!$P:$P,"Inscrito nuevo",Probacionistas!$BC:$BC,"Propag.Impresa",Probacionistas!$F:$F,"&gt;="&amp;DATEVALUE("01/"&amp;K3&amp;"/"&amp;$F$2),Probacionistas!$F:$F,"&lt;="&amp;EOMONTH(DATEVALUE("01/"&amp;K3&amp;"/"&amp;$F$2),0))</f>
        <v>0</v>
      </c>
      <c r="L21" s="294">
        <f>COUNTIFS(Probacionistas!$AP:$AP,"&lt;&gt;"" ",Probacionistas!$P:$P,"Inscrito nuevo",Probacionistas!$BC:$BC,"Propag.Impresa",Probacionistas!$F:$F,"&gt;="&amp;DATEVALUE("01/"&amp;L3&amp;"/"&amp;$F$2),Probacionistas!$F:$F,"&lt;="&amp;EOMONTH(DATEVALUE("01/"&amp;L3&amp;"/"&amp;$F$2),0))</f>
        <v>0</v>
      </c>
      <c r="M21" s="294">
        <f>COUNTIFS(Probacionistas!$AP:$AP,"&lt;&gt;"" ",Probacionistas!$P:$P,"Inscrito nuevo",Probacionistas!$BC:$BC,"Propag.Impresa",Probacionistas!$F:$F,"&gt;="&amp;DATEVALUE("01/"&amp;M3&amp;"/"&amp;$F$2),Probacionistas!$F:$F,"&lt;="&amp;EOMONTH(DATEVALUE("01/"&amp;M3&amp;"/"&amp;$F$2),0))</f>
        <v>0</v>
      </c>
      <c r="N21" s="294">
        <f>COUNTIFS(Probacionistas!$AP:$AP,"&lt;&gt;"" ",Probacionistas!$P:$P,"Inscrito nuevo",Probacionistas!$BC:$BC,"Propag.Impresa",Probacionistas!$F:$F,"&gt;="&amp;DATEVALUE("01/"&amp;N3&amp;"/"&amp;$F$2),Probacionistas!$F:$F,"&lt;="&amp;EOMONTH(DATEVALUE("01/"&amp;N3&amp;"/"&amp;$F$2),0))</f>
        <v>0</v>
      </c>
      <c r="O21" s="294">
        <f>COUNTIFS(Probacionistas!$AP:$AP,"&lt;&gt;"" ",Probacionistas!$P:$P,"Inscrito nuevo",Probacionistas!$BC:$BC,"Propag.Impresa",Probacionistas!$F:$F,"&gt;="&amp;DATEVALUE("01/"&amp;O3&amp;"/"&amp;$F$2),Probacionistas!$F:$F,"&lt;="&amp;EOMONTH(DATEVALUE("01/"&amp;O3&amp;"/"&amp;$F$2),0))</f>
        <v>0</v>
      </c>
      <c r="P21" s="294">
        <f>COUNTIFS(Probacionistas!$AP:$AP,"&lt;&gt;"" ",Probacionistas!$P:$P,"Inscrito nuevo",Probacionistas!$BC:$BC,"Propag.Impresa",Probacionistas!$F:$F,"&gt;="&amp;DATEVALUE("01/"&amp;P3&amp;"/"&amp;$F$2),Probacionistas!$F:$F,"&lt;="&amp;EOMONTH(DATEVALUE("01/"&amp;P3&amp;"/"&amp;$F$2),0))</f>
        <v>0</v>
      </c>
      <c r="Q21" s="294">
        <f>COUNTIFS(Probacionistas!$AP:$AP,"&lt;&gt;"" ",Probacionistas!$P:$P,"Inscrito nuevo",Probacionistas!$BC:$BC,"Propag.Impresa",Probacionistas!$F:$F,"&gt;="&amp;DATEVALUE("01/"&amp;Q3&amp;"/"&amp;$F$2),Probacionistas!$F:$F,"&lt;="&amp;EOMONTH(DATEVALUE("01/"&amp;Q3&amp;"/"&amp;$F$2),0))</f>
        <v>0</v>
      </c>
      <c r="R21" s="57" t="str">
        <f>+Probacionistas!$B$1</f>
        <v>Trujillo</v>
      </c>
    </row>
    <row r="22" spans="1:18">
      <c r="A22" s="296">
        <v>2.2000000000000002</v>
      </c>
      <c r="B22" s="7" t="s">
        <v>255</v>
      </c>
      <c r="C22" s="4">
        <f t="shared" si="4"/>
        <v>0</v>
      </c>
      <c r="D22" s="4">
        <f t="shared" si="5"/>
        <v>0</v>
      </c>
      <c r="E22" s="81">
        <f>COUNTIFS(Probacionistas!$AR:$AR,"&lt;&gt;"" ",Probacionistas!$R:$R,"Inscrito nuevo",Probacionistas!$BE:$BE,"Redes sociales",Probacionistas!$F:$F,"&gt;="&amp;DATEVALUE("01/"&amp;E3&amp;"/"&amp;$E$2),Probacionistas!$F:$F,"&lt;="&amp;EOMONTH(DATEVALUE("01/"&amp;E3&amp;"/"&amp;$E$2),0))</f>
        <v>0</v>
      </c>
      <c r="F22" s="294">
        <f>COUNTIFS(Probacionistas!$AP:$AP,"&lt;&gt;"" ",Probacionistas!$P:$P,"Inscrito nuevo",Probacionistas!$BC:$BC,"Contacto Personal",Probacionistas!$F:$F,"&gt;="&amp;DATEVALUE("01/"&amp;F3&amp;"/"&amp;$F$2),Probacionistas!$F:$F,"&lt;="&amp;EOMONTH(DATEVALUE("01/"&amp;F3&amp;"/"&amp;$F$2),0))</f>
        <v>0</v>
      </c>
      <c r="G22" s="294">
        <f>COUNTIFS(Probacionistas!$AP:$AP,"&lt;&gt;"" ",Probacionistas!$P:$P,"Inscrito nuevo",Probacionistas!$BC:$BC,"Contacto Personal",Probacionistas!$F:$F,"&gt;="&amp;DATEVALUE("01/"&amp;G3&amp;"/"&amp;$F$2),Probacionistas!$F:$F,"&lt;="&amp;EOMONTH(DATEVALUE("01/"&amp;G3&amp;"/"&amp;$F$2),0))</f>
        <v>0</v>
      </c>
      <c r="H22" s="294">
        <f>COUNTIFS(Probacionistas!$AP:$AP,"&lt;&gt;"" ",Probacionistas!$P:$P,"Inscrito nuevo",Probacionistas!$BC:$BC,"Contacto Personal",Probacionistas!$F:$F,"&gt;="&amp;DATEVALUE("01/"&amp;H3&amp;"/"&amp;$F$2),Probacionistas!$F:$F,"&lt;="&amp;EOMONTH(DATEVALUE("01/"&amp;H3&amp;"/"&amp;$F$2),0))</f>
        <v>0</v>
      </c>
      <c r="I22" s="294">
        <f>COUNTIFS(Probacionistas!$AP:$AP,"&lt;&gt;"" ",Probacionistas!$P:$P,"Inscrito nuevo",Probacionistas!$BC:$BC,"Contacto Personal",Probacionistas!$F:$F,"&gt;="&amp;DATEVALUE("01/"&amp;I3&amp;"/"&amp;$F$2),Probacionistas!$F:$F,"&lt;="&amp;EOMONTH(DATEVALUE("01/"&amp;I3&amp;"/"&amp;$F$2),0))</f>
        <v>0</v>
      </c>
      <c r="J22" s="294">
        <f>COUNTIFS(Probacionistas!$AP:$AP,"&lt;&gt;"" ",Probacionistas!$P:$P,"Inscrito nuevo",Probacionistas!$BC:$BC,"Contacto Personal",Probacionistas!$F:$F,"&gt;="&amp;DATEVALUE("01/"&amp;J3&amp;"/"&amp;$F$2),Probacionistas!$F:$F,"&lt;="&amp;EOMONTH(DATEVALUE("01/"&amp;J3&amp;"/"&amp;$F$2),0))</f>
        <v>0</v>
      </c>
      <c r="K22" s="294">
        <f>COUNTIFS(Probacionistas!$AP:$AP,"&lt;&gt;"" ",Probacionistas!$P:$P,"Inscrito nuevo",Probacionistas!$BC:$BC,"Contacto Personal",Probacionistas!$F:$F,"&gt;="&amp;DATEVALUE("01/"&amp;K3&amp;"/"&amp;$F$2),Probacionistas!$F:$F,"&lt;="&amp;EOMONTH(DATEVALUE("01/"&amp;K3&amp;"/"&amp;$F$2),0))</f>
        <v>0</v>
      </c>
      <c r="L22" s="294">
        <f>COUNTIFS(Probacionistas!$AP:$AP,"&lt;&gt;"" ",Probacionistas!$P:$P,"Inscrito nuevo",Probacionistas!$BC:$BC,"Contacto Personal",Probacionistas!$F:$F,"&gt;="&amp;DATEVALUE("01/"&amp;L3&amp;"/"&amp;$F$2),Probacionistas!$F:$F,"&lt;="&amp;EOMONTH(DATEVALUE("01/"&amp;L3&amp;"/"&amp;$F$2),0))</f>
        <v>0</v>
      </c>
      <c r="M22" s="294">
        <f>COUNTIFS(Probacionistas!$AP:$AP,"&lt;&gt;"" ",Probacionistas!$P:$P,"Inscrito nuevo",Probacionistas!$BC:$BC,"Contacto Personal",Probacionistas!$F:$F,"&gt;="&amp;DATEVALUE("01/"&amp;M3&amp;"/"&amp;$F$2),Probacionistas!$F:$F,"&lt;="&amp;EOMONTH(DATEVALUE("01/"&amp;M3&amp;"/"&amp;$F$2),0))</f>
        <v>0</v>
      </c>
      <c r="N22" s="294">
        <f>COUNTIFS(Probacionistas!$AP:$AP,"&lt;&gt;"" ",Probacionistas!$P:$P,"Inscrito nuevo",Probacionistas!$BC:$BC,"Contacto Personal",Probacionistas!$F:$F,"&gt;="&amp;DATEVALUE("01/"&amp;N3&amp;"/"&amp;$F$2),Probacionistas!$F:$F,"&lt;="&amp;EOMONTH(DATEVALUE("01/"&amp;N3&amp;"/"&amp;$F$2),0))</f>
        <v>0</v>
      </c>
      <c r="O22" s="294">
        <f>COUNTIFS(Probacionistas!$AP:$AP,"&lt;&gt;"" ",Probacionistas!$P:$P,"Inscrito nuevo",Probacionistas!$BC:$BC,"Contacto Personal",Probacionistas!$F:$F,"&gt;="&amp;DATEVALUE("01/"&amp;O3&amp;"/"&amp;$F$2),Probacionistas!$F:$F,"&lt;="&amp;EOMONTH(DATEVALUE("01/"&amp;O3&amp;"/"&amp;$F$2),0))</f>
        <v>0</v>
      </c>
      <c r="P22" s="294">
        <f>COUNTIFS(Probacionistas!$AP:$AP,"&lt;&gt;"" ",Probacionistas!$P:$P,"Inscrito nuevo",Probacionistas!$BC:$BC,"Contacto Personal",Probacionistas!$F:$F,"&gt;="&amp;DATEVALUE("01/"&amp;P3&amp;"/"&amp;$F$2),Probacionistas!$F:$F,"&lt;="&amp;EOMONTH(DATEVALUE("01/"&amp;P3&amp;"/"&amp;$F$2),0))</f>
        <v>0</v>
      </c>
      <c r="Q22" s="294">
        <f>COUNTIFS(Probacionistas!$AP:$AP,"&lt;&gt;"" ",Probacionistas!$P:$P,"Inscrito nuevo",Probacionistas!$BC:$BC,"Contacto Personal",Probacionistas!$F:$F,"&gt;="&amp;DATEVALUE("01/"&amp;Q3&amp;"/"&amp;$F$2),Probacionistas!$F:$F,"&lt;="&amp;EOMONTH(DATEVALUE("01/"&amp;Q3&amp;"/"&amp;$F$2),0))</f>
        <v>0</v>
      </c>
      <c r="R22" s="57" t="str">
        <f>+Probacionistas!$B$1</f>
        <v>Trujillo</v>
      </c>
    </row>
    <row r="23" spans="1:18">
      <c r="A23" s="296">
        <v>2.21</v>
      </c>
      <c r="B23" s="7" t="s">
        <v>256</v>
      </c>
      <c r="C23" s="4">
        <f t="shared" si="4"/>
        <v>6</v>
      </c>
      <c r="D23" s="4">
        <f t="shared" si="5"/>
        <v>12</v>
      </c>
      <c r="E23" s="80">
        <f>COUNTIFS(Probacionistas!$AR:$AR,"&lt;&gt;"" ",Probacionistas!$R:$R,"Inscrito nuevo",Probacionistas!$BE:$BE,"Propag.Impresa",Probacionistas!$F:$F,"&gt;="&amp;DATEVALUE("01/"&amp;E3&amp;"/"&amp;$E$2),Probacionistas!$F:$F,"&lt;="&amp;EOMONTH(DATEVALUE("01/"&amp;E3&amp;"/"&amp;$E$2),0))</f>
        <v>0</v>
      </c>
      <c r="F23" s="80">
        <f>COUNTIFS(Probacionistas!$AP:$AP,"&lt;&gt;"" ",Probacionistas!$P:$P,"Inscrito nuevo",Probacionistas!$BC:$BC,"Actividades",Probacionistas!$F:$F,"&gt;="&amp;DATEVALUE("01/"&amp;F3&amp;"/"&amp;$F$2),Probacionistas!$F:$F,"&lt;="&amp;EOMONTH(DATEVALUE("01/"&amp;F3&amp;"/"&amp;$F$2),0))</f>
        <v>1</v>
      </c>
      <c r="G23" s="80">
        <f>COUNTIFS(Probacionistas!$AP:$AP,"&lt;&gt;"" ",Probacionistas!$P:$P,"Inscrito nuevo",Probacionistas!$BC:$BC,"Actividades",Probacionistas!$F:$F,"&gt;="&amp;DATEVALUE("01/"&amp;G3&amp;"/"&amp;$F$2),Probacionistas!$F:$F,"&lt;="&amp;EOMONTH(DATEVALUE("01/"&amp;G3&amp;"/"&amp;$F$2),0))</f>
        <v>1</v>
      </c>
      <c r="H23" s="80">
        <f>COUNTIFS(Probacionistas!$AP:$AP,"&lt;&gt;"" ",Probacionistas!$P:$P,"Inscrito nuevo",Probacionistas!$BC:$BC,"Actividades",Probacionistas!$F:$F,"&gt;="&amp;DATEVALUE("01/"&amp;H3&amp;"/"&amp;$F$2),Probacionistas!$F:$F,"&lt;="&amp;EOMONTH(DATEVALUE("01/"&amp;H3&amp;"/"&amp;$F$2),0))</f>
        <v>1</v>
      </c>
      <c r="I23" s="80">
        <f>COUNTIFS(Probacionistas!$AP:$AP,"&lt;&gt;"" ",Probacionistas!$P:$P,"Inscrito nuevo",Probacionistas!$BC:$BC,"Actividades",Probacionistas!$F:$F,"&gt;="&amp;DATEVALUE("01/"&amp;I3&amp;"/"&amp;$F$2),Probacionistas!$F:$F,"&lt;="&amp;EOMONTH(DATEVALUE("01/"&amp;I3&amp;"/"&amp;$F$2),0))</f>
        <v>1</v>
      </c>
      <c r="J23" s="80">
        <f>COUNTIFS(Probacionistas!$AP:$AP,"&lt;&gt;"" ",Probacionistas!$P:$P,"Inscrito nuevo",Probacionistas!$BC:$BC,"Actividades",Probacionistas!$F:$F,"&gt;="&amp;DATEVALUE("01/"&amp;J3&amp;"/"&amp;$F$2),Probacionistas!$F:$F,"&lt;="&amp;EOMONTH(DATEVALUE("01/"&amp;J3&amp;"/"&amp;$F$2),0))</f>
        <v>1</v>
      </c>
      <c r="K23" s="80">
        <f>COUNTIFS(Probacionistas!$AP:$AP,"&lt;&gt;"" ",Probacionistas!$P:$P,"Inscrito nuevo",Probacionistas!$BC:$BC,"Actividades",Probacionistas!$F:$F,"&gt;="&amp;DATEVALUE("01/"&amp;K3&amp;"/"&amp;$F$2),Probacionistas!$F:$F,"&lt;="&amp;EOMONTH(DATEVALUE("01/"&amp;K3&amp;"/"&amp;$F$2),0))</f>
        <v>1</v>
      </c>
      <c r="L23" s="80">
        <f>COUNTIFS(Probacionistas!$AP:$AP,"&lt;&gt;"" ",Probacionistas!$P:$P,"Inscrito nuevo",Probacionistas!$BC:$BC,"Actividades",Probacionistas!$F:$F,"&gt;="&amp;DATEVALUE("01/"&amp;L3&amp;"/"&amp;$F$2),Probacionistas!$F:$F,"&lt;="&amp;EOMONTH(DATEVALUE("01/"&amp;L3&amp;"/"&amp;$F$2),0))</f>
        <v>1</v>
      </c>
      <c r="M23" s="80">
        <f>COUNTIFS(Probacionistas!$AP:$AP,"&lt;&gt;"" ",Probacionistas!$P:$P,"Inscrito nuevo",Probacionistas!$BC:$BC,"Actividades",Probacionistas!$F:$F,"&gt;="&amp;DATEVALUE("01/"&amp;M3&amp;"/"&amp;$F$2),Probacionistas!$F:$F,"&lt;="&amp;EOMONTH(DATEVALUE("01/"&amp;M3&amp;"/"&amp;$F$2),0))</f>
        <v>1</v>
      </c>
      <c r="N23" s="80">
        <f>COUNTIFS(Probacionistas!$AP:$AP,"&lt;&gt;"" ",Probacionistas!$P:$P,"Inscrito nuevo",Probacionistas!$BC:$BC,"Actividades",Probacionistas!$F:$F,"&gt;="&amp;DATEVALUE("01/"&amp;N3&amp;"/"&amp;$F$2),Probacionistas!$F:$F,"&lt;="&amp;EOMONTH(DATEVALUE("01/"&amp;N3&amp;"/"&amp;$F$2),0))</f>
        <v>1</v>
      </c>
      <c r="O23" s="80">
        <f>COUNTIFS(Probacionistas!$AP:$AP,"&lt;&gt;"" ",Probacionistas!$P:$P,"Inscrito nuevo",Probacionistas!$BC:$BC,"Actividades",Probacionistas!$F:$F,"&gt;="&amp;DATEVALUE("01/"&amp;O3&amp;"/"&amp;$F$2),Probacionistas!$F:$F,"&lt;="&amp;EOMONTH(DATEVALUE("01/"&amp;O3&amp;"/"&amp;$F$2),0))</f>
        <v>1</v>
      </c>
      <c r="P23" s="80">
        <f>COUNTIFS(Probacionistas!$AP:$AP,"&lt;&gt;"" ",Probacionistas!$P:$P,"Inscrito nuevo",Probacionistas!$BC:$BC,"Actividades",Probacionistas!$F:$F,"&gt;="&amp;DATEVALUE("01/"&amp;P3&amp;"/"&amp;$F$2),Probacionistas!$F:$F,"&lt;="&amp;EOMONTH(DATEVALUE("01/"&amp;P3&amp;"/"&amp;$F$2),0))</f>
        <v>1</v>
      </c>
      <c r="Q23" s="80">
        <f>COUNTIFS(Probacionistas!$AP:$AP,"&lt;&gt;"" ",Probacionistas!$P:$P,"Inscrito nuevo",Probacionistas!$BC:$BC,"Actividades",Probacionistas!$F:$F,"&gt;="&amp;DATEVALUE("01/"&amp;Q3&amp;"/"&amp;$F$2),Probacionistas!$F:$F,"&lt;="&amp;EOMONTH(DATEVALUE("01/"&amp;Q3&amp;"/"&amp;$F$2),0))</f>
        <v>1</v>
      </c>
      <c r="R23" s="57" t="str">
        <f>+Probacionistas!$B$1</f>
        <v>Trujillo</v>
      </c>
    </row>
    <row r="24" spans="1:18">
      <c r="A24" s="296">
        <v>2.2200000000000002</v>
      </c>
      <c r="B24" s="7" t="s">
        <v>257</v>
      </c>
      <c r="C24" s="4">
        <f t="shared" si="4"/>
        <v>0</v>
      </c>
      <c r="D24" s="4">
        <f t="shared" si="5"/>
        <v>0</v>
      </c>
      <c r="E24" s="6">
        <f>COUNTIFS(Probacionistas!$AR:$AR,"&lt;&gt;"" ",Probacionistas!$R:$R,"Inscrito nuevo",Probacionistas!$BE:$BE,"Contacto Personal",Probacionistas!$F:$F,"&gt;="&amp;DATEVALUE("01/"&amp;E3&amp;"/"&amp;$E$2),Probacionistas!$F:$F,"&lt;="&amp;EOMONTH(DATEVALUE("01/"&amp;E3&amp;"/"&amp;$E$2),0))</f>
        <v>0</v>
      </c>
      <c r="F24" s="6">
        <f>COUNTIFS(Probacionistas!$AP:$AP,"&lt;&gt;"" ",Probacionistas!$P:$P,"Inscrito nuevo",Probacionistas!$BC:$BC,"Web",Probacionistas!$F:$F,"&gt;="&amp;DATEVALUE("01/"&amp;F3&amp;"/"&amp;$F$2),Probacionistas!$F:$F,"&lt;="&amp;EOMONTH(DATEVALUE("01/"&amp;F3&amp;"/"&amp;$F$2),0))</f>
        <v>0</v>
      </c>
      <c r="G24" s="6">
        <f>COUNTIFS(Probacionistas!$AP:$AP,"&lt;&gt;"" ",Probacionistas!$P:$P,"Inscrito nuevo",Probacionistas!$BC:$BC,"Web",Probacionistas!$F:$F,"&gt;="&amp;DATEVALUE("01/"&amp;G3&amp;"/"&amp;$F$2),Probacionistas!$F:$F,"&lt;="&amp;EOMONTH(DATEVALUE("01/"&amp;G3&amp;"/"&amp;$F$2),0))</f>
        <v>0</v>
      </c>
      <c r="H24" s="6">
        <f>COUNTIFS(Probacionistas!$AP:$AP,"&lt;&gt;"" ",Probacionistas!$P:$P,"Inscrito nuevo",Probacionistas!$BC:$BC,"Web",Probacionistas!$F:$F,"&gt;="&amp;DATEVALUE("01/"&amp;H3&amp;"/"&amp;$F$2),Probacionistas!$F:$F,"&lt;="&amp;EOMONTH(DATEVALUE("01/"&amp;H3&amp;"/"&amp;$F$2),0))</f>
        <v>0</v>
      </c>
      <c r="I24" s="6">
        <f>COUNTIFS(Probacionistas!$AP:$AP,"&lt;&gt;"" ",Probacionistas!$P:$P,"Inscrito nuevo",Probacionistas!$BC:$BC,"Web",Probacionistas!$F:$F,"&gt;="&amp;DATEVALUE("01/"&amp;I3&amp;"/"&amp;$F$2),Probacionistas!$F:$F,"&lt;="&amp;EOMONTH(DATEVALUE("01/"&amp;I3&amp;"/"&amp;$F$2),0))</f>
        <v>0</v>
      </c>
      <c r="J24" s="6">
        <f>COUNTIFS(Probacionistas!$AP:$AP,"&lt;&gt;"" ",Probacionistas!$P:$P,"Inscrito nuevo",Probacionistas!$BC:$BC,"Web",Probacionistas!$F:$F,"&gt;="&amp;DATEVALUE("01/"&amp;J3&amp;"/"&amp;$F$2),Probacionistas!$F:$F,"&lt;="&amp;EOMONTH(DATEVALUE("01/"&amp;J3&amp;"/"&amp;$F$2),0))</f>
        <v>0</v>
      </c>
      <c r="K24" s="6">
        <f>COUNTIFS(Probacionistas!$AP:$AP,"&lt;&gt;"" ",Probacionistas!$P:$P,"Inscrito nuevo",Probacionistas!$BC:$BC,"Web",Probacionistas!$F:$F,"&gt;="&amp;DATEVALUE("01/"&amp;K3&amp;"/"&amp;$F$2),Probacionistas!$F:$F,"&lt;="&amp;EOMONTH(DATEVALUE("01/"&amp;K3&amp;"/"&amp;$F$2),0))</f>
        <v>0</v>
      </c>
      <c r="L24" s="6">
        <f>COUNTIFS(Probacionistas!$AP:$AP,"&lt;&gt;"" ",Probacionistas!$P:$P,"Inscrito nuevo",Probacionistas!$BC:$BC,"Web",Probacionistas!$F:$F,"&gt;="&amp;DATEVALUE("01/"&amp;L3&amp;"/"&amp;$F$2),Probacionistas!$F:$F,"&lt;="&amp;EOMONTH(DATEVALUE("01/"&amp;L3&amp;"/"&amp;$F$2),0))</f>
        <v>0</v>
      </c>
      <c r="M24" s="6">
        <f>COUNTIFS(Probacionistas!$AP:$AP,"&lt;&gt;"" ",Probacionistas!$P:$P,"Inscrito nuevo",Probacionistas!$BC:$BC,"Web",Probacionistas!$F:$F,"&gt;="&amp;DATEVALUE("01/"&amp;M3&amp;"/"&amp;$F$2),Probacionistas!$F:$F,"&lt;="&amp;EOMONTH(DATEVALUE("01/"&amp;M3&amp;"/"&amp;$F$2),0))</f>
        <v>0</v>
      </c>
      <c r="N24" s="6">
        <f>COUNTIFS(Probacionistas!$AP:$AP,"&lt;&gt;"" ",Probacionistas!$P:$P,"Inscrito nuevo",Probacionistas!$BC:$BC,"Web",Probacionistas!$F:$F,"&gt;="&amp;DATEVALUE("01/"&amp;N3&amp;"/"&amp;$F$2),Probacionistas!$F:$F,"&lt;="&amp;EOMONTH(DATEVALUE("01/"&amp;N3&amp;"/"&amp;$F$2),0))</f>
        <v>0</v>
      </c>
      <c r="O24" s="6">
        <f>COUNTIFS(Probacionistas!$AP:$AP,"&lt;&gt;"" ",Probacionistas!$P:$P,"Inscrito nuevo",Probacionistas!$BC:$BC,"Web",Probacionistas!$F:$F,"&gt;="&amp;DATEVALUE("01/"&amp;O3&amp;"/"&amp;$F$2),Probacionistas!$F:$F,"&lt;="&amp;EOMONTH(DATEVALUE("01/"&amp;O3&amp;"/"&amp;$F$2),0))</f>
        <v>0</v>
      </c>
      <c r="P24" s="6">
        <f>COUNTIFS(Probacionistas!$AP:$AP,"&lt;&gt;"" ",Probacionistas!$P:$P,"Inscrito nuevo",Probacionistas!$BC:$BC,"Web",Probacionistas!$F:$F,"&gt;="&amp;DATEVALUE("01/"&amp;P3&amp;"/"&amp;$F$2),Probacionistas!$F:$F,"&lt;="&amp;EOMONTH(DATEVALUE("01/"&amp;P3&amp;"/"&amp;$F$2),0))</f>
        <v>0</v>
      </c>
      <c r="Q24" s="6">
        <f>COUNTIFS(Probacionistas!$AP:$AP,"&lt;&gt;"" ",Probacionistas!$P:$P,"Inscrito nuevo",Probacionistas!$BC:$BC,"Web",Probacionistas!$F:$F,"&gt;="&amp;DATEVALUE("01/"&amp;Q3&amp;"/"&amp;$F$2),Probacionistas!$F:$F,"&lt;="&amp;EOMONTH(DATEVALUE("01/"&amp;Q3&amp;"/"&amp;$F$2),0))</f>
        <v>0</v>
      </c>
      <c r="R24" s="57" t="str">
        <f>+Probacionistas!$B$1</f>
        <v>Trujillo</v>
      </c>
    </row>
    <row r="25" spans="1:18">
      <c r="A25" s="296">
        <v>2.23</v>
      </c>
      <c r="B25" s="10" t="s">
        <v>258</v>
      </c>
      <c r="C25" s="4">
        <f t="shared" si="4"/>
        <v>0</v>
      </c>
      <c r="D25" s="4">
        <f t="shared" si="5"/>
        <v>0</v>
      </c>
      <c r="E25" s="6">
        <f>COUNTIFS(Probacionistas!$AR:$AR,"&lt;&gt;"" ",Probacionistas!$R:$R,"Inscrito nuevo",Probacionistas!$BE:$BE,"Actividades",Probacionistas!$F:$F,"&gt;="&amp;DATEVALUE("01/"&amp;E2&amp;"/"&amp;$E$2),Probacionistas!$F:$F,"&lt;="&amp;EOMONTH(DATEVALUE("01/"&amp;E2&amp;"/"&amp;$E$2),0))</f>
        <v>0</v>
      </c>
      <c r="F25" s="6">
        <f>COUNTIFS(Probacionistas!$AP:$AP,"&lt;&gt;"" ",Probacionistas!$P:$P,"Inscrito nuevo",Probacionistas!$BC:$BC,"Cursos",Probacionistas!$F:$F,"&gt;="&amp;DATEVALUE("01/"&amp;F3&amp;"/"&amp;$F$2),Probacionistas!$F:$F,"&lt;="&amp;EOMONTH(DATEVALUE("01/"&amp;F3&amp;"/"&amp;$F$2),0))</f>
        <v>0</v>
      </c>
      <c r="G25" s="6">
        <f>COUNTIFS(Probacionistas!$AP:$AP,"&lt;&gt;"" ",Probacionistas!$P:$P,"Inscrito nuevo",Probacionistas!$BC:$BC,"Cursos",Probacionistas!$F:$F,"&gt;="&amp;DATEVALUE("01/"&amp;G3&amp;"/"&amp;$F$2),Probacionistas!$F:$F,"&lt;="&amp;EOMONTH(DATEVALUE("01/"&amp;G3&amp;"/"&amp;$F$2),0))</f>
        <v>0</v>
      </c>
      <c r="H25" s="6">
        <f>COUNTIFS(Probacionistas!$AP:$AP,"&lt;&gt;"" ",Probacionistas!$P:$P,"Inscrito nuevo",Probacionistas!$BC:$BC,"Cursos",Probacionistas!$F:$F,"&gt;="&amp;DATEVALUE("01/"&amp;H3&amp;"/"&amp;$F$2),Probacionistas!$F:$F,"&lt;="&amp;EOMONTH(DATEVALUE("01/"&amp;H3&amp;"/"&amp;$F$2),0))</f>
        <v>0</v>
      </c>
      <c r="I25" s="6">
        <f>COUNTIFS(Probacionistas!$AP:$AP,"&lt;&gt;"" ",Probacionistas!$P:$P,"Inscrito nuevo",Probacionistas!$BC:$BC,"Cursos",Probacionistas!$F:$F,"&gt;="&amp;DATEVALUE("01/"&amp;I3&amp;"/"&amp;$F$2),Probacionistas!$F:$F,"&lt;="&amp;EOMONTH(DATEVALUE("01/"&amp;I3&amp;"/"&amp;$F$2),0))</f>
        <v>0</v>
      </c>
      <c r="J25" s="6">
        <f>COUNTIFS(Probacionistas!$AP:$AP,"&lt;&gt;"" ",Probacionistas!$P:$P,"Inscrito nuevo",Probacionistas!$BC:$BC,"Cursos",Probacionistas!$F:$F,"&gt;="&amp;DATEVALUE("01/"&amp;J3&amp;"/"&amp;$F$2),Probacionistas!$F:$F,"&lt;="&amp;EOMONTH(DATEVALUE("01/"&amp;J3&amp;"/"&amp;$F$2),0))</f>
        <v>0</v>
      </c>
      <c r="K25" s="6">
        <f>COUNTIFS(Probacionistas!$AP:$AP,"&lt;&gt;"" ",Probacionistas!$P:$P,"Inscrito nuevo",Probacionistas!$BC:$BC,"Cursos",Probacionistas!$F:$F,"&gt;="&amp;DATEVALUE("01/"&amp;K3&amp;"/"&amp;$F$2),Probacionistas!$F:$F,"&lt;="&amp;EOMONTH(DATEVALUE("01/"&amp;K3&amp;"/"&amp;$F$2),0))</f>
        <v>0</v>
      </c>
      <c r="L25" s="6">
        <f>COUNTIFS(Probacionistas!$AP:$AP,"&lt;&gt;"" ",Probacionistas!$P:$P,"Inscrito nuevo",Probacionistas!$BC:$BC,"Cursos",Probacionistas!$F:$F,"&gt;="&amp;DATEVALUE("01/"&amp;L3&amp;"/"&amp;$F$2),Probacionistas!$F:$F,"&lt;="&amp;EOMONTH(DATEVALUE("01/"&amp;L3&amp;"/"&amp;$F$2),0))</f>
        <v>0</v>
      </c>
      <c r="M25" s="6">
        <f>COUNTIFS(Probacionistas!$AP:$AP,"&lt;&gt;"" ",Probacionistas!$P:$P,"Inscrito nuevo",Probacionistas!$BC:$BC,"Cursos",Probacionistas!$F:$F,"&gt;="&amp;DATEVALUE("01/"&amp;M3&amp;"/"&amp;$F$2),Probacionistas!$F:$F,"&lt;="&amp;EOMONTH(DATEVALUE("01/"&amp;M3&amp;"/"&amp;$F$2),0))</f>
        <v>0</v>
      </c>
      <c r="N25" s="6">
        <f>COUNTIFS(Probacionistas!$AP:$AP,"&lt;&gt;"" ",Probacionistas!$P:$P,"Inscrito nuevo",Probacionistas!$BC:$BC,"Cursos",Probacionistas!$F:$F,"&gt;="&amp;DATEVALUE("01/"&amp;N3&amp;"/"&amp;$F$2),Probacionistas!$F:$F,"&lt;="&amp;EOMONTH(DATEVALUE("01/"&amp;N3&amp;"/"&amp;$F$2),0))</f>
        <v>0</v>
      </c>
      <c r="O25" s="6">
        <f>COUNTIFS(Probacionistas!$AP:$AP,"&lt;&gt;"" ",Probacionistas!$P:$P,"Inscrito nuevo",Probacionistas!$BC:$BC,"Cursos",Probacionistas!$F:$F,"&gt;="&amp;DATEVALUE("01/"&amp;O3&amp;"/"&amp;$F$2),Probacionistas!$F:$F,"&lt;="&amp;EOMONTH(DATEVALUE("01/"&amp;O3&amp;"/"&amp;$F$2),0))</f>
        <v>0</v>
      </c>
      <c r="P25" s="6">
        <f>COUNTIFS(Probacionistas!$AP:$AP,"&lt;&gt;"" ",Probacionistas!$P:$P,"Inscrito nuevo",Probacionistas!$BC:$BC,"Cursos",Probacionistas!$F:$F,"&gt;="&amp;DATEVALUE("01/"&amp;P3&amp;"/"&amp;$F$2),Probacionistas!$F:$F,"&lt;="&amp;EOMONTH(DATEVALUE("01/"&amp;P3&amp;"/"&amp;$F$2),0))</f>
        <v>0</v>
      </c>
      <c r="Q25" s="6">
        <f>COUNTIFS(Probacionistas!$AP:$AP,"&lt;&gt;"" ",Probacionistas!$P:$P,"Inscrito nuevo",Probacionistas!$BC:$BC,"Cursos",Probacionistas!$F:$F,"&gt;="&amp;DATEVALUE("01/"&amp;Q3&amp;"/"&amp;$F$2),Probacionistas!$F:$F,"&lt;="&amp;EOMONTH(DATEVALUE("01/"&amp;Q3&amp;"/"&amp;$F$2),0))</f>
        <v>0</v>
      </c>
      <c r="R25" s="57" t="str">
        <f>+Probacionistas!$B$1</f>
        <v>Trujillo</v>
      </c>
    </row>
    <row r="26" spans="1:18">
      <c r="A26" s="296">
        <v>2.2400000000000002</v>
      </c>
      <c r="B26" s="10" t="s">
        <v>259</v>
      </c>
      <c r="C26" s="4">
        <f t="shared" si="4"/>
        <v>0</v>
      </c>
      <c r="D26" s="4">
        <f t="shared" si="5"/>
        <v>0</v>
      </c>
      <c r="E26" s="6">
        <f>COUNTIFS(Probacionistas!$AR:$AR,"&lt;&gt;"" ",Probacionistas!$R:$R,"Inscrito nuevo",Probacionistas!$BE:$BE,"Web",Probacionistas!$F:$F,"&gt;="&amp;DATEVALUE("01/"&amp;E3&amp;"/"&amp;$E$2),Probacionistas!$F:$F,"&lt;="&amp;EOMONTH(DATEVALUE("01/"&amp;E3&amp;"/"&amp;$E$2),0))</f>
        <v>0</v>
      </c>
      <c r="F26" s="6">
        <f>COUNTIFS(Probacionistas!$AP:$AP,"&lt;&gt;"" ",Probacionistas!$P:$P,"Inscrito nuevo",Probacionistas!$BC:$BC,"Llamadas",Probacionistas!$F:$F,"&gt;="&amp;DATEVALUE("01/"&amp;F3&amp;"/"&amp;$F$2),Probacionistas!$F:$F,"&lt;="&amp;EOMONTH(DATEVALUE("01/"&amp;F3&amp;"/"&amp;$F$2),0))</f>
        <v>0</v>
      </c>
      <c r="G26" s="6">
        <f>COUNTIFS(Probacionistas!$AP:$AP,"&lt;&gt;"" ",Probacionistas!$P:$P,"Inscrito nuevo",Probacionistas!$BC:$BC,"Llamadas",Probacionistas!$F:$F,"&gt;="&amp;DATEVALUE("01/"&amp;G3&amp;"/"&amp;$F$2),Probacionistas!$F:$F,"&lt;="&amp;EOMONTH(DATEVALUE("01/"&amp;G3&amp;"/"&amp;$F$2),0))</f>
        <v>0</v>
      </c>
      <c r="H26" s="6">
        <f>COUNTIFS(Probacionistas!$AP:$AP,"&lt;&gt;"" ",Probacionistas!$P:$P,"Inscrito nuevo",Probacionistas!$BC:$BC,"Llamadas",Probacionistas!$F:$F,"&gt;="&amp;DATEVALUE("01/"&amp;H3&amp;"/"&amp;$F$2),Probacionistas!$F:$F,"&lt;="&amp;EOMONTH(DATEVALUE("01/"&amp;H3&amp;"/"&amp;$F$2),0))</f>
        <v>0</v>
      </c>
      <c r="I26" s="6">
        <f>COUNTIFS(Probacionistas!$AP:$AP,"&lt;&gt;"" ",Probacionistas!$P:$P,"Inscrito nuevo",Probacionistas!$BC:$BC,"Llamadas",Probacionistas!$F:$F,"&gt;="&amp;DATEVALUE("01/"&amp;I3&amp;"/"&amp;$F$2),Probacionistas!$F:$F,"&lt;="&amp;EOMONTH(DATEVALUE("01/"&amp;I3&amp;"/"&amp;$F$2),0))</f>
        <v>0</v>
      </c>
      <c r="J26" s="6">
        <f>COUNTIFS(Probacionistas!$AP:$AP,"&lt;&gt;"" ",Probacionistas!$P:$P,"Inscrito nuevo",Probacionistas!$BC:$BC,"Llamadas",Probacionistas!$F:$F,"&gt;="&amp;DATEVALUE("01/"&amp;J3&amp;"/"&amp;$F$2),Probacionistas!$F:$F,"&lt;="&amp;EOMONTH(DATEVALUE("01/"&amp;J3&amp;"/"&amp;$F$2),0))</f>
        <v>0</v>
      </c>
      <c r="K26" s="6">
        <f>COUNTIFS(Probacionistas!$AP:$AP,"&lt;&gt;"" ",Probacionistas!$P:$P,"Inscrito nuevo",Probacionistas!$BC:$BC,"Llamadas",Probacionistas!$F:$F,"&gt;="&amp;DATEVALUE("01/"&amp;K3&amp;"/"&amp;$F$2),Probacionistas!$F:$F,"&lt;="&amp;EOMONTH(DATEVALUE("01/"&amp;K3&amp;"/"&amp;$F$2),0))</f>
        <v>0</v>
      </c>
      <c r="L26" s="6">
        <f>COUNTIFS(Probacionistas!$AP:$AP,"&lt;&gt;"" ",Probacionistas!$P:$P,"Inscrito nuevo",Probacionistas!$BC:$BC,"Llamadas",Probacionistas!$F:$F,"&gt;="&amp;DATEVALUE("01/"&amp;L3&amp;"/"&amp;$F$2),Probacionistas!$F:$F,"&lt;="&amp;EOMONTH(DATEVALUE("01/"&amp;L3&amp;"/"&amp;$F$2),0))</f>
        <v>0</v>
      </c>
      <c r="M26" s="6">
        <f>COUNTIFS(Probacionistas!$AP:$AP,"&lt;&gt;"" ",Probacionistas!$P:$P,"Inscrito nuevo",Probacionistas!$BC:$BC,"Llamadas",Probacionistas!$F:$F,"&gt;="&amp;DATEVALUE("01/"&amp;M3&amp;"/"&amp;$F$2),Probacionistas!$F:$F,"&lt;="&amp;EOMONTH(DATEVALUE("01/"&amp;M3&amp;"/"&amp;$F$2),0))</f>
        <v>0</v>
      </c>
      <c r="N26" s="6">
        <f>COUNTIFS(Probacionistas!$AP:$AP,"&lt;&gt;"" ",Probacionistas!$P:$P,"Inscrito nuevo",Probacionistas!$BC:$BC,"Llamadas",Probacionistas!$F:$F,"&gt;="&amp;DATEVALUE("01/"&amp;N3&amp;"/"&amp;$F$2),Probacionistas!$F:$F,"&lt;="&amp;EOMONTH(DATEVALUE("01/"&amp;N3&amp;"/"&amp;$F$2),0))</f>
        <v>0</v>
      </c>
      <c r="O26" s="6">
        <f>COUNTIFS(Probacionistas!$AP:$AP,"&lt;&gt;"" ",Probacionistas!$P:$P,"Inscrito nuevo",Probacionistas!$BC:$BC,"Llamadas",Probacionistas!$F:$F,"&gt;="&amp;DATEVALUE("01/"&amp;O3&amp;"/"&amp;$F$2),Probacionistas!$F:$F,"&lt;="&amp;EOMONTH(DATEVALUE("01/"&amp;O3&amp;"/"&amp;$F$2),0))</f>
        <v>0</v>
      </c>
      <c r="P26" s="6">
        <f>COUNTIFS(Probacionistas!$AP:$AP,"&lt;&gt;"" ",Probacionistas!$P:$P,"Inscrito nuevo",Probacionistas!$BC:$BC,"Llamadas",Probacionistas!$F:$F,"&gt;="&amp;DATEVALUE("01/"&amp;P3&amp;"/"&amp;$F$2),Probacionistas!$F:$F,"&lt;="&amp;EOMONTH(DATEVALUE("01/"&amp;P3&amp;"/"&amp;$F$2),0))</f>
        <v>0</v>
      </c>
      <c r="Q26" s="6">
        <f>COUNTIFS(Probacionistas!$AP:$AP,"&lt;&gt;"" ",Probacionistas!$P:$P,"Inscrito nuevo",Probacionistas!$BC:$BC,"Llamadas",Probacionistas!$F:$F,"&gt;="&amp;DATEVALUE("01/"&amp;Q3&amp;"/"&amp;$F$2),Probacionistas!$F:$F,"&lt;="&amp;EOMONTH(DATEVALUE("01/"&amp;Q3&amp;"/"&amp;$F$2),0))</f>
        <v>0</v>
      </c>
      <c r="R26" s="57" t="str">
        <f>+Probacionistas!$B$1</f>
        <v>Trujillo</v>
      </c>
    </row>
    <row r="27" spans="1:18">
      <c r="A27" s="296">
        <v>2.25</v>
      </c>
      <c r="B27" s="166" t="s">
        <v>260</v>
      </c>
      <c r="C27" s="4">
        <f t="shared" si="4"/>
        <v>0</v>
      </c>
      <c r="D27" s="4">
        <f t="shared" si="5"/>
        <v>0</v>
      </c>
      <c r="E27" s="33"/>
      <c r="F27" s="6">
        <f>COUNTIFS(Probacionistas!$AP:$AP,"&lt;&gt;"" ",Probacionistas!$P:$P,"Inscrito nuevo",Probacionistas!$BC:$BC,"Mensajes de texto",Probacionistas!$F:$F,"&gt;="&amp;DATEVALUE("01/"&amp;F3&amp;"/"&amp;$F$2),Probacionistas!$F:$F,"&lt;="&amp;EOMONTH(DATEVALUE("01/"&amp;F3&amp;"/"&amp;$F$2),0))</f>
        <v>0</v>
      </c>
      <c r="G27" s="6">
        <f>COUNTIFS(Probacionistas!$AP:$AP,"&lt;&gt;"" ",Probacionistas!$P:$P,"Inscrito nuevo",Probacionistas!$BC:$BC,"Mensajes de texto",Probacionistas!$F:$F,"&gt;="&amp;DATEVALUE("01/"&amp;G3&amp;"/"&amp;$F$2),Probacionistas!$F:$F,"&lt;="&amp;EOMONTH(DATEVALUE("01/"&amp;G3&amp;"/"&amp;$F$2),0))</f>
        <v>0</v>
      </c>
      <c r="H27" s="6">
        <f>COUNTIFS(Probacionistas!$AP:$AP,"&lt;&gt;"" ",Probacionistas!$P:$P,"Inscrito nuevo",Probacionistas!$BC:$BC,"Mensajes de texto",Probacionistas!$F:$F,"&gt;="&amp;DATEVALUE("01/"&amp;H3&amp;"/"&amp;$F$2),Probacionistas!$F:$F,"&lt;="&amp;EOMONTH(DATEVALUE("01/"&amp;H3&amp;"/"&amp;$F$2),0))</f>
        <v>0</v>
      </c>
      <c r="I27" s="6">
        <f>COUNTIFS(Probacionistas!$AP:$AP,"&lt;&gt;"" ",Probacionistas!$P:$P,"Inscrito nuevo",Probacionistas!$BC:$BC,"Mensajes de texto",Probacionistas!$F:$F,"&gt;="&amp;DATEVALUE("01/"&amp;I3&amp;"/"&amp;$F$2),Probacionistas!$F:$F,"&lt;="&amp;EOMONTH(DATEVALUE("01/"&amp;I3&amp;"/"&amp;$F$2),0))</f>
        <v>0</v>
      </c>
      <c r="J27" s="6">
        <f>COUNTIFS(Probacionistas!$AP:$AP,"&lt;&gt;"" ",Probacionistas!$P:$P,"Inscrito nuevo",Probacionistas!$BC:$BC,"Mensajes de texto",Probacionistas!$F:$F,"&gt;="&amp;DATEVALUE("01/"&amp;J3&amp;"/"&amp;$F$2),Probacionistas!$F:$F,"&lt;="&amp;EOMONTH(DATEVALUE("01/"&amp;J3&amp;"/"&amp;$F$2),0))</f>
        <v>0</v>
      </c>
      <c r="K27" s="6">
        <f>COUNTIFS(Probacionistas!$AP:$AP,"&lt;&gt;"" ",Probacionistas!$P:$P,"Inscrito nuevo",Probacionistas!$BC:$BC,"Mensajes de texto",Probacionistas!$F:$F,"&gt;="&amp;DATEVALUE("01/"&amp;K3&amp;"/"&amp;$F$2),Probacionistas!$F:$F,"&lt;="&amp;EOMONTH(DATEVALUE("01/"&amp;K3&amp;"/"&amp;$F$2),0))</f>
        <v>0</v>
      </c>
      <c r="L27" s="6">
        <f>COUNTIFS(Probacionistas!$AP:$AP,"&lt;&gt;"" ",Probacionistas!$P:$P,"Inscrito nuevo",Probacionistas!$BC:$BC,"Mensajes de texto",Probacionistas!$F:$F,"&gt;="&amp;DATEVALUE("01/"&amp;L3&amp;"/"&amp;$F$2),Probacionistas!$F:$F,"&lt;="&amp;EOMONTH(DATEVALUE("01/"&amp;L3&amp;"/"&amp;$F$2),0))</f>
        <v>0</v>
      </c>
      <c r="M27" s="6">
        <f>COUNTIFS(Probacionistas!$AP:$AP,"&lt;&gt;"" ",Probacionistas!$P:$P,"Inscrito nuevo",Probacionistas!$BC:$BC,"Mensajes de texto",Probacionistas!$F:$F,"&gt;="&amp;DATEVALUE("01/"&amp;M3&amp;"/"&amp;$F$2),Probacionistas!$F:$F,"&lt;="&amp;EOMONTH(DATEVALUE("01/"&amp;M3&amp;"/"&amp;$F$2),0))</f>
        <v>0</v>
      </c>
      <c r="N27" s="6">
        <f>COUNTIFS(Probacionistas!$AP:$AP,"&lt;&gt;"" ",Probacionistas!$P:$P,"Inscrito nuevo",Probacionistas!$BC:$BC,"Mensajes de texto",Probacionistas!$F:$F,"&gt;="&amp;DATEVALUE("01/"&amp;N3&amp;"/"&amp;$F$2),Probacionistas!$F:$F,"&lt;="&amp;EOMONTH(DATEVALUE("01/"&amp;N3&amp;"/"&amp;$F$2),0))</f>
        <v>0</v>
      </c>
      <c r="O27" s="6">
        <f>COUNTIFS(Probacionistas!$AP:$AP,"&lt;&gt;"" ",Probacionistas!$P:$P,"Inscrito nuevo",Probacionistas!$BC:$BC,"Mensajes de texto",Probacionistas!$F:$F,"&gt;="&amp;DATEVALUE("01/"&amp;O3&amp;"/"&amp;$F$2),Probacionistas!$F:$F,"&lt;="&amp;EOMONTH(DATEVALUE("01/"&amp;O3&amp;"/"&amp;$F$2),0))</f>
        <v>0</v>
      </c>
      <c r="P27" s="6">
        <f>COUNTIFS(Probacionistas!$AP:$AP,"&lt;&gt;"" ",Probacionistas!$P:$P,"Inscrito nuevo",Probacionistas!$BC:$BC,"Mensajes de texto",Probacionistas!$F:$F,"&gt;="&amp;DATEVALUE("01/"&amp;P3&amp;"/"&amp;$F$2),Probacionistas!$F:$F,"&lt;="&amp;EOMONTH(DATEVALUE("01/"&amp;P3&amp;"/"&amp;$F$2),0))</f>
        <v>0</v>
      </c>
      <c r="Q27" s="6">
        <f>COUNTIFS(Probacionistas!$AP:$AP,"&lt;&gt;"" ",Probacionistas!$P:$P,"Inscrito nuevo",Probacionistas!$BC:$BC,"Mensajes de texto",Probacionistas!$F:$F,"&gt;="&amp;DATEVALUE("01/"&amp;Q3&amp;"/"&amp;$F$2),Probacionistas!$F:$F,"&lt;="&amp;EOMONTH(DATEVALUE("01/"&amp;Q3&amp;"/"&amp;$F$2),0))</f>
        <v>0</v>
      </c>
      <c r="R27" s="57" t="str">
        <f>+Probacionistas!$B$1</f>
        <v>Trujillo</v>
      </c>
    </row>
  </sheetData>
  <sheetProtection algorithmName="SHA-512" hashValue="u1sUcAY9Cw5CiaA8bYBHV7pIwcXko16XcacTthd/Am9QUssdV51L0Of9opL3GLn5oxZQ3cO/GOwGdAZlcCzhhg==" saltValue="n2Ys9mMiTmTo7L8cRnHoCg==" spinCount="100000" sheet="1" objects="1" scenarios="1"/>
  <protectedRanges>
    <protectedRange sqref="F5" name="Rango1"/>
  </protectedRanges>
  <mergeCells count="5164">
    <mergeCell ref="WSB1:WSC1"/>
    <mergeCell ref="WSD1:WSE1"/>
    <mergeCell ref="WSF1:WSG1"/>
    <mergeCell ref="WSH1:WSI1"/>
    <mergeCell ref="WRP1:WRQ1"/>
    <mergeCell ref="WRR1:WRS1"/>
    <mergeCell ref="WRT1:WRU1"/>
    <mergeCell ref="WRV1:WRW1"/>
    <mergeCell ref="WRX1:WRY1"/>
    <mergeCell ref="WRZ1:WSA1"/>
    <mergeCell ref="WRD1:WRE1"/>
    <mergeCell ref="WRF1:WRG1"/>
    <mergeCell ref="WRH1:WRI1"/>
    <mergeCell ref="WRJ1:WRK1"/>
    <mergeCell ref="WRL1:WRM1"/>
    <mergeCell ref="WRN1:WRO1"/>
    <mergeCell ref="WQR1:WQS1"/>
    <mergeCell ref="WQT1:WQU1"/>
    <mergeCell ref="WQV1:WQW1"/>
    <mergeCell ref="WQX1:WQY1"/>
    <mergeCell ref="WQZ1:WRA1"/>
    <mergeCell ref="WRB1:WRC1"/>
    <mergeCell ref="WQF1:WQG1"/>
    <mergeCell ref="WQH1:WQI1"/>
    <mergeCell ref="WQJ1:WQK1"/>
    <mergeCell ref="WQL1:WQM1"/>
    <mergeCell ref="WQN1:WQO1"/>
    <mergeCell ref="WQP1:WQQ1"/>
    <mergeCell ref="WPT1:WPU1"/>
    <mergeCell ref="WPV1:WPW1"/>
    <mergeCell ref="WPX1:WPY1"/>
    <mergeCell ref="WPZ1:WQA1"/>
    <mergeCell ref="WQB1:WQC1"/>
    <mergeCell ref="WQD1:WQE1"/>
    <mergeCell ref="WPH1:WPI1"/>
    <mergeCell ref="WPJ1:WPK1"/>
    <mergeCell ref="WPL1:WPM1"/>
    <mergeCell ref="WPN1:WPO1"/>
    <mergeCell ref="WPP1:WPQ1"/>
    <mergeCell ref="WPR1:WPS1"/>
    <mergeCell ref="WOV1:WOW1"/>
    <mergeCell ref="WOX1:WOY1"/>
    <mergeCell ref="WOZ1:WPA1"/>
    <mergeCell ref="WPB1:WPC1"/>
    <mergeCell ref="WPD1:WPE1"/>
    <mergeCell ref="WPF1:WPG1"/>
    <mergeCell ref="WOJ1:WOK1"/>
    <mergeCell ref="WOL1:WOM1"/>
    <mergeCell ref="WON1:WOO1"/>
    <mergeCell ref="WOP1:WOQ1"/>
    <mergeCell ref="WOR1:WOS1"/>
    <mergeCell ref="WOT1:WOU1"/>
    <mergeCell ref="WNX1:WNY1"/>
    <mergeCell ref="WNZ1:WOA1"/>
    <mergeCell ref="WOB1:WOC1"/>
    <mergeCell ref="WOD1:WOE1"/>
    <mergeCell ref="WOF1:WOG1"/>
    <mergeCell ref="WOH1:WOI1"/>
    <mergeCell ref="WNL1:WNM1"/>
    <mergeCell ref="WNN1:WNO1"/>
    <mergeCell ref="WNP1:WNQ1"/>
    <mergeCell ref="WNR1:WNS1"/>
    <mergeCell ref="WNT1:WNU1"/>
    <mergeCell ref="WNV1:WNW1"/>
    <mergeCell ref="WMZ1:WNA1"/>
    <mergeCell ref="WNB1:WNC1"/>
    <mergeCell ref="WND1:WNE1"/>
    <mergeCell ref="WNF1:WNG1"/>
    <mergeCell ref="WNH1:WNI1"/>
    <mergeCell ref="WNJ1:WNK1"/>
    <mergeCell ref="WMN1:WMO1"/>
    <mergeCell ref="WMP1:WMQ1"/>
    <mergeCell ref="WMR1:WMS1"/>
    <mergeCell ref="WMT1:WMU1"/>
    <mergeCell ref="WMV1:WMW1"/>
    <mergeCell ref="WMX1:WMY1"/>
    <mergeCell ref="WMB1:WMC1"/>
    <mergeCell ref="WMD1:WME1"/>
    <mergeCell ref="WMF1:WMG1"/>
    <mergeCell ref="WMH1:WMI1"/>
    <mergeCell ref="WMJ1:WMK1"/>
    <mergeCell ref="WML1:WMM1"/>
    <mergeCell ref="WIB1:WIC1"/>
    <mergeCell ref="WID1:WIE1"/>
    <mergeCell ref="WIF1:WIG1"/>
    <mergeCell ref="WIH1:WII1"/>
    <mergeCell ref="WIJ1:WIK1"/>
    <mergeCell ref="WIL1:WIM1"/>
    <mergeCell ref="WHP1:WHQ1"/>
    <mergeCell ref="WHR1:WHS1"/>
    <mergeCell ref="WHT1:WHU1"/>
    <mergeCell ref="WHV1:WHW1"/>
    <mergeCell ref="WHX1:WHY1"/>
    <mergeCell ref="WHZ1:WIA1"/>
    <mergeCell ref="WHD1:WHE1"/>
    <mergeCell ref="WHF1:WHG1"/>
    <mergeCell ref="WHH1:WHI1"/>
    <mergeCell ref="WHJ1:WHK1"/>
    <mergeCell ref="WHL1:WHM1"/>
    <mergeCell ref="WHN1:WHO1"/>
    <mergeCell ref="WGR1:WGS1"/>
    <mergeCell ref="WGT1:WGU1"/>
    <mergeCell ref="WGV1:WGW1"/>
    <mergeCell ref="WGX1:WGY1"/>
    <mergeCell ref="WGZ1:WHA1"/>
    <mergeCell ref="WHB1:WHC1"/>
    <mergeCell ref="WGF1:WGG1"/>
    <mergeCell ref="WGH1:WGI1"/>
    <mergeCell ref="WGJ1:WGK1"/>
    <mergeCell ref="WGL1:WGM1"/>
    <mergeCell ref="WGN1:WGO1"/>
    <mergeCell ref="WGP1:WGQ1"/>
    <mergeCell ref="WFT1:WFU1"/>
    <mergeCell ref="WFV1:WFW1"/>
    <mergeCell ref="WFX1:WFY1"/>
    <mergeCell ref="WFZ1:WGA1"/>
    <mergeCell ref="WGB1:WGC1"/>
    <mergeCell ref="WGD1:WGE1"/>
    <mergeCell ref="WFH1:WFI1"/>
    <mergeCell ref="WFJ1:WFK1"/>
    <mergeCell ref="WFL1:WFM1"/>
    <mergeCell ref="WFN1:WFO1"/>
    <mergeCell ref="WFP1:WFQ1"/>
    <mergeCell ref="WFR1:WFS1"/>
    <mergeCell ref="WEV1:WEW1"/>
    <mergeCell ref="WEX1:WEY1"/>
    <mergeCell ref="WEZ1:WFA1"/>
    <mergeCell ref="WFB1:WFC1"/>
    <mergeCell ref="WFD1:WFE1"/>
    <mergeCell ref="WFF1:WFG1"/>
    <mergeCell ref="WEJ1:WEK1"/>
    <mergeCell ref="WEL1:WEM1"/>
    <mergeCell ref="WEN1:WEO1"/>
    <mergeCell ref="WEP1:WEQ1"/>
    <mergeCell ref="WER1:WES1"/>
    <mergeCell ref="WET1:WEU1"/>
    <mergeCell ref="WDX1:WDY1"/>
    <mergeCell ref="WDZ1:WEA1"/>
    <mergeCell ref="WEB1:WEC1"/>
    <mergeCell ref="WED1:WEE1"/>
    <mergeCell ref="WEF1:WEG1"/>
    <mergeCell ref="WEH1:WEI1"/>
    <mergeCell ref="WDL1:WDM1"/>
    <mergeCell ref="WDN1:WDO1"/>
    <mergeCell ref="WDP1:WDQ1"/>
    <mergeCell ref="WDR1:WDS1"/>
    <mergeCell ref="WDT1:WDU1"/>
    <mergeCell ref="WDV1:WDW1"/>
    <mergeCell ref="WCZ1:WDA1"/>
    <mergeCell ref="WDB1:WDC1"/>
    <mergeCell ref="WDD1:WDE1"/>
    <mergeCell ref="WDF1:WDG1"/>
    <mergeCell ref="WDH1:WDI1"/>
    <mergeCell ref="WDJ1:WDK1"/>
    <mergeCell ref="WCN1:WCO1"/>
    <mergeCell ref="WCP1:WCQ1"/>
    <mergeCell ref="WCR1:WCS1"/>
    <mergeCell ref="WCT1:WCU1"/>
    <mergeCell ref="WCV1:WCW1"/>
    <mergeCell ref="WCX1:WCY1"/>
    <mergeCell ref="VYN1:VYO1"/>
    <mergeCell ref="VYP1:VYQ1"/>
    <mergeCell ref="WCF1:WCG1"/>
    <mergeCell ref="WCH1:WCI1"/>
    <mergeCell ref="WCJ1:WCK1"/>
    <mergeCell ref="WCL1:WCM1"/>
    <mergeCell ref="VYB1:VYC1"/>
    <mergeCell ref="VYD1:VYE1"/>
    <mergeCell ref="VYF1:VYG1"/>
    <mergeCell ref="VYH1:VYI1"/>
    <mergeCell ref="VYJ1:VYK1"/>
    <mergeCell ref="VYL1:VYM1"/>
    <mergeCell ref="VXP1:VXQ1"/>
    <mergeCell ref="VXR1:VXS1"/>
    <mergeCell ref="VXT1:VXU1"/>
    <mergeCell ref="VXV1:VXW1"/>
    <mergeCell ref="VXX1:VXY1"/>
    <mergeCell ref="VXZ1:VYA1"/>
    <mergeCell ref="VXD1:VXE1"/>
    <mergeCell ref="VXF1:VXG1"/>
    <mergeCell ref="VXH1:VXI1"/>
    <mergeCell ref="VXJ1:VXK1"/>
    <mergeCell ref="VXL1:VXM1"/>
    <mergeCell ref="VXN1:VXO1"/>
    <mergeCell ref="VWR1:VWS1"/>
    <mergeCell ref="VWT1:VWU1"/>
    <mergeCell ref="VWV1:VWW1"/>
    <mergeCell ref="VWX1:VWY1"/>
    <mergeCell ref="VWZ1:VXA1"/>
    <mergeCell ref="VXB1:VXC1"/>
    <mergeCell ref="VWF1:VWG1"/>
    <mergeCell ref="VWH1:VWI1"/>
    <mergeCell ref="VWJ1:VWK1"/>
    <mergeCell ref="VWL1:VWM1"/>
    <mergeCell ref="VWN1:VWO1"/>
    <mergeCell ref="VWP1:VWQ1"/>
    <mergeCell ref="VVT1:VVU1"/>
    <mergeCell ref="VVV1:VVW1"/>
    <mergeCell ref="VVX1:VVY1"/>
    <mergeCell ref="VVZ1:VWA1"/>
    <mergeCell ref="VWB1:VWC1"/>
    <mergeCell ref="VWD1:VWE1"/>
    <mergeCell ref="VVH1:VVI1"/>
    <mergeCell ref="VVJ1:VVK1"/>
    <mergeCell ref="VVL1:VVM1"/>
    <mergeCell ref="VVN1:VVO1"/>
    <mergeCell ref="VVP1:VVQ1"/>
    <mergeCell ref="VVR1:VVS1"/>
    <mergeCell ref="VUV1:VUW1"/>
    <mergeCell ref="VUX1:VUY1"/>
    <mergeCell ref="VUZ1:VVA1"/>
    <mergeCell ref="VVB1:VVC1"/>
    <mergeCell ref="VVD1:VVE1"/>
    <mergeCell ref="VVF1:VVG1"/>
    <mergeCell ref="VUJ1:VUK1"/>
    <mergeCell ref="VUL1:VUM1"/>
    <mergeCell ref="VUN1:VUO1"/>
    <mergeCell ref="VUP1:VUQ1"/>
    <mergeCell ref="VUR1:VUS1"/>
    <mergeCell ref="VUT1:VUU1"/>
    <mergeCell ref="VTX1:VTY1"/>
    <mergeCell ref="VTZ1:VUA1"/>
    <mergeCell ref="VUB1:VUC1"/>
    <mergeCell ref="VUD1:VUE1"/>
    <mergeCell ref="VUF1:VUG1"/>
    <mergeCell ref="VUH1:VUI1"/>
    <mergeCell ref="VTL1:VTM1"/>
    <mergeCell ref="VTN1:VTO1"/>
    <mergeCell ref="VTP1:VTQ1"/>
    <mergeCell ref="VTR1:VTS1"/>
    <mergeCell ref="VTT1:VTU1"/>
    <mergeCell ref="VTV1:VTW1"/>
    <mergeCell ref="VSZ1:VTA1"/>
    <mergeCell ref="VTB1:VTC1"/>
    <mergeCell ref="VTD1:VTE1"/>
    <mergeCell ref="VTF1:VTG1"/>
    <mergeCell ref="VTH1:VTI1"/>
    <mergeCell ref="VTJ1:VTK1"/>
    <mergeCell ref="VSN1:VSO1"/>
    <mergeCell ref="VSP1:VSQ1"/>
    <mergeCell ref="VSR1:VSS1"/>
    <mergeCell ref="VST1:VSU1"/>
    <mergeCell ref="VSV1:VSW1"/>
    <mergeCell ref="VSX1:VSY1"/>
    <mergeCell ref="VON1:VOO1"/>
    <mergeCell ref="VOP1:VOQ1"/>
    <mergeCell ref="VOR1:VOS1"/>
    <mergeCell ref="VOT1:VOU1"/>
    <mergeCell ref="VSJ1:VSK1"/>
    <mergeCell ref="VSL1:VSM1"/>
    <mergeCell ref="VOB1:VOC1"/>
    <mergeCell ref="VOD1:VOE1"/>
    <mergeCell ref="VOF1:VOG1"/>
    <mergeCell ref="VOH1:VOI1"/>
    <mergeCell ref="VOJ1:VOK1"/>
    <mergeCell ref="VOL1:VOM1"/>
    <mergeCell ref="VNP1:VNQ1"/>
    <mergeCell ref="VNR1:VNS1"/>
    <mergeCell ref="VNT1:VNU1"/>
    <mergeCell ref="VNV1:VNW1"/>
    <mergeCell ref="VNX1:VNY1"/>
    <mergeCell ref="VNZ1:VOA1"/>
    <mergeCell ref="VND1:VNE1"/>
    <mergeCell ref="VNF1:VNG1"/>
    <mergeCell ref="VNH1:VNI1"/>
    <mergeCell ref="VNJ1:VNK1"/>
    <mergeCell ref="VNL1:VNM1"/>
    <mergeCell ref="VNN1:VNO1"/>
    <mergeCell ref="VMR1:VMS1"/>
    <mergeCell ref="VMT1:VMU1"/>
    <mergeCell ref="VMV1:VMW1"/>
    <mergeCell ref="VMX1:VMY1"/>
    <mergeCell ref="VMZ1:VNA1"/>
    <mergeCell ref="VNB1:VNC1"/>
    <mergeCell ref="VMF1:VMG1"/>
    <mergeCell ref="VMH1:VMI1"/>
    <mergeCell ref="VMJ1:VMK1"/>
    <mergeCell ref="VML1:VMM1"/>
    <mergeCell ref="VMN1:VMO1"/>
    <mergeCell ref="VMP1:VMQ1"/>
    <mergeCell ref="VLT1:VLU1"/>
    <mergeCell ref="VLV1:VLW1"/>
    <mergeCell ref="VLX1:VLY1"/>
    <mergeCell ref="VLZ1:VMA1"/>
    <mergeCell ref="VMB1:VMC1"/>
    <mergeCell ref="VMD1:VME1"/>
    <mergeCell ref="VLH1:VLI1"/>
    <mergeCell ref="VLJ1:VLK1"/>
    <mergeCell ref="VLL1:VLM1"/>
    <mergeCell ref="VLN1:VLO1"/>
    <mergeCell ref="VLP1:VLQ1"/>
    <mergeCell ref="VLR1:VLS1"/>
    <mergeCell ref="VKV1:VKW1"/>
    <mergeCell ref="VKX1:VKY1"/>
    <mergeCell ref="VKZ1:VLA1"/>
    <mergeCell ref="VLB1:VLC1"/>
    <mergeCell ref="VLD1:VLE1"/>
    <mergeCell ref="VLF1:VLG1"/>
    <mergeCell ref="VKJ1:VKK1"/>
    <mergeCell ref="VKL1:VKM1"/>
    <mergeCell ref="VKN1:VKO1"/>
    <mergeCell ref="VKP1:VKQ1"/>
    <mergeCell ref="VKR1:VKS1"/>
    <mergeCell ref="VKT1:VKU1"/>
    <mergeCell ref="VJX1:VJY1"/>
    <mergeCell ref="VJZ1:VKA1"/>
    <mergeCell ref="VKB1:VKC1"/>
    <mergeCell ref="VKD1:VKE1"/>
    <mergeCell ref="VKF1:VKG1"/>
    <mergeCell ref="VKH1:VKI1"/>
    <mergeCell ref="VJL1:VJM1"/>
    <mergeCell ref="VJN1:VJO1"/>
    <mergeCell ref="VJP1:VJQ1"/>
    <mergeCell ref="VJR1:VJS1"/>
    <mergeCell ref="VJT1:VJU1"/>
    <mergeCell ref="VJV1:VJW1"/>
    <mergeCell ref="VIZ1:VJA1"/>
    <mergeCell ref="VJB1:VJC1"/>
    <mergeCell ref="VJD1:VJE1"/>
    <mergeCell ref="VJF1:VJG1"/>
    <mergeCell ref="VJH1:VJI1"/>
    <mergeCell ref="VJJ1:VJK1"/>
    <mergeCell ref="VIN1:VIO1"/>
    <mergeCell ref="VIP1:VIQ1"/>
    <mergeCell ref="VIR1:VIS1"/>
    <mergeCell ref="VIT1:VIU1"/>
    <mergeCell ref="VIV1:VIW1"/>
    <mergeCell ref="VIX1:VIY1"/>
    <mergeCell ref="VEN1:VEO1"/>
    <mergeCell ref="VEP1:VEQ1"/>
    <mergeCell ref="VER1:VES1"/>
    <mergeCell ref="VET1:VEU1"/>
    <mergeCell ref="VEV1:VEW1"/>
    <mergeCell ref="VEX1:VEY1"/>
    <mergeCell ref="VEB1:VEC1"/>
    <mergeCell ref="VED1:VEE1"/>
    <mergeCell ref="VEF1:VEG1"/>
    <mergeCell ref="VEH1:VEI1"/>
    <mergeCell ref="VEJ1:VEK1"/>
    <mergeCell ref="VEL1:VEM1"/>
    <mergeCell ref="VDP1:VDQ1"/>
    <mergeCell ref="VDR1:VDS1"/>
    <mergeCell ref="VDT1:VDU1"/>
    <mergeCell ref="VDV1:VDW1"/>
    <mergeCell ref="VDX1:VDY1"/>
    <mergeCell ref="VDZ1:VEA1"/>
    <mergeCell ref="VDD1:VDE1"/>
    <mergeCell ref="VDF1:VDG1"/>
    <mergeCell ref="VDH1:VDI1"/>
    <mergeCell ref="VDJ1:VDK1"/>
    <mergeCell ref="VDL1:VDM1"/>
    <mergeCell ref="VDN1:VDO1"/>
    <mergeCell ref="VCR1:VCS1"/>
    <mergeCell ref="VCT1:VCU1"/>
    <mergeCell ref="VCV1:VCW1"/>
    <mergeCell ref="VCX1:VCY1"/>
    <mergeCell ref="VCZ1:VDA1"/>
    <mergeCell ref="VDB1:VDC1"/>
    <mergeCell ref="VCF1:VCG1"/>
    <mergeCell ref="VCH1:VCI1"/>
    <mergeCell ref="VCJ1:VCK1"/>
    <mergeCell ref="VCL1:VCM1"/>
    <mergeCell ref="VCN1:VCO1"/>
    <mergeCell ref="VCP1:VCQ1"/>
    <mergeCell ref="VBT1:VBU1"/>
    <mergeCell ref="VBV1:VBW1"/>
    <mergeCell ref="VBX1:VBY1"/>
    <mergeCell ref="VBZ1:VCA1"/>
    <mergeCell ref="VCB1:VCC1"/>
    <mergeCell ref="VCD1:VCE1"/>
    <mergeCell ref="VBH1:VBI1"/>
    <mergeCell ref="VBJ1:VBK1"/>
    <mergeCell ref="VBL1:VBM1"/>
    <mergeCell ref="VBN1:VBO1"/>
    <mergeCell ref="VBP1:VBQ1"/>
    <mergeCell ref="VBR1:VBS1"/>
    <mergeCell ref="VAV1:VAW1"/>
    <mergeCell ref="VAX1:VAY1"/>
    <mergeCell ref="VAZ1:VBA1"/>
    <mergeCell ref="VBB1:VBC1"/>
    <mergeCell ref="VBD1:VBE1"/>
    <mergeCell ref="VBF1:VBG1"/>
    <mergeCell ref="VAJ1:VAK1"/>
    <mergeCell ref="VAL1:VAM1"/>
    <mergeCell ref="VAN1:VAO1"/>
    <mergeCell ref="VAP1:VAQ1"/>
    <mergeCell ref="VAR1:VAS1"/>
    <mergeCell ref="VAT1:VAU1"/>
    <mergeCell ref="UZX1:UZY1"/>
    <mergeCell ref="UZZ1:VAA1"/>
    <mergeCell ref="VAB1:VAC1"/>
    <mergeCell ref="VAD1:VAE1"/>
    <mergeCell ref="VAF1:VAG1"/>
    <mergeCell ref="VAH1:VAI1"/>
    <mergeCell ref="UZL1:UZM1"/>
    <mergeCell ref="UZN1:UZO1"/>
    <mergeCell ref="UZP1:UZQ1"/>
    <mergeCell ref="UZR1:UZS1"/>
    <mergeCell ref="UZT1:UZU1"/>
    <mergeCell ref="UZV1:UZW1"/>
    <mergeCell ref="UYZ1:UZA1"/>
    <mergeCell ref="UZB1:UZC1"/>
    <mergeCell ref="UZD1:UZE1"/>
    <mergeCell ref="UZF1:UZG1"/>
    <mergeCell ref="UZH1:UZI1"/>
    <mergeCell ref="UZJ1:UZK1"/>
    <mergeCell ref="UUZ1:UVA1"/>
    <mergeCell ref="UVB1:UVC1"/>
    <mergeCell ref="UYR1:UYS1"/>
    <mergeCell ref="UYT1:UYU1"/>
    <mergeCell ref="UYV1:UYW1"/>
    <mergeCell ref="UYX1:UYY1"/>
    <mergeCell ref="UUN1:UUO1"/>
    <mergeCell ref="UUP1:UUQ1"/>
    <mergeCell ref="UUR1:UUS1"/>
    <mergeCell ref="UUT1:UUU1"/>
    <mergeCell ref="UUV1:UUW1"/>
    <mergeCell ref="UUX1:UUY1"/>
    <mergeCell ref="UUB1:UUC1"/>
    <mergeCell ref="UUD1:UUE1"/>
    <mergeCell ref="UUF1:UUG1"/>
    <mergeCell ref="UUH1:UUI1"/>
    <mergeCell ref="UUJ1:UUK1"/>
    <mergeCell ref="UUL1:UUM1"/>
    <mergeCell ref="UTP1:UTQ1"/>
    <mergeCell ref="UTR1:UTS1"/>
    <mergeCell ref="UTT1:UTU1"/>
    <mergeCell ref="UTV1:UTW1"/>
    <mergeCell ref="UTX1:UTY1"/>
    <mergeCell ref="UTZ1:UUA1"/>
    <mergeCell ref="UTD1:UTE1"/>
    <mergeCell ref="UTF1:UTG1"/>
    <mergeCell ref="UTH1:UTI1"/>
    <mergeCell ref="UTJ1:UTK1"/>
    <mergeCell ref="UTL1:UTM1"/>
    <mergeCell ref="UTN1:UTO1"/>
    <mergeCell ref="USR1:USS1"/>
    <mergeCell ref="UST1:USU1"/>
    <mergeCell ref="USV1:USW1"/>
    <mergeCell ref="USX1:USY1"/>
    <mergeCell ref="USZ1:UTA1"/>
    <mergeCell ref="UTB1:UTC1"/>
    <mergeCell ref="USF1:USG1"/>
    <mergeCell ref="USH1:USI1"/>
    <mergeCell ref="USJ1:USK1"/>
    <mergeCell ref="USL1:USM1"/>
    <mergeCell ref="USN1:USO1"/>
    <mergeCell ref="USP1:USQ1"/>
    <mergeCell ref="URT1:URU1"/>
    <mergeCell ref="URV1:URW1"/>
    <mergeCell ref="URX1:URY1"/>
    <mergeCell ref="URZ1:USA1"/>
    <mergeCell ref="USB1:USC1"/>
    <mergeCell ref="USD1:USE1"/>
    <mergeCell ref="URH1:URI1"/>
    <mergeCell ref="URJ1:URK1"/>
    <mergeCell ref="URL1:URM1"/>
    <mergeCell ref="URN1:URO1"/>
    <mergeCell ref="URP1:URQ1"/>
    <mergeCell ref="URR1:URS1"/>
    <mergeCell ref="UQV1:UQW1"/>
    <mergeCell ref="UQX1:UQY1"/>
    <mergeCell ref="UQZ1:URA1"/>
    <mergeCell ref="URB1:URC1"/>
    <mergeCell ref="URD1:URE1"/>
    <mergeCell ref="URF1:URG1"/>
    <mergeCell ref="UQJ1:UQK1"/>
    <mergeCell ref="UQL1:UQM1"/>
    <mergeCell ref="UQN1:UQO1"/>
    <mergeCell ref="UQP1:UQQ1"/>
    <mergeCell ref="UQR1:UQS1"/>
    <mergeCell ref="UQT1:UQU1"/>
    <mergeCell ref="UPX1:UPY1"/>
    <mergeCell ref="UPZ1:UQA1"/>
    <mergeCell ref="UQB1:UQC1"/>
    <mergeCell ref="UQD1:UQE1"/>
    <mergeCell ref="UQF1:UQG1"/>
    <mergeCell ref="UQH1:UQI1"/>
    <mergeCell ref="UPL1:UPM1"/>
    <mergeCell ref="UPN1:UPO1"/>
    <mergeCell ref="UPP1:UPQ1"/>
    <mergeCell ref="UPR1:UPS1"/>
    <mergeCell ref="UPT1:UPU1"/>
    <mergeCell ref="UPV1:UPW1"/>
    <mergeCell ref="UOZ1:UPA1"/>
    <mergeCell ref="UPB1:UPC1"/>
    <mergeCell ref="UPD1:UPE1"/>
    <mergeCell ref="UPF1:UPG1"/>
    <mergeCell ref="UPH1:UPI1"/>
    <mergeCell ref="UPJ1:UPK1"/>
    <mergeCell ref="UKZ1:ULA1"/>
    <mergeCell ref="ULB1:ULC1"/>
    <mergeCell ref="ULD1:ULE1"/>
    <mergeCell ref="ULF1:ULG1"/>
    <mergeCell ref="UOV1:UOW1"/>
    <mergeCell ref="UOX1:UOY1"/>
    <mergeCell ref="UKN1:UKO1"/>
    <mergeCell ref="UKP1:UKQ1"/>
    <mergeCell ref="UKR1:UKS1"/>
    <mergeCell ref="UKT1:UKU1"/>
    <mergeCell ref="UKV1:UKW1"/>
    <mergeCell ref="UKX1:UKY1"/>
    <mergeCell ref="UKB1:UKC1"/>
    <mergeCell ref="UKD1:UKE1"/>
    <mergeCell ref="UKF1:UKG1"/>
    <mergeCell ref="UKH1:UKI1"/>
    <mergeCell ref="UKJ1:UKK1"/>
    <mergeCell ref="UKL1:UKM1"/>
    <mergeCell ref="UJP1:UJQ1"/>
    <mergeCell ref="UJR1:UJS1"/>
    <mergeCell ref="UJT1:UJU1"/>
    <mergeCell ref="UJV1:UJW1"/>
    <mergeCell ref="UJX1:UJY1"/>
    <mergeCell ref="UJZ1:UKA1"/>
    <mergeCell ref="UJD1:UJE1"/>
    <mergeCell ref="UJF1:UJG1"/>
    <mergeCell ref="UJH1:UJI1"/>
    <mergeCell ref="UJJ1:UJK1"/>
    <mergeCell ref="UJL1:UJM1"/>
    <mergeCell ref="UJN1:UJO1"/>
    <mergeCell ref="UIR1:UIS1"/>
    <mergeCell ref="UIT1:UIU1"/>
    <mergeCell ref="UIV1:UIW1"/>
    <mergeCell ref="UIX1:UIY1"/>
    <mergeCell ref="UIZ1:UJA1"/>
    <mergeCell ref="UJB1:UJC1"/>
    <mergeCell ref="UIF1:UIG1"/>
    <mergeCell ref="UIH1:UII1"/>
    <mergeCell ref="UIJ1:UIK1"/>
    <mergeCell ref="UIL1:UIM1"/>
    <mergeCell ref="UIN1:UIO1"/>
    <mergeCell ref="UIP1:UIQ1"/>
    <mergeCell ref="UHT1:UHU1"/>
    <mergeCell ref="UHV1:UHW1"/>
    <mergeCell ref="UHX1:UHY1"/>
    <mergeCell ref="UHZ1:UIA1"/>
    <mergeCell ref="UIB1:UIC1"/>
    <mergeCell ref="UID1:UIE1"/>
    <mergeCell ref="UHH1:UHI1"/>
    <mergeCell ref="UHJ1:UHK1"/>
    <mergeCell ref="UHL1:UHM1"/>
    <mergeCell ref="UHN1:UHO1"/>
    <mergeCell ref="UHP1:UHQ1"/>
    <mergeCell ref="UHR1:UHS1"/>
    <mergeCell ref="UGV1:UGW1"/>
    <mergeCell ref="UGX1:UGY1"/>
    <mergeCell ref="UGZ1:UHA1"/>
    <mergeCell ref="UHB1:UHC1"/>
    <mergeCell ref="UHD1:UHE1"/>
    <mergeCell ref="UHF1:UHG1"/>
    <mergeCell ref="UGJ1:UGK1"/>
    <mergeCell ref="UGL1:UGM1"/>
    <mergeCell ref="UGN1:UGO1"/>
    <mergeCell ref="UGP1:UGQ1"/>
    <mergeCell ref="UGR1:UGS1"/>
    <mergeCell ref="UGT1:UGU1"/>
    <mergeCell ref="UFX1:UFY1"/>
    <mergeCell ref="UFZ1:UGA1"/>
    <mergeCell ref="UGB1:UGC1"/>
    <mergeCell ref="UGD1:UGE1"/>
    <mergeCell ref="UGF1:UGG1"/>
    <mergeCell ref="UGH1:UGI1"/>
    <mergeCell ref="UFL1:UFM1"/>
    <mergeCell ref="UFN1:UFO1"/>
    <mergeCell ref="UFP1:UFQ1"/>
    <mergeCell ref="UFR1:UFS1"/>
    <mergeCell ref="UFT1:UFU1"/>
    <mergeCell ref="UFV1:UFW1"/>
    <mergeCell ref="UEZ1:UFA1"/>
    <mergeCell ref="UFB1:UFC1"/>
    <mergeCell ref="UFD1:UFE1"/>
    <mergeCell ref="UFF1:UFG1"/>
    <mergeCell ref="UFH1:UFI1"/>
    <mergeCell ref="UFJ1:UFK1"/>
    <mergeCell ref="UAZ1:UBA1"/>
    <mergeCell ref="UBB1:UBC1"/>
    <mergeCell ref="UBD1:UBE1"/>
    <mergeCell ref="UBF1:UBG1"/>
    <mergeCell ref="UBH1:UBI1"/>
    <mergeCell ref="UBJ1:UBK1"/>
    <mergeCell ref="UAN1:UAO1"/>
    <mergeCell ref="UAP1:UAQ1"/>
    <mergeCell ref="UAR1:UAS1"/>
    <mergeCell ref="UAT1:UAU1"/>
    <mergeCell ref="UAV1:UAW1"/>
    <mergeCell ref="UAX1:UAY1"/>
    <mergeCell ref="UAB1:UAC1"/>
    <mergeCell ref="UAD1:UAE1"/>
    <mergeCell ref="UAF1:UAG1"/>
    <mergeCell ref="UAH1:UAI1"/>
    <mergeCell ref="UAJ1:UAK1"/>
    <mergeCell ref="UAL1:UAM1"/>
    <mergeCell ref="TZP1:TZQ1"/>
    <mergeCell ref="TZR1:TZS1"/>
    <mergeCell ref="TZT1:TZU1"/>
    <mergeCell ref="TZV1:TZW1"/>
    <mergeCell ref="TZX1:TZY1"/>
    <mergeCell ref="TZZ1:UAA1"/>
    <mergeCell ref="TZD1:TZE1"/>
    <mergeCell ref="TZF1:TZG1"/>
    <mergeCell ref="TZH1:TZI1"/>
    <mergeCell ref="TZJ1:TZK1"/>
    <mergeCell ref="TZL1:TZM1"/>
    <mergeCell ref="TZN1:TZO1"/>
    <mergeCell ref="TYR1:TYS1"/>
    <mergeCell ref="TYT1:TYU1"/>
    <mergeCell ref="TYV1:TYW1"/>
    <mergeCell ref="TYX1:TYY1"/>
    <mergeCell ref="TYZ1:TZA1"/>
    <mergeCell ref="TZB1:TZC1"/>
    <mergeCell ref="TYF1:TYG1"/>
    <mergeCell ref="TYH1:TYI1"/>
    <mergeCell ref="TYJ1:TYK1"/>
    <mergeCell ref="TYL1:TYM1"/>
    <mergeCell ref="TYN1:TYO1"/>
    <mergeCell ref="TYP1:TYQ1"/>
    <mergeCell ref="TXT1:TXU1"/>
    <mergeCell ref="TXV1:TXW1"/>
    <mergeCell ref="TXX1:TXY1"/>
    <mergeCell ref="TXZ1:TYA1"/>
    <mergeCell ref="TYB1:TYC1"/>
    <mergeCell ref="TYD1:TYE1"/>
    <mergeCell ref="TXH1:TXI1"/>
    <mergeCell ref="TXJ1:TXK1"/>
    <mergeCell ref="TXL1:TXM1"/>
    <mergeCell ref="TXN1:TXO1"/>
    <mergeCell ref="TXP1:TXQ1"/>
    <mergeCell ref="TXR1:TXS1"/>
    <mergeCell ref="TWV1:TWW1"/>
    <mergeCell ref="TWX1:TWY1"/>
    <mergeCell ref="TWZ1:TXA1"/>
    <mergeCell ref="TXB1:TXC1"/>
    <mergeCell ref="TXD1:TXE1"/>
    <mergeCell ref="TXF1:TXG1"/>
    <mergeCell ref="TWJ1:TWK1"/>
    <mergeCell ref="TWL1:TWM1"/>
    <mergeCell ref="TWN1:TWO1"/>
    <mergeCell ref="TWP1:TWQ1"/>
    <mergeCell ref="TWR1:TWS1"/>
    <mergeCell ref="TWT1:TWU1"/>
    <mergeCell ref="TVX1:TVY1"/>
    <mergeCell ref="TVZ1:TWA1"/>
    <mergeCell ref="TWB1:TWC1"/>
    <mergeCell ref="TWD1:TWE1"/>
    <mergeCell ref="TWF1:TWG1"/>
    <mergeCell ref="TWH1:TWI1"/>
    <mergeCell ref="TVL1:TVM1"/>
    <mergeCell ref="TVN1:TVO1"/>
    <mergeCell ref="TVP1:TVQ1"/>
    <mergeCell ref="TVR1:TVS1"/>
    <mergeCell ref="TVT1:TVU1"/>
    <mergeCell ref="TVV1:TVW1"/>
    <mergeCell ref="TRL1:TRM1"/>
    <mergeCell ref="TRN1:TRO1"/>
    <mergeCell ref="TVD1:TVE1"/>
    <mergeCell ref="TVF1:TVG1"/>
    <mergeCell ref="TVH1:TVI1"/>
    <mergeCell ref="TVJ1:TVK1"/>
    <mergeCell ref="TQZ1:TRA1"/>
    <mergeCell ref="TRB1:TRC1"/>
    <mergeCell ref="TRD1:TRE1"/>
    <mergeCell ref="TRF1:TRG1"/>
    <mergeCell ref="TRH1:TRI1"/>
    <mergeCell ref="TRJ1:TRK1"/>
    <mergeCell ref="TQN1:TQO1"/>
    <mergeCell ref="TQP1:TQQ1"/>
    <mergeCell ref="TQR1:TQS1"/>
    <mergeCell ref="TQT1:TQU1"/>
    <mergeCell ref="TQV1:TQW1"/>
    <mergeCell ref="TQX1:TQY1"/>
    <mergeCell ref="TQB1:TQC1"/>
    <mergeCell ref="TQD1:TQE1"/>
    <mergeCell ref="TQF1:TQG1"/>
    <mergeCell ref="TQH1:TQI1"/>
    <mergeCell ref="TQJ1:TQK1"/>
    <mergeCell ref="TQL1:TQM1"/>
    <mergeCell ref="TPP1:TPQ1"/>
    <mergeCell ref="TPR1:TPS1"/>
    <mergeCell ref="TPT1:TPU1"/>
    <mergeCell ref="TPV1:TPW1"/>
    <mergeCell ref="TPX1:TPY1"/>
    <mergeCell ref="TPZ1:TQA1"/>
    <mergeCell ref="TPD1:TPE1"/>
    <mergeCell ref="TPF1:TPG1"/>
    <mergeCell ref="TPH1:TPI1"/>
    <mergeCell ref="TPJ1:TPK1"/>
    <mergeCell ref="TPL1:TPM1"/>
    <mergeCell ref="TPN1:TPO1"/>
    <mergeCell ref="TOR1:TOS1"/>
    <mergeCell ref="TOT1:TOU1"/>
    <mergeCell ref="TOV1:TOW1"/>
    <mergeCell ref="TOX1:TOY1"/>
    <mergeCell ref="TOZ1:TPA1"/>
    <mergeCell ref="TPB1:TPC1"/>
    <mergeCell ref="TOF1:TOG1"/>
    <mergeCell ref="TOH1:TOI1"/>
    <mergeCell ref="TOJ1:TOK1"/>
    <mergeCell ref="TOL1:TOM1"/>
    <mergeCell ref="TON1:TOO1"/>
    <mergeCell ref="TOP1:TOQ1"/>
    <mergeCell ref="TNT1:TNU1"/>
    <mergeCell ref="TNV1:TNW1"/>
    <mergeCell ref="TNX1:TNY1"/>
    <mergeCell ref="TNZ1:TOA1"/>
    <mergeCell ref="TOB1:TOC1"/>
    <mergeCell ref="TOD1:TOE1"/>
    <mergeCell ref="TNH1:TNI1"/>
    <mergeCell ref="TNJ1:TNK1"/>
    <mergeCell ref="TNL1:TNM1"/>
    <mergeCell ref="TNN1:TNO1"/>
    <mergeCell ref="TNP1:TNQ1"/>
    <mergeCell ref="TNR1:TNS1"/>
    <mergeCell ref="TMV1:TMW1"/>
    <mergeCell ref="TMX1:TMY1"/>
    <mergeCell ref="TMZ1:TNA1"/>
    <mergeCell ref="TNB1:TNC1"/>
    <mergeCell ref="TND1:TNE1"/>
    <mergeCell ref="TNF1:TNG1"/>
    <mergeCell ref="TMJ1:TMK1"/>
    <mergeCell ref="TML1:TMM1"/>
    <mergeCell ref="TMN1:TMO1"/>
    <mergeCell ref="TMP1:TMQ1"/>
    <mergeCell ref="TMR1:TMS1"/>
    <mergeCell ref="TMT1:TMU1"/>
    <mergeCell ref="TLX1:TLY1"/>
    <mergeCell ref="TLZ1:TMA1"/>
    <mergeCell ref="TMB1:TMC1"/>
    <mergeCell ref="TMD1:TME1"/>
    <mergeCell ref="TMF1:TMG1"/>
    <mergeCell ref="TMH1:TMI1"/>
    <mergeCell ref="TLL1:TLM1"/>
    <mergeCell ref="TLN1:TLO1"/>
    <mergeCell ref="TLP1:TLQ1"/>
    <mergeCell ref="TLR1:TLS1"/>
    <mergeCell ref="TLT1:TLU1"/>
    <mergeCell ref="TLV1:TLW1"/>
    <mergeCell ref="THL1:THM1"/>
    <mergeCell ref="THN1:THO1"/>
    <mergeCell ref="THP1:THQ1"/>
    <mergeCell ref="THR1:THS1"/>
    <mergeCell ref="TLH1:TLI1"/>
    <mergeCell ref="TLJ1:TLK1"/>
    <mergeCell ref="TGZ1:THA1"/>
    <mergeCell ref="THB1:THC1"/>
    <mergeCell ref="THD1:THE1"/>
    <mergeCell ref="THF1:THG1"/>
    <mergeCell ref="THH1:THI1"/>
    <mergeCell ref="THJ1:THK1"/>
    <mergeCell ref="TGN1:TGO1"/>
    <mergeCell ref="TGP1:TGQ1"/>
    <mergeCell ref="TGR1:TGS1"/>
    <mergeCell ref="TGT1:TGU1"/>
    <mergeCell ref="TGV1:TGW1"/>
    <mergeCell ref="TGX1:TGY1"/>
    <mergeCell ref="TGB1:TGC1"/>
    <mergeCell ref="TGD1:TGE1"/>
    <mergeCell ref="TGF1:TGG1"/>
    <mergeCell ref="TGH1:TGI1"/>
    <mergeCell ref="TGJ1:TGK1"/>
    <mergeCell ref="TGL1:TGM1"/>
    <mergeCell ref="TFP1:TFQ1"/>
    <mergeCell ref="TFR1:TFS1"/>
    <mergeCell ref="TFT1:TFU1"/>
    <mergeCell ref="TFV1:TFW1"/>
    <mergeCell ref="TFX1:TFY1"/>
    <mergeCell ref="TFZ1:TGA1"/>
    <mergeCell ref="TFD1:TFE1"/>
    <mergeCell ref="TFF1:TFG1"/>
    <mergeCell ref="TFH1:TFI1"/>
    <mergeCell ref="TFJ1:TFK1"/>
    <mergeCell ref="TFL1:TFM1"/>
    <mergeCell ref="TFN1:TFO1"/>
    <mergeCell ref="TER1:TES1"/>
    <mergeCell ref="TET1:TEU1"/>
    <mergeCell ref="TEV1:TEW1"/>
    <mergeCell ref="TEX1:TEY1"/>
    <mergeCell ref="TEZ1:TFA1"/>
    <mergeCell ref="TFB1:TFC1"/>
    <mergeCell ref="TEF1:TEG1"/>
    <mergeCell ref="TEH1:TEI1"/>
    <mergeCell ref="TEJ1:TEK1"/>
    <mergeCell ref="TEL1:TEM1"/>
    <mergeCell ref="TEN1:TEO1"/>
    <mergeCell ref="TEP1:TEQ1"/>
    <mergeCell ref="TDT1:TDU1"/>
    <mergeCell ref="TDV1:TDW1"/>
    <mergeCell ref="TDX1:TDY1"/>
    <mergeCell ref="TDZ1:TEA1"/>
    <mergeCell ref="TEB1:TEC1"/>
    <mergeCell ref="TED1:TEE1"/>
    <mergeCell ref="TDH1:TDI1"/>
    <mergeCell ref="TDJ1:TDK1"/>
    <mergeCell ref="TDL1:TDM1"/>
    <mergeCell ref="TDN1:TDO1"/>
    <mergeCell ref="TDP1:TDQ1"/>
    <mergeCell ref="TDR1:TDS1"/>
    <mergeCell ref="TCV1:TCW1"/>
    <mergeCell ref="TCX1:TCY1"/>
    <mergeCell ref="TCZ1:TDA1"/>
    <mergeCell ref="TDB1:TDC1"/>
    <mergeCell ref="TDD1:TDE1"/>
    <mergeCell ref="TDF1:TDG1"/>
    <mergeCell ref="TCJ1:TCK1"/>
    <mergeCell ref="TCL1:TCM1"/>
    <mergeCell ref="TCN1:TCO1"/>
    <mergeCell ref="TCP1:TCQ1"/>
    <mergeCell ref="TCR1:TCS1"/>
    <mergeCell ref="TCT1:TCU1"/>
    <mergeCell ref="TBX1:TBY1"/>
    <mergeCell ref="TBZ1:TCA1"/>
    <mergeCell ref="TCB1:TCC1"/>
    <mergeCell ref="TCD1:TCE1"/>
    <mergeCell ref="TCF1:TCG1"/>
    <mergeCell ref="TCH1:TCI1"/>
    <mergeCell ref="TBL1:TBM1"/>
    <mergeCell ref="TBN1:TBO1"/>
    <mergeCell ref="TBP1:TBQ1"/>
    <mergeCell ref="TBR1:TBS1"/>
    <mergeCell ref="TBT1:TBU1"/>
    <mergeCell ref="TBV1:TBW1"/>
    <mergeCell ref="SXL1:SXM1"/>
    <mergeCell ref="SXN1:SXO1"/>
    <mergeCell ref="SXP1:SXQ1"/>
    <mergeCell ref="SXR1:SXS1"/>
    <mergeCell ref="SXT1:SXU1"/>
    <mergeCell ref="SXV1:SXW1"/>
    <mergeCell ref="SWZ1:SXA1"/>
    <mergeCell ref="SXB1:SXC1"/>
    <mergeCell ref="SXD1:SXE1"/>
    <mergeCell ref="SXF1:SXG1"/>
    <mergeCell ref="SXH1:SXI1"/>
    <mergeCell ref="SXJ1:SXK1"/>
    <mergeCell ref="SWN1:SWO1"/>
    <mergeCell ref="SWP1:SWQ1"/>
    <mergeCell ref="SWR1:SWS1"/>
    <mergeCell ref="SWT1:SWU1"/>
    <mergeCell ref="SWV1:SWW1"/>
    <mergeCell ref="SWX1:SWY1"/>
    <mergeCell ref="SWB1:SWC1"/>
    <mergeCell ref="SWD1:SWE1"/>
    <mergeCell ref="SWF1:SWG1"/>
    <mergeCell ref="SWH1:SWI1"/>
    <mergeCell ref="SWJ1:SWK1"/>
    <mergeCell ref="SWL1:SWM1"/>
    <mergeCell ref="SVP1:SVQ1"/>
    <mergeCell ref="SVR1:SVS1"/>
    <mergeCell ref="SVT1:SVU1"/>
    <mergeCell ref="SVV1:SVW1"/>
    <mergeCell ref="SVX1:SVY1"/>
    <mergeCell ref="SVZ1:SWA1"/>
    <mergeCell ref="SVD1:SVE1"/>
    <mergeCell ref="SVF1:SVG1"/>
    <mergeCell ref="SVH1:SVI1"/>
    <mergeCell ref="SVJ1:SVK1"/>
    <mergeCell ref="SVL1:SVM1"/>
    <mergeCell ref="SVN1:SVO1"/>
    <mergeCell ref="SUR1:SUS1"/>
    <mergeCell ref="SUT1:SUU1"/>
    <mergeCell ref="SUV1:SUW1"/>
    <mergeCell ref="SUX1:SUY1"/>
    <mergeCell ref="SUZ1:SVA1"/>
    <mergeCell ref="SVB1:SVC1"/>
    <mergeCell ref="SUF1:SUG1"/>
    <mergeCell ref="SUH1:SUI1"/>
    <mergeCell ref="SUJ1:SUK1"/>
    <mergeCell ref="SUL1:SUM1"/>
    <mergeCell ref="SUN1:SUO1"/>
    <mergeCell ref="SUP1:SUQ1"/>
    <mergeCell ref="STT1:STU1"/>
    <mergeCell ref="STV1:STW1"/>
    <mergeCell ref="STX1:STY1"/>
    <mergeCell ref="STZ1:SUA1"/>
    <mergeCell ref="SUB1:SUC1"/>
    <mergeCell ref="SUD1:SUE1"/>
    <mergeCell ref="STH1:STI1"/>
    <mergeCell ref="STJ1:STK1"/>
    <mergeCell ref="STL1:STM1"/>
    <mergeCell ref="STN1:STO1"/>
    <mergeCell ref="STP1:STQ1"/>
    <mergeCell ref="STR1:STS1"/>
    <mergeCell ref="SSV1:SSW1"/>
    <mergeCell ref="SSX1:SSY1"/>
    <mergeCell ref="SSZ1:STA1"/>
    <mergeCell ref="STB1:STC1"/>
    <mergeCell ref="STD1:STE1"/>
    <mergeCell ref="STF1:STG1"/>
    <mergeCell ref="SSJ1:SSK1"/>
    <mergeCell ref="SSL1:SSM1"/>
    <mergeCell ref="SSN1:SSO1"/>
    <mergeCell ref="SSP1:SSQ1"/>
    <mergeCell ref="SSR1:SSS1"/>
    <mergeCell ref="SST1:SSU1"/>
    <mergeCell ref="SRX1:SRY1"/>
    <mergeCell ref="SRZ1:SSA1"/>
    <mergeCell ref="SSB1:SSC1"/>
    <mergeCell ref="SSD1:SSE1"/>
    <mergeCell ref="SSF1:SSG1"/>
    <mergeCell ref="SSH1:SSI1"/>
    <mergeCell ref="SNX1:SNY1"/>
    <mergeCell ref="SNZ1:SOA1"/>
    <mergeCell ref="SRP1:SRQ1"/>
    <mergeCell ref="SRR1:SRS1"/>
    <mergeCell ref="SRT1:SRU1"/>
    <mergeCell ref="SRV1:SRW1"/>
    <mergeCell ref="SNL1:SNM1"/>
    <mergeCell ref="SNN1:SNO1"/>
    <mergeCell ref="SNP1:SNQ1"/>
    <mergeCell ref="SNR1:SNS1"/>
    <mergeCell ref="SNT1:SNU1"/>
    <mergeCell ref="SNV1:SNW1"/>
    <mergeCell ref="SMZ1:SNA1"/>
    <mergeCell ref="SNB1:SNC1"/>
    <mergeCell ref="SND1:SNE1"/>
    <mergeCell ref="SNF1:SNG1"/>
    <mergeCell ref="SNH1:SNI1"/>
    <mergeCell ref="SNJ1:SNK1"/>
    <mergeCell ref="SMN1:SMO1"/>
    <mergeCell ref="SMP1:SMQ1"/>
    <mergeCell ref="SMR1:SMS1"/>
    <mergeCell ref="SMT1:SMU1"/>
    <mergeCell ref="SMV1:SMW1"/>
    <mergeCell ref="SMX1:SMY1"/>
    <mergeCell ref="SMB1:SMC1"/>
    <mergeCell ref="SMD1:SME1"/>
    <mergeCell ref="SMF1:SMG1"/>
    <mergeCell ref="SMH1:SMI1"/>
    <mergeCell ref="SMJ1:SMK1"/>
    <mergeCell ref="SML1:SMM1"/>
    <mergeCell ref="SLP1:SLQ1"/>
    <mergeCell ref="SLR1:SLS1"/>
    <mergeCell ref="SLT1:SLU1"/>
    <mergeCell ref="SLV1:SLW1"/>
    <mergeCell ref="SLX1:SLY1"/>
    <mergeCell ref="SLZ1:SMA1"/>
    <mergeCell ref="SLD1:SLE1"/>
    <mergeCell ref="SLF1:SLG1"/>
    <mergeCell ref="SLH1:SLI1"/>
    <mergeCell ref="SLJ1:SLK1"/>
    <mergeCell ref="SLL1:SLM1"/>
    <mergeCell ref="SLN1:SLO1"/>
    <mergeCell ref="SKR1:SKS1"/>
    <mergeCell ref="SKT1:SKU1"/>
    <mergeCell ref="SKV1:SKW1"/>
    <mergeCell ref="SKX1:SKY1"/>
    <mergeCell ref="SKZ1:SLA1"/>
    <mergeCell ref="SLB1:SLC1"/>
    <mergeCell ref="SKF1:SKG1"/>
    <mergeCell ref="SKH1:SKI1"/>
    <mergeCell ref="SKJ1:SKK1"/>
    <mergeCell ref="SKL1:SKM1"/>
    <mergeCell ref="SKN1:SKO1"/>
    <mergeCell ref="SKP1:SKQ1"/>
    <mergeCell ref="SJT1:SJU1"/>
    <mergeCell ref="SJV1:SJW1"/>
    <mergeCell ref="SJX1:SJY1"/>
    <mergeCell ref="SJZ1:SKA1"/>
    <mergeCell ref="SKB1:SKC1"/>
    <mergeCell ref="SKD1:SKE1"/>
    <mergeCell ref="SJH1:SJI1"/>
    <mergeCell ref="SJJ1:SJK1"/>
    <mergeCell ref="SJL1:SJM1"/>
    <mergeCell ref="SJN1:SJO1"/>
    <mergeCell ref="SJP1:SJQ1"/>
    <mergeCell ref="SJR1:SJS1"/>
    <mergeCell ref="SIV1:SIW1"/>
    <mergeCell ref="SIX1:SIY1"/>
    <mergeCell ref="SIZ1:SJA1"/>
    <mergeCell ref="SJB1:SJC1"/>
    <mergeCell ref="SJD1:SJE1"/>
    <mergeCell ref="SJF1:SJG1"/>
    <mergeCell ref="SIJ1:SIK1"/>
    <mergeCell ref="SIL1:SIM1"/>
    <mergeCell ref="SIN1:SIO1"/>
    <mergeCell ref="SIP1:SIQ1"/>
    <mergeCell ref="SIR1:SIS1"/>
    <mergeCell ref="SIT1:SIU1"/>
    <mergeCell ref="SHX1:SHY1"/>
    <mergeCell ref="SHZ1:SIA1"/>
    <mergeCell ref="SIB1:SIC1"/>
    <mergeCell ref="SID1:SIE1"/>
    <mergeCell ref="SIF1:SIG1"/>
    <mergeCell ref="SIH1:SII1"/>
    <mergeCell ref="SDX1:SDY1"/>
    <mergeCell ref="SDZ1:SEA1"/>
    <mergeCell ref="SEB1:SEC1"/>
    <mergeCell ref="SED1:SEE1"/>
    <mergeCell ref="SHT1:SHU1"/>
    <mergeCell ref="SHV1:SHW1"/>
    <mergeCell ref="SDL1:SDM1"/>
    <mergeCell ref="SDN1:SDO1"/>
    <mergeCell ref="SDP1:SDQ1"/>
    <mergeCell ref="SDR1:SDS1"/>
    <mergeCell ref="SDT1:SDU1"/>
    <mergeCell ref="SDV1:SDW1"/>
    <mergeCell ref="SCZ1:SDA1"/>
    <mergeCell ref="SDB1:SDC1"/>
    <mergeCell ref="SDD1:SDE1"/>
    <mergeCell ref="SDF1:SDG1"/>
    <mergeCell ref="SDH1:SDI1"/>
    <mergeCell ref="SDJ1:SDK1"/>
    <mergeCell ref="SCN1:SCO1"/>
    <mergeCell ref="SCP1:SCQ1"/>
    <mergeCell ref="SCR1:SCS1"/>
    <mergeCell ref="SCT1:SCU1"/>
    <mergeCell ref="SCV1:SCW1"/>
    <mergeCell ref="SCX1:SCY1"/>
    <mergeCell ref="SCB1:SCC1"/>
    <mergeCell ref="SCD1:SCE1"/>
    <mergeCell ref="SCF1:SCG1"/>
    <mergeCell ref="SCH1:SCI1"/>
    <mergeCell ref="SCJ1:SCK1"/>
    <mergeCell ref="SCL1:SCM1"/>
    <mergeCell ref="SBP1:SBQ1"/>
    <mergeCell ref="SBR1:SBS1"/>
    <mergeCell ref="SBT1:SBU1"/>
    <mergeCell ref="SBV1:SBW1"/>
    <mergeCell ref="SBX1:SBY1"/>
    <mergeCell ref="SBZ1:SCA1"/>
    <mergeCell ref="SBD1:SBE1"/>
    <mergeCell ref="SBF1:SBG1"/>
    <mergeCell ref="SBH1:SBI1"/>
    <mergeCell ref="SBJ1:SBK1"/>
    <mergeCell ref="SBL1:SBM1"/>
    <mergeCell ref="SBN1:SBO1"/>
    <mergeCell ref="SAR1:SAS1"/>
    <mergeCell ref="SAT1:SAU1"/>
    <mergeCell ref="SAV1:SAW1"/>
    <mergeCell ref="SAX1:SAY1"/>
    <mergeCell ref="SAZ1:SBA1"/>
    <mergeCell ref="SBB1:SBC1"/>
    <mergeCell ref="SAF1:SAG1"/>
    <mergeCell ref="SAH1:SAI1"/>
    <mergeCell ref="SAJ1:SAK1"/>
    <mergeCell ref="SAL1:SAM1"/>
    <mergeCell ref="SAN1:SAO1"/>
    <mergeCell ref="SAP1:SAQ1"/>
    <mergeCell ref="RZT1:RZU1"/>
    <mergeCell ref="RZV1:RZW1"/>
    <mergeCell ref="RZX1:RZY1"/>
    <mergeCell ref="RZZ1:SAA1"/>
    <mergeCell ref="SAB1:SAC1"/>
    <mergeCell ref="SAD1:SAE1"/>
    <mergeCell ref="RZH1:RZI1"/>
    <mergeCell ref="RZJ1:RZK1"/>
    <mergeCell ref="RZL1:RZM1"/>
    <mergeCell ref="RZN1:RZO1"/>
    <mergeCell ref="RZP1:RZQ1"/>
    <mergeCell ref="RZR1:RZS1"/>
    <mergeCell ref="RYV1:RYW1"/>
    <mergeCell ref="RYX1:RYY1"/>
    <mergeCell ref="RYZ1:RZA1"/>
    <mergeCell ref="RZB1:RZC1"/>
    <mergeCell ref="RZD1:RZE1"/>
    <mergeCell ref="RZF1:RZG1"/>
    <mergeCell ref="RYJ1:RYK1"/>
    <mergeCell ref="RYL1:RYM1"/>
    <mergeCell ref="RYN1:RYO1"/>
    <mergeCell ref="RYP1:RYQ1"/>
    <mergeCell ref="RYR1:RYS1"/>
    <mergeCell ref="RYT1:RYU1"/>
    <mergeCell ref="RXX1:RXY1"/>
    <mergeCell ref="RXZ1:RYA1"/>
    <mergeCell ref="RYB1:RYC1"/>
    <mergeCell ref="RYD1:RYE1"/>
    <mergeCell ref="RYF1:RYG1"/>
    <mergeCell ref="RYH1:RYI1"/>
    <mergeCell ref="RTX1:RTY1"/>
    <mergeCell ref="RTZ1:RUA1"/>
    <mergeCell ref="RUB1:RUC1"/>
    <mergeCell ref="RUD1:RUE1"/>
    <mergeCell ref="RUF1:RUG1"/>
    <mergeCell ref="RUH1:RUI1"/>
    <mergeCell ref="RTL1:RTM1"/>
    <mergeCell ref="RTN1:RTO1"/>
    <mergeCell ref="RTP1:RTQ1"/>
    <mergeCell ref="RTR1:RTS1"/>
    <mergeCell ref="RTT1:RTU1"/>
    <mergeCell ref="RTV1:RTW1"/>
    <mergeCell ref="RSZ1:RTA1"/>
    <mergeCell ref="RTB1:RTC1"/>
    <mergeCell ref="RTD1:RTE1"/>
    <mergeCell ref="RTF1:RTG1"/>
    <mergeCell ref="RTH1:RTI1"/>
    <mergeCell ref="RTJ1:RTK1"/>
    <mergeCell ref="RSN1:RSO1"/>
    <mergeCell ref="RSP1:RSQ1"/>
    <mergeCell ref="RSR1:RSS1"/>
    <mergeCell ref="RST1:RSU1"/>
    <mergeCell ref="RSV1:RSW1"/>
    <mergeCell ref="RSX1:RSY1"/>
    <mergeCell ref="RSB1:RSC1"/>
    <mergeCell ref="RSD1:RSE1"/>
    <mergeCell ref="RSF1:RSG1"/>
    <mergeCell ref="RSH1:RSI1"/>
    <mergeCell ref="RSJ1:RSK1"/>
    <mergeCell ref="RSL1:RSM1"/>
    <mergeCell ref="RRP1:RRQ1"/>
    <mergeCell ref="RRR1:RRS1"/>
    <mergeCell ref="RRT1:RRU1"/>
    <mergeCell ref="RRV1:RRW1"/>
    <mergeCell ref="RRX1:RRY1"/>
    <mergeCell ref="RRZ1:RSA1"/>
    <mergeCell ref="RRD1:RRE1"/>
    <mergeCell ref="RRF1:RRG1"/>
    <mergeCell ref="RRH1:RRI1"/>
    <mergeCell ref="RRJ1:RRK1"/>
    <mergeCell ref="RRL1:RRM1"/>
    <mergeCell ref="RRN1:RRO1"/>
    <mergeCell ref="RQR1:RQS1"/>
    <mergeCell ref="RQT1:RQU1"/>
    <mergeCell ref="RQV1:RQW1"/>
    <mergeCell ref="RQX1:RQY1"/>
    <mergeCell ref="RQZ1:RRA1"/>
    <mergeCell ref="RRB1:RRC1"/>
    <mergeCell ref="RQF1:RQG1"/>
    <mergeCell ref="RQH1:RQI1"/>
    <mergeCell ref="RQJ1:RQK1"/>
    <mergeCell ref="RQL1:RQM1"/>
    <mergeCell ref="RQN1:RQO1"/>
    <mergeCell ref="RQP1:RQQ1"/>
    <mergeCell ref="RPT1:RPU1"/>
    <mergeCell ref="RPV1:RPW1"/>
    <mergeCell ref="RPX1:RPY1"/>
    <mergeCell ref="RPZ1:RQA1"/>
    <mergeCell ref="RQB1:RQC1"/>
    <mergeCell ref="RQD1:RQE1"/>
    <mergeCell ref="RPH1:RPI1"/>
    <mergeCell ref="RPJ1:RPK1"/>
    <mergeCell ref="RPL1:RPM1"/>
    <mergeCell ref="RPN1:RPO1"/>
    <mergeCell ref="RPP1:RPQ1"/>
    <mergeCell ref="RPR1:RPS1"/>
    <mergeCell ref="ROV1:ROW1"/>
    <mergeCell ref="ROX1:ROY1"/>
    <mergeCell ref="ROZ1:RPA1"/>
    <mergeCell ref="RPB1:RPC1"/>
    <mergeCell ref="RPD1:RPE1"/>
    <mergeCell ref="RPF1:RPG1"/>
    <mergeCell ref="ROJ1:ROK1"/>
    <mergeCell ref="ROL1:ROM1"/>
    <mergeCell ref="RON1:ROO1"/>
    <mergeCell ref="ROP1:ROQ1"/>
    <mergeCell ref="ROR1:ROS1"/>
    <mergeCell ref="ROT1:ROU1"/>
    <mergeCell ref="RKJ1:RKK1"/>
    <mergeCell ref="RKL1:RKM1"/>
    <mergeCell ref="ROB1:ROC1"/>
    <mergeCell ref="ROD1:ROE1"/>
    <mergeCell ref="ROF1:ROG1"/>
    <mergeCell ref="ROH1:ROI1"/>
    <mergeCell ref="RJX1:RJY1"/>
    <mergeCell ref="RJZ1:RKA1"/>
    <mergeCell ref="RKB1:RKC1"/>
    <mergeCell ref="RKD1:RKE1"/>
    <mergeCell ref="RKF1:RKG1"/>
    <mergeCell ref="RKH1:RKI1"/>
    <mergeCell ref="RJL1:RJM1"/>
    <mergeCell ref="RJN1:RJO1"/>
    <mergeCell ref="RJP1:RJQ1"/>
    <mergeCell ref="RJR1:RJS1"/>
    <mergeCell ref="RJT1:RJU1"/>
    <mergeCell ref="RJV1:RJW1"/>
    <mergeCell ref="RIZ1:RJA1"/>
    <mergeCell ref="RJB1:RJC1"/>
    <mergeCell ref="RJD1:RJE1"/>
    <mergeCell ref="RJF1:RJG1"/>
    <mergeCell ref="RJH1:RJI1"/>
    <mergeCell ref="RJJ1:RJK1"/>
    <mergeCell ref="RIN1:RIO1"/>
    <mergeCell ref="RIP1:RIQ1"/>
    <mergeCell ref="RIR1:RIS1"/>
    <mergeCell ref="RIT1:RIU1"/>
    <mergeCell ref="RIV1:RIW1"/>
    <mergeCell ref="RIX1:RIY1"/>
    <mergeCell ref="RIB1:RIC1"/>
    <mergeCell ref="RID1:RIE1"/>
    <mergeCell ref="RIF1:RIG1"/>
    <mergeCell ref="RIH1:RII1"/>
    <mergeCell ref="RIJ1:RIK1"/>
    <mergeCell ref="RIL1:RIM1"/>
    <mergeCell ref="RHP1:RHQ1"/>
    <mergeCell ref="RHR1:RHS1"/>
    <mergeCell ref="RHT1:RHU1"/>
    <mergeCell ref="RHV1:RHW1"/>
    <mergeCell ref="RHX1:RHY1"/>
    <mergeCell ref="RHZ1:RIA1"/>
    <mergeCell ref="RHD1:RHE1"/>
    <mergeCell ref="RHF1:RHG1"/>
    <mergeCell ref="RHH1:RHI1"/>
    <mergeCell ref="RHJ1:RHK1"/>
    <mergeCell ref="RHL1:RHM1"/>
    <mergeCell ref="RHN1:RHO1"/>
    <mergeCell ref="RGR1:RGS1"/>
    <mergeCell ref="RGT1:RGU1"/>
    <mergeCell ref="RGV1:RGW1"/>
    <mergeCell ref="RGX1:RGY1"/>
    <mergeCell ref="RGZ1:RHA1"/>
    <mergeCell ref="RHB1:RHC1"/>
    <mergeCell ref="RGF1:RGG1"/>
    <mergeCell ref="RGH1:RGI1"/>
    <mergeCell ref="RGJ1:RGK1"/>
    <mergeCell ref="RGL1:RGM1"/>
    <mergeCell ref="RGN1:RGO1"/>
    <mergeCell ref="RGP1:RGQ1"/>
    <mergeCell ref="RFT1:RFU1"/>
    <mergeCell ref="RFV1:RFW1"/>
    <mergeCell ref="RFX1:RFY1"/>
    <mergeCell ref="RFZ1:RGA1"/>
    <mergeCell ref="RGB1:RGC1"/>
    <mergeCell ref="RGD1:RGE1"/>
    <mergeCell ref="RFH1:RFI1"/>
    <mergeCell ref="RFJ1:RFK1"/>
    <mergeCell ref="RFL1:RFM1"/>
    <mergeCell ref="RFN1:RFO1"/>
    <mergeCell ref="RFP1:RFQ1"/>
    <mergeCell ref="RFR1:RFS1"/>
    <mergeCell ref="REV1:REW1"/>
    <mergeCell ref="REX1:REY1"/>
    <mergeCell ref="REZ1:RFA1"/>
    <mergeCell ref="RFB1:RFC1"/>
    <mergeCell ref="RFD1:RFE1"/>
    <mergeCell ref="RFF1:RFG1"/>
    <mergeCell ref="REJ1:REK1"/>
    <mergeCell ref="REL1:REM1"/>
    <mergeCell ref="REN1:REO1"/>
    <mergeCell ref="REP1:REQ1"/>
    <mergeCell ref="RER1:RES1"/>
    <mergeCell ref="RET1:REU1"/>
    <mergeCell ref="RAJ1:RAK1"/>
    <mergeCell ref="RAL1:RAM1"/>
    <mergeCell ref="RAN1:RAO1"/>
    <mergeCell ref="RAP1:RAQ1"/>
    <mergeCell ref="REF1:REG1"/>
    <mergeCell ref="REH1:REI1"/>
    <mergeCell ref="QZX1:QZY1"/>
    <mergeCell ref="QZZ1:RAA1"/>
    <mergeCell ref="RAB1:RAC1"/>
    <mergeCell ref="RAD1:RAE1"/>
    <mergeCell ref="RAF1:RAG1"/>
    <mergeCell ref="RAH1:RAI1"/>
    <mergeCell ref="QZL1:QZM1"/>
    <mergeCell ref="QZN1:QZO1"/>
    <mergeCell ref="QZP1:QZQ1"/>
    <mergeCell ref="QZR1:QZS1"/>
    <mergeCell ref="QZT1:QZU1"/>
    <mergeCell ref="QZV1:QZW1"/>
    <mergeCell ref="QYZ1:QZA1"/>
    <mergeCell ref="QZB1:QZC1"/>
    <mergeCell ref="QZD1:QZE1"/>
    <mergeCell ref="QZF1:QZG1"/>
    <mergeCell ref="QZH1:QZI1"/>
    <mergeCell ref="QZJ1:QZK1"/>
    <mergeCell ref="QYN1:QYO1"/>
    <mergeCell ref="QYP1:QYQ1"/>
    <mergeCell ref="QYR1:QYS1"/>
    <mergeCell ref="QYT1:QYU1"/>
    <mergeCell ref="QYV1:QYW1"/>
    <mergeCell ref="QYX1:QYY1"/>
    <mergeCell ref="QYB1:QYC1"/>
    <mergeCell ref="QYD1:QYE1"/>
    <mergeCell ref="QYF1:QYG1"/>
    <mergeCell ref="QYH1:QYI1"/>
    <mergeCell ref="QYJ1:QYK1"/>
    <mergeCell ref="QYL1:QYM1"/>
    <mergeCell ref="QXP1:QXQ1"/>
    <mergeCell ref="QXR1:QXS1"/>
    <mergeCell ref="QXT1:QXU1"/>
    <mergeCell ref="QXV1:QXW1"/>
    <mergeCell ref="QXX1:QXY1"/>
    <mergeCell ref="QXZ1:QYA1"/>
    <mergeCell ref="QXD1:QXE1"/>
    <mergeCell ref="QXF1:QXG1"/>
    <mergeCell ref="QXH1:QXI1"/>
    <mergeCell ref="QXJ1:QXK1"/>
    <mergeCell ref="QXL1:QXM1"/>
    <mergeCell ref="QXN1:QXO1"/>
    <mergeCell ref="QWR1:QWS1"/>
    <mergeCell ref="QWT1:QWU1"/>
    <mergeCell ref="QWV1:QWW1"/>
    <mergeCell ref="QWX1:QWY1"/>
    <mergeCell ref="QWZ1:QXA1"/>
    <mergeCell ref="QXB1:QXC1"/>
    <mergeCell ref="QWF1:QWG1"/>
    <mergeCell ref="QWH1:QWI1"/>
    <mergeCell ref="QWJ1:QWK1"/>
    <mergeCell ref="QWL1:QWM1"/>
    <mergeCell ref="QWN1:QWO1"/>
    <mergeCell ref="QWP1:QWQ1"/>
    <mergeCell ref="QVT1:QVU1"/>
    <mergeCell ref="QVV1:QVW1"/>
    <mergeCell ref="QVX1:QVY1"/>
    <mergeCell ref="QVZ1:QWA1"/>
    <mergeCell ref="QWB1:QWC1"/>
    <mergeCell ref="QWD1:QWE1"/>
    <mergeCell ref="QVH1:QVI1"/>
    <mergeCell ref="QVJ1:QVK1"/>
    <mergeCell ref="QVL1:QVM1"/>
    <mergeCell ref="QVN1:QVO1"/>
    <mergeCell ref="QVP1:QVQ1"/>
    <mergeCell ref="QVR1:QVS1"/>
    <mergeCell ref="QUV1:QUW1"/>
    <mergeCell ref="QUX1:QUY1"/>
    <mergeCell ref="QUZ1:QVA1"/>
    <mergeCell ref="QVB1:QVC1"/>
    <mergeCell ref="QVD1:QVE1"/>
    <mergeCell ref="QVF1:QVG1"/>
    <mergeCell ref="QUJ1:QUK1"/>
    <mergeCell ref="QUL1:QUM1"/>
    <mergeCell ref="QUN1:QUO1"/>
    <mergeCell ref="QUP1:QUQ1"/>
    <mergeCell ref="QUR1:QUS1"/>
    <mergeCell ref="QUT1:QUU1"/>
    <mergeCell ref="QQJ1:QQK1"/>
    <mergeCell ref="QQL1:QQM1"/>
    <mergeCell ref="QQN1:QQO1"/>
    <mergeCell ref="QQP1:QQQ1"/>
    <mergeCell ref="QQR1:QQS1"/>
    <mergeCell ref="QQT1:QQU1"/>
    <mergeCell ref="QPX1:QPY1"/>
    <mergeCell ref="QPZ1:QQA1"/>
    <mergeCell ref="QQB1:QQC1"/>
    <mergeCell ref="QQD1:QQE1"/>
    <mergeCell ref="QQF1:QQG1"/>
    <mergeCell ref="QQH1:QQI1"/>
    <mergeCell ref="QPL1:QPM1"/>
    <mergeCell ref="QPN1:QPO1"/>
    <mergeCell ref="QPP1:QPQ1"/>
    <mergeCell ref="QPR1:QPS1"/>
    <mergeCell ref="QPT1:QPU1"/>
    <mergeCell ref="QPV1:QPW1"/>
    <mergeCell ref="QOZ1:QPA1"/>
    <mergeCell ref="QPB1:QPC1"/>
    <mergeCell ref="QPD1:QPE1"/>
    <mergeCell ref="QPF1:QPG1"/>
    <mergeCell ref="QPH1:QPI1"/>
    <mergeCell ref="QPJ1:QPK1"/>
    <mergeCell ref="QON1:QOO1"/>
    <mergeCell ref="QOP1:QOQ1"/>
    <mergeCell ref="QOR1:QOS1"/>
    <mergeCell ref="QOT1:QOU1"/>
    <mergeCell ref="QOV1:QOW1"/>
    <mergeCell ref="QOX1:QOY1"/>
    <mergeCell ref="QOB1:QOC1"/>
    <mergeCell ref="QOD1:QOE1"/>
    <mergeCell ref="QOF1:QOG1"/>
    <mergeCell ref="QOH1:QOI1"/>
    <mergeCell ref="QOJ1:QOK1"/>
    <mergeCell ref="QOL1:QOM1"/>
    <mergeCell ref="QNP1:QNQ1"/>
    <mergeCell ref="QNR1:QNS1"/>
    <mergeCell ref="QNT1:QNU1"/>
    <mergeCell ref="QNV1:QNW1"/>
    <mergeCell ref="QNX1:QNY1"/>
    <mergeCell ref="QNZ1:QOA1"/>
    <mergeCell ref="QND1:QNE1"/>
    <mergeCell ref="QNF1:QNG1"/>
    <mergeCell ref="QNH1:QNI1"/>
    <mergeCell ref="QNJ1:QNK1"/>
    <mergeCell ref="QNL1:QNM1"/>
    <mergeCell ref="QNN1:QNO1"/>
    <mergeCell ref="QMR1:QMS1"/>
    <mergeCell ref="QMT1:QMU1"/>
    <mergeCell ref="QMV1:QMW1"/>
    <mergeCell ref="QMX1:QMY1"/>
    <mergeCell ref="QMZ1:QNA1"/>
    <mergeCell ref="QNB1:QNC1"/>
    <mergeCell ref="QMF1:QMG1"/>
    <mergeCell ref="QMH1:QMI1"/>
    <mergeCell ref="QMJ1:QMK1"/>
    <mergeCell ref="QML1:QMM1"/>
    <mergeCell ref="QMN1:QMO1"/>
    <mergeCell ref="QMP1:QMQ1"/>
    <mergeCell ref="QLT1:QLU1"/>
    <mergeCell ref="QLV1:QLW1"/>
    <mergeCell ref="QLX1:QLY1"/>
    <mergeCell ref="QLZ1:QMA1"/>
    <mergeCell ref="QMB1:QMC1"/>
    <mergeCell ref="QMD1:QME1"/>
    <mergeCell ref="QLH1:QLI1"/>
    <mergeCell ref="QLJ1:QLK1"/>
    <mergeCell ref="QLL1:QLM1"/>
    <mergeCell ref="QLN1:QLO1"/>
    <mergeCell ref="QLP1:QLQ1"/>
    <mergeCell ref="QLR1:QLS1"/>
    <mergeCell ref="QKV1:QKW1"/>
    <mergeCell ref="QKX1:QKY1"/>
    <mergeCell ref="QKZ1:QLA1"/>
    <mergeCell ref="QLB1:QLC1"/>
    <mergeCell ref="QLD1:QLE1"/>
    <mergeCell ref="QLF1:QLG1"/>
    <mergeCell ref="QGV1:QGW1"/>
    <mergeCell ref="QGX1:QGY1"/>
    <mergeCell ref="QKN1:QKO1"/>
    <mergeCell ref="QKP1:QKQ1"/>
    <mergeCell ref="QKR1:QKS1"/>
    <mergeCell ref="QKT1:QKU1"/>
    <mergeCell ref="QGJ1:QGK1"/>
    <mergeCell ref="QGL1:QGM1"/>
    <mergeCell ref="QGN1:QGO1"/>
    <mergeCell ref="QGP1:QGQ1"/>
    <mergeCell ref="QGR1:QGS1"/>
    <mergeCell ref="QGT1:QGU1"/>
    <mergeCell ref="QFX1:QFY1"/>
    <mergeCell ref="QFZ1:QGA1"/>
    <mergeCell ref="QGB1:QGC1"/>
    <mergeCell ref="QGD1:QGE1"/>
    <mergeCell ref="QGF1:QGG1"/>
    <mergeCell ref="QGH1:QGI1"/>
    <mergeCell ref="QFL1:QFM1"/>
    <mergeCell ref="QFN1:QFO1"/>
    <mergeCell ref="QFP1:QFQ1"/>
    <mergeCell ref="QFR1:QFS1"/>
    <mergeCell ref="QFT1:QFU1"/>
    <mergeCell ref="QFV1:QFW1"/>
    <mergeCell ref="QEZ1:QFA1"/>
    <mergeCell ref="QFB1:QFC1"/>
    <mergeCell ref="QFD1:QFE1"/>
    <mergeCell ref="QFF1:QFG1"/>
    <mergeCell ref="QFH1:QFI1"/>
    <mergeCell ref="QFJ1:QFK1"/>
    <mergeCell ref="QEN1:QEO1"/>
    <mergeCell ref="QEP1:QEQ1"/>
    <mergeCell ref="QER1:QES1"/>
    <mergeCell ref="QET1:QEU1"/>
    <mergeCell ref="QEV1:QEW1"/>
    <mergeCell ref="QEX1:QEY1"/>
    <mergeCell ref="QEB1:QEC1"/>
    <mergeCell ref="QED1:QEE1"/>
    <mergeCell ref="QEF1:QEG1"/>
    <mergeCell ref="QEH1:QEI1"/>
    <mergeCell ref="QEJ1:QEK1"/>
    <mergeCell ref="QEL1:QEM1"/>
    <mergeCell ref="QDP1:QDQ1"/>
    <mergeCell ref="QDR1:QDS1"/>
    <mergeCell ref="QDT1:QDU1"/>
    <mergeCell ref="QDV1:QDW1"/>
    <mergeCell ref="QDX1:QDY1"/>
    <mergeCell ref="QDZ1:QEA1"/>
    <mergeCell ref="QDD1:QDE1"/>
    <mergeCell ref="QDF1:QDG1"/>
    <mergeCell ref="QDH1:QDI1"/>
    <mergeCell ref="QDJ1:QDK1"/>
    <mergeCell ref="QDL1:QDM1"/>
    <mergeCell ref="QDN1:QDO1"/>
    <mergeCell ref="QCR1:QCS1"/>
    <mergeCell ref="QCT1:QCU1"/>
    <mergeCell ref="QCV1:QCW1"/>
    <mergeCell ref="QCX1:QCY1"/>
    <mergeCell ref="QCZ1:QDA1"/>
    <mergeCell ref="QDB1:QDC1"/>
    <mergeCell ref="QCF1:QCG1"/>
    <mergeCell ref="QCH1:QCI1"/>
    <mergeCell ref="QCJ1:QCK1"/>
    <mergeCell ref="QCL1:QCM1"/>
    <mergeCell ref="QCN1:QCO1"/>
    <mergeCell ref="QCP1:QCQ1"/>
    <mergeCell ref="QBT1:QBU1"/>
    <mergeCell ref="QBV1:QBW1"/>
    <mergeCell ref="QBX1:QBY1"/>
    <mergeCell ref="QBZ1:QCA1"/>
    <mergeCell ref="QCB1:QCC1"/>
    <mergeCell ref="QCD1:QCE1"/>
    <mergeCell ref="QBH1:QBI1"/>
    <mergeCell ref="QBJ1:QBK1"/>
    <mergeCell ref="QBL1:QBM1"/>
    <mergeCell ref="QBN1:QBO1"/>
    <mergeCell ref="QBP1:QBQ1"/>
    <mergeCell ref="QBR1:QBS1"/>
    <mergeCell ref="QAV1:QAW1"/>
    <mergeCell ref="QAX1:QAY1"/>
    <mergeCell ref="QAZ1:QBA1"/>
    <mergeCell ref="QBB1:QBC1"/>
    <mergeCell ref="QBD1:QBE1"/>
    <mergeCell ref="QBF1:QBG1"/>
    <mergeCell ref="PWV1:PWW1"/>
    <mergeCell ref="PWX1:PWY1"/>
    <mergeCell ref="PWZ1:PXA1"/>
    <mergeCell ref="PXB1:PXC1"/>
    <mergeCell ref="QAR1:QAS1"/>
    <mergeCell ref="QAT1:QAU1"/>
    <mergeCell ref="PWJ1:PWK1"/>
    <mergeCell ref="PWL1:PWM1"/>
    <mergeCell ref="PWN1:PWO1"/>
    <mergeCell ref="PWP1:PWQ1"/>
    <mergeCell ref="PWR1:PWS1"/>
    <mergeCell ref="PWT1:PWU1"/>
    <mergeCell ref="PVX1:PVY1"/>
    <mergeCell ref="PVZ1:PWA1"/>
    <mergeCell ref="PWB1:PWC1"/>
    <mergeCell ref="PWD1:PWE1"/>
    <mergeCell ref="PWF1:PWG1"/>
    <mergeCell ref="PWH1:PWI1"/>
    <mergeCell ref="PVL1:PVM1"/>
    <mergeCell ref="PVN1:PVO1"/>
    <mergeCell ref="PVP1:PVQ1"/>
    <mergeCell ref="PVR1:PVS1"/>
    <mergeCell ref="PVT1:PVU1"/>
    <mergeCell ref="PVV1:PVW1"/>
    <mergeCell ref="PUZ1:PVA1"/>
    <mergeCell ref="PVB1:PVC1"/>
    <mergeCell ref="PVD1:PVE1"/>
    <mergeCell ref="PVF1:PVG1"/>
    <mergeCell ref="PVH1:PVI1"/>
    <mergeCell ref="PVJ1:PVK1"/>
    <mergeCell ref="PUN1:PUO1"/>
    <mergeCell ref="PUP1:PUQ1"/>
    <mergeCell ref="PUR1:PUS1"/>
    <mergeCell ref="PUT1:PUU1"/>
    <mergeCell ref="PUV1:PUW1"/>
    <mergeCell ref="PUX1:PUY1"/>
    <mergeCell ref="PUB1:PUC1"/>
    <mergeCell ref="PUD1:PUE1"/>
    <mergeCell ref="PUF1:PUG1"/>
    <mergeCell ref="PUH1:PUI1"/>
    <mergeCell ref="PUJ1:PUK1"/>
    <mergeCell ref="PUL1:PUM1"/>
    <mergeCell ref="PTP1:PTQ1"/>
    <mergeCell ref="PTR1:PTS1"/>
    <mergeCell ref="PTT1:PTU1"/>
    <mergeCell ref="PTV1:PTW1"/>
    <mergeCell ref="PTX1:PTY1"/>
    <mergeCell ref="PTZ1:PUA1"/>
    <mergeCell ref="PTD1:PTE1"/>
    <mergeCell ref="PTF1:PTG1"/>
    <mergeCell ref="PTH1:PTI1"/>
    <mergeCell ref="PTJ1:PTK1"/>
    <mergeCell ref="PTL1:PTM1"/>
    <mergeCell ref="PTN1:PTO1"/>
    <mergeCell ref="PSR1:PSS1"/>
    <mergeCell ref="PST1:PSU1"/>
    <mergeCell ref="PSV1:PSW1"/>
    <mergeCell ref="PSX1:PSY1"/>
    <mergeCell ref="PSZ1:PTA1"/>
    <mergeCell ref="PTB1:PTC1"/>
    <mergeCell ref="PSF1:PSG1"/>
    <mergeCell ref="PSH1:PSI1"/>
    <mergeCell ref="PSJ1:PSK1"/>
    <mergeCell ref="PSL1:PSM1"/>
    <mergeCell ref="PSN1:PSO1"/>
    <mergeCell ref="PSP1:PSQ1"/>
    <mergeCell ref="PRT1:PRU1"/>
    <mergeCell ref="PRV1:PRW1"/>
    <mergeCell ref="PRX1:PRY1"/>
    <mergeCell ref="PRZ1:PSA1"/>
    <mergeCell ref="PSB1:PSC1"/>
    <mergeCell ref="PSD1:PSE1"/>
    <mergeCell ref="PRH1:PRI1"/>
    <mergeCell ref="PRJ1:PRK1"/>
    <mergeCell ref="PRL1:PRM1"/>
    <mergeCell ref="PRN1:PRO1"/>
    <mergeCell ref="PRP1:PRQ1"/>
    <mergeCell ref="PRR1:PRS1"/>
    <mergeCell ref="PQV1:PQW1"/>
    <mergeCell ref="PQX1:PQY1"/>
    <mergeCell ref="PQZ1:PRA1"/>
    <mergeCell ref="PRB1:PRC1"/>
    <mergeCell ref="PRD1:PRE1"/>
    <mergeCell ref="PRF1:PRG1"/>
    <mergeCell ref="PMV1:PMW1"/>
    <mergeCell ref="PMX1:PMY1"/>
    <mergeCell ref="PMZ1:PNA1"/>
    <mergeCell ref="PNB1:PNC1"/>
    <mergeCell ref="PND1:PNE1"/>
    <mergeCell ref="PNF1:PNG1"/>
    <mergeCell ref="PMJ1:PMK1"/>
    <mergeCell ref="PML1:PMM1"/>
    <mergeCell ref="PMN1:PMO1"/>
    <mergeCell ref="PMP1:PMQ1"/>
    <mergeCell ref="PMR1:PMS1"/>
    <mergeCell ref="PMT1:PMU1"/>
    <mergeCell ref="PLX1:PLY1"/>
    <mergeCell ref="PLZ1:PMA1"/>
    <mergeCell ref="PMB1:PMC1"/>
    <mergeCell ref="PMD1:PME1"/>
    <mergeCell ref="PMF1:PMG1"/>
    <mergeCell ref="PMH1:PMI1"/>
    <mergeCell ref="PLL1:PLM1"/>
    <mergeCell ref="PLN1:PLO1"/>
    <mergeCell ref="PLP1:PLQ1"/>
    <mergeCell ref="PLR1:PLS1"/>
    <mergeCell ref="PLT1:PLU1"/>
    <mergeCell ref="PLV1:PLW1"/>
    <mergeCell ref="PKZ1:PLA1"/>
    <mergeCell ref="PLB1:PLC1"/>
    <mergeCell ref="PLD1:PLE1"/>
    <mergeCell ref="PLF1:PLG1"/>
    <mergeCell ref="PLH1:PLI1"/>
    <mergeCell ref="PLJ1:PLK1"/>
    <mergeCell ref="PKN1:PKO1"/>
    <mergeCell ref="PKP1:PKQ1"/>
    <mergeCell ref="PKR1:PKS1"/>
    <mergeCell ref="PKT1:PKU1"/>
    <mergeCell ref="PKV1:PKW1"/>
    <mergeCell ref="PKX1:PKY1"/>
    <mergeCell ref="PKB1:PKC1"/>
    <mergeCell ref="PKD1:PKE1"/>
    <mergeCell ref="PKF1:PKG1"/>
    <mergeCell ref="PKH1:PKI1"/>
    <mergeCell ref="PKJ1:PKK1"/>
    <mergeCell ref="PKL1:PKM1"/>
    <mergeCell ref="PJP1:PJQ1"/>
    <mergeCell ref="PJR1:PJS1"/>
    <mergeCell ref="PJT1:PJU1"/>
    <mergeCell ref="PJV1:PJW1"/>
    <mergeCell ref="PJX1:PJY1"/>
    <mergeCell ref="PJZ1:PKA1"/>
    <mergeCell ref="PJD1:PJE1"/>
    <mergeCell ref="PJF1:PJG1"/>
    <mergeCell ref="PJH1:PJI1"/>
    <mergeCell ref="PJJ1:PJK1"/>
    <mergeCell ref="PJL1:PJM1"/>
    <mergeCell ref="PJN1:PJO1"/>
    <mergeCell ref="PIR1:PIS1"/>
    <mergeCell ref="PIT1:PIU1"/>
    <mergeCell ref="PIV1:PIW1"/>
    <mergeCell ref="PIX1:PIY1"/>
    <mergeCell ref="PIZ1:PJA1"/>
    <mergeCell ref="PJB1:PJC1"/>
    <mergeCell ref="PIF1:PIG1"/>
    <mergeCell ref="PIH1:PII1"/>
    <mergeCell ref="PIJ1:PIK1"/>
    <mergeCell ref="PIL1:PIM1"/>
    <mergeCell ref="PIN1:PIO1"/>
    <mergeCell ref="PIP1:PIQ1"/>
    <mergeCell ref="PHT1:PHU1"/>
    <mergeCell ref="PHV1:PHW1"/>
    <mergeCell ref="PHX1:PHY1"/>
    <mergeCell ref="PHZ1:PIA1"/>
    <mergeCell ref="PIB1:PIC1"/>
    <mergeCell ref="PID1:PIE1"/>
    <mergeCell ref="PHH1:PHI1"/>
    <mergeCell ref="PHJ1:PHK1"/>
    <mergeCell ref="PHL1:PHM1"/>
    <mergeCell ref="PHN1:PHO1"/>
    <mergeCell ref="PHP1:PHQ1"/>
    <mergeCell ref="PHR1:PHS1"/>
    <mergeCell ref="PDH1:PDI1"/>
    <mergeCell ref="PDJ1:PDK1"/>
    <mergeCell ref="PGZ1:PHA1"/>
    <mergeCell ref="PHB1:PHC1"/>
    <mergeCell ref="PHD1:PHE1"/>
    <mergeCell ref="PHF1:PHG1"/>
    <mergeCell ref="PCV1:PCW1"/>
    <mergeCell ref="PCX1:PCY1"/>
    <mergeCell ref="PCZ1:PDA1"/>
    <mergeCell ref="PDB1:PDC1"/>
    <mergeCell ref="PDD1:PDE1"/>
    <mergeCell ref="PDF1:PDG1"/>
    <mergeCell ref="PCJ1:PCK1"/>
    <mergeCell ref="PCL1:PCM1"/>
    <mergeCell ref="PCN1:PCO1"/>
    <mergeCell ref="PCP1:PCQ1"/>
    <mergeCell ref="PCR1:PCS1"/>
    <mergeCell ref="PCT1:PCU1"/>
    <mergeCell ref="PBX1:PBY1"/>
    <mergeCell ref="PBZ1:PCA1"/>
    <mergeCell ref="PCB1:PCC1"/>
    <mergeCell ref="PCD1:PCE1"/>
    <mergeCell ref="PCF1:PCG1"/>
    <mergeCell ref="PCH1:PCI1"/>
    <mergeCell ref="PBL1:PBM1"/>
    <mergeCell ref="PBN1:PBO1"/>
    <mergeCell ref="PBP1:PBQ1"/>
    <mergeCell ref="PBR1:PBS1"/>
    <mergeCell ref="PBT1:PBU1"/>
    <mergeCell ref="PBV1:PBW1"/>
    <mergeCell ref="PAZ1:PBA1"/>
    <mergeCell ref="PBB1:PBC1"/>
    <mergeCell ref="PBD1:PBE1"/>
    <mergeCell ref="PBF1:PBG1"/>
    <mergeCell ref="PBH1:PBI1"/>
    <mergeCell ref="PBJ1:PBK1"/>
    <mergeCell ref="PAN1:PAO1"/>
    <mergeCell ref="PAP1:PAQ1"/>
    <mergeCell ref="PAR1:PAS1"/>
    <mergeCell ref="PAT1:PAU1"/>
    <mergeCell ref="PAV1:PAW1"/>
    <mergeCell ref="PAX1:PAY1"/>
    <mergeCell ref="PAB1:PAC1"/>
    <mergeCell ref="PAD1:PAE1"/>
    <mergeCell ref="PAF1:PAG1"/>
    <mergeCell ref="PAH1:PAI1"/>
    <mergeCell ref="PAJ1:PAK1"/>
    <mergeCell ref="PAL1:PAM1"/>
    <mergeCell ref="OZP1:OZQ1"/>
    <mergeCell ref="OZR1:OZS1"/>
    <mergeCell ref="OZT1:OZU1"/>
    <mergeCell ref="OZV1:OZW1"/>
    <mergeCell ref="OZX1:OZY1"/>
    <mergeCell ref="OZZ1:PAA1"/>
    <mergeCell ref="OZD1:OZE1"/>
    <mergeCell ref="OZF1:OZG1"/>
    <mergeCell ref="OZH1:OZI1"/>
    <mergeCell ref="OZJ1:OZK1"/>
    <mergeCell ref="OZL1:OZM1"/>
    <mergeCell ref="OZN1:OZO1"/>
    <mergeCell ref="OYR1:OYS1"/>
    <mergeCell ref="OYT1:OYU1"/>
    <mergeCell ref="OYV1:OYW1"/>
    <mergeCell ref="OYX1:OYY1"/>
    <mergeCell ref="OYZ1:OZA1"/>
    <mergeCell ref="OZB1:OZC1"/>
    <mergeCell ref="OYF1:OYG1"/>
    <mergeCell ref="OYH1:OYI1"/>
    <mergeCell ref="OYJ1:OYK1"/>
    <mergeCell ref="OYL1:OYM1"/>
    <mergeCell ref="OYN1:OYO1"/>
    <mergeCell ref="OYP1:OYQ1"/>
    <mergeCell ref="OXT1:OXU1"/>
    <mergeCell ref="OXV1:OXW1"/>
    <mergeCell ref="OXX1:OXY1"/>
    <mergeCell ref="OXZ1:OYA1"/>
    <mergeCell ref="OYB1:OYC1"/>
    <mergeCell ref="OYD1:OYE1"/>
    <mergeCell ref="OXH1:OXI1"/>
    <mergeCell ref="OXJ1:OXK1"/>
    <mergeCell ref="OXL1:OXM1"/>
    <mergeCell ref="OXN1:OXO1"/>
    <mergeCell ref="OXP1:OXQ1"/>
    <mergeCell ref="OXR1:OXS1"/>
    <mergeCell ref="OTH1:OTI1"/>
    <mergeCell ref="OTJ1:OTK1"/>
    <mergeCell ref="OTL1:OTM1"/>
    <mergeCell ref="OTN1:OTO1"/>
    <mergeCell ref="OXD1:OXE1"/>
    <mergeCell ref="OXF1:OXG1"/>
    <mergeCell ref="OSV1:OSW1"/>
    <mergeCell ref="OSX1:OSY1"/>
    <mergeCell ref="OSZ1:OTA1"/>
    <mergeCell ref="OTB1:OTC1"/>
    <mergeCell ref="OTD1:OTE1"/>
    <mergeCell ref="OTF1:OTG1"/>
    <mergeCell ref="OSJ1:OSK1"/>
    <mergeCell ref="OSL1:OSM1"/>
    <mergeCell ref="OSN1:OSO1"/>
    <mergeCell ref="OSP1:OSQ1"/>
    <mergeCell ref="OSR1:OSS1"/>
    <mergeCell ref="OST1:OSU1"/>
    <mergeCell ref="ORX1:ORY1"/>
    <mergeCell ref="ORZ1:OSA1"/>
    <mergeCell ref="OSB1:OSC1"/>
    <mergeCell ref="OSD1:OSE1"/>
    <mergeCell ref="OSF1:OSG1"/>
    <mergeCell ref="OSH1:OSI1"/>
    <mergeCell ref="ORL1:ORM1"/>
    <mergeCell ref="ORN1:ORO1"/>
    <mergeCell ref="ORP1:ORQ1"/>
    <mergeCell ref="ORR1:ORS1"/>
    <mergeCell ref="ORT1:ORU1"/>
    <mergeCell ref="ORV1:ORW1"/>
    <mergeCell ref="OQZ1:ORA1"/>
    <mergeCell ref="ORB1:ORC1"/>
    <mergeCell ref="ORD1:ORE1"/>
    <mergeCell ref="ORF1:ORG1"/>
    <mergeCell ref="ORH1:ORI1"/>
    <mergeCell ref="ORJ1:ORK1"/>
    <mergeCell ref="OQN1:OQO1"/>
    <mergeCell ref="OQP1:OQQ1"/>
    <mergeCell ref="OQR1:OQS1"/>
    <mergeCell ref="OQT1:OQU1"/>
    <mergeCell ref="OQV1:OQW1"/>
    <mergeCell ref="OQX1:OQY1"/>
    <mergeCell ref="OQB1:OQC1"/>
    <mergeCell ref="OQD1:OQE1"/>
    <mergeCell ref="OQF1:OQG1"/>
    <mergeCell ref="OQH1:OQI1"/>
    <mergeCell ref="OQJ1:OQK1"/>
    <mergeCell ref="OQL1:OQM1"/>
    <mergeCell ref="OPP1:OPQ1"/>
    <mergeCell ref="OPR1:OPS1"/>
    <mergeCell ref="OPT1:OPU1"/>
    <mergeCell ref="OPV1:OPW1"/>
    <mergeCell ref="OPX1:OPY1"/>
    <mergeCell ref="OPZ1:OQA1"/>
    <mergeCell ref="OPD1:OPE1"/>
    <mergeCell ref="OPF1:OPG1"/>
    <mergeCell ref="OPH1:OPI1"/>
    <mergeCell ref="OPJ1:OPK1"/>
    <mergeCell ref="OPL1:OPM1"/>
    <mergeCell ref="OPN1:OPO1"/>
    <mergeCell ref="OOR1:OOS1"/>
    <mergeCell ref="OOT1:OOU1"/>
    <mergeCell ref="OOV1:OOW1"/>
    <mergeCell ref="OOX1:OOY1"/>
    <mergeCell ref="OOZ1:OPA1"/>
    <mergeCell ref="OPB1:OPC1"/>
    <mergeCell ref="OOF1:OOG1"/>
    <mergeCell ref="OOH1:OOI1"/>
    <mergeCell ref="OOJ1:OOK1"/>
    <mergeCell ref="OOL1:OOM1"/>
    <mergeCell ref="OON1:OOO1"/>
    <mergeCell ref="OOP1:OOQ1"/>
    <mergeCell ref="ONT1:ONU1"/>
    <mergeCell ref="ONV1:ONW1"/>
    <mergeCell ref="ONX1:ONY1"/>
    <mergeCell ref="ONZ1:OOA1"/>
    <mergeCell ref="OOB1:OOC1"/>
    <mergeCell ref="OOD1:OOE1"/>
    <mergeCell ref="ONH1:ONI1"/>
    <mergeCell ref="ONJ1:ONK1"/>
    <mergeCell ref="ONL1:ONM1"/>
    <mergeCell ref="ONN1:ONO1"/>
    <mergeCell ref="ONP1:ONQ1"/>
    <mergeCell ref="ONR1:ONS1"/>
    <mergeCell ref="OJH1:OJI1"/>
    <mergeCell ref="OJJ1:OJK1"/>
    <mergeCell ref="OJL1:OJM1"/>
    <mergeCell ref="OJN1:OJO1"/>
    <mergeCell ref="OJP1:OJQ1"/>
    <mergeCell ref="OJR1:OJS1"/>
    <mergeCell ref="OIV1:OIW1"/>
    <mergeCell ref="OIX1:OIY1"/>
    <mergeCell ref="OIZ1:OJA1"/>
    <mergeCell ref="OJB1:OJC1"/>
    <mergeCell ref="OJD1:OJE1"/>
    <mergeCell ref="OJF1:OJG1"/>
    <mergeCell ref="OIJ1:OIK1"/>
    <mergeCell ref="OIL1:OIM1"/>
    <mergeCell ref="OIN1:OIO1"/>
    <mergeCell ref="OIP1:OIQ1"/>
    <mergeCell ref="OIR1:OIS1"/>
    <mergeCell ref="OIT1:OIU1"/>
    <mergeCell ref="OHX1:OHY1"/>
    <mergeCell ref="OHZ1:OIA1"/>
    <mergeCell ref="OIB1:OIC1"/>
    <mergeCell ref="OID1:OIE1"/>
    <mergeCell ref="OIF1:OIG1"/>
    <mergeCell ref="OIH1:OII1"/>
    <mergeCell ref="OHL1:OHM1"/>
    <mergeCell ref="OHN1:OHO1"/>
    <mergeCell ref="OHP1:OHQ1"/>
    <mergeCell ref="OHR1:OHS1"/>
    <mergeCell ref="OHT1:OHU1"/>
    <mergeCell ref="OHV1:OHW1"/>
    <mergeCell ref="OGZ1:OHA1"/>
    <mergeCell ref="OHB1:OHC1"/>
    <mergeCell ref="OHD1:OHE1"/>
    <mergeCell ref="OHF1:OHG1"/>
    <mergeCell ref="OHH1:OHI1"/>
    <mergeCell ref="OHJ1:OHK1"/>
    <mergeCell ref="OGN1:OGO1"/>
    <mergeCell ref="OGP1:OGQ1"/>
    <mergeCell ref="OGR1:OGS1"/>
    <mergeCell ref="OGT1:OGU1"/>
    <mergeCell ref="OGV1:OGW1"/>
    <mergeCell ref="OGX1:OGY1"/>
    <mergeCell ref="OGB1:OGC1"/>
    <mergeCell ref="OGD1:OGE1"/>
    <mergeCell ref="OGF1:OGG1"/>
    <mergeCell ref="OGH1:OGI1"/>
    <mergeCell ref="OGJ1:OGK1"/>
    <mergeCell ref="OGL1:OGM1"/>
    <mergeCell ref="OFP1:OFQ1"/>
    <mergeCell ref="OFR1:OFS1"/>
    <mergeCell ref="OFT1:OFU1"/>
    <mergeCell ref="OFV1:OFW1"/>
    <mergeCell ref="OFX1:OFY1"/>
    <mergeCell ref="OFZ1:OGA1"/>
    <mergeCell ref="OFD1:OFE1"/>
    <mergeCell ref="OFF1:OFG1"/>
    <mergeCell ref="OFH1:OFI1"/>
    <mergeCell ref="OFJ1:OFK1"/>
    <mergeCell ref="OFL1:OFM1"/>
    <mergeCell ref="OFN1:OFO1"/>
    <mergeCell ref="OER1:OES1"/>
    <mergeCell ref="OET1:OEU1"/>
    <mergeCell ref="OEV1:OEW1"/>
    <mergeCell ref="OEX1:OEY1"/>
    <mergeCell ref="OEZ1:OFA1"/>
    <mergeCell ref="OFB1:OFC1"/>
    <mergeCell ref="OEF1:OEG1"/>
    <mergeCell ref="OEH1:OEI1"/>
    <mergeCell ref="OEJ1:OEK1"/>
    <mergeCell ref="OEL1:OEM1"/>
    <mergeCell ref="OEN1:OEO1"/>
    <mergeCell ref="OEP1:OEQ1"/>
    <mergeCell ref="ODT1:ODU1"/>
    <mergeCell ref="ODV1:ODW1"/>
    <mergeCell ref="ODX1:ODY1"/>
    <mergeCell ref="ODZ1:OEA1"/>
    <mergeCell ref="OEB1:OEC1"/>
    <mergeCell ref="OED1:OEE1"/>
    <mergeCell ref="NZT1:NZU1"/>
    <mergeCell ref="NZV1:NZW1"/>
    <mergeCell ref="ODL1:ODM1"/>
    <mergeCell ref="ODN1:ODO1"/>
    <mergeCell ref="ODP1:ODQ1"/>
    <mergeCell ref="ODR1:ODS1"/>
    <mergeCell ref="NZH1:NZI1"/>
    <mergeCell ref="NZJ1:NZK1"/>
    <mergeCell ref="NZL1:NZM1"/>
    <mergeCell ref="NZN1:NZO1"/>
    <mergeCell ref="NZP1:NZQ1"/>
    <mergeCell ref="NZR1:NZS1"/>
    <mergeCell ref="NYV1:NYW1"/>
    <mergeCell ref="NYX1:NYY1"/>
    <mergeCell ref="NYZ1:NZA1"/>
    <mergeCell ref="NZB1:NZC1"/>
    <mergeCell ref="NZD1:NZE1"/>
    <mergeCell ref="NZF1:NZG1"/>
    <mergeCell ref="NYJ1:NYK1"/>
    <mergeCell ref="NYL1:NYM1"/>
    <mergeCell ref="NYN1:NYO1"/>
    <mergeCell ref="NYP1:NYQ1"/>
    <mergeCell ref="NYR1:NYS1"/>
    <mergeCell ref="NYT1:NYU1"/>
    <mergeCell ref="NXX1:NXY1"/>
    <mergeCell ref="NXZ1:NYA1"/>
    <mergeCell ref="NYB1:NYC1"/>
    <mergeCell ref="NYD1:NYE1"/>
    <mergeCell ref="NYF1:NYG1"/>
    <mergeCell ref="NYH1:NYI1"/>
    <mergeCell ref="NXL1:NXM1"/>
    <mergeCell ref="NXN1:NXO1"/>
    <mergeCell ref="NXP1:NXQ1"/>
    <mergeCell ref="NXR1:NXS1"/>
    <mergeCell ref="NXT1:NXU1"/>
    <mergeCell ref="NXV1:NXW1"/>
    <mergeCell ref="NWZ1:NXA1"/>
    <mergeCell ref="NXB1:NXC1"/>
    <mergeCell ref="NXD1:NXE1"/>
    <mergeCell ref="NXF1:NXG1"/>
    <mergeCell ref="NXH1:NXI1"/>
    <mergeCell ref="NXJ1:NXK1"/>
    <mergeCell ref="NWN1:NWO1"/>
    <mergeCell ref="NWP1:NWQ1"/>
    <mergeCell ref="NWR1:NWS1"/>
    <mergeCell ref="NWT1:NWU1"/>
    <mergeCell ref="NWV1:NWW1"/>
    <mergeCell ref="NWX1:NWY1"/>
    <mergeCell ref="NWB1:NWC1"/>
    <mergeCell ref="NWD1:NWE1"/>
    <mergeCell ref="NWF1:NWG1"/>
    <mergeCell ref="NWH1:NWI1"/>
    <mergeCell ref="NWJ1:NWK1"/>
    <mergeCell ref="NWL1:NWM1"/>
    <mergeCell ref="NVP1:NVQ1"/>
    <mergeCell ref="NVR1:NVS1"/>
    <mergeCell ref="NVT1:NVU1"/>
    <mergeCell ref="NVV1:NVW1"/>
    <mergeCell ref="NVX1:NVY1"/>
    <mergeCell ref="NVZ1:NWA1"/>
    <mergeCell ref="NVD1:NVE1"/>
    <mergeCell ref="NVF1:NVG1"/>
    <mergeCell ref="NVH1:NVI1"/>
    <mergeCell ref="NVJ1:NVK1"/>
    <mergeCell ref="NVL1:NVM1"/>
    <mergeCell ref="NVN1:NVO1"/>
    <mergeCell ref="NUR1:NUS1"/>
    <mergeCell ref="NUT1:NUU1"/>
    <mergeCell ref="NUV1:NUW1"/>
    <mergeCell ref="NUX1:NUY1"/>
    <mergeCell ref="NUZ1:NVA1"/>
    <mergeCell ref="NVB1:NVC1"/>
    <mergeCell ref="NUF1:NUG1"/>
    <mergeCell ref="NUH1:NUI1"/>
    <mergeCell ref="NUJ1:NUK1"/>
    <mergeCell ref="NUL1:NUM1"/>
    <mergeCell ref="NUN1:NUO1"/>
    <mergeCell ref="NUP1:NUQ1"/>
    <mergeCell ref="NTT1:NTU1"/>
    <mergeCell ref="NTV1:NTW1"/>
    <mergeCell ref="NTX1:NTY1"/>
    <mergeCell ref="NTZ1:NUA1"/>
    <mergeCell ref="NUB1:NUC1"/>
    <mergeCell ref="NUD1:NUE1"/>
    <mergeCell ref="NPT1:NPU1"/>
    <mergeCell ref="NPV1:NPW1"/>
    <mergeCell ref="NPX1:NPY1"/>
    <mergeCell ref="NPZ1:NQA1"/>
    <mergeCell ref="NTP1:NTQ1"/>
    <mergeCell ref="NTR1:NTS1"/>
    <mergeCell ref="NPH1:NPI1"/>
    <mergeCell ref="NPJ1:NPK1"/>
    <mergeCell ref="NPL1:NPM1"/>
    <mergeCell ref="NPN1:NPO1"/>
    <mergeCell ref="NPP1:NPQ1"/>
    <mergeCell ref="NPR1:NPS1"/>
    <mergeCell ref="NOV1:NOW1"/>
    <mergeCell ref="NOX1:NOY1"/>
    <mergeCell ref="NOZ1:NPA1"/>
    <mergeCell ref="NPB1:NPC1"/>
    <mergeCell ref="NPD1:NPE1"/>
    <mergeCell ref="NPF1:NPG1"/>
    <mergeCell ref="NOJ1:NOK1"/>
    <mergeCell ref="NOL1:NOM1"/>
    <mergeCell ref="NON1:NOO1"/>
    <mergeCell ref="NOP1:NOQ1"/>
    <mergeCell ref="NOR1:NOS1"/>
    <mergeCell ref="NOT1:NOU1"/>
    <mergeCell ref="NNX1:NNY1"/>
    <mergeCell ref="NNZ1:NOA1"/>
    <mergeCell ref="NOB1:NOC1"/>
    <mergeCell ref="NOD1:NOE1"/>
    <mergeCell ref="NOF1:NOG1"/>
    <mergeCell ref="NOH1:NOI1"/>
    <mergeCell ref="NNL1:NNM1"/>
    <mergeCell ref="NNN1:NNO1"/>
    <mergeCell ref="NNP1:NNQ1"/>
    <mergeCell ref="NNR1:NNS1"/>
    <mergeCell ref="NNT1:NNU1"/>
    <mergeCell ref="NNV1:NNW1"/>
    <mergeCell ref="NMZ1:NNA1"/>
    <mergeCell ref="NNB1:NNC1"/>
    <mergeCell ref="NND1:NNE1"/>
    <mergeCell ref="NNF1:NNG1"/>
    <mergeCell ref="NNH1:NNI1"/>
    <mergeCell ref="NNJ1:NNK1"/>
    <mergeCell ref="NMN1:NMO1"/>
    <mergeCell ref="NMP1:NMQ1"/>
    <mergeCell ref="NMR1:NMS1"/>
    <mergeCell ref="NMT1:NMU1"/>
    <mergeCell ref="NMV1:NMW1"/>
    <mergeCell ref="NMX1:NMY1"/>
    <mergeCell ref="NMB1:NMC1"/>
    <mergeCell ref="NMD1:NME1"/>
    <mergeCell ref="NMF1:NMG1"/>
    <mergeCell ref="NMH1:NMI1"/>
    <mergeCell ref="NMJ1:NMK1"/>
    <mergeCell ref="NML1:NMM1"/>
    <mergeCell ref="NLP1:NLQ1"/>
    <mergeCell ref="NLR1:NLS1"/>
    <mergeCell ref="NLT1:NLU1"/>
    <mergeCell ref="NLV1:NLW1"/>
    <mergeCell ref="NLX1:NLY1"/>
    <mergeCell ref="NLZ1:NMA1"/>
    <mergeCell ref="NLD1:NLE1"/>
    <mergeCell ref="NLF1:NLG1"/>
    <mergeCell ref="NLH1:NLI1"/>
    <mergeCell ref="NLJ1:NLK1"/>
    <mergeCell ref="NLL1:NLM1"/>
    <mergeCell ref="NLN1:NLO1"/>
    <mergeCell ref="NKR1:NKS1"/>
    <mergeCell ref="NKT1:NKU1"/>
    <mergeCell ref="NKV1:NKW1"/>
    <mergeCell ref="NKX1:NKY1"/>
    <mergeCell ref="NKZ1:NLA1"/>
    <mergeCell ref="NLB1:NLC1"/>
    <mergeCell ref="NKF1:NKG1"/>
    <mergeCell ref="NKH1:NKI1"/>
    <mergeCell ref="NKJ1:NKK1"/>
    <mergeCell ref="NKL1:NKM1"/>
    <mergeCell ref="NKN1:NKO1"/>
    <mergeCell ref="NKP1:NKQ1"/>
    <mergeCell ref="NJT1:NJU1"/>
    <mergeCell ref="NJV1:NJW1"/>
    <mergeCell ref="NJX1:NJY1"/>
    <mergeCell ref="NJZ1:NKA1"/>
    <mergeCell ref="NKB1:NKC1"/>
    <mergeCell ref="NKD1:NKE1"/>
    <mergeCell ref="NFT1:NFU1"/>
    <mergeCell ref="NFV1:NFW1"/>
    <mergeCell ref="NFX1:NFY1"/>
    <mergeCell ref="NFZ1:NGA1"/>
    <mergeCell ref="NGB1:NGC1"/>
    <mergeCell ref="NGD1:NGE1"/>
    <mergeCell ref="NFH1:NFI1"/>
    <mergeCell ref="NFJ1:NFK1"/>
    <mergeCell ref="NFL1:NFM1"/>
    <mergeCell ref="NFN1:NFO1"/>
    <mergeCell ref="NFP1:NFQ1"/>
    <mergeCell ref="NFR1:NFS1"/>
    <mergeCell ref="NEV1:NEW1"/>
    <mergeCell ref="NEX1:NEY1"/>
    <mergeCell ref="NEZ1:NFA1"/>
    <mergeCell ref="NFB1:NFC1"/>
    <mergeCell ref="NFD1:NFE1"/>
    <mergeCell ref="NFF1:NFG1"/>
    <mergeCell ref="NEJ1:NEK1"/>
    <mergeCell ref="NEL1:NEM1"/>
    <mergeCell ref="NEN1:NEO1"/>
    <mergeCell ref="NEP1:NEQ1"/>
    <mergeCell ref="NER1:NES1"/>
    <mergeCell ref="NET1:NEU1"/>
    <mergeCell ref="NDX1:NDY1"/>
    <mergeCell ref="NDZ1:NEA1"/>
    <mergeCell ref="NEB1:NEC1"/>
    <mergeCell ref="NED1:NEE1"/>
    <mergeCell ref="NEF1:NEG1"/>
    <mergeCell ref="NEH1:NEI1"/>
    <mergeCell ref="NDL1:NDM1"/>
    <mergeCell ref="NDN1:NDO1"/>
    <mergeCell ref="NDP1:NDQ1"/>
    <mergeCell ref="NDR1:NDS1"/>
    <mergeCell ref="NDT1:NDU1"/>
    <mergeCell ref="NDV1:NDW1"/>
    <mergeCell ref="NCZ1:NDA1"/>
    <mergeCell ref="NDB1:NDC1"/>
    <mergeCell ref="NDD1:NDE1"/>
    <mergeCell ref="NDF1:NDG1"/>
    <mergeCell ref="NDH1:NDI1"/>
    <mergeCell ref="NDJ1:NDK1"/>
    <mergeCell ref="NCN1:NCO1"/>
    <mergeCell ref="NCP1:NCQ1"/>
    <mergeCell ref="NCR1:NCS1"/>
    <mergeCell ref="NCT1:NCU1"/>
    <mergeCell ref="NCV1:NCW1"/>
    <mergeCell ref="NCX1:NCY1"/>
    <mergeCell ref="NCB1:NCC1"/>
    <mergeCell ref="NCD1:NCE1"/>
    <mergeCell ref="NCF1:NCG1"/>
    <mergeCell ref="NCH1:NCI1"/>
    <mergeCell ref="NCJ1:NCK1"/>
    <mergeCell ref="NCL1:NCM1"/>
    <mergeCell ref="NBP1:NBQ1"/>
    <mergeCell ref="NBR1:NBS1"/>
    <mergeCell ref="NBT1:NBU1"/>
    <mergeCell ref="NBV1:NBW1"/>
    <mergeCell ref="NBX1:NBY1"/>
    <mergeCell ref="NBZ1:NCA1"/>
    <mergeCell ref="NBD1:NBE1"/>
    <mergeCell ref="NBF1:NBG1"/>
    <mergeCell ref="NBH1:NBI1"/>
    <mergeCell ref="NBJ1:NBK1"/>
    <mergeCell ref="NBL1:NBM1"/>
    <mergeCell ref="NBN1:NBO1"/>
    <mergeCell ref="NAR1:NAS1"/>
    <mergeCell ref="NAT1:NAU1"/>
    <mergeCell ref="NAV1:NAW1"/>
    <mergeCell ref="NAX1:NAY1"/>
    <mergeCell ref="NAZ1:NBA1"/>
    <mergeCell ref="NBB1:NBC1"/>
    <mergeCell ref="NAF1:NAG1"/>
    <mergeCell ref="NAH1:NAI1"/>
    <mergeCell ref="NAJ1:NAK1"/>
    <mergeCell ref="NAL1:NAM1"/>
    <mergeCell ref="NAN1:NAO1"/>
    <mergeCell ref="NAP1:NAQ1"/>
    <mergeCell ref="MWF1:MWG1"/>
    <mergeCell ref="MWH1:MWI1"/>
    <mergeCell ref="MZX1:MZY1"/>
    <mergeCell ref="MZZ1:NAA1"/>
    <mergeCell ref="NAB1:NAC1"/>
    <mergeCell ref="NAD1:NAE1"/>
    <mergeCell ref="MVT1:MVU1"/>
    <mergeCell ref="MVV1:MVW1"/>
    <mergeCell ref="MVX1:MVY1"/>
    <mergeCell ref="MVZ1:MWA1"/>
    <mergeCell ref="MWB1:MWC1"/>
    <mergeCell ref="MWD1:MWE1"/>
    <mergeCell ref="MVH1:MVI1"/>
    <mergeCell ref="MVJ1:MVK1"/>
    <mergeCell ref="MVL1:MVM1"/>
    <mergeCell ref="MVN1:MVO1"/>
    <mergeCell ref="MVP1:MVQ1"/>
    <mergeCell ref="MVR1:MVS1"/>
    <mergeCell ref="MUV1:MUW1"/>
    <mergeCell ref="MUX1:MUY1"/>
    <mergeCell ref="MUZ1:MVA1"/>
    <mergeCell ref="MVB1:MVC1"/>
    <mergeCell ref="MVD1:MVE1"/>
    <mergeCell ref="MVF1:MVG1"/>
    <mergeCell ref="MUJ1:MUK1"/>
    <mergeCell ref="MUL1:MUM1"/>
    <mergeCell ref="MUN1:MUO1"/>
    <mergeCell ref="MUP1:MUQ1"/>
    <mergeCell ref="MUR1:MUS1"/>
    <mergeCell ref="MUT1:MUU1"/>
    <mergeCell ref="MTX1:MTY1"/>
    <mergeCell ref="MTZ1:MUA1"/>
    <mergeCell ref="MUB1:MUC1"/>
    <mergeCell ref="MUD1:MUE1"/>
    <mergeCell ref="MUF1:MUG1"/>
    <mergeCell ref="MUH1:MUI1"/>
    <mergeCell ref="MTL1:MTM1"/>
    <mergeCell ref="MTN1:MTO1"/>
    <mergeCell ref="MTP1:MTQ1"/>
    <mergeCell ref="MTR1:MTS1"/>
    <mergeCell ref="MTT1:MTU1"/>
    <mergeCell ref="MTV1:MTW1"/>
    <mergeCell ref="MSZ1:MTA1"/>
    <mergeCell ref="MTB1:MTC1"/>
    <mergeCell ref="MTD1:MTE1"/>
    <mergeCell ref="MTF1:MTG1"/>
    <mergeCell ref="MTH1:MTI1"/>
    <mergeCell ref="MTJ1:MTK1"/>
    <mergeCell ref="MSN1:MSO1"/>
    <mergeCell ref="MSP1:MSQ1"/>
    <mergeCell ref="MSR1:MSS1"/>
    <mergeCell ref="MST1:MSU1"/>
    <mergeCell ref="MSV1:MSW1"/>
    <mergeCell ref="MSX1:MSY1"/>
    <mergeCell ref="MSB1:MSC1"/>
    <mergeCell ref="MSD1:MSE1"/>
    <mergeCell ref="MSF1:MSG1"/>
    <mergeCell ref="MSH1:MSI1"/>
    <mergeCell ref="MSJ1:MSK1"/>
    <mergeCell ref="MSL1:MSM1"/>
    <mergeCell ref="MRP1:MRQ1"/>
    <mergeCell ref="MRR1:MRS1"/>
    <mergeCell ref="MRT1:MRU1"/>
    <mergeCell ref="MRV1:MRW1"/>
    <mergeCell ref="MRX1:MRY1"/>
    <mergeCell ref="MRZ1:MSA1"/>
    <mergeCell ref="MRD1:MRE1"/>
    <mergeCell ref="MRF1:MRG1"/>
    <mergeCell ref="MRH1:MRI1"/>
    <mergeCell ref="MRJ1:MRK1"/>
    <mergeCell ref="MRL1:MRM1"/>
    <mergeCell ref="MRN1:MRO1"/>
    <mergeCell ref="MQR1:MQS1"/>
    <mergeCell ref="MQT1:MQU1"/>
    <mergeCell ref="MQV1:MQW1"/>
    <mergeCell ref="MQX1:MQY1"/>
    <mergeCell ref="MQZ1:MRA1"/>
    <mergeCell ref="MRB1:MRC1"/>
    <mergeCell ref="MQF1:MQG1"/>
    <mergeCell ref="MQH1:MQI1"/>
    <mergeCell ref="MQJ1:MQK1"/>
    <mergeCell ref="MQL1:MQM1"/>
    <mergeCell ref="MQN1:MQO1"/>
    <mergeCell ref="MQP1:MQQ1"/>
    <mergeCell ref="MMF1:MMG1"/>
    <mergeCell ref="MMH1:MMI1"/>
    <mergeCell ref="MMJ1:MMK1"/>
    <mergeCell ref="MML1:MMM1"/>
    <mergeCell ref="MQB1:MQC1"/>
    <mergeCell ref="MQD1:MQE1"/>
    <mergeCell ref="MLT1:MLU1"/>
    <mergeCell ref="MLV1:MLW1"/>
    <mergeCell ref="MLX1:MLY1"/>
    <mergeCell ref="MLZ1:MMA1"/>
    <mergeCell ref="MMB1:MMC1"/>
    <mergeCell ref="MMD1:MME1"/>
    <mergeCell ref="MLH1:MLI1"/>
    <mergeCell ref="MLJ1:MLK1"/>
    <mergeCell ref="MLL1:MLM1"/>
    <mergeCell ref="MLN1:MLO1"/>
    <mergeCell ref="MLP1:MLQ1"/>
    <mergeCell ref="MLR1:MLS1"/>
    <mergeCell ref="MKV1:MKW1"/>
    <mergeCell ref="MKX1:MKY1"/>
    <mergeCell ref="MKZ1:MLA1"/>
    <mergeCell ref="MLB1:MLC1"/>
    <mergeCell ref="MLD1:MLE1"/>
    <mergeCell ref="MLF1:MLG1"/>
    <mergeCell ref="MKJ1:MKK1"/>
    <mergeCell ref="MKL1:MKM1"/>
    <mergeCell ref="MKN1:MKO1"/>
    <mergeCell ref="MKP1:MKQ1"/>
    <mergeCell ref="MKR1:MKS1"/>
    <mergeCell ref="MKT1:MKU1"/>
    <mergeCell ref="MJX1:MJY1"/>
    <mergeCell ref="MJZ1:MKA1"/>
    <mergeCell ref="MKB1:MKC1"/>
    <mergeCell ref="MKD1:MKE1"/>
    <mergeCell ref="MKF1:MKG1"/>
    <mergeCell ref="MKH1:MKI1"/>
    <mergeCell ref="MJL1:MJM1"/>
    <mergeCell ref="MJN1:MJO1"/>
    <mergeCell ref="MJP1:MJQ1"/>
    <mergeCell ref="MJR1:MJS1"/>
    <mergeCell ref="MJT1:MJU1"/>
    <mergeCell ref="MJV1:MJW1"/>
    <mergeCell ref="MIZ1:MJA1"/>
    <mergeCell ref="MJB1:MJC1"/>
    <mergeCell ref="MJD1:MJE1"/>
    <mergeCell ref="MJF1:MJG1"/>
    <mergeCell ref="MJH1:MJI1"/>
    <mergeCell ref="MJJ1:MJK1"/>
    <mergeCell ref="MIN1:MIO1"/>
    <mergeCell ref="MIP1:MIQ1"/>
    <mergeCell ref="MIR1:MIS1"/>
    <mergeCell ref="MIT1:MIU1"/>
    <mergeCell ref="MIV1:MIW1"/>
    <mergeCell ref="MIX1:MIY1"/>
    <mergeCell ref="MIB1:MIC1"/>
    <mergeCell ref="MID1:MIE1"/>
    <mergeCell ref="MIF1:MIG1"/>
    <mergeCell ref="MIH1:MII1"/>
    <mergeCell ref="MIJ1:MIK1"/>
    <mergeCell ref="MIL1:MIM1"/>
    <mergeCell ref="MHP1:MHQ1"/>
    <mergeCell ref="MHR1:MHS1"/>
    <mergeCell ref="MHT1:MHU1"/>
    <mergeCell ref="MHV1:MHW1"/>
    <mergeCell ref="MHX1:MHY1"/>
    <mergeCell ref="MHZ1:MIA1"/>
    <mergeCell ref="MHD1:MHE1"/>
    <mergeCell ref="MHF1:MHG1"/>
    <mergeCell ref="MHH1:MHI1"/>
    <mergeCell ref="MHJ1:MHK1"/>
    <mergeCell ref="MHL1:MHM1"/>
    <mergeCell ref="MHN1:MHO1"/>
    <mergeCell ref="MGR1:MGS1"/>
    <mergeCell ref="MGT1:MGU1"/>
    <mergeCell ref="MGV1:MGW1"/>
    <mergeCell ref="MGX1:MGY1"/>
    <mergeCell ref="MGZ1:MHA1"/>
    <mergeCell ref="MHB1:MHC1"/>
    <mergeCell ref="MGF1:MGG1"/>
    <mergeCell ref="MGH1:MGI1"/>
    <mergeCell ref="MGJ1:MGK1"/>
    <mergeCell ref="MGL1:MGM1"/>
    <mergeCell ref="MGN1:MGO1"/>
    <mergeCell ref="MGP1:MGQ1"/>
    <mergeCell ref="MCF1:MCG1"/>
    <mergeCell ref="MCH1:MCI1"/>
    <mergeCell ref="MCJ1:MCK1"/>
    <mergeCell ref="MCL1:MCM1"/>
    <mergeCell ref="MCN1:MCO1"/>
    <mergeCell ref="MCP1:MCQ1"/>
    <mergeCell ref="MBT1:MBU1"/>
    <mergeCell ref="MBV1:MBW1"/>
    <mergeCell ref="MBX1:MBY1"/>
    <mergeCell ref="MBZ1:MCA1"/>
    <mergeCell ref="MCB1:MCC1"/>
    <mergeCell ref="MCD1:MCE1"/>
    <mergeCell ref="MBH1:MBI1"/>
    <mergeCell ref="MBJ1:MBK1"/>
    <mergeCell ref="MBL1:MBM1"/>
    <mergeCell ref="MBN1:MBO1"/>
    <mergeCell ref="MBP1:MBQ1"/>
    <mergeCell ref="MBR1:MBS1"/>
    <mergeCell ref="MAV1:MAW1"/>
    <mergeCell ref="MAX1:MAY1"/>
    <mergeCell ref="MAZ1:MBA1"/>
    <mergeCell ref="MBB1:MBC1"/>
    <mergeCell ref="MBD1:MBE1"/>
    <mergeCell ref="MBF1:MBG1"/>
    <mergeCell ref="MAJ1:MAK1"/>
    <mergeCell ref="MAL1:MAM1"/>
    <mergeCell ref="MAN1:MAO1"/>
    <mergeCell ref="MAP1:MAQ1"/>
    <mergeCell ref="MAR1:MAS1"/>
    <mergeCell ref="MAT1:MAU1"/>
    <mergeCell ref="LZX1:LZY1"/>
    <mergeCell ref="LZZ1:MAA1"/>
    <mergeCell ref="MAB1:MAC1"/>
    <mergeCell ref="MAD1:MAE1"/>
    <mergeCell ref="MAF1:MAG1"/>
    <mergeCell ref="MAH1:MAI1"/>
    <mergeCell ref="LZL1:LZM1"/>
    <mergeCell ref="LZN1:LZO1"/>
    <mergeCell ref="LZP1:LZQ1"/>
    <mergeCell ref="LZR1:LZS1"/>
    <mergeCell ref="LZT1:LZU1"/>
    <mergeCell ref="LZV1:LZW1"/>
    <mergeCell ref="LYZ1:LZA1"/>
    <mergeCell ref="LZB1:LZC1"/>
    <mergeCell ref="LZD1:LZE1"/>
    <mergeCell ref="LZF1:LZG1"/>
    <mergeCell ref="LZH1:LZI1"/>
    <mergeCell ref="LZJ1:LZK1"/>
    <mergeCell ref="LYN1:LYO1"/>
    <mergeCell ref="LYP1:LYQ1"/>
    <mergeCell ref="LYR1:LYS1"/>
    <mergeCell ref="LYT1:LYU1"/>
    <mergeCell ref="LYV1:LYW1"/>
    <mergeCell ref="LYX1:LYY1"/>
    <mergeCell ref="LYB1:LYC1"/>
    <mergeCell ref="LYD1:LYE1"/>
    <mergeCell ref="LYF1:LYG1"/>
    <mergeCell ref="LYH1:LYI1"/>
    <mergeCell ref="LYJ1:LYK1"/>
    <mergeCell ref="LYL1:LYM1"/>
    <mergeCell ref="LXP1:LXQ1"/>
    <mergeCell ref="LXR1:LXS1"/>
    <mergeCell ref="LXT1:LXU1"/>
    <mergeCell ref="LXV1:LXW1"/>
    <mergeCell ref="LXX1:LXY1"/>
    <mergeCell ref="LXZ1:LYA1"/>
    <mergeCell ref="LXD1:LXE1"/>
    <mergeCell ref="LXF1:LXG1"/>
    <mergeCell ref="LXH1:LXI1"/>
    <mergeCell ref="LXJ1:LXK1"/>
    <mergeCell ref="LXL1:LXM1"/>
    <mergeCell ref="LXN1:LXO1"/>
    <mergeCell ref="LWR1:LWS1"/>
    <mergeCell ref="LWT1:LWU1"/>
    <mergeCell ref="LWV1:LWW1"/>
    <mergeCell ref="LWX1:LWY1"/>
    <mergeCell ref="LWZ1:LXA1"/>
    <mergeCell ref="LXB1:LXC1"/>
    <mergeCell ref="LSR1:LSS1"/>
    <mergeCell ref="LST1:LSU1"/>
    <mergeCell ref="LWJ1:LWK1"/>
    <mergeCell ref="LWL1:LWM1"/>
    <mergeCell ref="LWN1:LWO1"/>
    <mergeCell ref="LWP1:LWQ1"/>
    <mergeCell ref="LSF1:LSG1"/>
    <mergeCell ref="LSH1:LSI1"/>
    <mergeCell ref="LSJ1:LSK1"/>
    <mergeCell ref="LSL1:LSM1"/>
    <mergeCell ref="LSN1:LSO1"/>
    <mergeCell ref="LSP1:LSQ1"/>
    <mergeCell ref="LRT1:LRU1"/>
    <mergeCell ref="LRV1:LRW1"/>
    <mergeCell ref="LRX1:LRY1"/>
    <mergeCell ref="LRZ1:LSA1"/>
    <mergeCell ref="LSB1:LSC1"/>
    <mergeCell ref="LSD1:LSE1"/>
    <mergeCell ref="LRH1:LRI1"/>
    <mergeCell ref="LRJ1:LRK1"/>
    <mergeCell ref="LRL1:LRM1"/>
    <mergeCell ref="LRN1:LRO1"/>
    <mergeCell ref="LRP1:LRQ1"/>
    <mergeCell ref="LRR1:LRS1"/>
    <mergeCell ref="LQV1:LQW1"/>
    <mergeCell ref="LQX1:LQY1"/>
    <mergeCell ref="LQZ1:LRA1"/>
    <mergeCell ref="LRB1:LRC1"/>
    <mergeCell ref="LRD1:LRE1"/>
    <mergeCell ref="LRF1:LRG1"/>
    <mergeCell ref="LQJ1:LQK1"/>
    <mergeCell ref="LQL1:LQM1"/>
    <mergeCell ref="LQN1:LQO1"/>
    <mergeCell ref="LQP1:LQQ1"/>
    <mergeCell ref="LQR1:LQS1"/>
    <mergeCell ref="LQT1:LQU1"/>
    <mergeCell ref="LPX1:LPY1"/>
    <mergeCell ref="LPZ1:LQA1"/>
    <mergeCell ref="LQB1:LQC1"/>
    <mergeCell ref="LQD1:LQE1"/>
    <mergeCell ref="LQF1:LQG1"/>
    <mergeCell ref="LQH1:LQI1"/>
    <mergeCell ref="LPL1:LPM1"/>
    <mergeCell ref="LPN1:LPO1"/>
    <mergeCell ref="LPP1:LPQ1"/>
    <mergeCell ref="LPR1:LPS1"/>
    <mergeCell ref="LPT1:LPU1"/>
    <mergeCell ref="LPV1:LPW1"/>
    <mergeCell ref="LOZ1:LPA1"/>
    <mergeCell ref="LPB1:LPC1"/>
    <mergeCell ref="LPD1:LPE1"/>
    <mergeCell ref="LPF1:LPG1"/>
    <mergeCell ref="LPH1:LPI1"/>
    <mergeCell ref="LPJ1:LPK1"/>
    <mergeCell ref="LON1:LOO1"/>
    <mergeCell ref="LOP1:LOQ1"/>
    <mergeCell ref="LOR1:LOS1"/>
    <mergeCell ref="LOT1:LOU1"/>
    <mergeCell ref="LOV1:LOW1"/>
    <mergeCell ref="LOX1:LOY1"/>
    <mergeCell ref="LOB1:LOC1"/>
    <mergeCell ref="LOD1:LOE1"/>
    <mergeCell ref="LOF1:LOG1"/>
    <mergeCell ref="LOH1:LOI1"/>
    <mergeCell ref="LOJ1:LOK1"/>
    <mergeCell ref="LOL1:LOM1"/>
    <mergeCell ref="LNP1:LNQ1"/>
    <mergeCell ref="LNR1:LNS1"/>
    <mergeCell ref="LNT1:LNU1"/>
    <mergeCell ref="LNV1:LNW1"/>
    <mergeCell ref="LNX1:LNY1"/>
    <mergeCell ref="LNZ1:LOA1"/>
    <mergeCell ref="LND1:LNE1"/>
    <mergeCell ref="LNF1:LNG1"/>
    <mergeCell ref="LNH1:LNI1"/>
    <mergeCell ref="LNJ1:LNK1"/>
    <mergeCell ref="LNL1:LNM1"/>
    <mergeCell ref="LNN1:LNO1"/>
    <mergeCell ref="LMR1:LMS1"/>
    <mergeCell ref="LMT1:LMU1"/>
    <mergeCell ref="LMV1:LMW1"/>
    <mergeCell ref="LMX1:LMY1"/>
    <mergeCell ref="LMZ1:LNA1"/>
    <mergeCell ref="LNB1:LNC1"/>
    <mergeCell ref="LIR1:LIS1"/>
    <mergeCell ref="LIT1:LIU1"/>
    <mergeCell ref="LIV1:LIW1"/>
    <mergeCell ref="LIX1:LIY1"/>
    <mergeCell ref="LMN1:LMO1"/>
    <mergeCell ref="LMP1:LMQ1"/>
    <mergeCell ref="LIF1:LIG1"/>
    <mergeCell ref="LIH1:LII1"/>
    <mergeCell ref="LIJ1:LIK1"/>
    <mergeCell ref="LIL1:LIM1"/>
    <mergeCell ref="LIN1:LIO1"/>
    <mergeCell ref="LIP1:LIQ1"/>
    <mergeCell ref="LHT1:LHU1"/>
    <mergeCell ref="LHV1:LHW1"/>
    <mergeCell ref="LHX1:LHY1"/>
    <mergeCell ref="LHZ1:LIA1"/>
    <mergeCell ref="LIB1:LIC1"/>
    <mergeCell ref="LID1:LIE1"/>
    <mergeCell ref="LHH1:LHI1"/>
    <mergeCell ref="LHJ1:LHK1"/>
    <mergeCell ref="LHL1:LHM1"/>
    <mergeCell ref="LHN1:LHO1"/>
    <mergeCell ref="LHP1:LHQ1"/>
    <mergeCell ref="LHR1:LHS1"/>
    <mergeCell ref="LGV1:LGW1"/>
    <mergeCell ref="LGX1:LGY1"/>
    <mergeCell ref="LGZ1:LHA1"/>
    <mergeCell ref="LHB1:LHC1"/>
    <mergeCell ref="LHD1:LHE1"/>
    <mergeCell ref="LHF1:LHG1"/>
    <mergeCell ref="LGJ1:LGK1"/>
    <mergeCell ref="LGL1:LGM1"/>
    <mergeCell ref="LGN1:LGO1"/>
    <mergeCell ref="LGP1:LGQ1"/>
    <mergeCell ref="LGR1:LGS1"/>
    <mergeCell ref="LGT1:LGU1"/>
    <mergeCell ref="LFX1:LFY1"/>
    <mergeCell ref="LFZ1:LGA1"/>
    <mergeCell ref="LGB1:LGC1"/>
    <mergeCell ref="LGD1:LGE1"/>
    <mergeCell ref="LGF1:LGG1"/>
    <mergeCell ref="LGH1:LGI1"/>
    <mergeCell ref="LFL1:LFM1"/>
    <mergeCell ref="LFN1:LFO1"/>
    <mergeCell ref="LFP1:LFQ1"/>
    <mergeCell ref="LFR1:LFS1"/>
    <mergeCell ref="LFT1:LFU1"/>
    <mergeCell ref="LFV1:LFW1"/>
    <mergeCell ref="LEZ1:LFA1"/>
    <mergeCell ref="LFB1:LFC1"/>
    <mergeCell ref="LFD1:LFE1"/>
    <mergeCell ref="LFF1:LFG1"/>
    <mergeCell ref="LFH1:LFI1"/>
    <mergeCell ref="LFJ1:LFK1"/>
    <mergeCell ref="LEN1:LEO1"/>
    <mergeCell ref="LEP1:LEQ1"/>
    <mergeCell ref="LER1:LES1"/>
    <mergeCell ref="LET1:LEU1"/>
    <mergeCell ref="LEV1:LEW1"/>
    <mergeCell ref="LEX1:LEY1"/>
    <mergeCell ref="LEB1:LEC1"/>
    <mergeCell ref="LED1:LEE1"/>
    <mergeCell ref="LEF1:LEG1"/>
    <mergeCell ref="LEH1:LEI1"/>
    <mergeCell ref="LEJ1:LEK1"/>
    <mergeCell ref="LEL1:LEM1"/>
    <mergeCell ref="LDP1:LDQ1"/>
    <mergeCell ref="LDR1:LDS1"/>
    <mergeCell ref="LDT1:LDU1"/>
    <mergeCell ref="LDV1:LDW1"/>
    <mergeCell ref="LDX1:LDY1"/>
    <mergeCell ref="LDZ1:LEA1"/>
    <mergeCell ref="LDD1:LDE1"/>
    <mergeCell ref="LDF1:LDG1"/>
    <mergeCell ref="LDH1:LDI1"/>
    <mergeCell ref="LDJ1:LDK1"/>
    <mergeCell ref="LDL1:LDM1"/>
    <mergeCell ref="LDN1:LDO1"/>
    <mergeCell ref="LCR1:LCS1"/>
    <mergeCell ref="LCT1:LCU1"/>
    <mergeCell ref="LCV1:LCW1"/>
    <mergeCell ref="LCX1:LCY1"/>
    <mergeCell ref="LCZ1:LDA1"/>
    <mergeCell ref="LDB1:LDC1"/>
    <mergeCell ref="KYR1:KYS1"/>
    <mergeCell ref="KYT1:KYU1"/>
    <mergeCell ref="KYV1:KYW1"/>
    <mergeCell ref="KYX1:KYY1"/>
    <mergeCell ref="KYZ1:KZA1"/>
    <mergeCell ref="KZB1:KZC1"/>
    <mergeCell ref="KYF1:KYG1"/>
    <mergeCell ref="KYH1:KYI1"/>
    <mergeCell ref="KYJ1:KYK1"/>
    <mergeCell ref="KYL1:KYM1"/>
    <mergeCell ref="KYN1:KYO1"/>
    <mergeCell ref="KYP1:KYQ1"/>
    <mergeCell ref="KXT1:KXU1"/>
    <mergeCell ref="KXV1:KXW1"/>
    <mergeCell ref="KXX1:KXY1"/>
    <mergeCell ref="KXZ1:KYA1"/>
    <mergeCell ref="KYB1:KYC1"/>
    <mergeCell ref="KYD1:KYE1"/>
    <mergeCell ref="KXH1:KXI1"/>
    <mergeCell ref="KXJ1:KXK1"/>
    <mergeCell ref="KXL1:KXM1"/>
    <mergeCell ref="KXN1:KXO1"/>
    <mergeCell ref="KXP1:KXQ1"/>
    <mergeCell ref="KXR1:KXS1"/>
    <mergeCell ref="KWV1:KWW1"/>
    <mergeCell ref="KWX1:KWY1"/>
    <mergeCell ref="KWZ1:KXA1"/>
    <mergeCell ref="KXB1:KXC1"/>
    <mergeCell ref="KXD1:KXE1"/>
    <mergeCell ref="KXF1:KXG1"/>
    <mergeCell ref="KWJ1:KWK1"/>
    <mergeCell ref="KWL1:KWM1"/>
    <mergeCell ref="KWN1:KWO1"/>
    <mergeCell ref="KWP1:KWQ1"/>
    <mergeCell ref="KWR1:KWS1"/>
    <mergeCell ref="KWT1:KWU1"/>
    <mergeCell ref="KVX1:KVY1"/>
    <mergeCell ref="KVZ1:KWA1"/>
    <mergeCell ref="KWB1:KWC1"/>
    <mergeCell ref="KWD1:KWE1"/>
    <mergeCell ref="KWF1:KWG1"/>
    <mergeCell ref="KWH1:KWI1"/>
    <mergeCell ref="KVL1:KVM1"/>
    <mergeCell ref="KVN1:KVO1"/>
    <mergeCell ref="KVP1:KVQ1"/>
    <mergeCell ref="KVR1:KVS1"/>
    <mergeCell ref="KVT1:KVU1"/>
    <mergeCell ref="KVV1:KVW1"/>
    <mergeCell ref="KUZ1:KVA1"/>
    <mergeCell ref="KVB1:KVC1"/>
    <mergeCell ref="KVD1:KVE1"/>
    <mergeCell ref="KVF1:KVG1"/>
    <mergeCell ref="KVH1:KVI1"/>
    <mergeCell ref="KVJ1:KVK1"/>
    <mergeCell ref="KUN1:KUO1"/>
    <mergeCell ref="KUP1:KUQ1"/>
    <mergeCell ref="KUR1:KUS1"/>
    <mergeCell ref="KUT1:KUU1"/>
    <mergeCell ref="KUV1:KUW1"/>
    <mergeCell ref="KUX1:KUY1"/>
    <mergeCell ref="KUB1:KUC1"/>
    <mergeCell ref="KUD1:KUE1"/>
    <mergeCell ref="KUF1:KUG1"/>
    <mergeCell ref="KUH1:KUI1"/>
    <mergeCell ref="KUJ1:KUK1"/>
    <mergeCell ref="KUL1:KUM1"/>
    <mergeCell ref="KTP1:KTQ1"/>
    <mergeCell ref="KTR1:KTS1"/>
    <mergeCell ref="KTT1:KTU1"/>
    <mergeCell ref="KTV1:KTW1"/>
    <mergeCell ref="KTX1:KTY1"/>
    <mergeCell ref="KTZ1:KUA1"/>
    <mergeCell ref="KTD1:KTE1"/>
    <mergeCell ref="KTF1:KTG1"/>
    <mergeCell ref="KTH1:KTI1"/>
    <mergeCell ref="KTJ1:KTK1"/>
    <mergeCell ref="KTL1:KTM1"/>
    <mergeCell ref="KTN1:KTO1"/>
    <mergeCell ref="KPD1:KPE1"/>
    <mergeCell ref="KPF1:KPG1"/>
    <mergeCell ref="KSV1:KSW1"/>
    <mergeCell ref="KSX1:KSY1"/>
    <mergeCell ref="KSZ1:KTA1"/>
    <mergeCell ref="KTB1:KTC1"/>
    <mergeCell ref="KOR1:KOS1"/>
    <mergeCell ref="KOT1:KOU1"/>
    <mergeCell ref="KOV1:KOW1"/>
    <mergeCell ref="KOX1:KOY1"/>
    <mergeCell ref="KOZ1:KPA1"/>
    <mergeCell ref="KPB1:KPC1"/>
    <mergeCell ref="KOF1:KOG1"/>
    <mergeCell ref="KOH1:KOI1"/>
    <mergeCell ref="KOJ1:KOK1"/>
    <mergeCell ref="KOL1:KOM1"/>
    <mergeCell ref="KON1:KOO1"/>
    <mergeCell ref="KOP1:KOQ1"/>
    <mergeCell ref="KNT1:KNU1"/>
    <mergeCell ref="KNV1:KNW1"/>
    <mergeCell ref="KNX1:KNY1"/>
    <mergeCell ref="KNZ1:KOA1"/>
    <mergeCell ref="KOB1:KOC1"/>
    <mergeCell ref="KOD1:KOE1"/>
    <mergeCell ref="KNH1:KNI1"/>
    <mergeCell ref="KNJ1:KNK1"/>
    <mergeCell ref="KNL1:KNM1"/>
    <mergeCell ref="KNN1:KNO1"/>
    <mergeCell ref="KNP1:KNQ1"/>
    <mergeCell ref="KNR1:KNS1"/>
    <mergeCell ref="KMV1:KMW1"/>
    <mergeCell ref="KMX1:KMY1"/>
    <mergeCell ref="KMZ1:KNA1"/>
    <mergeCell ref="KNB1:KNC1"/>
    <mergeCell ref="KND1:KNE1"/>
    <mergeCell ref="KNF1:KNG1"/>
    <mergeCell ref="KMJ1:KMK1"/>
    <mergeCell ref="KML1:KMM1"/>
    <mergeCell ref="KMN1:KMO1"/>
    <mergeCell ref="KMP1:KMQ1"/>
    <mergeCell ref="KMR1:KMS1"/>
    <mergeCell ref="KMT1:KMU1"/>
    <mergeCell ref="KLX1:KLY1"/>
    <mergeCell ref="KLZ1:KMA1"/>
    <mergeCell ref="KMB1:KMC1"/>
    <mergeCell ref="KMD1:KME1"/>
    <mergeCell ref="KMF1:KMG1"/>
    <mergeCell ref="KMH1:KMI1"/>
    <mergeCell ref="KLL1:KLM1"/>
    <mergeCell ref="KLN1:KLO1"/>
    <mergeCell ref="KLP1:KLQ1"/>
    <mergeCell ref="KLR1:KLS1"/>
    <mergeCell ref="KLT1:KLU1"/>
    <mergeCell ref="KLV1:KLW1"/>
    <mergeCell ref="KKZ1:KLA1"/>
    <mergeCell ref="KLB1:KLC1"/>
    <mergeCell ref="KLD1:KLE1"/>
    <mergeCell ref="KLF1:KLG1"/>
    <mergeCell ref="KLH1:KLI1"/>
    <mergeCell ref="KLJ1:KLK1"/>
    <mergeCell ref="KKN1:KKO1"/>
    <mergeCell ref="KKP1:KKQ1"/>
    <mergeCell ref="KKR1:KKS1"/>
    <mergeCell ref="KKT1:KKU1"/>
    <mergeCell ref="KKV1:KKW1"/>
    <mergeCell ref="KKX1:KKY1"/>
    <mergeCell ref="KKB1:KKC1"/>
    <mergeCell ref="KKD1:KKE1"/>
    <mergeCell ref="KKF1:KKG1"/>
    <mergeCell ref="KKH1:KKI1"/>
    <mergeCell ref="KKJ1:KKK1"/>
    <mergeCell ref="KKL1:KKM1"/>
    <mergeCell ref="KJP1:KJQ1"/>
    <mergeCell ref="KJR1:KJS1"/>
    <mergeCell ref="KJT1:KJU1"/>
    <mergeCell ref="KJV1:KJW1"/>
    <mergeCell ref="KJX1:KJY1"/>
    <mergeCell ref="KJZ1:KKA1"/>
    <mergeCell ref="KJD1:KJE1"/>
    <mergeCell ref="KJF1:KJG1"/>
    <mergeCell ref="KJH1:KJI1"/>
    <mergeCell ref="KJJ1:KJK1"/>
    <mergeCell ref="KJL1:KJM1"/>
    <mergeCell ref="KJN1:KJO1"/>
    <mergeCell ref="KFD1:KFE1"/>
    <mergeCell ref="KFF1:KFG1"/>
    <mergeCell ref="KFH1:KFI1"/>
    <mergeCell ref="KFJ1:KFK1"/>
    <mergeCell ref="KIZ1:KJA1"/>
    <mergeCell ref="KJB1:KJC1"/>
    <mergeCell ref="KER1:KES1"/>
    <mergeCell ref="KET1:KEU1"/>
    <mergeCell ref="KEV1:KEW1"/>
    <mergeCell ref="KEX1:KEY1"/>
    <mergeCell ref="KEZ1:KFA1"/>
    <mergeCell ref="KFB1:KFC1"/>
    <mergeCell ref="KEF1:KEG1"/>
    <mergeCell ref="KEH1:KEI1"/>
    <mergeCell ref="KEJ1:KEK1"/>
    <mergeCell ref="KEL1:KEM1"/>
    <mergeCell ref="KEN1:KEO1"/>
    <mergeCell ref="KEP1:KEQ1"/>
    <mergeCell ref="KDT1:KDU1"/>
    <mergeCell ref="KDV1:KDW1"/>
    <mergeCell ref="KDX1:KDY1"/>
    <mergeCell ref="KDZ1:KEA1"/>
    <mergeCell ref="KEB1:KEC1"/>
    <mergeCell ref="KED1:KEE1"/>
    <mergeCell ref="KDH1:KDI1"/>
    <mergeCell ref="KDJ1:KDK1"/>
    <mergeCell ref="KDL1:KDM1"/>
    <mergeCell ref="KDN1:KDO1"/>
    <mergeCell ref="KDP1:KDQ1"/>
    <mergeCell ref="KDR1:KDS1"/>
    <mergeCell ref="KCV1:KCW1"/>
    <mergeCell ref="KCX1:KCY1"/>
    <mergeCell ref="KCZ1:KDA1"/>
    <mergeCell ref="KDB1:KDC1"/>
    <mergeCell ref="KDD1:KDE1"/>
    <mergeCell ref="KDF1:KDG1"/>
    <mergeCell ref="KCJ1:KCK1"/>
    <mergeCell ref="KCL1:KCM1"/>
    <mergeCell ref="KCN1:KCO1"/>
    <mergeCell ref="KCP1:KCQ1"/>
    <mergeCell ref="KCR1:KCS1"/>
    <mergeCell ref="KCT1:KCU1"/>
    <mergeCell ref="KBX1:KBY1"/>
    <mergeCell ref="KBZ1:KCA1"/>
    <mergeCell ref="KCB1:KCC1"/>
    <mergeCell ref="KCD1:KCE1"/>
    <mergeCell ref="KCF1:KCG1"/>
    <mergeCell ref="KCH1:KCI1"/>
    <mergeCell ref="KBL1:KBM1"/>
    <mergeCell ref="KBN1:KBO1"/>
    <mergeCell ref="KBP1:KBQ1"/>
    <mergeCell ref="KBR1:KBS1"/>
    <mergeCell ref="KBT1:KBU1"/>
    <mergeCell ref="KBV1:KBW1"/>
    <mergeCell ref="KAZ1:KBA1"/>
    <mergeCell ref="KBB1:KBC1"/>
    <mergeCell ref="KBD1:KBE1"/>
    <mergeCell ref="KBF1:KBG1"/>
    <mergeCell ref="KBH1:KBI1"/>
    <mergeCell ref="KBJ1:KBK1"/>
    <mergeCell ref="KAN1:KAO1"/>
    <mergeCell ref="KAP1:KAQ1"/>
    <mergeCell ref="KAR1:KAS1"/>
    <mergeCell ref="KAT1:KAU1"/>
    <mergeCell ref="KAV1:KAW1"/>
    <mergeCell ref="KAX1:KAY1"/>
    <mergeCell ref="KAB1:KAC1"/>
    <mergeCell ref="KAD1:KAE1"/>
    <mergeCell ref="KAF1:KAG1"/>
    <mergeCell ref="KAH1:KAI1"/>
    <mergeCell ref="KAJ1:KAK1"/>
    <mergeCell ref="KAL1:KAM1"/>
    <mergeCell ref="JZP1:JZQ1"/>
    <mergeCell ref="JZR1:JZS1"/>
    <mergeCell ref="JZT1:JZU1"/>
    <mergeCell ref="JZV1:JZW1"/>
    <mergeCell ref="JZX1:JZY1"/>
    <mergeCell ref="JZZ1:KAA1"/>
    <mergeCell ref="JZD1:JZE1"/>
    <mergeCell ref="JZF1:JZG1"/>
    <mergeCell ref="JZH1:JZI1"/>
    <mergeCell ref="JZJ1:JZK1"/>
    <mergeCell ref="JZL1:JZM1"/>
    <mergeCell ref="JZN1:JZO1"/>
    <mergeCell ref="JVD1:JVE1"/>
    <mergeCell ref="JVF1:JVG1"/>
    <mergeCell ref="JVH1:JVI1"/>
    <mergeCell ref="JVJ1:JVK1"/>
    <mergeCell ref="JVL1:JVM1"/>
    <mergeCell ref="JVN1:JVO1"/>
    <mergeCell ref="JUR1:JUS1"/>
    <mergeCell ref="JUT1:JUU1"/>
    <mergeCell ref="JUV1:JUW1"/>
    <mergeCell ref="JUX1:JUY1"/>
    <mergeCell ref="JUZ1:JVA1"/>
    <mergeCell ref="JVB1:JVC1"/>
    <mergeCell ref="JUF1:JUG1"/>
    <mergeCell ref="JUH1:JUI1"/>
    <mergeCell ref="JUJ1:JUK1"/>
    <mergeCell ref="JUL1:JUM1"/>
    <mergeCell ref="JUN1:JUO1"/>
    <mergeCell ref="JUP1:JUQ1"/>
    <mergeCell ref="JTT1:JTU1"/>
    <mergeCell ref="JTV1:JTW1"/>
    <mergeCell ref="JTX1:JTY1"/>
    <mergeCell ref="JTZ1:JUA1"/>
    <mergeCell ref="JUB1:JUC1"/>
    <mergeCell ref="JUD1:JUE1"/>
    <mergeCell ref="JTH1:JTI1"/>
    <mergeCell ref="JTJ1:JTK1"/>
    <mergeCell ref="JTL1:JTM1"/>
    <mergeCell ref="JTN1:JTO1"/>
    <mergeCell ref="JTP1:JTQ1"/>
    <mergeCell ref="JTR1:JTS1"/>
    <mergeCell ref="JSV1:JSW1"/>
    <mergeCell ref="JSX1:JSY1"/>
    <mergeCell ref="JSZ1:JTA1"/>
    <mergeCell ref="JTB1:JTC1"/>
    <mergeCell ref="JTD1:JTE1"/>
    <mergeCell ref="JTF1:JTG1"/>
    <mergeCell ref="JSJ1:JSK1"/>
    <mergeCell ref="JSL1:JSM1"/>
    <mergeCell ref="JSN1:JSO1"/>
    <mergeCell ref="JSP1:JSQ1"/>
    <mergeCell ref="JSR1:JSS1"/>
    <mergeCell ref="JST1:JSU1"/>
    <mergeCell ref="JRX1:JRY1"/>
    <mergeCell ref="JRZ1:JSA1"/>
    <mergeCell ref="JSB1:JSC1"/>
    <mergeCell ref="JSD1:JSE1"/>
    <mergeCell ref="JSF1:JSG1"/>
    <mergeCell ref="JSH1:JSI1"/>
    <mergeCell ref="JRL1:JRM1"/>
    <mergeCell ref="JRN1:JRO1"/>
    <mergeCell ref="JRP1:JRQ1"/>
    <mergeCell ref="JRR1:JRS1"/>
    <mergeCell ref="JRT1:JRU1"/>
    <mergeCell ref="JRV1:JRW1"/>
    <mergeCell ref="JQZ1:JRA1"/>
    <mergeCell ref="JRB1:JRC1"/>
    <mergeCell ref="JRD1:JRE1"/>
    <mergeCell ref="JRF1:JRG1"/>
    <mergeCell ref="JRH1:JRI1"/>
    <mergeCell ref="JRJ1:JRK1"/>
    <mergeCell ref="JQN1:JQO1"/>
    <mergeCell ref="JQP1:JQQ1"/>
    <mergeCell ref="JQR1:JQS1"/>
    <mergeCell ref="JQT1:JQU1"/>
    <mergeCell ref="JQV1:JQW1"/>
    <mergeCell ref="JQX1:JQY1"/>
    <mergeCell ref="JQB1:JQC1"/>
    <mergeCell ref="JQD1:JQE1"/>
    <mergeCell ref="JQF1:JQG1"/>
    <mergeCell ref="JQH1:JQI1"/>
    <mergeCell ref="JQJ1:JQK1"/>
    <mergeCell ref="JQL1:JQM1"/>
    <mergeCell ref="JPP1:JPQ1"/>
    <mergeCell ref="JPR1:JPS1"/>
    <mergeCell ref="JPT1:JPU1"/>
    <mergeCell ref="JPV1:JPW1"/>
    <mergeCell ref="JPX1:JPY1"/>
    <mergeCell ref="JPZ1:JQA1"/>
    <mergeCell ref="JLP1:JLQ1"/>
    <mergeCell ref="JLR1:JLS1"/>
    <mergeCell ref="JPH1:JPI1"/>
    <mergeCell ref="JPJ1:JPK1"/>
    <mergeCell ref="JPL1:JPM1"/>
    <mergeCell ref="JPN1:JPO1"/>
    <mergeCell ref="JLD1:JLE1"/>
    <mergeCell ref="JLF1:JLG1"/>
    <mergeCell ref="JLH1:JLI1"/>
    <mergeCell ref="JLJ1:JLK1"/>
    <mergeCell ref="JLL1:JLM1"/>
    <mergeCell ref="JLN1:JLO1"/>
    <mergeCell ref="JKR1:JKS1"/>
    <mergeCell ref="JKT1:JKU1"/>
    <mergeCell ref="JKV1:JKW1"/>
    <mergeCell ref="JKX1:JKY1"/>
    <mergeCell ref="JKZ1:JLA1"/>
    <mergeCell ref="JLB1:JLC1"/>
    <mergeCell ref="JKF1:JKG1"/>
    <mergeCell ref="JKH1:JKI1"/>
    <mergeCell ref="JKJ1:JKK1"/>
    <mergeCell ref="JKL1:JKM1"/>
    <mergeCell ref="JKN1:JKO1"/>
    <mergeCell ref="JKP1:JKQ1"/>
    <mergeCell ref="JJT1:JJU1"/>
    <mergeCell ref="JJV1:JJW1"/>
    <mergeCell ref="JJX1:JJY1"/>
    <mergeCell ref="JJZ1:JKA1"/>
    <mergeCell ref="JKB1:JKC1"/>
    <mergeCell ref="JKD1:JKE1"/>
    <mergeCell ref="JJH1:JJI1"/>
    <mergeCell ref="JJJ1:JJK1"/>
    <mergeCell ref="JJL1:JJM1"/>
    <mergeCell ref="JJN1:JJO1"/>
    <mergeCell ref="JJP1:JJQ1"/>
    <mergeCell ref="JJR1:JJS1"/>
    <mergeCell ref="JIV1:JIW1"/>
    <mergeCell ref="JIX1:JIY1"/>
    <mergeCell ref="JIZ1:JJA1"/>
    <mergeCell ref="JJB1:JJC1"/>
    <mergeCell ref="JJD1:JJE1"/>
    <mergeCell ref="JJF1:JJG1"/>
    <mergeCell ref="JIJ1:JIK1"/>
    <mergeCell ref="JIL1:JIM1"/>
    <mergeCell ref="JIN1:JIO1"/>
    <mergeCell ref="JIP1:JIQ1"/>
    <mergeCell ref="JIR1:JIS1"/>
    <mergeCell ref="JIT1:JIU1"/>
    <mergeCell ref="JHX1:JHY1"/>
    <mergeCell ref="JHZ1:JIA1"/>
    <mergeCell ref="JIB1:JIC1"/>
    <mergeCell ref="JID1:JIE1"/>
    <mergeCell ref="JIF1:JIG1"/>
    <mergeCell ref="JIH1:JII1"/>
    <mergeCell ref="JHL1:JHM1"/>
    <mergeCell ref="JHN1:JHO1"/>
    <mergeCell ref="JHP1:JHQ1"/>
    <mergeCell ref="JHR1:JHS1"/>
    <mergeCell ref="JHT1:JHU1"/>
    <mergeCell ref="JHV1:JHW1"/>
    <mergeCell ref="JGZ1:JHA1"/>
    <mergeCell ref="JHB1:JHC1"/>
    <mergeCell ref="JHD1:JHE1"/>
    <mergeCell ref="JHF1:JHG1"/>
    <mergeCell ref="JHH1:JHI1"/>
    <mergeCell ref="JHJ1:JHK1"/>
    <mergeCell ref="JGN1:JGO1"/>
    <mergeCell ref="JGP1:JGQ1"/>
    <mergeCell ref="JGR1:JGS1"/>
    <mergeCell ref="JGT1:JGU1"/>
    <mergeCell ref="JGV1:JGW1"/>
    <mergeCell ref="JGX1:JGY1"/>
    <mergeCell ref="JGB1:JGC1"/>
    <mergeCell ref="JGD1:JGE1"/>
    <mergeCell ref="JGF1:JGG1"/>
    <mergeCell ref="JGH1:JGI1"/>
    <mergeCell ref="JGJ1:JGK1"/>
    <mergeCell ref="JGL1:JGM1"/>
    <mergeCell ref="JFP1:JFQ1"/>
    <mergeCell ref="JFR1:JFS1"/>
    <mergeCell ref="JFT1:JFU1"/>
    <mergeCell ref="JFV1:JFW1"/>
    <mergeCell ref="JFX1:JFY1"/>
    <mergeCell ref="JFZ1:JGA1"/>
    <mergeCell ref="JBP1:JBQ1"/>
    <mergeCell ref="JBR1:JBS1"/>
    <mergeCell ref="JBT1:JBU1"/>
    <mergeCell ref="JBV1:JBW1"/>
    <mergeCell ref="JFL1:JFM1"/>
    <mergeCell ref="JFN1:JFO1"/>
    <mergeCell ref="JBD1:JBE1"/>
    <mergeCell ref="JBF1:JBG1"/>
    <mergeCell ref="JBH1:JBI1"/>
    <mergeCell ref="JBJ1:JBK1"/>
    <mergeCell ref="JBL1:JBM1"/>
    <mergeCell ref="JBN1:JBO1"/>
    <mergeCell ref="JAR1:JAS1"/>
    <mergeCell ref="JAT1:JAU1"/>
    <mergeCell ref="JAV1:JAW1"/>
    <mergeCell ref="JAX1:JAY1"/>
    <mergeCell ref="JAZ1:JBA1"/>
    <mergeCell ref="JBB1:JBC1"/>
    <mergeCell ref="JAF1:JAG1"/>
    <mergeCell ref="JAH1:JAI1"/>
    <mergeCell ref="JAJ1:JAK1"/>
    <mergeCell ref="JAL1:JAM1"/>
    <mergeCell ref="JAN1:JAO1"/>
    <mergeCell ref="JAP1:JAQ1"/>
    <mergeCell ref="IZT1:IZU1"/>
    <mergeCell ref="IZV1:IZW1"/>
    <mergeCell ref="IZX1:IZY1"/>
    <mergeCell ref="IZZ1:JAA1"/>
    <mergeCell ref="JAB1:JAC1"/>
    <mergeCell ref="JAD1:JAE1"/>
    <mergeCell ref="IZH1:IZI1"/>
    <mergeCell ref="IZJ1:IZK1"/>
    <mergeCell ref="IZL1:IZM1"/>
    <mergeCell ref="IZN1:IZO1"/>
    <mergeCell ref="IZP1:IZQ1"/>
    <mergeCell ref="IZR1:IZS1"/>
    <mergeCell ref="IYV1:IYW1"/>
    <mergeCell ref="IYX1:IYY1"/>
    <mergeCell ref="IYZ1:IZA1"/>
    <mergeCell ref="IZB1:IZC1"/>
    <mergeCell ref="IZD1:IZE1"/>
    <mergeCell ref="IZF1:IZG1"/>
    <mergeCell ref="IYJ1:IYK1"/>
    <mergeCell ref="IYL1:IYM1"/>
    <mergeCell ref="IYN1:IYO1"/>
    <mergeCell ref="IYP1:IYQ1"/>
    <mergeCell ref="IYR1:IYS1"/>
    <mergeCell ref="IYT1:IYU1"/>
    <mergeCell ref="IXX1:IXY1"/>
    <mergeCell ref="IXZ1:IYA1"/>
    <mergeCell ref="IYB1:IYC1"/>
    <mergeCell ref="IYD1:IYE1"/>
    <mergeCell ref="IYF1:IYG1"/>
    <mergeCell ref="IYH1:IYI1"/>
    <mergeCell ref="IXL1:IXM1"/>
    <mergeCell ref="IXN1:IXO1"/>
    <mergeCell ref="IXP1:IXQ1"/>
    <mergeCell ref="IXR1:IXS1"/>
    <mergeCell ref="IXT1:IXU1"/>
    <mergeCell ref="IXV1:IXW1"/>
    <mergeCell ref="IWZ1:IXA1"/>
    <mergeCell ref="IXB1:IXC1"/>
    <mergeCell ref="IXD1:IXE1"/>
    <mergeCell ref="IXF1:IXG1"/>
    <mergeCell ref="IXH1:IXI1"/>
    <mergeCell ref="IXJ1:IXK1"/>
    <mergeCell ref="IWN1:IWO1"/>
    <mergeCell ref="IWP1:IWQ1"/>
    <mergeCell ref="IWR1:IWS1"/>
    <mergeCell ref="IWT1:IWU1"/>
    <mergeCell ref="IWV1:IWW1"/>
    <mergeCell ref="IWX1:IWY1"/>
    <mergeCell ref="IWB1:IWC1"/>
    <mergeCell ref="IWD1:IWE1"/>
    <mergeCell ref="IWF1:IWG1"/>
    <mergeCell ref="IWH1:IWI1"/>
    <mergeCell ref="IWJ1:IWK1"/>
    <mergeCell ref="IWL1:IWM1"/>
    <mergeCell ref="IVP1:IVQ1"/>
    <mergeCell ref="IVR1:IVS1"/>
    <mergeCell ref="IVT1:IVU1"/>
    <mergeCell ref="IVV1:IVW1"/>
    <mergeCell ref="IVX1:IVY1"/>
    <mergeCell ref="IVZ1:IWA1"/>
    <mergeCell ref="IRP1:IRQ1"/>
    <mergeCell ref="IRR1:IRS1"/>
    <mergeCell ref="IRT1:IRU1"/>
    <mergeCell ref="IRV1:IRW1"/>
    <mergeCell ref="IRX1:IRY1"/>
    <mergeCell ref="IRZ1:ISA1"/>
    <mergeCell ref="IRD1:IRE1"/>
    <mergeCell ref="IRF1:IRG1"/>
    <mergeCell ref="IRH1:IRI1"/>
    <mergeCell ref="IRJ1:IRK1"/>
    <mergeCell ref="IRL1:IRM1"/>
    <mergeCell ref="IRN1:IRO1"/>
    <mergeCell ref="IQR1:IQS1"/>
    <mergeCell ref="IQT1:IQU1"/>
    <mergeCell ref="IQV1:IQW1"/>
    <mergeCell ref="IQX1:IQY1"/>
    <mergeCell ref="IQZ1:IRA1"/>
    <mergeCell ref="IRB1:IRC1"/>
    <mergeCell ref="IQF1:IQG1"/>
    <mergeCell ref="IQH1:IQI1"/>
    <mergeCell ref="IQJ1:IQK1"/>
    <mergeCell ref="IQL1:IQM1"/>
    <mergeCell ref="IQN1:IQO1"/>
    <mergeCell ref="IQP1:IQQ1"/>
    <mergeCell ref="IPT1:IPU1"/>
    <mergeCell ref="IPV1:IPW1"/>
    <mergeCell ref="IPX1:IPY1"/>
    <mergeCell ref="IPZ1:IQA1"/>
    <mergeCell ref="IQB1:IQC1"/>
    <mergeCell ref="IQD1:IQE1"/>
    <mergeCell ref="IPH1:IPI1"/>
    <mergeCell ref="IPJ1:IPK1"/>
    <mergeCell ref="IPL1:IPM1"/>
    <mergeCell ref="IPN1:IPO1"/>
    <mergeCell ref="IPP1:IPQ1"/>
    <mergeCell ref="IPR1:IPS1"/>
    <mergeCell ref="IOV1:IOW1"/>
    <mergeCell ref="IOX1:IOY1"/>
    <mergeCell ref="IOZ1:IPA1"/>
    <mergeCell ref="IPB1:IPC1"/>
    <mergeCell ref="IPD1:IPE1"/>
    <mergeCell ref="IPF1:IPG1"/>
    <mergeCell ref="IOJ1:IOK1"/>
    <mergeCell ref="IOL1:IOM1"/>
    <mergeCell ref="ION1:IOO1"/>
    <mergeCell ref="IOP1:IOQ1"/>
    <mergeCell ref="IOR1:IOS1"/>
    <mergeCell ref="IOT1:IOU1"/>
    <mergeCell ref="INX1:INY1"/>
    <mergeCell ref="INZ1:IOA1"/>
    <mergeCell ref="IOB1:IOC1"/>
    <mergeCell ref="IOD1:IOE1"/>
    <mergeCell ref="IOF1:IOG1"/>
    <mergeCell ref="IOH1:IOI1"/>
    <mergeCell ref="INL1:INM1"/>
    <mergeCell ref="INN1:INO1"/>
    <mergeCell ref="INP1:INQ1"/>
    <mergeCell ref="INR1:INS1"/>
    <mergeCell ref="INT1:INU1"/>
    <mergeCell ref="INV1:INW1"/>
    <mergeCell ref="IMZ1:INA1"/>
    <mergeCell ref="INB1:INC1"/>
    <mergeCell ref="IND1:INE1"/>
    <mergeCell ref="INF1:ING1"/>
    <mergeCell ref="INH1:INI1"/>
    <mergeCell ref="INJ1:INK1"/>
    <mergeCell ref="IMN1:IMO1"/>
    <mergeCell ref="IMP1:IMQ1"/>
    <mergeCell ref="IMR1:IMS1"/>
    <mergeCell ref="IMT1:IMU1"/>
    <mergeCell ref="IMV1:IMW1"/>
    <mergeCell ref="IMX1:IMY1"/>
    <mergeCell ref="IMB1:IMC1"/>
    <mergeCell ref="IMD1:IME1"/>
    <mergeCell ref="IMF1:IMG1"/>
    <mergeCell ref="IMH1:IMI1"/>
    <mergeCell ref="IMJ1:IMK1"/>
    <mergeCell ref="IML1:IMM1"/>
    <mergeCell ref="IIB1:IIC1"/>
    <mergeCell ref="IID1:IIE1"/>
    <mergeCell ref="ILT1:ILU1"/>
    <mergeCell ref="ILV1:ILW1"/>
    <mergeCell ref="ILX1:ILY1"/>
    <mergeCell ref="ILZ1:IMA1"/>
    <mergeCell ref="IHP1:IHQ1"/>
    <mergeCell ref="IHR1:IHS1"/>
    <mergeCell ref="IHT1:IHU1"/>
    <mergeCell ref="IHV1:IHW1"/>
    <mergeCell ref="IHX1:IHY1"/>
    <mergeCell ref="IHZ1:IIA1"/>
    <mergeCell ref="IHD1:IHE1"/>
    <mergeCell ref="IHF1:IHG1"/>
    <mergeCell ref="IHH1:IHI1"/>
    <mergeCell ref="IHJ1:IHK1"/>
    <mergeCell ref="IHL1:IHM1"/>
    <mergeCell ref="IHN1:IHO1"/>
    <mergeCell ref="IGR1:IGS1"/>
    <mergeCell ref="IGT1:IGU1"/>
    <mergeCell ref="IGV1:IGW1"/>
    <mergeCell ref="IGX1:IGY1"/>
    <mergeCell ref="IGZ1:IHA1"/>
    <mergeCell ref="IHB1:IHC1"/>
    <mergeCell ref="IGF1:IGG1"/>
    <mergeCell ref="IGH1:IGI1"/>
    <mergeCell ref="IGJ1:IGK1"/>
    <mergeCell ref="IGL1:IGM1"/>
    <mergeCell ref="IGN1:IGO1"/>
    <mergeCell ref="IGP1:IGQ1"/>
    <mergeCell ref="IFT1:IFU1"/>
    <mergeCell ref="IFV1:IFW1"/>
    <mergeCell ref="IFX1:IFY1"/>
    <mergeCell ref="IFZ1:IGA1"/>
    <mergeCell ref="IGB1:IGC1"/>
    <mergeCell ref="IGD1:IGE1"/>
    <mergeCell ref="IFH1:IFI1"/>
    <mergeCell ref="IFJ1:IFK1"/>
    <mergeCell ref="IFL1:IFM1"/>
    <mergeCell ref="IFN1:IFO1"/>
    <mergeCell ref="IFP1:IFQ1"/>
    <mergeCell ref="IFR1:IFS1"/>
    <mergeCell ref="IEV1:IEW1"/>
    <mergeCell ref="IEX1:IEY1"/>
    <mergeCell ref="IEZ1:IFA1"/>
    <mergeCell ref="IFB1:IFC1"/>
    <mergeCell ref="IFD1:IFE1"/>
    <mergeCell ref="IFF1:IFG1"/>
    <mergeCell ref="IEJ1:IEK1"/>
    <mergeCell ref="IEL1:IEM1"/>
    <mergeCell ref="IEN1:IEO1"/>
    <mergeCell ref="IEP1:IEQ1"/>
    <mergeCell ref="IER1:IES1"/>
    <mergeCell ref="IET1:IEU1"/>
    <mergeCell ref="IDX1:IDY1"/>
    <mergeCell ref="IDZ1:IEA1"/>
    <mergeCell ref="IEB1:IEC1"/>
    <mergeCell ref="IED1:IEE1"/>
    <mergeCell ref="IEF1:IEG1"/>
    <mergeCell ref="IEH1:IEI1"/>
    <mergeCell ref="IDL1:IDM1"/>
    <mergeCell ref="IDN1:IDO1"/>
    <mergeCell ref="IDP1:IDQ1"/>
    <mergeCell ref="IDR1:IDS1"/>
    <mergeCell ref="IDT1:IDU1"/>
    <mergeCell ref="IDV1:IDW1"/>
    <mergeCell ref="ICZ1:IDA1"/>
    <mergeCell ref="IDB1:IDC1"/>
    <mergeCell ref="IDD1:IDE1"/>
    <mergeCell ref="IDF1:IDG1"/>
    <mergeCell ref="IDH1:IDI1"/>
    <mergeCell ref="IDJ1:IDK1"/>
    <mergeCell ref="ICN1:ICO1"/>
    <mergeCell ref="ICP1:ICQ1"/>
    <mergeCell ref="ICR1:ICS1"/>
    <mergeCell ref="ICT1:ICU1"/>
    <mergeCell ref="ICV1:ICW1"/>
    <mergeCell ref="ICX1:ICY1"/>
    <mergeCell ref="ICB1:ICC1"/>
    <mergeCell ref="ICD1:ICE1"/>
    <mergeCell ref="ICF1:ICG1"/>
    <mergeCell ref="ICH1:ICI1"/>
    <mergeCell ref="ICJ1:ICK1"/>
    <mergeCell ref="ICL1:ICM1"/>
    <mergeCell ref="HYB1:HYC1"/>
    <mergeCell ref="HYD1:HYE1"/>
    <mergeCell ref="HYF1:HYG1"/>
    <mergeCell ref="HYH1:HYI1"/>
    <mergeCell ref="IBX1:IBY1"/>
    <mergeCell ref="IBZ1:ICA1"/>
    <mergeCell ref="HXP1:HXQ1"/>
    <mergeCell ref="HXR1:HXS1"/>
    <mergeCell ref="HXT1:HXU1"/>
    <mergeCell ref="HXV1:HXW1"/>
    <mergeCell ref="HXX1:HXY1"/>
    <mergeCell ref="HXZ1:HYA1"/>
    <mergeCell ref="HXD1:HXE1"/>
    <mergeCell ref="HXF1:HXG1"/>
    <mergeCell ref="HXH1:HXI1"/>
    <mergeCell ref="HXJ1:HXK1"/>
    <mergeCell ref="HXL1:HXM1"/>
    <mergeCell ref="HXN1:HXO1"/>
    <mergeCell ref="HWR1:HWS1"/>
    <mergeCell ref="HWT1:HWU1"/>
    <mergeCell ref="HWV1:HWW1"/>
    <mergeCell ref="HWX1:HWY1"/>
    <mergeCell ref="HWZ1:HXA1"/>
    <mergeCell ref="HXB1:HXC1"/>
    <mergeCell ref="HWF1:HWG1"/>
    <mergeCell ref="HWH1:HWI1"/>
    <mergeCell ref="HWJ1:HWK1"/>
    <mergeCell ref="HWL1:HWM1"/>
    <mergeCell ref="HWN1:HWO1"/>
    <mergeCell ref="HWP1:HWQ1"/>
    <mergeCell ref="HVT1:HVU1"/>
    <mergeCell ref="HVV1:HVW1"/>
    <mergeCell ref="HVX1:HVY1"/>
    <mergeCell ref="HVZ1:HWA1"/>
    <mergeCell ref="HWB1:HWC1"/>
    <mergeCell ref="HWD1:HWE1"/>
    <mergeCell ref="HVH1:HVI1"/>
    <mergeCell ref="HVJ1:HVK1"/>
    <mergeCell ref="HVL1:HVM1"/>
    <mergeCell ref="HVN1:HVO1"/>
    <mergeCell ref="HVP1:HVQ1"/>
    <mergeCell ref="HVR1:HVS1"/>
    <mergeCell ref="HUV1:HUW1"/>
    <mergeCell ref="HUX1:HUY1"/>
    <mergeCell ref="HUZ1:HVA1"/>
    <mergeCell ref="HVB1:HVC1"/>
    <mergeCell ref="HVD1:HVE1"/>
    <mergeCell ref="HVF1:HVG1"/>
    <mergeCell ref="HUJ1:HUK1"/>
    <mergeCell ref="HUL1:HUM1"/>
    <mergeCell ref="HUN1:HUO1"/>
    <mergeCell ref="HUP1:HUQ1"/>
    <mergeCell ref="HUR1:HUS1"/>
    <mergeCell ref="HUT1:HUU1"/>
    <mergeCell ref="HTX1:HTY1"/>
    <mergeCell ref="HTZ1:HUA1"/>
    <mergeCell ref="HUB1:HUC1"/>
    <mergeCell ref="HUD1:HUE1"/>
    <mergeCell ref="HUF1:HUG1"/>
    <mergeCell ref="HUH1:HUI1"/>
    <mergeCell ref="HTL1:HTM1"/>
    <mergeCell ref="HTN1:HTO1"/>
    <mergeCell ref="HTP1:HTQ1"/>
    <mergeCell ref="HTR1:HTS1"/>
    <mergeCell ref="HTT1:HTU1"/>
    <mergeCell ref="HTV1:HTW1"/>
    <mergeCell ref="HSZ1:HTA1"/>
    <mergeCell ref="HTB1:HTC1"/>
    <mergeCell ref="HTD1:HTE1"/>
    <mergeCell ref="HTF1:HTG1"/>
    <mergeCell ref="HTH1:HTI1"/>
    <mergeCell ref="HTJ1:HTK1"/>
    <mergeCell ref="HSN1:HSO1"/>
    <mergeCell ref="HSP1:HSQ1"/>
    <mergeCell ref="HSR1:HSS1"/>
    <mergeCell ref="HST1:HSU1"/>
    <mergeCell ref="HSV1:HSW1"/>
    <mergeCell ref="HSX1:HSY1"/>
    <mergeCell ref="HSB1:HSC1"/>
    <mergeCell ref="HSD1:HSE1"/>
    <mergeCell ref="HSF1:HSG1"/>
    <mergeCell ref="HSH1:HSI1"/>
    <mergeCell ref="HSJ1:HSK1"/>
    <mergeCell ref="HSL1:HSM1"/>
    <mergeCell ref="HOB1:HOC1"/>
    <mergeCell ref="HOD1:HOE1"/>
    <mergeCell ref="HOF1:HOG1"/>
    <mergeCell ref="HOH1:HOI1"/>
    <mergeCell ref="HOJ1:HOK1"/>
    <mergeCell ref="HOL1:HOM1"/>
    <mergeCell ref="HNP1:HNQ1"/>
    <mergeCell ref="HNR1:HNS1"/>
    <mergeCell ref="HNT1:HNU1"/>
    <mergeCell ref="HNV1:HNW1"/>
    <mergeCell ref="HNX1:HNY1"/>
    <mergeCell ref="HNZ1:HOA1"/>
    <mergeCell ref="HND1:HNE1"/>
    <mergeCell ref="HNF1:HNG1"/>
    <mergeCell ref="HNH1:HNI1"/>
    <mergeCell ref="HNJ1:HNK1"/>
    <mergeCell ref="HNL1:HNM1"/>
    <mergeCell ref="HNN1:HNO1"/>
    <mergeCell ref="HMR1:HMS1"/>
    <mergeCell ref="HMT1:HMU1"/>
    <mergeCell ref="HMV1:HMW1"/>
    <mergeCell ref="HMX1:HMY1"/>
    <mergeCell ref="HMZ1:HNA1"/>
    <mergeCell ref="HNB1:HNC1"/>
    <mergeCell ref="HMF1:HMG1"/>
    <mergeCell ref="HMH1:HMI1"/>
    <mergeCell ref="HMJ1:HMK1"/>
    <mergeCell ref="HML1:HMM1"/>
    <mergeCell ref="HMN1:HMO1"/>
    <mergeCell ref="HMP1:HMQ1"/>
    <mergeCell ref="HLT1:HLU1"/>
    <mergeCell ref="HLV1:HLW1"/>
    <mergeCell ref="HLX1:HLY1"/>
    <mergeCell ref="HLZ1:HMA1"/>
    <mergeCell ref="HMB1:HMC1"/>
    <mergeCell ref="HMD1:HME1"/>
    <mergeCell ref="HLH1:HLI1"/>
    <mergeCell ref="HLJ1:HLK1"/>
    <mergeCell ref="HLL1:HLM1"/>
    <mergeCell ref="HLN1:HLO1"/>
    <mergeCell ref="HLP1:HLQ1"/>
    <mergeCell ref="HLR1:HLS1"/>
    <mergeCell ref="HKV1:HKW1"/>
    <mergeCell ref="HKX1:HKY1"/>
    <mergeCell ref="HKZ1:HLA1"/>
    <mergeCell ref="HLB1:HLC1"/>
    <mergeCell ref="HLD1:HLE1"/>
    <mergeCell ref="HLF1:HLG1"/>
    <mergeCell ref="HKJ1:HKK1"/>
    <mergeCell ref="HKL1:HKM1"/>
    <mergeCell ref="HKN1:HKO1"/>
    <mergeCell ref="HKP1:HKQ1"/>
    <mergeCell ref="HKR1:HKS1"/>
    <mergeCell ref="HKT1:HKU1"/>
    <mergeCell ref="HJX1:HJY1"/>
    <mergeCell ref="HJZ1:HKA1"/>
    <mergeCell ref="HKB1:HKC1"/>
    <mergeCell ref="HKD1:HKE1"/>
    <mergeCell ref="HKF1:HKG1"/>
    <mergeCell ref="HKH1:HKI1"/>
    <mergeCell ref="HJL1:HJM1"/>
    <mergeCell ref="HJN1:HJO1"/>
    <mergeCell ref="HJP1:HJQ1"/>
    <mergeCell ref="HJR1:HJS1"/>
    <mergeCell ref="HJT1:HJU1"/>
    <mergeCell ref="HJV1:HJW1"/>
    <mergeCell ref="HIZ1:HJA1"/>
    <mergeCell ref="HJB1:HJC1"/>
    <mergeCell ref="HJD1:HJE1"/>
    <mergeCell ref="HJF1:HJG1"/>
    <mergeCell ref="HJH1:HJI1"/>
    <mergeCell ref="HJJ1:HJK1"/>
    <mergeCell ref="HIN1:HIO1"/>
    <mergeCell ref="HIP1:HIQ1"/>
    <mergeCell ref="HIR1:HIS1"/>
    <mergeCell ref="HIT1:HIU1"/>
    <mergeCell ref="HIV1:HIW1"/>
    <mergeCell ref="HIX1:HIY1"/>
    <mergeCell ref="HEN1:HEO1"/>
    <mergeCell ref="HEP1:HEQ1"/>
    <mergeCell ref="HIF1:HIG1"/>
    <mergeCell ref="HIH1:HII1"/>
    <mergeCell ref="HIJ1:HIK1"/>
    <mergeCell ref="HIL1:HIM1"/>
    <mergeCell ref="HEB1:HEC1"/>
    <mergeCell ref="HED1:HEE1"/>
    <mergeCell ref="HEF1:HEG1"/>
    <mergeCell ref="HEH1:HEI1"/>
    <mergeCell ref="HEJ1:HEK1"/>
    <mergeCell ref="HEL1:HEM1"/>
    <mergeCell ref="HDP1:HDQ1"/>
    <mergeCell ref="HDR1:HDS1"/>
    <mergeCell ref="HDT1:HDU1"/>
    <mergeCell ref="HDV1:HDW1"/>
    <mergeCell ref="HDX1:HDY1"/>
    <mergeCell ref="HDZ1:HEA1"/>
    <mergeCell ref="HDD1:HDE1"/>
    <mergeCell ref="HDF1:HDG1"/>
    <mergeCell ref="HDH1:HDI1"/>
    <mergeCell ref="HDJ1:HDK1"/>
    <mergeCell ref="HDL1:HDM1"/>
    <mergeCell ref="HDN1:HDO1"/>
    <mergeCell ref="HCR1:HCS1"/>
    <mergeCell ref="HCT1:HCU1"/>
    <mergeCell ref="HCV1:HCW1"/>
    <mergeCell ref="HCX1:HCY1"/>
    <mergeCell ref="HCZ1:HDA1"/>
    <mergeCell ref="HDB1:HDC1"/>
    <mergeCell ref="HCF1:HCG1"/>
    <mergeCell ref="HCH1:HCI1"/>
    <mergeCell ref="HCJ1:HCK1"/>
    <mergeCell ref="HCL1:HCM1"/>
    <mergeCell ref="HCN1:HCO1"/>
    <mergeCell ref="HCP1:HCQ1"/>
    <mergeCell ref="HBT1:HBU1"/>
    <mergeCell ref="HBV1:HBW1"/>
    <mergeCell ref="HBX1:HBY1"/>
    <mergeCell ref="HBZ1:HCA1"/>
    <mergeCell ref="HCB1:HCC1"/>
    <mergeCell ref="HCD1:HCE1"/>
    <mergeCell ref="HBH1:HBI1"/>
    <mergeCell ref="HBJ1:HBK1"/>
    <mergeCell ref="HBL1:HBM1"/>
    <mergeCell ref="HBN1:HBO1"/>
    <mergeCell ref="HBP1:HBQ1"/>
    <mergeCell ref="HBR1:HBS1"/>
    <mergeCell ref="HAV1:HAW1"/>
    <mergeCell ref="HAX1:HAY1"/>
    <mergeCell ref="HAZ1:HBA1"/>
    <mergeCell ref="HBB1:HBC1"/>
    <mergeCell ref="HBD1:HBE1"/>
    <mergeCell ref="HBF1:HBG1"/>
    <mergeCell ref="HAJ1:HAK1"/>
    <mergeCell ref="HAL1:HAM1"/>
    <mergeCell ref="HAN1:HAO1"/>
    <mergeCell ref="HAP1:HAQ1"/>
    <mergeCell ref="HAR1:HAS1"/>
    <mergeCell ref="HAT1:HAU1"/>
    <mergeCell ref="GZX1:GZY1"/>
    <mergeCell ref="GZZ1:HAA1"/>
    <mergeCell ref="HAB1:HAC1"/>
    <mergeCell ref="HAD1:HAE1"/>
    <mergeCell ref="HAF1:HAG1"/>
    <mergeCell ref="HAH1:HAI1"/>
    <mergeCell ref="GZL1:GZM1"/>
    <mergeCell ref="GZN1:GZO1"/>
    <mergeCell ref="GZP1:GZQ1"/>
    <mergeCell ref="GZR1:GZS1"/>
    <mergeCell ref="GZT1:GZU1"/>
    <mergeCell ref="GZV1:GZW1"/>
    <mergeCell ref="GYZ1:GZA1"/>
    <mergeCell ref="GZB1:GZC1"/>
    <mergeCell ref="GZD1:GZE1"/>
    <mergeCell ref="GZF1:GZG1"/>
    <mergeCell ref="GZH1:GZI1"/>
    <mergeCell ref="GZJ1:GZK1"/>
    <mergeCell ref="GYN1:GYO1"/>
    <mergeCell ref="GYP1:GYQ1"/>
    <mergeCell ref="GYR1:GYS1"/>
    <mergeCell ref="GYT1:GYU1"/>
    <mergeCell ref="GYV1:GYW1"/>
    <mergeCell ref="GYX1:GYY1"/>
    <mergeCell ref="GUN1:GUO1"/>
    <mergeCell ref="GUP1:GUQ1"/>
    <mergeCell ref="GUR1:GUS1"/>
    <mergeCell ref="GUT1:GUU1"/>
    <mergeCell ref="GYJ1:GYK1"/>
    <mergeCell ref="GYL1:GYM1"/>
    <mergeCell ref="GUB1:GUC1"/>
    <mergeCell ref="GUD1:GUE1"/>
    <mergeCell ref="GUF1:GUG1"/>
    <mergeCell ref="GUH1:GUI1"/>
    <mergeCell ref="GUJ1:GUK1"/>
    <mergeCell ref="GUL1:GUM1"/>
    <mergeCell ref="GTP1:GTQ1"/>
    <mergeCell ref="GTR1:GTS1"/>
    <mergeCell ref="GTT1:GTU1"/>
    <mergeCell ref="GTV1:GTW1"/>
    <mergeCell ref="GTX1:GTY1"/>
    <mergeCell ref="GTZ1:GUA1"/>
    <mergeCell ref="GTD1:GTE1"/>
    <mergeCell ref="GTF1:GTG1"/>
    <mergeCell ref="GTH1:GTI1"/>
    <mergeCell ref="GTJ1:GTK1"/>
    <mergeCell ref="GTL1:GTM1"/>
    <mergeCell ref="GTN1:GTO1"/>
    <mergeCell ref="GSR1:GSS1"/>
    <mergeCell ref="GST1:GSU1"/>
    <mergeCell ref="GSV1:GSW1"/>
    <mergeCell ref="GSX1:GSY1"/>
    <mergeCell ref="GSZ1:GTA1"/>
    <mergeCell ref="GTB1:GTC1"/>
    <mergeCell ref="GSF1:GSG1"/>
    <mergeCell ref="GSH1:GSI1"/>
    <mergeCell ref="GSJ1:GSK1"/>
    <mergeCell ref="GSL1:GSM1"/>
    <mergeCell ref="GSN1:GSO1"/>
    <mergeCell ref="GSP1:GSQ1"/>
    <mergeCell ref="GRT1:GRU1"/>
    <mergeCell ref="GRV1:GRW1"/>
    <mergeCell ref="GRX1:GRY1"/>
    <mergeCell ref="GRZ1:GSA1"/>
    <mergeCell ref="GSB1:GSC1"/>
    <mergeCell ref="GSD1:GSE1"/>
    <mergeCell ref="GRH1:GRI1"/>
    <mergeCell ref="GRJ1:GRK1"/>
    <mergeCell ref="GRL1:GRM1"/>
    <mergeCell ref="GRN1:GRO1"/>
    <mergeCell ref="GRP1:GRQ1"/>
    <mergeCell ref="GRR1:GRS1"/>
    <mergeCell ref="GQV1:GQW1"/>
    <mergeCell ref="GQX1:GQY1"/>
    <mergeCell ref="GQZ1:GRA1"/>
    <mergeCell ref="GRB1:GRC1"/>
    <mergeCell ref="GRD1:GRE1"/>
    <mergeCell ref="GRF1:GRG1"/>
    <mergeCell ref="GQJ1:GQK1"/>
    <mergeCell ref="GQL1:GQM1"/>
    <mergeCell ref="GQN1:GQO1"/>
    <mergeCell ref="GQP1:GQQ1"/>
    <mergeCell ref="GQR1:GQS1"/>
    <mergeCell ref="GQT1:GQU1"/>
    <mergeCell ref="GPX1:GPY1"/>
    <mergeCell ref="GPZ1:GQA1"/>
    <mergeCell ref="GQB1:GQC1"/>
    <mergeCell ref="GQD1:GQE1"/>
    <mergeCell ref="GQF1:GQG1"/>
    <mergeCell ref="GQH1:GQI1"/>
    <mergeCell ref="GPL1:GPM1"/>
    <mergeCell ref="GPN1:GPO1"/>
    <mergeCell ref="GPP1:GPQ1"/>
    <mergeCell ref="GPR1:GPS1"/>
    <mergeCell ref="GPT1:GPU1"/>
    <mergeCell ref="GPV1:GPW1"/>
    <mergeCell ref="GOZ1:GPA1"/>
    <mergeCell ref="GPB1:GPC1"/>
    <mergeCell ref="GPD1:GPE1"/>
    <mergeCell ref="GPF1:GPG1"/>
    <mergeCell ref="GPH1:GPI1"/>
    <mergeCell ref="GPJ1:GPK1"/>
    <mergeCell ref="GON1:GOO1"/>
    <mergeCell ref="GOP1:GOQ1"/>
    <mergeCell ref="GOR1:GOS1"/>
    <mergeCell ref="GOT1:GOU1"/>
    <mergeCell ref="GOV1:GOW1"/>
    <mergeCell ref="GOX1:GOY1"/>
    <mergeCell ref="GKN1:GKO1"/>
    <mergeCell ref="GKP1:GKQ1"/>
    <mergeCell ref="GKR1:GKS1"/>
    <mergeCell ref="GKT1:GKU1"/>
    <mergeCell ref="GKV1:GKW1"/>
    <mergeCell ref="GKX1:GKY1"/>
    <mergeCell ref="GKB1:GKC1"/>
    <mergeCell ref="GKD1:GKE1"/>
    <mergeCell ref="GKF1:GKG1"/>
    <mergeCell ref="GKH1:GKI1"/>
    <mergeCell ref="GKJ1:GKK1"/>
    <mergeCell ref="GKL1:GKM1"/>
    <mergeCell ref="GJP1:GJQ1"/>
    <mergeCell ref="GJR1:GJS1"/>
    <mergeCell ref="GJT1:GJU1"/>
    <mergeCell ref="GJV1:GJW1"/>
    <mergeCell ref="GJX1:GJY1"/>
    <mergeCell ref="GJZ1:GKA1"/>
    <mergeCell ref="GJD1:GJE1"/>
    <mergeCell ref="GJF1:GJG1"/>
    <mergeCell ref="GJH1:GJI1"/>
    <mergeCell ref="GJJ1:GJK1"/>
    <mergeCell ref="GJL1:GJM1"/>
    <mergeCell ref="GJN1:GJO1"/>
    <mergeCell ref="GIR1:GIS1"/>
    <mergeCell ref="GIT1:GIU1"/>
    <mergeCell ref="GIV1:GIW1"/>
    <mergeCell ref="GIX1:GIY1"/>
    <mergeCell ref="GIZ1:GJA1"/>
    <mergeCell ref="GJB1:GJC1"/>
    <mergeCell ref="GIF1:GIG1"/>
    <mergeCell ref="GIH1:GII1"/>
    <mergeCell ref="GIJ1:GIK1"/>
    <mergeCell ref="GIL1:GIM1"/>
    <mergeCell ref="GIN1:GIO1"/>
    <mergeCell ref="GIP1:GIQ1"/>
    <mergeCell ref="GHT1:GHU1"/>
    <mergeCell ref="GHV1:GHW1"/>
    <mergeCell ref="GHX1:GHY1"/>
    <mergeCell ref="GHZ1:GIA1"/>
    <mergeCell ref="GIB1:GIC1"/>
    <mergeCell ref="GID1:GIE1"/>
    <mergeCell ref="GHH1:GHI1"/>
    <mergeCell ref="GHJ1:GHK1"/>
    <mergeCell ref="GHL1:GHM1"/>
    <mergeCell ref="GHN1:GHO1"/>
    <mergeCell ref="GHP1:GHQ1"/>
    <mergeCell ref="GHR1:GHS1"/>
    <mergeCell ref="GGV1:GGW1"/>
    <mergeCell ref="GGX1:GGY1"/>
    <mergeCell ref="GGZ1:GHA1"/>
    <mergeCell ref="GHB1:GHC1"/>
    <mergeCell ref="GHD1:GHE1"/>
    <mergeCell ref="GHF1:GHG1"/>
    <mergeCell ref="GGJ1:GGK1"/>
    <mergeCell ref="GGL1:GGM1"/>
    <mergeCell ref="GGN1:GGO1"/>
    <mergeCell ref="GGP1:GGQ1"/>
    <mergeCell ref="GGR1:GGS1"/>
    <mergeCell ref="GGT1:GGU1"/>
    <mergeCell ref="GFX1:GFY1"/>
    <mergeCell ref="GFZ1:GGA1"/>
    <mergeCell ref="GGB1:GGC1"/>
    <mergeCell ref="GGD1:GGE1"/>
    <mergeCell ref="GGF1:GGG1"/>
    <mergeCell ref="GGH1:GGI1"/>
    <mergeCell ref="GFL1:GFM1"/>
    <mergeCell ref="GFN1:GFO1"/>
    <mergeCell ref="GFP1:GFQ1"/>
    <mergeCell ref="GFR1:GFS1"/>
    <mergeCell ref="GFT1:GFU1"/>
    <mergeCell ref="GFV1:GFW1"/>
    <mergeCell ref="GEZ1:GFA1"/>
    <mergeCell ref="GFB1:GFC1"/>
    <mergeCell ref="GFD1:GFE1"/>
    <mergeCell ref="GFF1:GFG1"/>
    <mergeCell ref="GFH1:GFI1"/>
    <mergeCell ref="GFJ1:GFK1"/>
    <mergeCell ref="GAZ1:GBA1"/>
    <mergeCell ref="GBB1:GBC1"/>
    <mergeCell ref="GER1:GES1"/>
    <mergeCell ref="GET1:GEU1"/>
    <mergeCell ref="GEV1:GEW1"/>
    <mergeCell ref="GEX1:GEY1"/>
    <mergeCell ref="GAN1:GAO1"/>
    <mergeCell ref="GAP1:GAQ1"/>
    <mergeCell ref="GAR1:GAS1"/>
    <mergeCell ref="GAT1:GAU1"/>
    <mergeCell ref="GAV1:GAW1"/>
    <mergeCell ref="GAX1:GAY1"/>
    <mergeCell ref="GAB1:GAC1"/>
    <mergeCell ref="GAD1:GAE1"/>
    <mergeCell ref="GAF1:GAG1"/>
    <mergeCell ref="GAH1:GAI1"/>
    <mergeCell ref="GAJ1:GAK1"/>
    <mergeCell ref="GAL1:GAM1"/>
    <mergeCell ref="FZP1:FZQ1"/>
    <mergeCell ref="FZR1:FZS1"/>
    <mergeCell ref="FZT1:FZU1"/>
    <mergeCell ref="FZV1:FZW1"/>
    <mergeCell ref="FZX1:FZY1"/>
    <mergeCell ref="FZZ1:GAA1"/>
    <mergeCell ref="FZD1:FZE1"/>
    <mergeCell ref="FZF1:FZG1"/>
    <mergeCell ref="FZH1:FZI1"/>
    <mergeCell ref="FZJ1:FZK1"/>
    <mergeCell ref="FZL1:FZM1"/>
    <mergeCell ref="FZN1:FZO1"/>
    <mergeCell ref="FYR1:FYS1"/>
    <mergeCell ref="FYT1:FYU1"/>
    <mergeCell ref="FYV1:FYW1"/>
    <mergeCell ref="FYX1:FYY1"/>
    <mergeCell ref="FYZ1:FZA1"/>
    <mergeCell ref="FZB1:FZC1"/>
    <mergeCell ref="FYF1:FYG1"/>
    <mergeCell ref="FYH1:FYI1"/>
    <mergeCell ref="FYJ1:FYK1"/>
    <mergeCell ref="FYL1:FYM1"/>
    <mergeCell ref="FYN1:FYO1"/>
    <mergeCell ref="FYP1:FYQ1"/>
    <mergeCell ref="FXT1:FXU1"/>
    <mergeCell ref="FXV1:FXW1"/>
    <mergeCell ref="FXX1:FXY1"/>
    <mergeCell ref="FXZ1:FYA1"/>
    <mergeCell ref="FYB1:FYC1"/>
    <mergeCell ref="FYD1:FYE1"/>
    <mergeCell ref="FXH1:FXI1"/>
    <mergeCell ref="FXJ1:FXK1"/>
    <mergeCell ref="FXL1:FXM1"/>
    <mergeCell ref="FXN1:FXO1"/>
    <mergeCell ref="FXP1:FXQ1"/>
    <mergeCell ref="FXR1:FXS1"/>
    <mergeCell ref="FWV1:FWW1"/>
    <mergeCell ref="FWX1:FWY1"/>
    <mergeCell ref="FWZ1:FXA1"/>
    <mergeCell ref="FXB1:FXC1"/>
    <mergeCell ref="FXD1:FXE1"/>
    <mergeCell ref="FXF1:FXG1"/>
    <mergeCell ref="FWJ1:FWK1"/>
    <mergeCell ref="FWL1:FWM1"/>
    <mergeCell ref="FWN1:FWO1"/>
    <mergeCell ref="FWP1:FWQ1"/>
    <mergeCell ref="FWR1:FWS1"/>
    <mergeCell ref="FWT1:FWU1"/>
    <mergeCell ref="FVX1:FVY1"/>
    <mergeCell ref="FVZ1:FWA1"/>
    <mergeCell ref="FWB1:FWC1"/>
    <mergeCell ref="FWD1:FWE1"/>
    <mergeCell ref="FWF1:FWG1"/>
    <mergeCell ref="FWH1:FWI1"/>
    <mergeCell ref="FVL1:FVM1"/>
    <mergeCell ref="FVN1:FVO1"/>
    <mergeCell ref="FVP1:FVQ1"/>
    <mergeCell ref="FVR1:FVS1"/>
    <mergeCell ref="FVT1:FVU1"/>
    <mergeCell ref="FVV1:FVW1"/>
    <mergeCell ref="FUZ1:FVA1"/>
    <mergeCell ref="FVB1:FVC1"/>
    <mergeCell ref="FVD1:FVE1"/>
    <mergeCell ref="FVF1:FVG1"/>
    <mergeCell ref="FVH1:FVI1"/>
    <mergeCell ref="FVJ1:FVK1"/>
    <mergeCell ref="FQZ1:FRA1"/>
    <mergeCell ref="FRB1:FRC1"/>
    <mergeCell ref="FRD1:FRE1"/>
    <mergeCell ref="FRF1:FRG1"/>
    <mergeCell ref="FUV1:FUW1"/>
    <mergeCell ref="FUX1:FUY1"/>
    <mergeCell ref="FQN1:FQO1"/>
    <mergeCell ref="FQP1:FQQ1"/>
    <mergeCell ref="FQR1:FQS1"/>
    <mergeCell ref="FQT1:FQU1"/>
    <mergeCell ref="FQV1:FQW1"/>
    <mergeCell ref="FQX1:FQY1"/>
    <mergeCell ref="FQB1:FQC1"/>
    <mergeCell ref="FQD1:FQE1"/>
    <mergeCell ref="FQF1:FQG1"/>
    <mergeCell ref="FQH1:FQI1"/>
    <mergeCell ref="FQJ1:FQK1"/>
    <mergeCell ref="FQL1:FQM1"/>
    <mergeCell ref="FPP1:FPQ1"/>
    <mergeCell ref="FPR1:FPS1"/>
    <mergeCell ref="FPT1:FPU1"/>
    <mergeCell ref="FPV1:FPW1"/>
    <mergeCell ref="FPX1:FPY1"/>
    <mergeCell ref="FPZ1:FQA1"/>
    <mergeCell ref="FPD1:FPE1"/>
    <mergeCell ref="FPF1:FPG1"/>
    <mergeCell ref="FPH1:FPI1"/>
    <mergeCell ref="FPJ1:FPK1"/>
    <mergeCell ref="FPL1:FPM1"/>
    <mergeCell ref="FPN1:FPO1"/>
    <mergeCell ref="FOR1:FOS1"/>
    <mergeCell ref="FOT1:FOU1"/>
    <mergeCell ref="FOV1:FOW1"/>
    <mergeCell ref="FOX1:FOY1"/>
    <mergeCell ref="FOZ1:FPA1"/>
    <mergeCell ref="FPB1:FPC1"/>
    <mergeCell ref="FOF1:FOG1"/>
    <mergeCell ref="FOH1:FOI1"/>
    <mergeCell ref="FOJ1:FOK1"/>
    <mergeCell ref="FOL1:FOM1"/>
    <mergeCell ref="FON1:FOO1"/>
    <mergeCell ref="FOP1:FOQ1"/>
    <mergeCell ref="FNT1:FNU1"/>
    <mergeCell ref="FNV1:FNW1"/>
    <mergeCell ref="FNX1:FNY1"/>
    <mergeCell ref="FNZ1:FOA1"/>
    <mergeCell ref="FOB1:FOC1"/>
    <mergeCell ref="FOD1:FOE1"/>
    <mergeCell ref="FNH1:FNI1"/>
    <mergeCell ref="FNJ1:FNK1"/>
    <mergeCell ref="FNL1:FNM1"/>
    <mergeCell ref="FNN1:FNO1"/>
    <mergeCell ref="FNP1:FNQ1"/>
    <mergeCell ref="FNR1:FNS1"/>
    <mergeCell ref="FMV1:FMW1"/>
    <mergeCell ref="FMX1:FMY1"/>
    <mergeCell ref="FMZ1:FNA1"/>
    <mergeCell ref="FNB1:FNC1"/>
    <mergeCell ref="FND1:FNE1"/>
    <mergeCell ref="FNF1:FNG1"/>
    <mergeCell ref="FMJ1:FMK1"/>
    <mergeCell ref="FML1:FMM1"/>
    <mergeCell ref="FMN1:FMO1"/>
    <mergeCell ref="FMP1:FMQ1"/>
    <mergeCell ref="FMR1:FMS1"/>
    <mergeCell ref="FMT1:FMU1"/>
    <mergeCell ref="FLX1:FLY1"/>
    <mergeCell ref="FLZ1:FMA1"/>
    <mergeCell ref="FMB1:FMC1"/>
    <mergeCell ref="FMD1:FME1"/>
    <mergeCell ref="FMF1:FMG1"/>
    <mergeCell ref="FMH1:FMI1"/>
    <mergeCell ref="FLL1:FLM1"/>
    <mergeCell ref="FLN1:FLO1"/>
    <mergeCell ref="FLP1:FLQ1"/>
    <mergeCell ref="FLR1:FLS1"/>
    <mergeCell ref="FLT1:FLU1"/>
    <mergeCell ref="FLV1:FLW1"/>
    <mergeCell ref="FKZ1:FLA1"/>
    <mergeCell ref="FLB1:FLC1"/>
    <mergeCell ref="FLD1:FLE1"/>
    <mergeCell ref="FLF1:FLG1"/>
    <mergeCell ref="FLH1:FLI1"/>
    <mergeCell ref="FLJ1:FLK1"/>
    <mergeCell ref="FGZ1:FHA1"/>
    <mergeCell ref="FHB1:FHC1"/>
    <mergeCell ref="FHD1:FHE1"/>
    <mergeCell ref="FHF1:FHG1"/>
    <mergeCell ref="FHH1:FHI1"/>
    <mergeCell ref="FHJ1:FHK1"/>
    <mergeCell ref="FGN1:FGO1"/>
    <mergeCell ref="FGP1:FGQ1"/>
    <mergeCell ref="FGR1:FGS1"/>
    <mergeCell ref="FGT1:FGU1"/>
    <mergeCell ref="FGV1:FGW1"/>
    <mergeCell ref="FGX1:FGY1"/>
    <mergeCell ref="FGB1:FGC1"/>
    <mergeCell ref="FGD1:FGE1"/>
    <mergeCell ref="FGF1:FGG1"/>
    <mergeCell ref="FGH1:FGI1"/>
    <mergeCell ref="FGJ1:FGK1"/>
    <mergeCell ref="FGL1:FGM1"/>
    <mergeCell ref="FFP1:FFQ1"/>
    <mergeCell ref="FFR1:FFS1"/>
    <mergeCell ref="FFT1:FFU1"/>
    <mergeCell ref="FFV1:FFW1"/>
    <mergeCell ref="FFX1:FFY1"/>
    <mergeCell ref="FFZ1:FGA1"/>
    <mergeCell ref="FFD1:FFE1"/>
    <mergeCell ref="FFF1:FFG1"/>
    <mergeCell ref="FFH1:FFI1"/>
    <mergeCell ref="FFJ1:FFK1"/>
    <mergeCell ref="FFL1:FFM1"/>
    <mergeCell ref="FFN1:FFO1"/>
    <mergeCell ref="FER1:FES1"/>
    <mergeCell ref="FET1:FEU1"/>
    <mergeCell ref="FEV1:FEW1"/>
    <mergeCell ref="FEX1:FEY1"/>
    <mergeCell ref="FEZ1:FFA1"/>
    <mergeCell ref="FFB1:FFC1"/>
    <mergeCell ref="FEF1:FEG1"/>
    <mergeCell ref="FEH1:FEI1"/>
    <mergeCell ref="FEJ1:FEK1"/>
    <mergeCell ref="FEL1:FEM1"/>
    <mergeCell ref="FEN1:FEO1"/>
    <mergeCell ref="FEP1:FEQ1"/>
    <mergeCell ref="FDT1:FDU1"/>
    <mergeCell ref="FDV1:FDW1"/>
    <mergeCell ref="FDX1:FDY1"/>
    <mergeCell ref="FDZ1:FEA1"/>
    <mergeCell ref="FEB1:FEC1"/>
    <mergeCell ref="FED1:FEE1"/>
    <mergeCell ref="FDH1:FDI1"/>
    <mergeCell ref="FDJ1:FDK1"/>
    <mergeCell ref="FDL1:FDM1"/>
    <mergeCell ref="FDN1:FDO1"/>
    <mergeCell ref="FDP1:FDQ1"/>
    <mergeCell ref="FDR1:FDS1"/>
    <mergeCell ref="FCV1:FCW1"/>
    <mergeCell ref="FCX1:FCY1"/>
    <mergeCell ref="FCZ1:FDA1"/>
    <mergeCell ref="FDB1:FDC1"/>
    <mergeCell ref="FDD1:FDE1"/>
    <mergeCell ref="FDF1:FDG1"/>
    <mergeCell ref="FCJ1:FCK1"/>
    <mergeCell ref="FCL1:FCM1"/>
    <mergeCell ref="FCN1:FCO1"/>
    <mergeCell ref="FCP1:FCQ1"/>
    <mergeCell ref="FCR1:FCS1"/>
    <mergeCell ref="FCT1:FCU1"/>
    <mergeCell ref="FBX1:FBY1"/>
    <mergeCell ref="FBZ1:FCA1"/>
    <mergeCell ref="FCB1:FCC1"/>
    <mergeCell ref="FCD1:FCE1"/>
    <mergeCell ref="FCF1:FCG1"/>
    <mergeCell ref="FCH1:FCI1"/>
    <mergeCell ref="FBL1:FBM1"/>
    <mergeCell ref="FBN1:FBO1"/>
    <mergeCell ref="FBP1:FBQ1"/>
    <mergeCell ref="FBR1:FBS1"/>
    <mergeCell ref="FBT1:FBU1"/>
    <mergeCell ref="FBV1:FBW1"/>
    <mergeCell ref="EXL1:EXM1"/>
    <mergeCell ref="EXN1:EXO1"/>
    <mergeCell ref="FBD1:FBE1"/>
    <mergeCell ref="FBF1:FBG1"/>
    <mergeCell ref="FBH1:FBI1"/>
    <mergeCell ref="FBJ1:FBK1"/>
    <mergeCell ref="EWZ1:EXA1"/>
    <mergeCell ref="EXB1:EXC1"/>
    <mergeCell ref="EXD1:EXE1"/>
    <mergeCell ref="EXF1:EXG1"/>
    <mergeCell ref="EXH1:EXI1"/>
    <mergeCell ref="EXJ1:EXK1"/>
    <mergeCell ref="EWN1:EWO1"/>
    <mergeCell ref="EWP1:EWQ1"/>
    <mergeCell ref="EWR1:EWS1"/>
    <mergeCell ref="EWT1:EWU1"/>
    <mergeCell ref="EWV1:EWW1"/>
    <mergeCell ref="EWX1:EWY1"/>
    <mergeCell ref="EWB1:EWC1"/>
    <mergeCell ref="EWD1:EWE1"/>
    <mergeCell ref="EWF1:EWG1"/>
    <mergeCell ref="EWH1:EWI1"/>
    <mergeCell ref="EWJ1:EWK1"/>
    <mergeCell ref="EWL1:EWM1"/>
    <mergeCell ref="EVP1:EVQ1"/>
    <mergeCell ref="EVR1:EVS1"/>
    <mergeCell ref="EVT1:EVU1"/>
    <mergeCell ref="EVV1:EVW1"/>
    <mergeCell ref="EVX1:EVY1"/>
    <mergeCell ref="EVZ1:EWA1"/>
    <mergeCell ref="EVD1:EVE1"/>
    <mergeCell ref="EVF1:EVG1"/>
    <mergeCell ref="EVH1:EVI1"/>
    <mergeCell ref="EVJ1:EVK1"/>
    <mergeCell ref="EVL1:EVM1"/>
    <mergeCell ref="EVN1:EVO1"/>
    <mergeCell ref="EUR1:EUS1"/>
    <mergeCell ref="EUT1:EUU1"/>
    <mergeCell ref="EUV1:EUW1"/>
    <mergeCell ref="EUX1:EUY1"/>
    <mergeCell ref="EUZ1:EVA1"/>
    <mergeCell ref="EVB1:EVC1"/>
    <mergeCell ref="EUF1:EUG1"/>
    <mergeCell ref="EUH1:EUI1"/>
    <mergeCell ref="EUJ1:EUK1"/>
    <mergeCell ref="EUL1:EUM1"/>
    <mergeCell ref="EUN1:EUO1"/>
    <mergeCell ref="EUP1:EUQ1"/>
    <mergeCell ref="ETT1:ETU1"/>
    <mergeCell ref="ETV1:ETW1"/>
    <mergeCell ref="ETX1:ETY1"/>
    <mergeCell ref="ETZ1:EUA1"/>
    <mergeCell ref="EUB1:EUC1"/>
    <mergeCell ref="EUD1:EUE1"/>
    <mergeCell ref="ETH1:ETI1"/>
    <mergeCell ref="ETJ1:ETK1"/>
    <mergeCell ref="ETL1:ETM1"/>
    <mergeCell ref="ETN1:ETO1"/>
    <mergeCell ref="ETP1:ETQ1"/>
    <mergeCell ref="ETR1:ETS1"/>
    <mergeCell ref="ESV1:ESW1"/>
    <mergeCell ref="ESX1:ESY1"/>
    <mergeCell ref="ESZ1:ETA1"/>
    <mergeCell ref="ETB1:ETC1"/>
    <mergeCell ref="ETD1:ETE1"/>
    <mergeCell ref="ETF1:ETG1"/>
    <mergeCell ref="ESJ1:ESK1"/>
    <mergeCell ref="ESL1:ESM1"/>
    <mergeCell ref="ESN1:ESO1"/>
    <mergeCell ref="ESP1:ESQ1"/>
    <mergeCell ref="ESR1:ESS1"/>
    <mergeCell ref="EST1:ESU1"/>
    <mergeCell ref="ERX1:ERY1"/>
    <mergeCell ref="ERZ1:ESA1"/>
    <mergeCell ref="ESB1:ESC1"/>
    <mergeCell ref="ESD1:ESE1"/>
    <mergeCell ref="ESF1:ESG1"/>
    <mergeCell ref="ESH1:ESI1"/>
    <mergeCell ref="ERL1:ERM1"/>
    <mergeCell ref="ERN1:ERO1"/>
    <mergeCell ref="ERP1:ERQ1"/>
    <mergeCell ref="ERR1:ERS1"/>
    <mergeCell ref="ERT1:ERU1"/>
    <mergeCell ref="ERV1:ERW1"/>
    <mergeCell ref="ENL1:ENM1"/>
    <mergeCell ref="ENN1:ENO1"/>
    <mergeCell ref="ENP1:ENQ1"/>
    <mergeCell ref="ENR1:ENS1"/>
    <mergeCell ref="ERH1:ERI1"/>
    <mergeCell ref="ERJ1:ERK1"/>
    <mergeCell ref="EMZ1:ENA1"/>
    <mergeCell ref="ENB1:ENC1"/>
    <mergeCell ref="END1:ENE1"/>
    <mergeCell ref="ENF1:ENG1"/>
    <mergeCell ref="ENH1:ENI1"/>
    <mergeCell ref="ENJ1:ENK1"/>
    <mergeCell ref="EMN1:EMO1"/>
    <mergeCell ref="EMP1:EMQ1"/>
    <mergeCell ref="EMR1:EMS1"/>
    <mergeCell ref="EMT1:EMU1"/>
    <mergeCell ref="EMV1:EMW1"/>
    <mergeCell ref="EMX1:EMY1"/>
    <mergeCell ref="EMB1:EMC1"/>
    <mergeCell ref="EMD1:EME1"/>
    <mergeCell ref="EMF1:EMG1"/>
    <mergeCell ref="EMH1:EMI1"/>
    <mergeCell ref="EMJ1:EMK1"/>
    <mergeCell ref="EML1:EMM1"/>
    <mergeCell ref="ELP1:ELQ1"/>
    <mergeCell ref="ELR1:ELS1"/>
    <mergeCell ref="ELT1:ELU1"/>
    <mergeCell ref="ELV1:ELW1"/>
    <mergeCell ref="ELX1:ELY1"/>
    <mergeCell ref="ELZ1:EMA1"/>
    <mergeCell ref="ELD1:ELE1"/>
    <mergeCell ref="ELF1:ELG1"/>
    <mergeCell ref="ELH1:ELI1"/>
    <mergeCell ref="ELJ1:ELK1"/>
    <mergeCell ref="ELL1:ELM1"/>
    <mergeCell ref="ELN1:ELO1"/>
    <mergeCell ref="EKR1:EKS1"/>
    <mergeCell ref="EKT1:EKU1"/>
    <mergeCell ref="EKV1:EKW1"/>
    <mergeCell ref="EKX1:EKY1"/>
    <mergeCell ref="EKZ1:ELA1"/>
    <mergeCell ref="ELB1:ELC1"/>
    <mergeCell ref="EKF1:EKG1"/>
    <mergeCell ref="EKH1:EKI1"/>
    <mergeCell ref="EKJ1:EKK1"/>
    <mergeCell ref="EKL1:EKM1"/>
    <mergeCell ref="EKN1:EKO1"/>
    <mergeCell ref="EKP1:EKQ1"/>
    <mergeCell ref="EJT1:EJU1"/>
    <mergeCell ref="EJV1:EJW1"/>
    <mergeCell ref="EJX1:EJY1"/>
    <mergeCell ref="EJZ1:EKA1"/>
    <mergeCell ref="EKB1:EKC1"/>
    <mergeCell ref="EKD1:EKE1"/>
    <mergeCell ref="EJH1:EJI1"/>
    <mergeCell ref="EJJ1:EJK1"/>
    <mergeCell ref="EJL1:EJM1"/>
    <mergeCell ref="EJN1:EJO1"/>
    <mergeCell ref="EJP1:EJQ1"/>
    <mergeCell ref="EJR1:EJS1"/>
    <mergeCell ref="EIV1:EIW1"/>
    <mergeCell ref="EIX1:EIY1"/>
    <mergeCell ref="EIZ1:EJA1"/>
    <mergeCell ref="EJB1:EJC1"/>
    <mergeCell ref="EJD1:EJE1"/>
    <mergeCell ref="EJF1:EJG1"/>
    <mergeCell ref="EIJ1:EIK1"/>
    <mergeCell ref="EIL1:EIM1"/>
    <mergeCell ref="EIN1:EIO1"/>
    <mergeCell ref="EIP1:EIQ1"/>
    <mergeCell ref="EIR1:EIS1"/>
    <mergeCell ref="EIT1:EIU1"/>
    <mergeCell ref="EHX1:EHY1"/>
    <mergeCell ref="EHZ1:EIA1"/>
    <mergeCell ref="EIB1:EIC1"/>
    <mergeCell ref="EID1:EIE1"/>
    <mergeCell ref="EIF1:EIG1"/>
    <mergeCell ref="EIH1:EII1"/>
    <mergeCell ref="EHL1:EHM1"/>
    <mergeCell ref="EHN1:EHO1"/>
    <mergeCell ref="EHP1:EHQ1"/>
    <mergeCell ref="EHR1:EHS1"/>
    <mergeCell ref="EHT1:EHU1"/>
    <mergeCell ref="EHV1:EHW1"/>
    <mergeCell ref="EDL1:EDM1"/>
    <mergeCell ref="EDN1:EDO1"/>
    <mergeCell ref="EDP1:EDQ1"/>
    <mergeCell ref="EDR1:EDS1"/>
    <mergeCell ref="EDT1:EDU1"/>
    <mergeCell ref="EDV1:EDW1"/>
    <mergeCell ref="ECZ1:EDA1"/>
    <mergeCell ref="EDB1:EDC1"/>
    <mergeCell ref="EDD1:EDE1"/>
    <mergeCell ref="EDF1:EDG1"/>
    <mergeCell ref="EDH1:EDI1"/>
    <mergeCell ref="EDJ1:EDK1"/>
    <mergeCell ref="ECN1:ECO1"/>
    <mergeCell ref="ECP1:ECQ1"/>
    <mergeCell ref="ECR1:ECS1"/>
    <mergeCell ref="ECT1:ECU1"/>
    <mergeCell ref="ECV1:ECW1"/>
    <mergeCell ref="ECX1:ECY1"/>
    <mergeCell ref="ECB1:ECC1"/>
    <mergeCell ref="ECD1:ECE1"/>
    <mergeCell ref="ECF1:ECG1"/>
    <mergeCell ref="ECH1:ECI1"/>
    <mergeCell ref="ECJ1:ECK1"/>
    <mergeCell ref="ECL1:ECM1"/>
    <mergeCell ref="EBP1:EBQ1"/>
    <mergeCell ref="EBR1:EBS1"/>
    <mergeCell ref="EBT1:EBU1"/>
    <mergeCell ref="EBV1:EBW1"/>
    <mergeCell ref="EBX1:EBY1"/>
    <mergeCell ref="EBZ1:ECA1"/>
    <mergeCell ref="EBD1:EBE1"/>
    <mergeCell ref="EBF1:EBG1"/>
    <mergeCell ref="EBH1:EBI1"/>
    <mergeCell ref="EBJ1:EBK1"/>
    <mergeCell ref="EBL1:EBM1"/>
    <mergeCell ref="EBN1:EBO1"/>
    <mergeCell ref="EAR1:EAS1"/>
    <mergeCell ref="EAT1:EAU1"/>
    <mergeCell ref="EAV1:EAW1"/>
    <mergeCell ref="EAX1:EAY1"/>
    <mergeCell ref="EAZ1:EBA1"/>
    <mergeCell ref="EBB1:EBC1"/>
    <mergeCell ref="EAF1:EAG1"/>
    <mergeCell ref="EAH1:EAI1"/>
    <mergeCell ref="EAJ1:EAK1"/>
    <mergeCell ref="EAL1:EAM1"/>
    <mergeCell ref="EAN1:EAO1"/>
    <mergeCell ref="EAP1:EAQ1"/>
    <mergeCell ref="DZT1:DZU1"/>
    <mergeCell ref="DZV1:DZW1"/>
    <mergeCell ref="DZX1:DZY1"/>
    <mergeCell ref="DZZ1:EAA1"/>
    <mergeCell ref="EAB1:EAC1"/>
    <mergeCell ref="EAD1:EAE1"/>
    <mergeCell ref="DZH1:DZI1"/>
    <mergeCell ref="DZJ1:DZK1"/>
    <mergeCell ref="DZL1:DZM1"/>
    <mergeCell ref="DZN1:DZO1"/>
    <mergeCell ref="DZP1:DZQ1"/>
    <mergeCell ref="DZR1:DZS1"/>
    <mergeCell ref="DYV1:DYW1"/>
    <mergeCell ref="DYX1:DYY1"/>
    <mergeCell ref="DYZ1:DZA1"/>
    <mergeCell ref="DZB1:DZC1"/>
    <mergeCell ref="DZD1:DZE1"/>
    <mergeCell ref="DZF1:DZG1"/>
    <mergeCell ref="DYJ1:DYK1"/>
    <mergeCell ref="DYL1:DYM1"/>
    <mergeCell ref="DYN1:DYO1"/>
    <mergeCell ref="DYP1:DYQ1"/>
    <mergeCell ref="DYR1:DYS1"/>
    <mergeCell ref="DYT1:DYU1"/>
    <mergeCell ref="DXX1:DXY1"/>
    <mergeCell ref="DXZ1:DYA1"/>
    <mergeCell ref="DYB1:DYC1"/>
    <mergeCell ref="DYD1:DYE1"/>
    <mergeCell ref="DYF1:DYG1"/>
    <mergeCell ref="DYH1:DYI1"/>
    <mergeCell ref="DTX1:DTY1"/>
    <mergeCell ref="DTZ1:DUA1"/>
    <mergeCell ref="DXP1:DXQ1"/>
    <mergeCell ref="DXR1:DXS1"/>
    <mergeCell ref="DXT1:DXU1"/>
    <mergeCell ref="DXV1:DXW1"/>
    <mergeCell ref="DTL1:DTM1"/>
    <mergeCell ref="DTN1:DTO1"/>
    <mergeCell ref="DTP1:DTQ1"/>
    <mergeCell ref="DTR1:DTS1"/>
    <mergeCell ref="DTT1:DTU1"/>
    <mergeCell ref="DTV1:DTW1"/>
    <mergeCell ref="DSZ1:DTA1"/>
    <mergeCell ref="DTB1:DTC1"/>
    <mergeCell ref="DTD1:DTE1"/>
    <mergeCell ref="DTF1:DTG1"/>
    <mergeCell ref="DTH1:DTI1"/>
    <mergeCell ref="DTJ1:DTK1"/>
    <mergeCell ref="DSN1:DSO1"/>
    <mergeCell ref="DSP1:DSQ1"/>
    <mergeCell ref="DSR1:DSS1"/>
    <mergeCell ref="DST1:DSU1"/>
    <mergeCell ref="DSV1:DSW1"/>
    <mergeCell ref="DSX1:DSY1"/>
    <mergeCell ref="DSB1:DSC1"/>
    <mergeCell ref="DSD1:DSE1"/>
    <mergeCell ref="DSF1:DSG1"/>
    <mergeCell ref="DSH1:DSI1"/>
    <mergeCell ref="DSJ1:DSK1"/>
    <mergeCell ref="DSL1:DSM1"/>
    <mergeCell ref="DRP1:DRQ1"/>
    <mergeCell ref="DRR1:DRS1"/>
    <mergeCell ref="DRT1:DRU1"/>
    <mergeCell ref="DRV1:DRW1"/>
    <mergeCell ref="DRX1:DRY1"/>
    <mergeCell ref="DRZ1:DSA1"/>
    <mergeCell ref="DRD1:DRE1"/>
    <mergeCell ref="DRF1:DRG1"/>
    <mergeCell ref="DRH1:DRI1"/>
    <mergeCell ref="DRJ1:DRK1"/>
    <mergeCell ref="DRL1:DRM1"/>
    <mergeCell ref="DRN1:DRO1"/>
    <mergeCell ref="DQR1:DQS1"/>
    <mergeCell ref="DQT1:DQU1"/>
    <mergeCell ref="DQV1:DQW1"/>
    <mergeCell ref="DQX1:DQY1"/>
    <mergeCell ref="DQZ1:DRA1"/>
    <mergeCell ref="DRB1:DRC1"/>
    <mergeCell ref="DQF1:DQG1"/>
    <mergeCell ref="DQH1:DQI1"/>
    <mergeCell ref="DQJ1:DQK1"/>
    <mergeCell ref="DQL1:DQM1"/>
    <mergeCell ref="DQN1:DQO1"/>
    <mergeCell ref="DQP1:DQQ1"/>
    <mergeCell ref="DPT1:DPU1"/>
    <mergeCell ref="DPV1:DPW1"/>
    <mergeCell ref="DPX1:DPY1"/>
    <mergeCell ref="DPZ1:DQA1"/>
    <mergeCell ref="DQB1:DQC1"/>
    <mergeCell ref="DQD1:DQE1"/>
    <mergeCell ref="DPH1:DPI1"/>
    <mergeCell ref="DPJ1:DPK1"/>
    <mergeCell ref="DPL1:DPM1"/>
    <mergeCell ref="DPN1:DPO1"/>
    <mergeCell ref="DPP1:DPQ1"/>
    <mergeCell ref="DPR1:DPS1"/>
    <mergeCell ref="DOV1:DOW1"/>
    <mergeCell ref="DOX1:DOY1"/>
    <mergeCell ref="DOZ1:DPA1"/>
    <mergeCell ref="DPB1:DPC1"/>
    <mergeCell ref="DPD1:DPE1"/>
    <mergeCell ref="DPF1:DPG1"/>
    <mergeCell ref="DOJ1:DOK1"/>
    <mergeCell ref="DOL1:DOM1"/>
    <mergeCell ref="DON1:DOO1"/>
    <mergeCell ref="DOP1:DOQ1"/>
    <mergeCell ref="DOR1:DOS1"/>
    <mergeCell ref="DOT1:DOU1"/>
    <mergeCell ref="DNX1:DNY1"/>
    <mergeCell ref="DNZ1:DOA1"/>
    <mergeCell ref="DOB1:DOC1"/>
    <mergeCell ref="DOD1:DOE1"/>
    <mergeCell ref="DOF1:DOG1"/>
    <mergeCell ref="DOH1:DOI1"/>
    <mergeCell ref="DJX1:DJY1"/>
    <mergeCell ref="DJZ1:DKA1"/>
    <mergeCell ref="DKB1:DKC1"/>
    <mergeCell ref="DKD1:DKE1"/>
    <mergeCell ref="DNT1:DNU1"/>
    <mergeCell ref="DNV1:DNW1"/>
    <mergeCell ref="DJL1:DJM1"/>
    <mergeCell ref="DJN1:DJO1"/>
    <mergeCell ref="DJP1:DJQ1"/>
    <mergeCell ref="DJR1:DJS1"/>
    <mergeCell ref="DJT1:DJU1"/>
    <mergeCell ref="DJV1:DJW1"/>
    <mergeCell ref="DIZ1:DJA1"/>
    <mergeCell ref="DJB1:DJC1"/>
    <mergeCell ref="DJD1:DJE1"/>
    <mergeCell ref="DJF1:DJG1"/>
    <mergeCell ref="DJH1:DJI1"/>
    <mergeCell ref="DJJ1:DJK1"/>
    <mergeCell ref="DIN1:DIO1"/>
    <mergeCell ref="DIP1:DIQ1"/>
    <mergeCell ref="DIR1:DIS1"/>
    <mergeCell ref="DIT1:DIU1"/>
    <mergeCell ref="DIV1:DIW1"/>
    <mergeCell ref="DIX1:DIY1"/>
    <mergeCell ref="DIB1:DIC1"/>
    <mergeCell ref="DID1:DIE1"/>
    <mergeCell ref="DIF1:DIG1"/>
    <mergeCell ref="DIH1:DII1"/>
    <mergeCell ref="DIJ1:DIK1"/>
    <mergeCell ref="DIL1:DIM1"/>
    <mergeCell ref="DHP1:DHQ1"/>
    <mergeCell ref="DHR1:DHS1"/>
    <mergeCell ref="DHT1:DHU1"/>
    <mergeCell ref="DHV1:DHW1"/>
    <mergeCell ref="DHX1:DHY1"/>
    <mergeCell ref="DHZ1:DIA1"/>
    <mergeCell ref="DHD1:DHE1"/>
    <mergeCell ref="DHF1:DHG1"/>
    <mergeCell ref="DHH1:DHI1"/>
    <mergeCell ref="DHJ1:DHK1"/>
    <mergeCell ref="DHL1:DHM1"/>
    <mergeCell ref="DHN1:DHO1"/>
    <mergeCell ref="DGR1:DGS1"/>
    <mergeCell ref="DGT1:DGU1"/>
    <mergeCell ref="DGV1:DGW1"/>
    <mergeCell ref="DGX1:DGY1"/>
    <mergeCell ref="DGZ1:DHA1"/>
    <mergeCell ref="DHB1:DHC1"/>
    <mergeCell ref="DGF1:DGG1"/>
    <mergeCell ref="DGH1:DGI1"/>
    <mergeCell ref="DGJ1:DGK1"/>
    <mergeCell ref="DGL1:DGM1"/>
    <mergeCell ref="DGN1:DGO1"/>
    <mergeCell ref="DGP1:DGQ1"/>
    <mergeCell ref="DFT1:DFU1"/>
    <mergeCell ref="DFV1:DFW1"/>
    <mergeCell ref="DFX1:DFY1"/>
    <mergeCell ref="DFZ1:DGA1"/>
    <mergeCell ref="DGB1:DGC1"/>
    <mergeCell ref="DGD1:DGE1"/>
    <mergeCell ref="DFH1:DFI1"/>
    <mergeCell ref="DFJ1:DFK1"/>
    <mergeCell ref="DFL1:DFM1"/>
    <mergeCell ref="DFN1:DFO1"/>
    <mergeCell ref="DFP1:DFQ1"/>
    <mergeCell ref="DFR1:DFS1"/>
    <mergeCell ref="DEV1:DEW1"/>
    <mergeCell ref="DEX1:DEY1"/>
    <mergeCell ref="DEZ1:DFA1"/>
    <mergeCell ref="DFB1:DFC1"/>
    <mergeCell ref="DFD1:DFE1"/>
    <mergeCell ref="DFF1:DFG1"/>
    <mergeCell ref="DEJ1:DEK1"/>
    <mergeCell ref="DEL1:DEM1"/>
    <mergeCell ref="DEN1:DEO1"/>
    <mergeCell ref="DEP1:DEQ1"/>
    <mergeCell ref="DER1:DES1"/>
    <mergeCell ref="DET1:DEU1"/>
    <mergeCell ref="DDX1:DDY1"/>
    <mergeCell ref="DDZ1:DEA1"/>
    <mergeCell ref="DEB1:DEC1"/>
    <mergeCell ref="DED1:DEE1"/>
    <mergeCell ref="DEF1:DEG1"/>
    <mergeCell ref="DEH1:DEI1"/>
    <mergeCell ref="CZX1:CZY1"/>
    <mergeCell ref="CZZ1:DAA1"/>
    <mergeCell ref="DAB1:DAC1"/>
    <mergeCell ref="DAD1:DAE1"/>
    <mergeCell ref="DAF1:DAG1"/>
    <mergeCell ref="DAH1:DAI1"/>
    <mergeCell ref="CZL1:CZM1"/>
    <mergeCell ref="CZN1:CZO1"/>
    <mergeCell ref="CZP1:CZQ1"/>
    <mergeCell ref="CZR1:CZS1"/>
    <mergeCell ref="CZT1:CZU1"/>
    <mergeCell ref="CZV1:CZW1"/>
    <mergeCell ref="CYZ1:CZA1"/>
    <mergeCell ref="CZB1:CZC1"/>
    <mergeCell ref="CZD1:CZE1"/>
    <mergeCell ref="CZF1:CZG1"/>
    <mergeCell ref="CZH1:CZI1"/>
    <mergeCell ref="CZJ1:CZK1"/>
    <mergeCell ref="CYN1:CYO1"/>
    <mergeCell ref="CYP1:CYQ1"/>
    <mergeCell ref="CYR1:CYS1"/>
    <mergeCell ref="CYT1:CYU1"/>
    <mergeCell ref="CYV1:CYW1"/>
    <mergeCell ref="CYX1:CYY1"/>
    <mergeCell ref="CYB1:CYC1"/>
    <mergeCell ref="CYD1:CYE1"/>
    <mergeCell ref="CYF1:CYG1"/>
    <mergeCell ref="CYH1:CYI1"/>
    <mergeCell ref="CYJ1:CYK1"/>
    <mergeCell ref="CYL1:CYM1"/>
    <mergeCell ref="CXP1:CXQ1"/>
    <mergeCell ref="CXR1:CXS1"/>
    <mergeCell ref="CXT1:CXU1"/>
    <mergeCell ref="CXV1:CXW1"/>
    <mergeCell ref="CXX1:CXY1"/>
    <mergeCell ref="CXZ1:CYA1"/>
    <mergeCell ref="CXD1:CXE1"/>
    <mergeCell ref="CXF1:CXG1"/>
    <mergeCell ref="CXH1:CXI1"/>
    <mergeCell ref="CXJ1:CXK1"/>
    <mergeCell ref="CXL1:CXM1"/>
    <mergeCell ref="CXN1:CXO1"/>
    <mergeCell ref="CWR1:CWS1"/>
    <mergeCell ref="CWT1:CWU1"/>
    <mergeCell ref="CWV1:CWW1"/>
    <mergeCell ref="CWX1:CWY1"/>
    <mergeCell ref="CWZ1:CXA1"/>
    <mergeCell ref="CXB1:CXC1"/>
    <mergeCell ref="CWF1:CWG1"/>
    <mergeCell ref="CWH1:CWI1"/>
    <mergeCell ref="CWJ1:CWK1"/>
    <mergeCell ref="CWL1:CWM1"/>
    <mergeCell ref="CWN1:CWO1"/>
    <mergeCell ref="CWP1:CWQ1"/>
    <mergeCell ref="CVT1:CVU1"/>
    <mergeCell ref="CVV1:CVW1"/>
    <mergeCell ref="CVX1:CVY1"/>
    <mergeCell ref="CVZ1:CWA1"/>
    <mergeCell ref="CWB1:CWC1"/>
    <mergeCell ref="CWD1:CWE1"/>
    <mergeCell ref="CVH1:CVI1"/>
    <mergeCell ref="CVJ1:CVK1"/>
    <mergeCell ref="CVL1:CVM1"/>
    <mergeCell ref="CVN1:CVO1"/>
    <mergeCell ref="CVP1:CVQ1"/>
    <mergeCell ref="CVR1:CVS1"/>
    <mergeCell ref="CUV1:CUW1"/>
    <mergeCell ref="CUX1:CUY1"/>
    <mergeCell ref="CUZ1:CVA1"/>
    <mergeCell ref="CVB1:CVC1"/>
    <mergeCell ref="CVD1:CVE1"/>
    <mergeCell ref="CVF1:CVG1"/>
    <mergeCell ref="CUJ1:CUK1"/>
    <mergeCell ref="CUL1:CUM1"/>
    <mergeCell ref="CUN1:CUO1"/>
    <mergeCell ref="CUP1:CUQ1"/>
    <mergeCell ref="CUR1:CUS1"/>
    <mergeCell ref="CUT1:CUU1"/>
    <mergeCell ref="CQJ1:CQK1"/>
    <mergeCell ref="CQL1:CQM1"/>
    <mergeCell ref="CUB1:CUC1"/>
    <mergeCell ref="CUD1:CUE1"/>
    <mergeCell ref="CUF1:CUG1"/>
    <mergeCell ref="CUH1:CUI1"/>
    <mergeCell ref="CPX1:CPY1"/>
    <mergeCell ref="CPZ1:CQA1"/>
    <mergeCell ref="CQB1:CQC1"/>
    <mergeCell ref="CQD1:CQE1"/>
    <mergeCell ref="CQF1:CQG1"/>
    <mergeCell ref="CQH1:CQI1"/>
    <mergeCell ref="CPL1:CPM1"/>
    <mergeCell ref="CPN1:CPO1"/>
    <mergeCell ref="CPP1:CPQ1"/>
    <mergeCell ref="CPR1:CPS1"/>
    <mergeCell ref="CPT1:CPU1"/>
    <mergeCell ref="CPV1:CPW1"/>
    <mergeCell ref="COZ1:CPA1"/>
    <mergeCell ref="CPB1:CPC1"/>
    <mergeCell ref="CPD1:CPE1"/>
    <mergeCell ref="CPF1:CPG1"/>
    <mergeCell ref="CPH1:CPI1"/>
    <mergeCell ref="CPJ1:CPK1"/>
    <mergeCell ref="CON1:COO1"/>
    <mergeCell ref="COP1:COQ1"/>
    <mergeCell ref="COR1:COS1"/>
    <mergeCell ref="COT1:COU1"/>
    <mergeCell ref="COV1:COW1"/>
    <mergeCell ref="COX1:COY1"/>
    <mergeCell ref="COB1:COC1"/>
    <mergeCell ref="COD1:COE1"/>
    <mergeCell ref="COF1:COG1"/>
    <mergeCell ref="COH1:COI1"/>
    <mergeCell ref="COJ1:COK1"/>
    <mergeCell ref="COL1:COM1"/>
    <mergeCell ref="CNP1:CNQ1"/>
    <mergeCell ref="CNR1:CNS1"/>
    <mergeCell ref="CNT1:CNU1"/>
    <mergeCell ref="CNV1:CNW1"/>
    <mergeCell ref="CNX1:CNY1"/>
    <mergeCell ref="CNZ1:COA1"/>
    <mergeCell ref="CND1:CNE1"/>
    <mergeCell ref="CNF1:CNG1"/>
    <mergeCell ref="CNH1:CNI1"/>
    <mergeCell ref="CNJ1:CNK1"/>
    <mergeCell ref="CNL1:CNM1"/>
    <mergeCell ref="CNN1:CNO1"/>
    <mergeCell ref="CMR1:CMS1"/>
    <mergeCell ref="CMT1:CMU1"/>
    <mergeCell ref="CMV1:CMW1"/>
    <mergeCell ref="CMX1:CMY1"/>
    <mergeCell ref="CMZ1:CNA1"/>
    <mergeCell ref="CNB1:CNC1"/>
    <mergeCell ref="CMF1:CMG1"/>
    <mergeCell ref="CMH1:CMI1"/>
    <mergeCell ref="CMJ1:CMK1"/>
    <mergeCell ref="CML1:CMM1"/>
    <mergeCell ref="CMN1:CMO1"/>
    <mergeCell ref="CMP1:CMQ1"/>
    <mergeCell ref="CLT1:CLU1"/>
    <mergeCell ref="CLV1:CLW1"/>
    <mergeCell ref="CLX1:CLY1"/>
    <mergeCell ref="CLZ1:CMA1"/>
    <mergeCell ref="CMB1:CMC1"/>
    <mergeCell ref="CMD1:CME1"/>
    <mergeCell ref="CLH1:CLI1"/>
    <mergeCell ref="CLJ1:CLK1"/>
    <mergeCell ref="CLL1:CLM1"/>
    <mergeCell ref="CLN1:CLO1"/>
    <mergeCell ref="CLP1:CLQ1"/>
    <mergeCell ref="CLR1:CLS1"/>
    <mergeCell ref="CKV1:CKW1"/>
    <mergeCell ref="CKX1:CKY1"/>
    <mergeCell ref="CKZ1:CLA1"/>
    <mergeCell ref="CLB1:CLC1"/>
    <mergeCell ref="CLD1:CLE1"/>
    <mergeCell ref="CLF1:CLG1"/>
    <mergeCell ref="CKJ1:CKK1"/>
    <mergeCell ref="CKL1:CKM1"/>
    <mergeCell ref="CKN1:CKO1"/>
    <mergeCell ref="CKP1:CKQ1"/>
    <mergeCell ref="CKR1:CKS1"/>
    <mergeCell ref="CKT1:CKU1"/>
    <mergeCell ref="CGJ1:CGK1"/>
    <mergeCell ref="CGL1:CGM1"/>
    <mergeCell ref="CGN1:CGO1"/>
    <mergeCell ref="CGP1:CGQ1"/>
    <mergeCell ref="CKF1:CKG1"/>
    <mergeCell ref="CKH1:CKI1"/>
    <mergeCell ref="CFX1:CFY1"/>
    <mergeCell ref="CFZ1:CGA1"/>
    <mergeCell ref="CGB1:CGC1"/>
    <mergeCell ref="CGD1:CGE1"/>
    <mergeCell ref="CGF1:CGG1"/>
    <mergeCell ref="CGH1:CGI1"/>
    <mergeCell ref="CFL1:CFM1"/>
    <mergeCell ref="CFN1:CFO1"/>
    <mergeCell ref="CFP1:CFQ1"/>
    <mergeCell ref="CFR1:CFS1"/>
    <mergeCell ref="CFT1:CFU1"/>
    <mergeCell ref="CFV1:CFW1"/>
    <mergeCell ref="CEZ1:CFA1"/>
    <mergeCell ref="CFB1:CFC1"/>
    <mergeCell ref="CFD1:CFE1"/>
    <mergeCell ref="CFF1:CFG1"/>
    <mergeCell ref="CFH1:CFI1"/>
    <mergeCell ref="CFJ1:CFK1"/>
    <mergeCell ref="CEN1:CEO1"/>
    <mergeCell ref="CEP1:CEQ1"/>
    <mergeCell ref="CER1:CES1"/>
    <mergeCell ref="CET1:CEU1"/>
    <mergeCell ref="CEV1:CEW1"/>
    <mergeCell ref="CEX1:CEY1"/>
    <mergeCell ref="CEB1:CEC1"/>
    <mergeCell ref="CED1:CEE1"/>
    <mergeCell ref="CEF1:CEG1"/>
    <mergeCell ref="CEH1:CEI1"/>
    <mergeCell ref="CEJ1:CEK1"/>
    <mergeCell ref="CEL1:CEM1"/>
    <mergeCell ref="CDP1:CDQ1"/>
    <mergeCell ref="CDR1:CDS1"/>
    <mergeCell ref="CDT1:CDU1"/>
    <mergeCell ref="CDV1:CDW1"/>
    <mergeCell ref="CDX1:CDY1"/>
    <mergeCell ref="CDZ1:CEA1"/>
    <mergeCell ref="CDD1:CDE1"/>
    <mergeCell ref="CDF1:CDG1"/>
    <mergeCell ref="CDH1:CDI1"/>
    <mergeCell ref="CDJ1:CDK1"/>
    <mergeCell ref="CDL1:CDM1"/>
    <mergeCell ref="CDN1:CDO1"/>
    <mergeCell ref="CCR1:CCS1"/>
    <mergeCell ref="CCT1:CCU1"/>
    <mergeCell ref="CCV1:CCW1"/>
    <mergeCell ref="CCX1:CCY1"/>
    <mergeCell ref="CCZ1:CDA1"/>
    <mergeCell ref="CDB1:CDC1"/>
    <mergeCell ref="CCF1:CCG1"/>
    <mergeCell ref="CCH1:CCI1"/>
    <mergeCell ref="CCJ1:CCK1"/>
    <mergeCell ref="CCL1:CCM1"/>
    <mergeCell ref="CCN1:CCO1"/>
    <mergeCell ref="CCP1:CCQ1"/>
    <mergeCell ref="CBT1:CBU1"/>
    <mergeCell ref="CBV1:CBW1"/>
    <mergeCell ref="CBX1:CBY1"/>
    <mergeCell ref="CBZ1:CCA1"/>
    <mergeCell ref="CCB1:CCC1"/>
    <mergeCell ref="CCD1:CCE1"/>
    <mergeCell ref="CBH1:CBI1"/>
    <mergeCell ref="CBJ1:CBK1"/>
    <mergeCell ref="CBL1:CBM1"/>
    <mergeCell ref="CBN1:CBO1"/>
    <mergeCell ref="CBP1:CBQ1"/>
    <mergeCell ref="CBR1:CBS1"/>
    <mergeCell ref="CAV1:CAW1"/>
    <mergeCell ref="CAX1:CAY1"/>
    <mergeCell ref="CAZ1:CBA1"/>
    <mergeCell ref="CBB1:CBC1"/>
    <mergeCell ref="CBD1:CBE1"/>
    <mergeCell ref="CBF1:CBG1"/>
    <mergeCell ref="CAJ1:CAK1"/>
    <mergeCell ref="CAL1:CAM1"/>
    <mergeCell ref="CAN1:CAO1"/>
    <mergeCell ref="CAP1:CAQ1"/>
    <mergeCell ref="CAR1:CAS1"/>
    <mergeCell ref="CAT1:CAU1"/>
    <mergeCell ref="BWJ1:BWK1"/>
    <mergeCell ref="BWL1:BWM1"/>
    <mergeCell ref="BWN1:BWO1"/>
    <mergeCell ref="BWP1:BWQ1"/>
    <mergeCell ref="BWR1:BWS1"/>
    <mergeCell ref="BWT1:BWU1"/>
    <mergeCell ref="BVX1:BVY1"/>
    <mergeCell ref="BVZ1:BWA1"/>
    <mergeCell ref="BWB1:BWC1"/>
    <mergeCell ref="BWD1:BWE1"/>
    <mergeCell ref="BWF1:BWG1"/>
    <mergeCell ref="BWH1:BWI1"/>
    <mergeCell ref="BVL1:BVM1"/>
    <mergeCell ref="BVN1:BVO1"/>
    <mergeCell ref="BVP1:BVQ1"/>
    <mergeCell ref="BVR1:BVS1"/>
    <mergeCell ref="BVT1:BVU1"/>
    <mergeCell ref="BVV1:BVW1"/>
    <mergeCell ref="BUZ1:BVA1"/>
    <mergeCell ref="BVB1:BVC1"/>
    <mergeCell ref="BVD1:BVE1"/>
    <mergeCell ref="BVF1:BVG1"/>
    <mergeCell ref="BVH1:BVI1"/>
    <mergeCell ref="BVJ1:BVK1"/>
    <mergeCell ref="BUN1:BUO1"/>
    <mergeCell ref="BUP1:BUQ1"/>
    <mergeCell ref="BUR1:BUS1"/>
    <mergeCell ref="BUT1:BUU1"/>
    <mergeCell ref="BUV1:BUW1"/>
    <mergeCell ref="BUX1:BUY1"/>
    <mergeCell ref="BUB1:BUC1"/>
    <mergeCell ref="BUD1:BUE1"/>
    <mergeCell ref="BUF1:BUG1"/>
    <mergeCell ref="BUH1:BUI1"/>
    <mergeCell ref="BUJ1:BUK1"/>
    <mergeCell ref="BUL1:BUM1"/>
    <mergeCell ref="BTP1:BTQ1"/>
    <mergeCell ref="BTR1:BTS1"/>
    <mergeCell ref="BTT1:BTU1"/>
    <mergeCell ref="BTV1:BTW1"/>
    <mergeCell ref="BTX1:BTY1"/>
    <mergeCell ref="BTZ1:BUA1"/>
    <mergeCell ref="BTD1:BTE1"/>
    <mergeCell ref="BTF1:BTG1"/>
    <mergeCell ref="BTH1:BTI1"/>
    <mergeCell ref="BTJ1:BTK1"/>
    <mergeCell ref="BTL1:BTM1"/>
    <mergeCell ref="BTN1:BTO1"/>
    <mergeCell ref="BSR1:BSS1"/>
    <mergeCell ref="BST1:BSU1"/>
    <mergeCell ref="BSV1:BSW1"/>
    <mergeCell ref="BSX1:BSY1"/>
    <mergeCell ref="BSZ1:BTA1"/>
    <mergeCell ref="BTB1:BTC1"/>
    <mergeCell ref="BSF1:BSG1"/>
    <mergeCell ref="BSH1:BSI1"/>
    <mergeCell ref="BSJ1:BSK1"/>
    <mergeCell ref="BSL1:BSM1"/>
    <mergeCell ref="BSN1:BSO1"/>
    <mergeCell ref="BSP1:BSQ1"/>
    <mergeCell ref="BRT1:BRU1"/>
    <mergeCell ref="BRV1:BRW1"/>
    <mergeCell ref="BRX1:BRY1"/>
    <mergeCell ref="BRZ1:BSA1"/>
    <mergeCell ref="BSB1:BSC1"/>
    <mergeCell ref="BSD1:BSE1"/>
    <mergeCell ref="BRH1:BRI1"/>
    <mergeCell ref="BRJ1:BRK1"/>
    <mergeCell ref="BRL1:BRM1"/>
    <mergeCell ref="BRN1:BRO1"/>
    <mergeCell ref="BRP1:BRQ1"/>
    <mergeCell ref="BRR1:BRS1"/>
    <mergeCell ref="BQV1:BQW1"/>
    <mergeCell ref="BQX1:BQY1"/>
    <mergeCell ref="BQZ1:BRA1"/>
    <mergeCell ref="BRB1:BRC1"/>
    <mergeCell ref="BRD1:BRE1"/>
    <mergeCell ref="BRF1:BRG1"/>
    <mergeCell ref="BMV1:BMW1"/>
    <mergeCell ref="BMX1:BMY1"/>
    <mergeCell ref="BQN1:BQO1"/>
    <mergeCell ref="BQP1:BQQ1"/>
    <mergeCell ref="BQR1:BQS1"/>
    <mergeCell ref="BQT1:BQU1"/>
    <mergeCell ref="BMJ1:BMK1"/>
    <mergeCell ref="BML1:BMM1"/>
    <mergeCell ref="BMN1:BMO1"/>
    <mergeCell ref="BMP1:BMQ1"/>
    <mergeCell ref="BMR1:BMS1"/>
    <mergeCell ref="BMT1:BMU1"/>
    <mergeCell ref="BLX1:BLY1"/>
    <mergeCell ref="BLZ1:BMA1"/>
    <mergeCell ref="BMB1:BMC1"/>
    <mergeCell ref="BMD1:BME1"/>
    <mergeCell ref="BMF1:BMG1"/>
    <mergeCell ref="BMH1:BMI1"/>
    <mergeCell ref="BLL1:BLM1"/>
    <mergeCell ref="BLN1:BLO1"/>
    <mergeCell ref="BLP1:BLQ1"/>
    <mergeCell ref="BLR1:BLS1"/>
    <mergeCell ref="BLT1:BLU1"/>
    <mergeCell ref="BLV1:BLW1"/>
    <mergeCell ref="BKZ1:BLA1"/>
    <mergeCell ref="BLB1:BLC1"/>
    <mergeCell ref="BLD1:BLE1"/>
    <mergeCell ref="BLF1:BLG1"/>
    <mergeCell ref="BLH1:BLI1"/>
    <mergeCell ref="BLJ1:BLK1"/>
    <mergeCell ref="BKN1:BKO1"/>
    <mergeCell ref="BKP1:BKQ1"/>
    <mergeCell ref="BKR1:BKS1"/>
    <mergeCell ref="BKT1:BKU1"/>
    <mergeCell ref="BKV1:BKW1"/>
    <mergeCell ref="BKX1:BKY1"/>
    <mergeCell ref="BKB1:BKC1"/>
    <mergeCell ref="BKD1:BKE1"/>
    <mergeCell ref="BKF1:BKG1"/>
    <mergeCell ref="BKH1:BKI1"/>
    <mergeCell ref="BKJ1:BKK1"/>
    <mergeCell ref="BKL1:BKM1"/>
    <mergeCell ref="BJP1:BJQ1"/>
    <mergeCell ref="BJR1:BJS1"/>
    <mergeCell ref="BJT1:BJU1"/>
    <mergeCell ref="BJV1:BJW1"/>
    <mergeCell ref="BJX1:BJY1"/>
    <mergeCell ref="BJZ1:BKA1"/>
    <mergeCell ref="BJD1:BJE1"/>
    <mergeCell ref="BJF1:BJG1"/>
    <mergeCell ref="BJH1:BJI1"/>
    <mergeCell ref="BJJ1:BJK1"/>
    <mergeCell ref="BJL1:BJM1"/>
    <mergeCell ref="BJN1:BJO1"/>
    <mergeCell ref="BIR1:BIS1"/>
    <mergeCell ref="BIT1:BIU1"/>
    <mergeCell ref="BIV1:BIW1"/>
    <mergeCell ref="BIX1:BIY1"/>
    <mergeCell ref="BIZ1:BJA1"/>
    <mergeCell ref="BJB1:BJC1"/>
    <mergeCell ref="BIF1:BIG1"/>
    <mergeCell ref="BIH1:BII1"/>
    <mergeCell ref="BIJ1:BIK1"/>
    <mergeCell ref="BIL1:BIM1"/>
    <mergeCell ref="BIN1:BIO1"/>
    <mergeCell ref="BIP1:BIQ1"/>
    <mergeCell ref="BHT1:BHU1"/>
    <mergeCell ref="BHV1:BHW1"/>
    <mergeCell ref="BHX1:BHY1"/>
    <mergeCell ref="BHZ1:BIA1"/>
    <mergeCell ref="BIB1:BIC1"/>
    <mergeCell ref="BID1:BIE1"/>
    <mergeCell ref="BHH1:BHI1"/>
    <mergeCell ref="BHJ1:BHK1"/>
    <mergeCell ref="BHL1:BHM1"/>
    <mergeCell ref="BHN1:BHO1"/>
    <mergeCell ref="BHP1:BHQ1"/>
    <mergeCell ref="BHR1:BHS1"/>
    <mergeCell ref="BGV1:BGW1"/>
    <mergeCell ref="BGX1:BGY1"/>
    <mergeCell ref="BGZ1:BHA1"/>
    <mergeCell ref="BHB1:BHC1"/>
    <mergeCell ref="BHD1:BHE1"/>
    <mergeCell ref="BHF1:BHG1"/>
    <mergeCell ref="BCV1:BCW1"/>
    <mergeCell ref="BCX1:BCY1"/>
    <mergeCell ref="BCZ1:BDA1"/>
    <mergeCell ref="BDB1:BDC1"/>
    <mergeCell ref="BGR1:BGS1"/>
    <mergeCell ref="BGT1:BGU1"/>
    <mergeCell ref="BCJ1:BCK1"/>
    <mergeCell ref="BCL1:BCM1"/>
    <mergeCell ref="BCN1:BCO1"/>
    <mergeCell ref="BCP1:BCQ1"/>
    <mergeCell ref="BCR1:BCS1"/>
    <mergeCell ref="BCT1:BCU1"/>
    <mergeCell ref="BBX1:BBY1"/>
    <mergeCell ref="BBZ1:BCA1"/>
    <mergeCell ref="BCB1:BCC1"/>
    <mergeCell ref="BCD1:BCE1"/>
    <mergeCell ref="BCF1:BCG1"/>
    <mergeCell ref="BCH1:BCI1"/>
    <mergeCell ref="BBL1:BBM1"/>
    <mergeCell ref="BBN1:BBO1"/>
    <mergeCell ref="BBP1:BBQ1"/>
    <mergeCell ref="BBR1:BBS1"/>
    <mergeCell ref="BBT1:BBU1"/>
    <mergeCell ref="BBV1:BBW1"/>
    <mergeCell ref="BAZ1:BBA1"/>
    <mergeCell ref="BBB1:BBC1"/>
    <mergeCell ref="BBD1:BBE1"/>
    <mergeCell ref="BBF1:BBG1"/>
    <mergeCell ref="BBH1:BBI1"/>
    <mergeCell ref="BBJ1:BBK1"/>
    <mergeCell ref="BAN1:BAO1"/>
    <mergeCell ref="BAP1:BAQ1"/>
    <mergeCell ref="BAR1:BAS1"/>
    <mergeCell ref="BAT1:BAU1"/>
    <mergeCell ref="BAV1:BAW1"/>
    <mergeCell ref="BAX1:BAY1"/>
    <mergeCell ref="BAB1:BAC1"/>
    <mergeCell ref="BAD1:BAE1"/>
    <mergeCell ref="BAF1:BAG1"/>
    <mergeCell ref="BAH1:BAI1"/>
    <mergeCell ref="BAJ1:BAK1"/>
    <mergeCell ref="BAL1:BAM1"/>
    <mergeCell ref="AZP1:AZQ1"/>
    <mergeCell ref="AZR1:AZS1"/>
    <mergeCell ref="AZT1:AZU1"/>
    <mergeCell ref="AZV1:AZW1"/>
    <mergeCell ref="AZX1:AZY1"/>
    <mergeCell ref="AZZ1:BAA1"/>
    <mergeCell ref="AZD1:AZE1"/>
    <mergeCell ref="AZF1:AZG1"/>
    <mergeCell ref="AZH1:AZI1"/>
    <mergeCell ref="AZJ1:AZK1"/>
    <mergeCell ref="AZL1:AZM1"/>
    <mergeCell ref="AZN1:AZO1"/>
    <mergeCell ref="AYR1:AYS1"/>
    <mergeCell ref="AYT1:AYU1"/>
    <mergeCell ref="AYV1:AYW1"/>
    <mergeCell ref="AYX1:AYY1"/>
    <mergeCell ref="AYZ1:AZA1"/>
    <mergeCell ref="AZB1:AZC1"/>
    <mergeCell ref="AYF1:AYG1"/>
    <mergeCell ref="AYH1:AYI1"/>
    <mergeCell ref="AYJ1:AYK1"/>
    <mergeCell ref="AYL1:AYM1"/>
    <mergeCell ref="AYN1:AYO1"/>
    <mergeCell ref="AYP1:AYQ1"/>
    <mergeCell ref="AXT1:AXU1"/>
    <mergeCell ref="AXV1:AXW1"/>
    <mergeCell ref="AXX1:AXY1"/>
    <mergeCell ref="AXZ1:AYA1"/>
    <mergeCell ref="AYB1:AYC1"/>
    <mergeCell ref="AYD1:AYE1"/>
    <mergeCell ref="AXH1:AXI1"/>
    <mergeCell ref="AXJ1:AXK1"/>
    <mergeCell ref="AXL1:AXM1"/>
    <mergeCell ref="AXN1:AXO1"/>
    <mergeCell ref="AXP1:AXQ1"/>
    <mergeCell ref="AXR1:AXS1"/>
    <mergeCell ref="AWV1:AWW1"/>
    <mergeCell ref="AWX1:AWY1"/>
    <mergeCell ref="AWZ1:AXA1"/>
    <mergeCell ref="AXB1:AXC1"/>
    <mergeCell ref="AXD1:AXE1"/>
    <mergeCell ref="AXF1:AXG1"/>
    <mergeCell ref="ASV1:ASW1"/>
    <mergeCell ref="ASX1:ASY1"/>
    <mergeCell ref="ASZ1:ATA1"/>
    <mergeCell ref="ATB1:ATC1"/>
    <mergeCell ref="ATD1:ATE1"/>
    <mergeCell ref="ATF1:ATG1"/>
    <mergeCell ref="ASJ1:ASK1"/>
    <mergeCell ref="ASL1:ASM1"/>
    <mergeCell ref="ASN1:ASO1"/>
    <mergeCell ref="ASP1:ASQ1"/>
    <mergeCell ref="ASR1:ASS1"/>
    <mergeCell ref="AST1:ASU1"/>
    <mergeCell ref="ARX1:ARY1"/>
    <mergeCell ref="ARZ1:ASA1"/>
    <mergeCell ref="ASB1:ASC1"/>
    <mergeCell ref="ASD1:ASE1"/>
    <mergeCell ref="ASF1:ASG1"/>
    <mergeCell ref="ASH1:ASI1"/>
    <mergeCell ref="ARL1:ARM1"/>
    <mergeCell ref="ARN1:ARO1"/>
    <mergeCell ref="ARP1:ARQ1"/>
    <mergeCell ref="ARR1:ARS1"/>
    <mergeCell ref="ART1:ARU1"/>
    <mergeCell ref="ARV1:ARW1"/>
    <mergeCell ref="AQZ1:ARA1"/>
    <mergeCell ref="ARB1:ARC1"/>
    <mergeCell ref="ARD1:ARE1"/>
    <mergeCell ref="ARF1:ARG1"/>
    <mergeCell ref="ARH1:ARI1"/>
    <mergeCell ref="ARJ1:ARK1"/>
    <mergeCell ref="AQN1:AQO1"/>
    <mergeCell ref="AQP1:AQQ1"/>
    <mergeCell ref="AQR1:AQS1"/>
    <mergeCell ref="AQT1:AQU1"/>
    <mergeCell ref="AQV1:AQW1"/>
    <mergeCell ref="AQX1:AQY1"/>
    <mergeCell ref="AQB1:AQC1"/>
    <mergeCell ref="AQD1:AQE1"/>
    <mergeCell ref="AQF1:AQG1"/>
    <mergeCell ref="AQH1:AQI1"/>
    <mergeCell ref="AQJ1:AQK1"/>
    <mergeCell ref="AQL1:AQM1"/>
    <mergeCell ref="APP1:APQ1"/>
    <mergeCell ref="APR1:APS1"/>
    <mergeCell ref="APT1:APU1"/>
    <mergeCell ref="APV1:APW1"/>
    <mergeCell ref="APX1:APY1"/>
    <mergeCell ref="APZ1:AQA1"/>
    <mergeCell ref="APD1:APE1"/>
    <mergeCell ref="APF1:APG1"/>
    <mergeCell ref="APH1:API1"/>
    <mergeCell ref="APJ1:APK1"/>
    <mergeCell ref="APL1:APM1"/>
    <mergeCell ref="APN1:APO1"/>
    <mergeCell ref="AOR1:AOS1"/>
    <mergeCell ref="AOT1:AOU1"/>
    <mergeCell ref="AOV1:AOW1"/>
    <mergeCell ref="AOX1:AOY1"/>
    <mergeCell ref="AOZ1:APA1"/>
    <mergeCell ref="APB1:APC1"/>
    <mergeCell ref="AOF1:AOG1"/>
    <mergeCell ref="AOH1:AOI1"/>
    <mergeCell ref="AOJ1:AOK1"/>
    <mergeCell ref="AOL1:AOM1"/>
    <mergeCell ref="AON1:AOO1"/>
    <mergeCell ref="AOP1:AOQ1"/>
    <mergeCell ref="ANT1:ANU1"/>
    <mergeCell ref="ANV1:ANW1"/>
    <mergeCell ref="ANX1:ANY1"/>
    <mergeCell ref="ANZ1:AOA1"/>
    <mergeCell ref="AOB1:AOC1"/>
    <mergeCell ref="AOD1:AOE1"/>
    <mergeCell ref="ANH1:ANI1"/>
    <mergeCell ref="ANJ1:ANK1"/>
    <mergeCell ref="ANL1:ANM1"/>
    <mergeCell ref="ANN1:ANO1"/>
    <mergeCell ref="ANP1:ANQ1"/>
    <mergeCell ref="ANR1:ANS1"/>
    <mergeCell ref="AJH1:AJI1"/>
    <mergeCell ref="AJJ1:AJK1"/>
    <mergeCell ref="AMZ1:ANA1"/>
    <mergeCell ref="ANB1:ANC1"/>
    <mergeCell ref="AND1:ANE1"/>
    <mergeCell ref="ANF1:ANG1"/>
    <mergeCell ref="AIV1:AIW1"/>
    <mergeCell ref="AIX1:AIY1"/>
    <mergeCell ref="AIZ1:AJA1"/>
    <mergeCell ref="AJB1:AJC1"/>
    <mergeCell ref="AJD1:AJE1"/>
    <mergeCell ref="AJF1:AJG1"/>
    <mergeCell ref="AIJ1:AIK1"/>
    <mergeCell ref="AIL1:AIM1"/>
    <mergeCell ref="AIN1:AIO1"/>
    <mergeCell ref="AIP1:AIQ1"/>
    <mergeCell ref="AIR1:AIS1"/>
    <mergeCell ref="AIT1:AIU1"/>
    <mergeCell ref="AHX1:AHY1"/>
    <mergeCell ref="AHZ1:AIA1"/>
    <mergeCell ref="AIB1:AIC1"/>
    <mergeCell ref="AID1:AIE1"/>
    <mergeCell ref="AIF1:AIG1"/>
    <mergeCell ref="AIH1:AII1"/>
    <mergeCell ref="AHL1:AHM1"/>
    <mergeCell ref="AHN1:AHO1"/>
    <mergeCell ref="AHP1:AHQ1"/>
    <mergeCell ref="AHR1:AHS1"/>
    <mergeCell ref="AHT1:AHU1"/>
    <mergeCell ref="AHV1:AHW1"/>
    <mergeCell ref="AGZ1:AHA1"/>
    <mergeCell ref="AHB1:AHC1"/>
    <mergeCell ref="AHD1:AHE1"/>
    <mergeCell ref="AHF1:AHG1"/>
    <mergeCell ref="AHH1:AHI1"/>
    <mergeCell ref="AHJ1:AHK1"/>
    <mergeCell ref="AGN1:AGO1"/>
    <mergeCell ref="AGP1:AGQ1"/>
    <mergeCell ref="AGR1:AGS1"/>
    <mergeCell ref="AGT1:AGU1"/>
    <mergeCell ref="AGV1:AGW1"/>
    <mergeCell ref="AGX1:AGY1"/>
    <mergeCell ref="AGB1:AGC1"/>
    <mergeCell ref="AGD1:AGE1"/>
    <mergeCell ref="AGF1:AGG1"/>
    <mergeCell ref="AGH1:AGI1"/>
    <mergeCell ref="AGJ1:AGK1"/>
    <mergeCell ref="AGL1:AGM1"/>
    <mergeCell ref="AFP1:AFQ1"/>
    <mergeCell ref="AFR1:AFS1"/>
    <mergeCell ref="AFT1:AFU1"/>
    <mergeCell ref="AFV1:AFW1"/>
    <mergeCell ref="AFX1:AFY1"/>
    <mergeCell ref="AFZ1:AGA1"/>
    <mergeCell ref="AFD1:AFE1"/>
    <mergeCell ref="AFF1:AFG1"/>
    <mergeCell ref="AFH1:AFI1"/>
    <mergeCell ref="AFJ1:AFK1"/>
    <mergeCell ref="AFL1:AFM1"/>
    <mergeCell ref="AFN1:AFO1"/>
    <mergeCell ref="AER1:AES1"/>
    <mergeCell ref="AET1:AEU1"/>
    <mergeCell ref="AEV1:AEW1"/>
    <mergeCell ref="AEX1:AEY1"/>
    <mergeCell ref="AEZ1:AFA1"/>
    <mergeCell ref="AFB1:AFC1"/>
    <mergeCell ref="AEF1:AEG1"/>
    <mergeCell ref="AEH1:AEI1"/>
    <mergeCell ref="AEJ1:AEK1"/>
    <mergeCell ref="AEL1:AEM1"/>
    <mergeCell ref="AEN1:AEO1"/>
    <mergeCell ref="AEP1:AEQ1"/>
    <mergeCell ref="ADT1:ADU1"/>
    <mergeCell ref="ADV1:ADW1"/>
    <mergeCell ref="ADX1:ADY1"/>
    <mergeCell ref="ADZ1:AEA1"/>
    <mergeCell ref="AEB1:AEC1"/>
    <mergeCell ref="AED1:AEE1"/>
    <mergeCell ref="ADH1:ADI1"/>
    <mergeCell ref="ADJ1:ADK1"/>
    <mergeCell ref="ADL1:ADM1"/>
    <mergeCell ref="ADN1:ADO1"/>
    <mergeCell ref="ADP1:ADQ1"/>
    <mergeCell ref="ADR1:ADS1"/>
    <mergeCell ref="ZH1:ZI1"/>
    <mergeCell ref="ZJ1:ZK1"/>
    <mergeCell ref="ZL1:ZM1"/>
    <mergeCell ref="ZN1:ZO1"/>
    <mergeCell ref="ADD1:ADE1"/>
    <mergeCell ref="ADF1:ADG1"/>
    <mergeCell ref="YV1:YW1"/>
    <mergeCell ref="YX1:YY1"/>
    <mergeCell ref="YZ1:ZA1"/>
    <mergeCell ref="ZB1:ZC1"/>
    <mergeCell ref="ZD1:ZE1"/>
    <mergeCell ref="ZF1:ZG1"/>
    <mergeCell ref="YJ1:YK1"/>
    <mergeCell ref="YL1:YM1"/>
    <mergeCell ref="YN1:YO1"/>
    <mergeCell ref="YP1:YQ1"/>
    <mergeCell ref="YR1:YS1"/>
    <mergeCell ref="YT1:YU1"/>
    <mergeCell ref="XX1:XY1"/>
    <mergeCell ref="XZ1:YA1"/>
    <mergeCell ref="YB1:YC1"/>
    <mergeCell ref="YD1:YE1"/>
    <mergeCell ref="YF1:YG1"/>
    <mergeCell ref="YH1:YI1"/>
    <mergeCell ref="XL1:XM1"/>
    <mergeCell ref="XN1:XO1"/>
    <mergeCell ref="XP1:XQ1"/>
    <mergeCell ref="XR1:XS1"/>
    <mergeCell ref="XT1:XU1"/>
    <mergeCell ref="XV1:XW1"/>
    <mergeCell ref="WZ1:XA1"/>
    <mergeCell ref="XB1:XC1"/>
    <mergeCell ref="XD1:XE1"/>
    <mergeCell ref="XF1:XG1"/>
    <mergeCell ref="XH1:XI1"/>
    <mergeCell ref="XJ1:XK1"/>
    <mergeCell ref="WN1:WO1"/>
    <mergeCell ref="WP1:WQ1"/>
    <mergeCell ref="WR1:WS1"/>
    <mergeCell ref="WT1:WU1"/>
    <mergeCell ref="WV1:WW1"/>
    <mergeCell ref="WX1:WY1"/>
    <mergeCell ref="WB1:WC1"/>
    <mergeCell ref="WD1:WE1"/>
    <mergeCell ref="WF1:WG1"/>
    <mergeCell ref="WH1:WI1"/>
    <mergeCell ref="WJ1:WK1"/>
    <mergeCell ref="WL1:WM1"/>
    <mergeCell ref="VP1:VQ1"/>
    <mergeCell ref="VR1:VS1"/>
    <mergeCell ref="VT1:VU1"/>
    <mergeCell ref="VV1:VW1"/>
    <mergeCell ref="VX1:VY1"/>
    <mergeCell ref="VZ1:WA1"/>
    <mergeCell ref="VD1:VE1"/>
    <mergeCell ref="VF1:VG1"/>
    <mergeCell ref="VH1:VI1"/>
    <mergeCell ref="VJ1:VK1"/>
    <mergeCell ref="VL1:VM1"/>
    <mergeCell ref="VN1:VO1"/>
    <mergeCell ref="UR1:US1"/>
    <mergeCell ref="UT1:UU1"/>
    <mergeCell ref="UV1:UW1"/>
    <mergeCell ref="UX1:UY1"/>
    <mergeCell ref="UZ1:VA1"/>
    <mergeCell ref="VB1:VC1"/>
    <mergeCell ref="UF1:UG1"/>
    <mergeCell ref="UH1:UI1"/>
    <mergeCell ref="UJ1:UK1"/>
    <mergeCell ref="UL1:UM1"/>
    <mergeCell ref="UN1:UO1"/>
    <mergeCell ref="UP1:UQ1"/>
    <mergeCell ref="TT1:TU1"/>
    <mergeCell ref="TV1:TW1"/>
    <mergeCell ref="TX1:TY1"/>
    <mergeCell ref="TZ1:UA1"/>
    <mergeCell ref="UB1:UC1"/>
    <mergeCell ref="UD1:UE1"/>
    <mergeCell ref="TH1:TI1"/>
    <mergeCell ref="TJ1:TK1"/>
    <mergeCell ref="TL1:TM1"/>
    <mergeCell ref="TN1:TO1"/>
    <mergeCell ref="TP1:TQ1"/>
    <mergeCell ref="TR1:TS1"/>
    <mergeCell ref="PH1:PI1"/>
    <mergeCell ref="PJ1:PK1"/>
    <mergeCell ref="PL1:PM1"/>
    <mergeCell ref="PN1:PO1"/>
    <mergeCell ref="PP1:PQ1"/>
    <mergeCell ref="PR1:PS1"/>
    <mergeCell ref="OV1:OW1"/>
    <mergeCell ref="OX1:OY1"/>
    <mergeCell ref="OZ1:PA1"/>
    <mergeCell ref="PB1:PC1"/>
    <mergeCell ref="PD1:PE1"/>
    <mergeCell ref="PF1:PG1"/>
    <mergeCell ref="OJ1:OK1"/>
    <mergeCell ref="OL1:OM1"/>
    <mergeCell ref="ON1:OO1"/>
    <mergeCell ref="OP1:OQ1"/>
    <mergeCell ref="OR1:OS1"/>
    <mergeCell ref="OT1:OU1"/>
    <mergeCell ref="NX1:NY1"/>
    <mergeCell ref="NZ1:OA1"/>
    <mergeCell ref="OB1:OC1"/>
    <mergeCell ref="OD1:OE1"/>
    <mergeCell ref="OF1:OG1"/>
    <mergeCell ref="OH1:OI1"/>
    <mergeCell ref="NL1:NM1"/>
    <mergeCell ref="NN1:NO1"/>
    <mergeCell ref="NP1:NQ1"/>
    <mergeCell ref="NR1:NS1"/>
    <mergeCell ref="NT1:NU1"/>
    <mergeCell ref="NV1:NW1"/>
    <mergeCell ref="MZ1:NA1"/>
    <mergeCell ref="NB1:NC1"/>
    <mergeCell ref="ND1:NE1"/>
    <mergeCell ref="NF1:NG1"/>
    <mergeCell ref="NH1:NI1"/>
    <mergeCell ref="NJ1:NK1"/>
    <mergeCell ref="MN1:MO1"/>
    <mergeCell ref="MP1:MQ1"/>
    <mergeCell ref="MR1:MS1"/>
    <mergeCell ref="MT1:MU1"/>
    <mergeCell ref="MV1:MW1"/>
    <mergeCell ref="MX1:MY1"/>
    <mergeCell ref="MB1:MC1"/>
    <mergeCell ref="MD1:ME1"/>
    <mergeCell ref="MF1:MG1"/>
    <mergeCell ref="MH1:MI1"/>
    <mergeCell ref="MJ1:MK1"/>
    <mergeCell ref="ML1:MM1"/>
    <mergeCell ref="LP1:LQ1"/>
    <mergeCell ref="LR1:LS1"/>
    <mergeCell ref="LT1:LU1"/>
    <mergeCell ref="LV1:LW1"/>
    <mergeCell ref="LX1:LY1"/>
    <mergeCell ref="LZ1:MA1"/>
    <mergeCell ref="LD1:LE1"/>
    <mergeCell ref="LF1:LG1"/>
    <mergeCell ref="LH1:LI1"/>
    <mergeCell ref="LJ1:LK1"/>
    <mergeCell ref="LL1:LM1"/>
    <mergeCell ref="LN1:LO1"/>
    <mergeCell ref="KT1:KU1"/>
    <mergeCell ref="KV1:KW1"/>
    <mergeCell ref="KX1:KY1"/>
    <mergeCell ref="KZ1:LA1"/>
    <mergeCell ref="LB1:LC1"/>
    <mergeCell ref="KF1:KG1"/>
    <mergeCell ref="KH1:KI1"/>
    <mergeCell ref="KJ1:KK1"/>
    <mergeCell ref="KL1:KM1"/>
    <mergeCell ref="KN1:KO1"/>
    <mergeCell ref="KP1:KQ1"/>
    <mergeCell ref="JT1:JU1"/>
    <mergeCell ref="JV1:JW1"/>
    <mergeCell ref="JX1:JY1"/>
    <mergeCell ref="JZ1:KA1"/>
    <mergeCell ref="KB1:KC1"/>
    <mergeCell ref="KD1:KE1"/>
    <mergeCell ref="JL1:JM1"/>
    <mergeCell ref="JN1:JO1"/>
    <mergeCell ref="JP1:JQ1"/>
    <mergeCell ref="JR1:JS1"/>
    <mergeCell ref="FG1:FH1"/>
    <mergeCell ref="FI1:FJ1"/>
    <mergeCell ref="FK1:FL1"/>
    <mergeCell ref="FM1:FN1"/>
    <mergeCell ref="FO1:FP1"/>
    <mergeCell ref="FQ1:FR1"/>
    <mergeCell ref="EU1:EV1"/>
    <mergeCell ref="EW1:EX1"/>
    <mergeCell ref="EY1:EZ1"/>
    <mergeCell ref="FA1:FB1"/>
    <mergeCell ref="FC1:FD1"/>
    <mergeCell ref="FE1:FF1"/>
    <mergeCell ref="KR1:KS1"/>
    <mergeCell ref="EO1:EP1"/>
    <mergeCell ref="EQ1:ER1"/>
    <mergeCell ref="ES1:ET1"/>
    <mergeCell ref="DW1:DX1"/>
    <mergeCell ref="DY1:DZ1"/>
    <mergeCell ref="EA1:EB1"/>
    <mergeCell ref="EC1:ED1"/>
    <mergeCell ref="EE1:EF1"/>
    <mergeCell ref="EG1:EH1"/>
    <mergeCell ref="DK1:DL1"/>
    <mergeCell ref="DM1:DN1"/>
    <mergeCell ref="DO1:DP1"/>
    <mergeCell ref="DQ1:DR1"/>
    <mergeCell ref="DS1:DT1"/>
    <mergeCell ref="DU1:DV1"/>
    <mergeCell ref="FS1:FT1"/>
    <mergeCell ref="FU1:FV1"/>
    <mergeCell ref="DG1:DH1"/>
    <mergeCell ref="DI1:DJ1"/>
    <mergeCell ref="CM1:CN1"/>
    <mergeCell ref="CO1:CP1"/>
    <mergeCell ref="CQ1:CR1"/>
    <mergeCell ref="CS1:CT1"/>
    <mergeCell ref="CU1:CV1"/>
    <mergeCell ref="CW1:CX1"/>
    <mergeCell ref="CA1:CB1"/>
    <mergeCell ref="CC1:CD1"/>
    <mergeCell ref="CE1:CF1"/>
    <mergeCell ref="CG1:CH1"/>
    <mergeCell ref="CI1:CJ1"/>
    <mergeCell ref="CK1:CL1"/>
    <mergeCell ref="EI1:EJ1"/>
    <mergeCell ref="EK1:EL1"/>
    <mergeCell ref="EM1:EN1"/>
    <mergeCell ref="BY1:BZ1"/>
    <mergeCell ref="BC1:BD1"/>
    <mergeCell ref="BE1:BF1"/>
    <mergeCell ref="BG1:BH1"/>
    <mergeCell ref="BI1:BJ1"/>
    <mergeCell ref="BK1:BL1"/>
    <mergeCell ref="BM1:BN1"/>
    <mergeCell ref="AQ1:AR1"/>
    <mergeCell ref="AS1:AT1"/>
    <mergeCell ref="AU1:AV1"/>
    <mergeCell ref="AW1:AX1"/>
    <mergeCell ref="AY1:AZ1"/>
    <mergeCell ref="BA1:BB1"/>
    <mergeCell ref="CY1:CZ1"/>
    <mergeCell ref="DA1:DB1"/>
    <mergeCell ref="DC1:DD1"/>
    <mergeCell ref="DE1:DF1"/>
    <mergeCell ref="AE1:AF1"/>
    <mergeCell ref="AG1:AH1"/>
    <mergeCell ref="AI1:AJ1"/>
    <mergeCell ref="AK1:AL1"/>
    <mergeCell ref="AM1:AN1"/>
    <mergeCell ref="AO1:AP1"/>
    <mergeCell ref="S1:T1"/>
    <mergeCell ref="U1:V1"/>
    <mergeCell ref="W1:X1"/>
    <mergeCell ref="Y1:Z1"/>
    <mergeCell ref="AA1:AB1"/>
    <mergeCell ref="AC1:AD1"/>
    <mergeCell ref="BO1:BP1"/>
    <mergeCell ref="BQ1:BR1"/>
    <mergeCell ref="BS1:BT1"/>
    <mergeCell ref="BU1:BV1"/>
    <mergeCell ref="BW1:BX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3">
    <tabColor theme="5" tint="-0.249977111117893"/>
  </sheetPr>
  <dimension ref="A1:AN85"/>
  <sheetViews>
    <sheetView showGridLines="0" zoomScale="80" zoomScaleNormal="80" workbookViewId="0">
      <selection activeCell="D6" sqref="D6"/>
    </sheetView>
  </sheetViews>
  <sheetFormatPr defaultColWidth="11.5703125" defaultRowHeight="12.75" customHeight="1"/>
  <cols>
    <col min="1" max="1" width="26.7109375" style="2" customWidth="1"/>
    <col min="2" max="2" width="4.28515625" style="2" customWidth="1"/>
    <col min="3" max="3" width="17.85546875" style="2" bestFit="1" customWidth="1"/>
    <col min="4" max="4" width="19.7109375" style="2" customWidth="1"/>
    <col min="5" max="5" width="10.28515625" style="2" bestFit="1" customWidth="1"/>
    <col min="6" max="6" width="3.28515625" style="2" customWidth="1"/>
    <col min="7" max="7" width="16.85546875" style="2" customWidth="1"/>
    <col min="8" max="8" width="13.5703125" style="2" bestFit="1" customWidth="1"/>
    <col min="9" max="9" width="1.7109375" style="2" customWidth="1"/>
    <col min="10" max="11" width="3.5703125" style="2" bestFit="1" customWidth="1"/>
    <col min="12" max="12" width="3.42578125" style="2" bestFit="1" customWidth="1"/>
    <col min="13" max="13" width="12.5703125" style="2" bestFit="1" customWidth="1"/>
    <col min="14" max="14" width="11.5703125" style="2"/>
    <col min="15" max="15" width="7.140625" style="2" customWidth="1"/>
    <col min="16" max="16" width="16.140625" style="2" bestFit="1" customWidth="1"/>
    <col min="17" max="17" width="5.7109375" style="2" customWidth="1"/>
    <col min="18" max="18" width="35.28515625" style="25" bestFit="1" customWidth="1"/>
    <col min="19" max="19" width="5.42578125" style="25" bestFit="1" customWidth="1"/>
    <col min="20" max="20" width="10.7109375" style="2" customWidth="1"/>
    <col min="21" max="21" width="8.5703125" style="2" bestFit="1" customWidth="1"/>
    <col min="22" max="22" width="20.28515625" style="2" bestFit="1" customWidth="1"/>
    <col min="23" max="23" width="23" style="2" customWidth="1"/>
    <col min="24" max="24" width="114.5703125" style="2" customWidth="1"/>
    <col min="25" max="25" width="9.85546875" style="2" bestFit="1" customWidth="1"/>
    <col min="26" max="26" width="4" style="2" customWidth="1"/>
    <col min="27" max="27" width="17.5703125" style="2" bestFit="1" customWidth="1"/>
    <col min="28" max="28" width="5.85546875" style="2" customWidth="1"/>
    <col min="29" max="29" width="12.42578125" style="2" customWidth="1"/>
    <col min="30" max="30" width="11.5703125" style="2"/>
    <col min="31" max="31" width="18.28515625" style="2" bestFit="1" customWidth="1"/>
    <col min="32" max="32" width="16.7109375" style="2" bestFit="1" customWidth="1"/>
    <col min="33" max="33" width="11.5703125" style="2"/>
    <col min="34" max="34" width="15.140625" style="2" bestFit="1" customWidth="1"/>
    <col min="35" max="35" width="20" style="2" bestFit="1" customWidth="1"/>
    <col min="36" max="38" width="11.5703125" style="2"/>
    <col min="39" max="39" width="23.140625" style="2" bestFit="1" customWidth="1"/>
    <col min="40" max="40" width="18.140625" style="2" bestFit="1" customWidth="1"/>
    <col min="41" max="16384" width="11.5703125" style="2"/>
  </cols>
  <sheetData>
    <row r="1" spans="1:40" ht="14.45">
      <c r="A1" s="113" t="s">
        <v>10</v>
      </c>
      <c r="B1" s="114" t="s">
        <v>261</v>
      </c>
      <c r="C1" s="115" t="s">
        <v>262</v>
      </c>
      <c r="D1" s="135" t="s">
        <v>15</v>
      </c>
      <c r="E1" s="214" t="s">
        <v>23</v>
      </c>
      <c r="G1" s="134" t="s">
        <v>263</v>
      </c>
      <c r="H1" s="115" t="s">
        <v>264</v>
      </c>
      <c r="J1" s="121" t="s">
        <v>265</v>
      </c>
      <c r="K1" s="122" t="s">
        <v>266</v>
      </c>
      <c r="L1" s="122" t="s">
        <v>267</v>
      </c>
      <c r="M1" s="122" t="s">
        <v>268</v>
      </c>
      <c r="N1" s="120" t="s">
        <v>269</v>
      </c>
      <c r="P1" s="133" t="s">
        <v>270</v>
      </c>
      <c r="R1" s="223" t="s">
        <v>239</v>
      </c>
      <c r="S1" s="224" t="s">
        <v>271</v>
      </c>
      <c r="U1" s="111" t="s">
        <v>272</v>
      </c>
      <c r="V1" s="137" t="s">
        <v>273</v>
      </c>
      <c r="W1" s="159" t="s">
        <v>274</v>
      </c>
      <c r="X1" s="160" t="s">
        <v>264</v>
      </c>
      <c r="Y1" s="161" t="s">
        <v>275</v>
      </c>
      <c r="AA1" s="110" t="s">
        <v>276</v>
      </c>
      <c r="AC1" s="110" t="s">
        <v>277</v>
      </c>
      <c r="AE1" s="171" t="s">
        <v>12</v>
      </c>
      <c r="AF1" s="172" t="s">
        <v>278</v>
      </c>
      <c r="AH1" s="173" t="s">
        <v>13</v>
      </c>
      <c r="AI1" s="174" t="s">
        <v>278</v>
      </c>
      <c r="AK1" s="274" t="s">
        <v>53</v>
      </c>
      <c r="AM1" s="290" t="s">
        <v>53</v>
      </c>
      <c r="AN1" s="290" t="s">
        <v>279</v>
      </c>
    </row>
    <row r="2" spans="1:40" ht="24">
      <c r="A2" s="158" t="s">
        <v>72</v>
      </c>
      <c r="B2" s="116">
        <v>1</v>
      </c>
      <c r="C2" s="156" t="s">
        <v>83</v>
      </c>
      <c r="D2" s="277"/>
      <c r="E2" s="215" t="s">
        <v>81</v>
      </c>
      <c r="G2" s="268" t="s">
        <v>85</v>
      </c>
      <c r="H2" s="268" t="s">
        <v>280</v>
      </c>
      <c r="J2" s="123" t="s">
        <v>85</v>
      </c>
      <c r="K2" s="112" t="s">
        <v>85</v>
      </c>
      <c r="L2" s="112" t="s">
        <v>85</v>
      </c>
      <c r="M2" s="112" t="str">
        <f>+J2&amp;K2&amp;L2</f>
        <v>PPP</v>
      </c>
      <c r="N2" s="124" t="s">
        <v>281</v>
      </c>
      <c r="P2" s="230" t="s">
        <v>87</v>
      </c>
      <c r="R2" s="225" t="s">
        <v>282</v>
      </c>
      <c r="S2" s="226">
        <v>5</v>
      </c>
      <c r="U2" s="219" t="s">
        <v>283</v>
      </c>
      <c r="V2" s="220" t="s">
        <v>284</v>
      </c>
      <c r="W2" s="142" t="s">
        <v>285</v>
      </c>
      <c r="X2" s="140" t="s">
        <v>286</v>
      </c>
      <c r="Y2" s="136" t="s">
        <v>287</v>
      </c>
      <c r="AA2" s="269" t="s">
        <v>225</v>
      </c>
      <c r="AC2" s="139" t="s">
        <v>73</v>
      </c>
      <c r="AE2" s="175" t="s">
        <v>288</v>
      </c>
      <c r="AF2" s="176" t="s">
        <v>288</v>
      </c>
      <c r="AH2" s="177" t="s">
        <v>289</v>
      </c>
      <c r="AI2" s="178" t="s">
        <v>290</v>
      </c>
      <c r="AK2" s="275" t="s">
        <v>291</v>
      </c>
      <c r="AM2" s="275" t="s">
        <v>291</v>
      </c>
      <c r="AN2" s="291">
        <v>45658</v>
      </c>
    </row>
    <row r="3" spans="1:40" ht="14.45">
      <c r="A3" s="208" t="s">
        <v>292</v>
      </c>
      <c r="B3" s="116">
        <v>2</v>
      </c>
      <c r="C3" s="117" t="s">
        <v>84</v>
      </c>
      <c r="D3" s="277"/>
      <c r="E3" s="216" t="s">
        <v>99</v>
      </c>
      <c r="G3" s="268" t="s">
        <v>293</v>
      </c>
      <c r="H3" s="268" t="s">
        <v>225</v>
      </c>
      <c r="J3" s="125" t="s">
        <v>85</v>
      </c>
      <c r="K3" s="27" t="s">
        <v>85</v>
      </c>
      <c r="L3" s="27" t="s">
        <v>86</v>
      </c>
      <c r="M3" s="27" t="str">
        <f t="shared" ref="M3:M17" si="0">+J3&amp;K3&amp;L3</f>
        <v>PPF</v>
      </c>
      <c r="N3" s="126" t="s">
        <v>281</v>
      </c>
      <c r="P3" s="230" t="s">
        <v>294</v>
      </c>
      <c r="R3" s="225" t="s">
        <v>295</v>
      </c>
      <c r="S3" s="226" t="s">
        <v>296</v>
      </c>
      <c r="U3" s="221" t="s">
        <v>297</v>
      </c>
      <c r="V3" s="222" t="s">
        <v>297</v>
      </c>
      <c r="W3" s="142" t="s">
        <v>298</v>
      </c>
      <c r="X3" s="140" t="s">
        <v>299</v>
      </c>
      <c r="Y3" s="136"/>
      <c r="AA3" s="270" t="s">
        <v>82</v>
      </c>
      <c r="AC3" s="139" t="s">
        <v>200</v>
      </c>
      <c r="AE3" s="175" t="s">
        <v>74</v>
      </c>
      <c r="AF3" s="176" t="s">
        <v>300</v>
      </c>
      <c r="AH3" s="177" t="s">
        <v>301</v>
      </c>
      <c r="AI3" s="178" t="s">
        <v>302</v>
      </c>
      <c r="AK3" s="276" t="s">
        <v>303</v>
      </c>
      <c r="AM3" s="276" t="s">
        <v>303</v>
      </c>
      <c r="AN3" s="291">
        <v>45689</v>
      </c>
    </row>
    <row r="4" spans="1:40" ht="14.45">
      <c r="A4" s="158" t="s">
        <v>304</v>
      </c>
      <c r="B4" s="207">
        <v>3</v>
      </c>
      <c r="C4" s="117" t="s">
        <v>94</v>
      </c>
      <c r="D4" s="277"/>
      <c r="E4" s="217" t="s">
        <v>205</v>
      </c>
      <c r="G4" s="268" t="s">
        <v>86</v>
      </c>
      <c r="H4" s="268" t="s">
        <v>305</v>
      </c>
      <c r="J4" s="125" t="s">
        <v>85</v>
      </c>
      <c r="K4" s="27" t="s">
        <v>86</v>
      </c>
      <c r="L4" s="27" t="s">
        <v>85</v>
      </c>
      <c r="M4" s="27" t="str">
        <f t="shared" si="0"/>
        <v>PFP</v>
      </c>
      <c r="N4" s="126" t="s">
        <v>281</v>
      </c>
      <c r="P4" s="230" t="s">
        <v>306</v>
      </c>
      <c r="R4" s="225" t="s">
        <v>307</v>
      </c>
      <c r="S4" s="226" t="s">
        <v>308</v>
      </c>
      <c r="U4" s="221" t="s">
        <v>309</v>
      </c>
      <c r="V4" s="222" t="s">
        <v>310</v>
      </c>
      <c r="W4" s="142" t="s">
        <v>311</v>
      </c>
      <c r="X4" s="140" t="s">
        <v>312</v>
      </c>
      <c r="Y4" s="136"/>
      <c r="AA4" s="271" t="s">
        <v>313</v>
      </c>
      <c r="AC4" s="139" t="s">
        <v>230</v>
      </c>
      <c r="AE4" s="175" t="s">
        <v>314</v>
      </c>
      <c r="AF4" s="179" t="s">
        <v>315</v>
      </c>
      <c r="AH4" s="177"/>
      <c r="AI4" s="180" t="s">
        <v>316</v>
      </c>
      <c r="AK4" s="275" t="s">
        <v>317</v>
      </c>
      <c r="AM4" s="275" t="s">
        <v>317</v>
      </c>
      <c r="AN4" s="291">
        <v>45717</v>
      </c>
    </row>
    <row r="5" spans="1:40" ht="24">
      <c r="B5" s="116">
        <v>4</v>
      </c>
      <c r="C5" s="117" t="s">
        <v>93</v>
      </c>
      <c r="D5" s="277"/>
      <c r="E5" s="217" t="s">
        <v>318</v>
      </c>
      <c r="G5" s="268" t="s">
        <v>191</v>
      </c>
      <c r="H5" s="268" t="s">
        <v>319</v>
      </c>
      <c r="J5" s="127" t="s">
        <v>85</v>
      </c>
      <c r="K5" s="26" t="s">
        <v>86</v>
      </c>
      <c r="L5" s="26" t="s">
        <v>86</v>
      </c>
      <c r="M5" s="26" t="str">
        <f t="shared" si="0"/>
        <v>PFF</v>
      </c>
      <c r="N5" s="128" t="s">
        <v>320</v>
      </c>
      <c r="P5" s="230" t="s">
        <v>321</v>
      </c>
      <c r="R5" s="225" t="s">
        <v>322</v>
      </c>
      <c r="S5" s="226" t="s">
        <v>323</v>
      </c>
      <c r="U5" s="221" t="s">
        <v>324</v>
      </c>
      <c r="V5" s="222" t="s">
        <v>283</v>
      </c>
      <c r="W5" s="142" t="s">
        <v>325</v>
      </c>
      <c r="X5" s="140" t="s">
        <v>326</v>
      </c>
      <c r="Y5" s="136"/>
      <c r="AA5" s="272" t="s">
        <v>327</v>
      </c>
      <c r="AC5" s="139" t="s">
        <v>231</v>
      </c>
      <c r="AE5" s="181" t="s">
        <v>328</v>
      </c>
      <c r="AH5" s="182"/>
      <c r="AK5" s="275" t="s">
        <v>329</v>
      </c>
      <c r="AM5" s="275" t="s">
        <v>329</v>
      </c>
      <c r="AN5" s="291">
        <v>45748</v>
      </c>
    </row>
    <row r="6" spans="1:40" ht="24">
      <c r="B6" s="116">
        <v>5</v>
      </c>
      <c r="C6" s="117" t="s">
        <v>206</v>
      </c>
      <c r="D6" s="277" t="s">
        <v>76</v>
      </c>
      <c r="E6" s="216" t="s">
        <v>330</v>
      </c>
      <c r="G6" s="268" t="s">
        <v>331</v>
      </c>
      <c r="H6" s="268" t="s">
        <v>332</v>
      </c>
      <c r="J6" s="125" t="s">
        <v>86</v>
      </c>
      <c r="K6" s="27" t="s">
        <v>85</v>
      </c>
      <c r="L6" s="27" t="s">
        <v>85</v>
      </c>
      <c r="M6" s="27" t="str">
        <f t="shared" si="0"/>
        <v>FPP</v>
      </c>
      <c r="N6" s="126" t="s">
        <v>281</v>
      </c>
      <c r="P6" s="35" t="s">
        <v>333</v>
      </c>
      <c r="R6" s="225" t="s">
        <v>334</v>
      </c>
      <c r="S6" s="226" t="s">
        <v>296</v>
      </c>
      <c r="W6" s="142" t="s">
        <v>335</v>
      </c>
      <c r="X6" s="140" t="s">
        <v>336</v>
      </c>
      <c r="Y6" s="136" t="s">
        <v>287</v>
      </c>
      <c r="AA6" s="273" t="s">
        <v>337</v>
      </c>
      <c r="AC6" s="139" t="s">
        <v>232</v>
      </c>
      <c r="AE6" s="181"/>
      <c r="AH6" s="182"/>
      <c r="AK6" s="275" t="s">
        <v>338</v>
      </c>
      <c r="AM6" s="275" t="s">
        <v>338</v>
      </c>
      <c r="AN6" s="291">
        <v>45778</v>
      </c>
    </row>
    <row r="7" spans="1:40" ht="14.45">
      <c r="B7" s="116">
        <v>6</v>
      </c>
      <c r="C7" s="117"/>
      <c r="D7" s="277"/>
      <c r="E7" s="216" t="s">
        <v>339</v>
      </c>
      <c r="G7" s="268"/>
      <c r="H7" s="268" t="s">
        <v>340</v>
      </c>
      <c r="J7" s="127" t="s">
        <v>86</v>
      </c>
      <c r="K7" s="26" t="s">
        <v>85</v>
      </c>
      <c r="L7" s="26" t="s">
        <v>86</v>
      </c>
      <c r="M7" s="26" t="str">
        <f t="shared" si="0"/>
        <v>FPF</v>
      </c>
      <c r="N7" s="128" t="s">
        <v>320</v>
      </c>
      <c r="P7" s="230" t="s">
        <v>341</v>
      </c>
      <c r="R7" s="225" t="s">
        <v>342</v>
      </c>
      <c r="S7" s="226">
        <v>6</v>
      </c>
      <c r="W7" s="142" t="s">
        <v>343</v>
      </c>
      <c r="X7" s="140" t="s">
        <v>344</v>
      </c>
      <c r="Y7" s="136"/>
      <c r="AC7" s="139" t="s">
        <v>233</v>
      </c>
      <c r="AE7" s="181"/>
      <c r="AH7" s="182"/>
      <c r="AK7" s="268" t="s">
        <v>345</v>
      </c>
      <c r="AM7" s="268" t="s">
        <v>345</v>
      </c>
      <c r="AN7" s="291">
        <v>45809</v>
      </c>
    </row>
    <row r="8" spans="1:40" ht="24.6" thickBot="1">
      <c r="B8" s="116">
        <v>7</v>
      </c>
      <c r="C8" s="117"/>
      <c r="D8" s="277"/>
      <c r="E8" s="217" t="s">
        <v>346</v>
      </c>
      <c r="J8" s="125" t="s">
        <v>86</v>
      </c>
      <c r="K8" s="27" t="s">
        <v>86</v>
      </c>
      <c r="L8" s="27" t="s">
        <v>85</v>
      </c>
      <c r="M8" s="27" t="str">
        <f t="shared" si="0"/>
        <v>FFP</v>
      </c>
      <c r="N8" s="126" t="s">
        <v>281</v>
      </c>
      <c r="P8" s="230" t="s">
        <v>347</v>
      </c>
      <c r="R8" s="225" t="s">
        <v>348</v>
      </c>
      <c r="S8" s="226" t="s">
        <v>308</v>
      </c>
      <c r="W8" s="143" t="s">
        <v>349</v>
      </c>
      <c r="X8" s="141" t="s">
        <v>350</v>
      </c>
      <c r="Y8" s="138" t="s">
        <v>351</v>
      </c>
      <c r="AC8" s="139" t="s">
        <v>234</v>
      </c>
      <c r="AE8" s="181"/>
      <c r="AH8" s="182"/>
      <c r="AK8" s="268" t="s">
        <v>352</v>
      </c>
      <c r="AM8" s="268" t="s">
        <v>352</v>
      </c>
      <c r="AN8" s="291">
        <v>45839</v>
      </c>
    </row>
    <row r="9" spans="1:40" ht="14.45">
      <c r="B9" s="116">
        <v>8</v>
      </c>
      <c r="C9" s="117"/>
      <c r="D9" s="277"/>
      <c r="E9" s="217" t="s">
        <v>353</v>
      </c>
      <c r="J9" s="127" t="s">
        <v>86</v>
      </c>
      <c r="K9" s="26" t="s">
        <v>86</v>
      </c>
      <c r="L9" s="26" t="s">
        <v>86</v>
      </c>
      <c r="M9" s="26" t="str">
        <f t="shared" si="0"/>
        <v>FFF</v>
      </c>
      <c r="N9" s="128" t="s">
        <v>320</v>
      </c>
      <c r="P9" s="230" t="s">
        <v>354</v>
      </c>
      <c r="R9" s="225" t="s">
        <v>355</v>
      </c>
      <c r="S9" s="226" t="s">
        <v>308</v>
      </c>
      <c r="AC9" s="139" t="s">
        <v>235</v>
      </c>
      <c r="AE9" s="181"/>
      <c r="AH9" s="182"/>
      <c r="AK9" s="268" t="s">
        <v>356</v>
      </c>
      <c r="AM9" s="268" t="s">
        <v>356</v>
      </c>
      <c r="AN9" s="291">
        <v>45870</v>
      </c>
    </row>
    <row r="10" spans="1:40" ht="14.45">
      <c r="B10" s="116">
        <v>9</v>
      </c>
      <c r="C10" s="117"/>
      <c r="D10" s="277"/>
      <c r="E10" s="216" t="s">
        <v>357</v>
      </c>
      <c r="J10" s="127"/>
      <c r="K10" s="26"/>
      <c r="L10" s="26"/>
      <c r="M10" s="26"/>
      <c r="N10" s="126"/>
      <c r="R10" s="225" t="s">
        <v>358</v>
      </c>
      <c r="S10" s="226" t="s">
        <v>308</v>
      </c>
      <c r="AC10" s="139" t="s">
        <v>359</v>
      </c>
      <c r="AE10" s="181"/>
      <c r="AH10" s="182"/>
      <c r="AK10" s="268" t="s">
        <v>360</v>
      </c>
      <c r="AM10" s="268" t="s">
        <v>360</v>
      </c>
      <c r="AN10" s="291">
        <v>45901</v>
      </c>
    </row>
    <row r="11" spans="1:40" ht="14.45">
      <c r="B11" s="116">
        <v>10</v>
      </c>
      <c r="C11" s="117"/>
      <c r="D11" s="277"/>
      <c r="E11" s="216" t="s">
        <v>361</v>
      </c>
      <c r="J11" s="127" t="s">
        <v>85</v>
      </c>
      <c r="K11" s="26" t="s">
        <v>85</v>
      </c>
      <c r="L11" s="26" t="s">
        <v>362</v>
      </c>
      <c r="M11" s="26" t="str">
        <f t="shared" si="0"/>
        <v>PPCG</v>
      </c>
      <c r="N11" s="128" t="s">
        <v>320</v>
      </c>
      <c r="R11" s="225" t="s">
        <v>363</v>
      </c>
      <c r="S11" s="226" t="s">
        <v>308</v>
      </c>
      <c r="AC11" s="139" t="s">
        <v>237</v>
      </c>
      <c r="AK11" s="268" t="s">
        <v>364</v>
      </c>
      <c r="AM11" s="268" t="s">
        <v>364</v>
      </c>
      <c r="AN11" s="291">
        <v>45931</v>
      </c>
    </row>
    <row r="12" spans="1:40" ht="14.45">
      <c r="B12" s="116">
        <v>11</v>
      </c>
      <c r="C12" s="117"/>
      <c r="D12" s="277"/>
      <c r="E12" s="217" t="s">
        <v>365</v>
      </c>
      <c r="J12" s="125" t="s">
        <v>85</v>
      </c>
      <c r="K12" s="27" t="s">
        <v>362</v>
      </c>
      <c r="L12" s="27" t="s">
        <v>85</v>
      </c>
      <c r="M12" s="27" t="str">
        <f t="shared" si="0"/>
        <v>PCGP</v>
      </c>
      <c r="N12" s="129" t="s">
        <v>281</v>
      </c>
      <c r="R12" s="225" t="s">
        <v>366</v>
      </c>
      <c r="S12" s="226" t="s">
        <v>308</v>
      </c>
      <c r="AC12" s="139" t="s">
        <v>238</v>
      </c>
      <c r="AK12" s="268" t="s">
        <v>367</v>
      </c>
      <c r="AM12" s="268" t="s">
        <v>367</v>
      </c>
      <c r="AN12" s="291">
        <v>45962</v>
      </c>
    </row>
    <row r="13" spans="1:40" ht="15" thickBot="1">
      <c r="B13" s="116">
        <v>12</v>
      </c>
      <c r="C13" s="117"/>
      <c r="D13" s="277"/>
      <c r="E13" s="218" t="s">
        <v>368</v>
      </c>
      <c r="J13" s="125" t="s">
        <v>362</v>
      </c>
      <c r="K13" s="27" t="s">
        <v>85</v>
      </c>
      <c r="L13" s="27" t="s">
        <v>85</v>
      </c>
      <c r="M13" s="27" t="str">
        <f t="shared" si="0"/>
        <v>CGPP</v>
      </c>
      <c r="N13" s="129" t="s">
        <v>281</v>
      </c>
      <c r="R13" s="225" t="s">
        <v>369</v>
      </c>
      <c r="S13" s="226" t="s">
        <v>323</v>
      </c>
      <c r="AC13" s="139" t="s">
        <v>229</v>
      </c>
      <c r="AK13" s="268" t="s">
        <v>370</v>
      </c>
      <c r="AM13" s="268" t="s">
        <v>370</v>
      </c>
      <c r="AN13" s="291">
        <v>45992</v>
      </c>
    </row>
    <row r="14" spans="1:40" ht="15" thickBot="1">
      <c r="B14" s="116">
        <v>13</v>
      </c>
      <c r="C14" s="117"/>
      <c r="D14" s="277"/>
      <c r="J14" s="130" t="s">
        <v>85</v>
      </c>
      <c r="K14" s="131" t="s">
        <v>362</v>
      </c>
      <c r="L14" s="131" t="s">
        <v>362</v>
      </c>
      <c r="M14" s="131" t="str">
        <f t="shared" si="0"/>
        <v>PCGCG</v>
      </c>
      <c r="N14" s="132" t="s">
        <v>320</v>
      </c>
      <c r="R14" s="225" t="s">
        <v>371</v>
      </c>
      <c r="S14" s="226">
        <v>6</v>
      </c>
      <c r="AK14" s="268" t="s">
        <v>372</v>
      </c>
      <c r="AM14" s="268" t="s">
        <v>372</v>
      </c>
      <c r="AN14" s="291">
        <v>46023</v>
      </c>
    </row>
    <row r="15" spans="1:40" ht="14.45">
      <c r="B15" s="116">
        <v>14</v>
      </c>
      <c r="C15" s="117"/>
      <c r="D15" s="277"/>
      <c r="J15" s="125" t="s">
        <v>85</v>
      </c>
      <c r="K15" s="27" t="s">
        <v>373</v>
      </c>
      <c r="L15" s="27" t="s">
        <v>85</v>
      </c>
      <c r="M15" s="27" t="str">
        <f t="shared" si="0"/>
        <v>PCLP</v>
      </c>
      <c r="N15" s="129" t="s">
        <v>281</v>
      </c>
      <c r="R15" s="225" t="s">
        <v>374</v>
      </c>
      <c r="S15" s="226" t="s">
        <v>323</v>
      </c>
      <c r="AK15" s="268" t="s">
        <v>375</v>
      </c>
      <c r="AM15" s="268" t="s">
        <v>375</v>
      </c>
      <c r="AN15" s="291">
        <v>46054</v>
      </c>
    </row>
    <row r="16" spans="1:40" ht="14.45">
      <c r="B16" s="116">
        <v>15</v>
      </c>
      <c r="C16" s="117"/>
      <c r="D16" s="277"/>
      <c r="J16" s="125" t="s">
        <v>373</v>
      </c>
      <c r="K16" s="27" t="s">
        <v>85</v>
      </c>
      <c r="L16" s="27" t="s">
        <v>85</v>
      </c>
      <c r="M16" s="27" t="str">
        <f t="shared" si="0"/>
        <v>CLPP</v>
      </c>
      <c r="N16" s="129" t="s">
        <v>281</v>
      </c>
      <c r="R16" s="225" t="s">
        <v>376</v>
      </c>
      <c r="S16" s="226" t="s">
        <v>308</v>
      </c>
      <c r="AK16" s="275" t="s">
        <v>377</v>
      </c>
      <c r="AM16" s="275" t="s">
        <v>377</v>
      </c>
      <c r="AN16" s="291">
        <v>46082</v>
      </c>
    </row>
    <row r="17" spans="2:19" ht="15" thickBot="1">
      <c r="B17" s="116">
        <v>16</v>
      </c>
      <c r="C17" s="117"/>
      <c r="D17" s="277"/>
      <c r="J17" s="130" t="s">
        <v>85</v>
      </c>
      <c r="K17" s="131" t="s">
        <v>373</v>
      </c>
      <c r="L17" s="131" t="s">
        <v>373</v>
      </c>
      <c r="M17" s="131" t="str">
        <f t="shared" si="0"/>
        <v>PCLCL</v>
      </c>
      <c r="N17" s="132" t="s">
        <v>320</v>
      </c>
      <c r="R17" s="225" t="s">
        <v>378</v>
      </c>
      <c r="S17" s="226" t="s">
        <v>308</v>
      </c>
    </row>
    <row r="18" spans="2:19" ht="12.75" customHeight="1">
      <c r="B18" s="116">
        <v>17</v>
      </c>
      <c r="C18" s="117"/>
      <c r="D18" s="277"/>
      <c r="R18" s="225" t="s">
        <v>379</v>
      </c>
      <c r="S18" s="226" t="s">
        <v>296</v>
      </c>
    </row>
    <row r="19" spans="2:19" ht="12.75" customHeight="1">
      <c r="B19" s="116">
        <v>18</v>
      </c>
      <c r="C19" s="117"/>
      <c r="D19" s="277"/>
      <c r="R19" s="225" t="s">
        <v>380</v>
      </c>
      <c r="S19" s="226" t="s">
        <v>296</v>
      </c>
    </row>
    <row r="20" spans="2:19" ht="12.75" customHeight="1">
      <c r="B20" s="116">
        <v>19</v>
      </c>
      <c r="C20" s="117"/>
      <c r="D20" s="277"/>
      <c r="R20" s="225" t="s">
        <v>381</v>
      </c>
      <c r="S20" s="226">
        <v>3</v>
      </c>
    </row>
    <row r="21" spans="2:19" ht="12.75" customHeight="1" thickBot="1">
      <c r="B21" s="116">
        <v>20</v>
      </c>
      <c r="C21" s="117"/>
      <c r="D21" s="278"/>
      <c r="R21" s="225" t="s">
        <v>382</v>
      </c>
      <c r="S21" s="226">
        <v>6</v>
      </c>
    </row>
    <row r="22" spans="2:19" ht="12.75" customHeight="1">
      <c r="B22" s="116">
        <v>21</v>
      </c>
      <c r="C22" s="117"/>
      <c r="R22" s="225" t="s">
        <v>383</v>
      </c>
      <c r="S22" s="226" t="s">
        <v>308</v>
      </c>
    </row>
    <row r="23" spans="2:19" ht="12.75" customHeight="1">
      <c r="B23" s="116">
        <v>22</v>
      </c>
      <c r="C23" s="117"/>
      <c r="R23" s="225" t="s">
        <v>384</v>
      </c>
      <c r="S23" s="226" t="s">
        <v>308</v>
      </c>
    </row>
    <row r="24" spans="2:19" ht="12.75" customHeight="1">
      <c r="B24" s="116">
        <v>23</v>
      </c>
      <c r="C24" s="117"/>
      <c r="R24" s="225" t="s">
        <v>385</v>
      </c>
      <c r="S24" s="226" t="s">
        <v>308</v>
      </c>
    </row>
    <row r="25" spans="2:19" ht="12.75" customHeight="1">
      <c r="B25" s="116">
        <v>24</v>
      </c>
      <c r="C25" s="117"/>
      <c r="R25" s="225" t="s">
        <v>386</v>
      </c>
      <c r="S25" s="226">
        <v>6</v>
      </c>
    </row>
    <row r="26" spans="2:19" ht="12.75" customHeight="1">
      <c r="B26" s="116">
        <v>25</v>
      </c>
      <c r="C26" s="117"/>
      <c r="R26" s="225" t="s">
        <v>387</v>
      </c>
      <c r="S26" s="226" t="s">
        <v>308</v>
      </c>
    </row>
    <row r="27" spans="2:19" ht="12.75" customHeight="1">
      <c r="B27" s="116">
        <v>26</v>
      </c>
      <c r="C27" s="117"/>
      <c r="R27" s="225" t="s">
        <v>388</v>
      </c>
      <c r="S27" s="226" t="s">
        <v>308</v>
      </c>
    </row>
    <row r="28" spans="2:19" ht="12.75" customHeight="1">
      <c r="B28" s="116">
        <v>27</v>
      </c>
      <c r="C28" s="117"/>
      <c r="R28" s="225" t="s">
        <v>389</v>
      </c>
      <c r="S28" s="226" t="s">
        <v>308</v>
      </c>
    </row>
    <row r="29" spans="2:19" ht="12.75" customHeight="1">
      <c r="B29" s="116">
        <v>28</v>
      </c>
      <c r="C29" s="117"/>
      <c r="R29" s="225" t="s">
        <v>390</v>
      </c>
      <c r="S29" s="226" t="s">
        <v>308</v>
      </c>
    </row>
    <row r="30" spans="2:19" ht="12.75" customHeight="1">
      <c r="B30" s="116">
        <v>29</v>
      </c>
      <c r="C30" s="117"/>
      <c r="R30" s="225" t="s">
        <v>391</v>
      </c>
      <c r="S30" s="226" t="s">
        <v>308</v>
      </c>
    </row>
    <row r="31" spans="2:19" ht="12.75" customHeight="1" thickBot="1">
      <c r="B31" s="118">
        <v>30</v>
      </c>
      <c r="C31" s="119"/>
      <c r="R31" s="225" t="s">
        <v>392</v>
      </c>
      <c r="S31" s="226" t="s">
        <v>308</v>
      </c>
    </row>
    <row r="32" spans="2:19" ht="12.75" customHeight="1">
      <c r="R32" s="225" t="s">
        <v>393</v>
      </c>
      <c r="S32" s="226" t="s">
        <v>323</v>
      </c>
    </row>
    <row r="33" spans="18:19" ht="12.75" customHeight="1">
      <c r="R33" s="225" t="s">
        <v>394</v>
      </c>
      <c r="S33" s="226" t="s">
        <v>296</v>
      </c>
    </row>
    <row r="34" spans="18:19" ht="12.75" customHeight="1">
      <c r="R34" s="225" t="s">
        <v>395</v>
      </c>
      <c r="S34" s="226">
        <v>5</v>
      </c>
    </row>
    <row r="35" spans="18:19" ht="12.75" customHeight="1">
      <c r="R35" s="225" t="s">
        <v>396</v>
      </c>
      <c r="S35" s="226" t="s">
        <v>308</v>
      </c>
    </row>
    <row r="36" spans="18:19" ht="12.75" customHeight="1">
      <c r="R36" s="225" t="s">
        <v>397</v>
      </c>
      <c r="S36" s="226" t="s">
        <v>308</v>
      </c>
    </row>
    <row r="37" spans="18:19" ht="12.75" customHeight="1">
      <c r="R37" s="225" t="s">
        <v>398</v>
      </c>
      <c r="S37" s="226">
        <v>4</v>
      </c>
    </row>
    <row r="38" spans="18:19" ht="12.75" customHeight="1">
      <c r="R38" s="225" t="s">
        <v>399</v>
      </c>
      <c r="S38" s="226">
        <v>2</v>
      </c>
    </row>
    <row r="39" spans="18:19" ht="12.75" customHeight="1">
      <c r="R39" s="225" t="s">
        <v>400</v>
      </c>
      <c r="S39" s="226">
        <v>3</v>
      </c>
    </row>
    <row r="40" spans="18:19" ht="12.75" customHeight="1">
      <c r="R40" s="225" t="s">
        <v>401</v>
      </c>
      <c r="S40" s="226" t="s">
        <v>308</v>
      </c>
    </row>
    <row r="41" spans="18:19" ht="12.75" customHeight="1">
      <c r="R41" s="225" t="s">
        <v>402</v>
      </c>
      <c r="S41" s="226">
        <v>4</v>
      </c>
    </row>
    <row r="42" spans="18:19" ht="12.75" customHeight="1">
      <c r="R42" s="225" t="s">
        <v>403</v>
      </c>
      <c r="S42" s="226" t="s">
        <v>308</v>
      </c>
    </row>
    <row r="43" spans="18:19" ht="12.75" customHeight="1">
      <c r="R43" s="225" t="s">
        <v>404</v>
      </c>
      <c r="S43" s="226">
        <v>3</v>
      </c>
    </row>
    <row r="44" spans="18:19" ht="12.75" customHeight="1">
      <c r="R44" s="225" t="s">
        <v>405</v>
      </c>
      <c r="S44" s="226">
        <v>6</v>
      </c>
    </row>
    <row r="45" spans="18:19" ht="12.75" customHeight="1">
      <c r="R45" s="225" t="s">
        <v>406</v>
      </c>
      <c r="S45" s="226" t="s">
        <v>308</v>
      </c>
    </row>
    <row r="46" spans="18:19" ht="12.75" customHeight="1">
      <c r="R46" s="225" t="s">
        <v>407</v>
      </c>
      <c r="S46" s="226" t="s">
        <v>308</v>
      </c>
    </row>
    <row r="47" spans="18:19" ht="12.75" customHeight="1">
      <c r="R47" s="225" t="s">
        <v>408</v>
      </c>
      <c r="S47" s="226" t="s">
        <v>323</v>
      </c>
    </row>
    <row r="48" spans="18:19" ht="12.75" customHeight="1">
      <c r="R48" s="225" t="s">
        <v>409</v>
      </c>
      <c r="S48" s="226">
        <v>2</v>
      </c>
    </row>
    <row r="49" spans="18:19" ht="12.75" customHeight="1">
      <c r="R49" s="225" t="s">
        <v>410</v>
      </c>
      <c r="S49" s="226">
        <v>3</v>
      </c>
    </row>
    <row r="50" spans="18:19" ht="12.75" customHeight="1">
      <c r="R50" s="225" t="s">
        <v>411</v>
      </c>
      <c r="S50" s="226" t="s">
        <v>323</v>
      </c>
    </row>
    <row r="51" spans="18:19" ht="12.75" customHeight="1">
      <c r="R51" s="225" t="s">
        <v>412</v>
      </c>
      <c r="S51" s="226">
        <v>7</v>
      </c>
    </row>
    <row r="52" spans="18:19" ht="12.75" customHeight="1">
      <c r="R52" s="225" t="s">
        <v>413</v>
      </c>
      <c r="S52" s="226">
        <v>3</v>
      </c>
    </row>
    <row r="53" spans="18:19" ht="12.75" customHeight="1">
      <c r="R53" s="225" t="s">
        <v>414</v>
      </c>
      <c r="S53" s="226" t="s">
        <v>308</v>
      </c>
    </row>
    <row r="54" spans="18:19" ht="12.75" customHeight="1">
      <c r="R54" s="225" t="s">
        <v>415</v>
      </c>
      <c r="S54" s="226">
        <v>4</v>
      </c>
    </row>
    <row r="55" spans="18:19" ht="12.75" customHeight="1">
      <c r="R55" s="225" t="s">
        <v>416</v>
      </c>
      <c r="S55" s="226" t="s">
        <v>308</v>
      </c>
    </row>
    <row r="56" spans="18:19" ht="12.75" customHeight="1">
      <c r="R56" s="225" t="s">
        <v>417</v>
      </c>
      <c r="S56" s="226">
        <v>2</v>
      </c>
    </row>
    <row r="57" spans="18:19" ht="12.75" customHeight="1">
      <c r="R57" s="225" t="s">
        <v>418</v>
      </c>
      <c r="S57" s="226">
        <v>4</v>
      </c>
    </row>
    <row r="58" spans="18:19" ht="12.75" customHeight="1">
      <c r="R58" s="225" t="s">
        <v>419</v>
      </c>
      <c r="S58" s="226">
        <v>2</v>
      </c>
    </row>
    <row r="59" spans="18:19" ht="12.75" customHeight="1">
      <c r="R59" s="225" t="s">
        <v>420</v>
      </c>
      <c r="S59" s="226" t="s">
        <v>308</v>
      </c>
    </row>
    <row r="60" spans="18:19" ht="12.75" customHeight="1">
      <c r="R60" s="225" t="s">
        <v>421</v>
      </c>
      <c r="S60" s="226" t="s">
        <v>296</v>
      </c>
    </row>
    <row r="61" spans="18:19" ht="12.75" customHeight="1">
      <c r="R61" s="225" t="s">
        <v>422</v>
      </c>
      <c r="S61" s="226">
        <v>2</v>
      </c>
    </row>
    <row r="62" spans="18:19" ht="12.75" customHeight="1">
      <c r="R62" s="225" t="s">
        <v>1</v>
      </c>
      <c r="S62" s="226">
        <v>5</v>
      </c>
    </row>
    <row r="63" spans="18:19" ht="12.75" customHeight="1">
      <c r="R63" s="225" t="s">
        <v>423</v>
      </c>
      <c r="S63" s="226" t="s">
        <v>308</v>
      </c>
    </row>
    <row r="64" spans="18:19" ht="12.75" customHeight="1">
      <c r="R64" s="225" t="s">
        <v>424</v>
      </c>
      <c r="S64" s="226" t="s">
        <v>308</v>
      </c>
    </row>
    <row r="65" spans="18:19" ht="12.75" customHeight="1">
      <c r="R65" s="225" t="s">
        <v>425</v>
      </c>
      <c r="S65" s="226" t="s">
        <v>308</v>
      </c>
    </row>
    <row r="66" spans="18:19" ht="12.75" customHeight="1">
      <c r="R66" s="225" t="s">
        <v>426</v>
      </c>
      <c r="S66" s="226" t="s">
        <v>323</v>
      </c>
    </row>
    <row r="67" spans="18:19" ht="12.75" customHeight="1">
      <c r="R67" s="225" t="s">
        <v>427</v>
      </c>
      <c r="S67" s="226" t="s">
        <v>296</v>
      </c>
    </row>
    <row r="68" spans="18:19" ht="12.75" customHeight="1">
      <c r="R68" s="225" t="s">
        <v>428</v>
      </c>
      <c r="S68" s="226" t="s">
        <v>308</v>
      </c>
    </row>
    <row r="69" spans="18:19" ht="12.75" customHeight="1">
      <c r="R69" s="225"/>
      <c r="S69" s="227"/>
    </row>
    <row r="70" spans="18:19" ht="12.75" customHeight="1">
      <c r="R70" s="225"/>
      <c r="S70" s="227"/>
    </row>
    <row r="71" spans="18:19" ht="12.75" customHeight="1">
      <c r="R71" s="225"/>
      <c r="S71" s="227"/>
    </row>
    <row r="72" spans="18:19" ht="12.75" customHeight="1">
      <c r="R72" s="225"/>
      <c r="S72" s="227"/>
    </row>
    <row r="73" spans="18:19" ht="12.75" customHeight="1">
      <c r="R73" s="225"/>
      <c r="S73" s="227"/>
    </row>
    <row r="74" spans="18:19" ht="12.75" customHeight="1">
      <c r="R74" s="225"/>
      <c r="S74" s="227"/>
    </row>
    <row r="75" spans="18:19" ht="12.75" customHeight="1">
      <c r="R75" s="225"/>
      <c r="S75" s="227"/>
    </row>
    <row r="76" spans="18:19" ht="12.75" customHeight="1">
      <c r="R76" s="225"/>
      <c r="S76" s="227"/>
    </row>
    <row r="77" spans="18:19" ht="12.75" customHeight="1">
      <c r="R77" s="225"/>
      <c r="S77" s="227"/>
    </row>
    <row r="78" spans="18:19" ht="12.75" customHeight="1">
      <c r="R78" s="225"/>
      <c r="S78" s="227"/>
    </row>
    <row r="79" spans="18:19" ht="12.75" customHeight="1">
      <c r="R79" s="225"/>
      <c r="S79" s="227"/>
    </row>
    <row r="80" spans="18:19" ht="12.75" customHeight="1">
      <c r="R80" s="225"/>
      <c r="S80" s="227"/>
    </row>
    <row r="81" spans="18:19" ht="12.75" customHeight="1">
      <c r="R81" s="225"/>
      <c r="S81" s="227"/>
    </row>
    <row r="82" spans="18:19" ht="12.75" customHeight="1">
      <c r="R82" s="225"/>
      <c r="S82" s="227"/>
    </row>
    <row r="83" spans="18:19" ht="12.75" customHeight="1">
      <c r="R83" s="225"/>
      <c r="S83" s="227"/>
    </row>
    <row r="84" spans="18:19" ht="12.75" customHeight="1">
      <c r="R84" s="225"/>
      <c r="S84" s="227"/>
    </row>
    <row r="85" spans="18:19" ht="12.75" customHeight="1" thickBot="1">
      <c r="R85" s="228"/>
      <c r="S85" s="229"/>
    </row>
  </sheetData>
  <sheetProtection algorithmName="SHA-512" hashValue="PPF62D0uaOgV82Gxy2vWZcPg3nQbjUIbhEkSzpXsCte7vFN5jWnGu/m9G61LvPQoSy+VjozPB62C2EZQkvVKSQ==" saltValue="iMBXSWL62bDHvy4l7aYoMA==" spinCount="100000" sheet="1" objects="1" scenarios="1"/>
  <protectedRanges>
    <protectedRange sqref="B1:C31" name="Rango1"/>
    <protectedRange sqref="R2:S85" name="Rango2"/>
    <protectedRange sqref="AE2:AE10" name="Rango3"/>
    <protectedRange sqref="AH2:AH10" name="Rango4"/>
    <protectedRange sqref="AE2:AE15" name="Rango5"/>
    <protectedRange sqref="AH2:AH15" name="Rango6"/>
    <protectedRange sqref="D2:D21" name="Rango7"/>
  </protectedRanges>
  <sortState xmlns:xlrd2="http://schemas.microsoft.com/office/spreadsheetml/2017/richdata2" ref="R2:S68">
    <sortCondition ref="R2:R68"/>
  </sortState>
  <phoneticPr fontId="15" type="noConversion"/>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B9A91-63C3-4801-87A9-7FA060A87B3B}">
  <sheetPr codeName="Hoja7"/>
  <dimension ref="B1:Y102"/>
  <sheetViews>
    <sheetView showGridLines="0" zoomScale="90" zoomScaleNormal="90" workbookViewId="0">
      <selection activeCell="I6" sqref="I6"/>
    </sheetView>
  </sheetViews>
  <sheetFormatPr defaultColWidth="11.42578125" defaultRowHeight="14.45"/>
  <cols>
    <col min="1" max="1" width="5.140625" customWidth="1"/>
    <col min="2" max="2" width="17.140625" customWidth="1"/>
    <col min="3" max="3" width="30.42578125" customWidth="1"/>
    <col min="4" max="7" width="1.85546875" customWidth="1"/>
    <col min="8" max="8" width="13.42578125" bestFit="1" customWidth="1"/>
    <col min="9" max="9" width="14.5703125" bestFit="1" customWidth="1"/>
    <col min="10" max="10" width="9" style="279" customWidth="1"/>
    <col min="11" max="15" width="7.42578125" bestFit="1" customWidth="1"/>
    <col min="16" max="19" width="7.7109375" bestFit="1" customWidth="1"/>
    <col min="20" max="20" width="7.42578125" bestFit="1" customWidth="1"/>
    <col min="21" max="25" width="7.7109375" bestFit="1" customWidth="1"/>
  </cols>
  <sheetData>
    <row r="1" spans="2:25" ht="15" thickBot="1"/>
    <row r="2" spans="2:25" ht="18.600000000000001" thickBot="1">
      <c r="B2" s="319" t="s">
        <v>429</v>
      </c>
      <c r="C2" s="320"/>
      <c r="H2" s="323" t="s">
        <v>430</v>
      </c>
      <c r="I2" s="324"/>
      <c r="J2" s="324"/>
      <c r="K2" s="324"/>
      <c r="L2" s="324"/>
      <c r="M2" s="324"/>
      <c r="N2" s="324"/>
      <c r="O2" s="324"/>
      <c r="P2" s="324"/>
      <c r="Q2" s="324"/>
      <c r="R2" s="324"/>
      <c r="S2" s="324"/>
      <c r="T2" s="324"/>
      <c r="U2" s="324"/>
      <c r="V2" s="324"/>
      <c r="W2" s="324"/>
      <c r="X2" s="324"/>
      <c r="Y2" s="325"/>
    </row>
    <row r="3" spans="2:25" ht="15" thickBot="1">
      <c r="B3" s="321"/>
      <c r="C3" s="322"/>
    </row>
    <row r="4" spans="2:25">
      <c r="H4" s="280" t="s">
        <v>431</v>
      </c>
      <c r="I4" s="281"/>
      <c r="K4" s="326" t="s">
        <v>432</v>
      </c>
      <c r="L4" s="326"/>
      <c r="M4" s="326"/>
      <c r="N4" s="327"/>
      <c r="O4" s="327"/>
      <c r="P4" s="327"/>
      <c r="Q4" s="327"/>
      <c r="R4" s="327"/>
      <c r="S4" s="329"/>
      <c r="T4" s="329"/>
      <c r="U4" s="329"/>
    </row>
    <row r="5" spans="2:25" ht="15">
      <c r="B5" s="24" t="s">
        <v>433</v>
      </c>
      <c r="C5" s="24" t="s">
        <v>264</v>
      </c>
      <c r="H5" s="310" t="s">
        <v>33</v>
      </c>
      <c r="I5" s="304" t="s">
        <v>13</v>
      </c>
      <c r="J5" s="279" t="s">
        <v>434</v>
      </c>
      <c r="K5" s="282" t="s">
        <v>34</v>
      </c>
      <c r="L5" s="282" t="s">
        <v>35</v>
      </c>
      <c r="M5" s="282" t="s">
        <v>36</v>
      </c>
      <c r="N5" s="283" t="s">
        <v>37</v>
      </c>
      <c r="O5" s="283" t="s">
        <v>38</v>
      </c>
      <c r="P5" s="283" t="s">
        <v>39</v>
      </c>
      <c r="Q5" s="283" t="s">
        <v>40</v>
      </c>
      <c r="R5" s="283" t="s">
        <v>41</v>
      </c>
      <c r="S5" s="283" t="s">
        <v>42</v>
      </c>
      <c r="T5" s="283" t="s">
        <v>43</v>
      </c>
      <c r="U5" s="283" t="s">
        <v>44</v>
      </c>
      <c r="V5" s="283" t="s">
        <v>45</v>
      </c>
      <c r="W5" s="283" t="s">
        <v>46</v>
      </c>
      <c r="X5" s="283" t="s">
        <v>47</v>
      </c>
      <c r="Y5" s="283" t="s">
        <v>48</v>
      </c>
    </row>
    <row r="6" spans="2:25" ht="15">
      <c r="B6" s="284">
        <v>45658</v>
      </c>
      <c r="C6" s="285" t="s">
        <v>435</v>
      </c>
      <c r="H6" s="286">
        <v>45671</v>
      </c>
      <c r="I6" s="25" t="s">
        <v>75</v>
      </c>
      <c r="J6" s="287" t="str">
        <f>IF(H6="","",H6&amp;"-"&amp;I6)</f>
        <v>45671-7:30 - 9:30 pm</v>
      </c>
      <c r="K6" s="288">
        <f>IF($H6="(en blanco)","",IF($H6="","",IFERROR(IF(VLOOKUP(H6+7,'Fechas de clase'!$B$5:$B$102,1,0),H6+14),H6+7)))</f>
        <v>45678</v>
      </c>
      <c r="L6" s="288">
        <f>IF($H6="(en blanco)","",IF($H6="","",IFERROR(IF(VLOOKUP(K6+7,'Fechas de clase'!$B$5:$B$102,1,0),K6+14),K6+7)))</f>
        <v>45685</v>
      </c>
      <c r="M6" s="288">
        <f>IF($H6="(en blanco)","",IF($H6="","",IFERROR(IF(VLOOKUP(L6+7,'Fechas de clase'!$B$5:$B$102,1,0),L6+14),L6+7)))</f>
        <v>45692</v>
      </c>
      <c r="N6" s="288">
        <f>IF($H6="(en blanco)","",IF($H6="","",IFERROR(IF(VLOOKUP(M6+7,'Fechas de clase'!$B$5:$B$102,1,0),M6+14),M6+7)))</f>
        <v>45699</v>
      </c>
      <c r="O6" s="288">
        <f>IF($H6="(en blanco)","",IF($H6="","",IFERROR(IF(VLOOKUP(N6+7,'Fechas de clase'!$B$5:$B$102,1,0),N6+14),N6+7)))</f>
        <v>45706</v>
      </c>
      <c r="P6" s="288">
        <f>IF($H6="(en blanco)","",IF($H6="","",IFERROR(IF(VLOOKUP(O6+7,'Fechas de clase'!$B$5:$B$102,1,0),O6+14),O6+7)))</f>
        <v>45713</v>
      </c>
      <c r="Q6" s="288">
        <f>IF($H6="(en blanco)","",IF($H6="","",IFERROR(IF(VLOOKUP(P6+7,'Fechas de clase'!$B$5:$B$102,1,0),P6+14),P6+7)))</f>
        <v>45720</v>
      </c>
      <c r="R6" s="288">
        <f>IF($H6="(en blanco)","",IF($H6="","",IFERROR(IF(VLOOKUP(Q6+7,'Fechas de clase'!$B$5:$B$102,1,0),Q6+14),Q6+7)))</f>
        <v>45727</v>
      </c>
      <c r="S6" s="288">
        <f>IF($H6="(en blanco)","",IF($H6="","",IFERROR(IF(VLOOKUP(R6+7,'Fechas de clase'!$B$5:$B$102,1,0),R6+14),R6+7)))</f>
        <v>45734</v>
      </c>
      <c r="T6" s="288">
        <f>IF($H6="(en blanco)","",IF($H6="","",IFERROR(IF(VLOOKUP(S6+7,'Fechas de clase'!$B$5:$B$102,1,0),S6+14),S6+7)))</f>
        <v>45741</v>
      </c>
      <c r="U6" s="288">
        <f>IF($H6="(en blanco)","",IF($H6="","",IFERROR(IF(VLOOKUP(T6+7,'Fechas de clase'!$B$5:$B$102,1,0),T6+14),T6+7)))</f>
        <v>45748</v>
      </c>
      <c r="V6" s="288">
        <f>IF($H6="(en blanco)","",IF($H6="","",IFERROR(IF(VLOOKUP(U6+7,'Fechas de clase'!$B$5:$B$102,1,0),U6+14),U6+7)))</f>
        <v>45755</v>
      </c>
      <c r="W6" s="288">
        <f>IF($H6="(en blanco)","",IF($H6="","",IFERROR(IF(VLOOKUP(V6+7,'Fechas de clase'!$B$5:$B$102,1,0),V6+14),V6+7)))</f>
        <v>45762</v>
      </c>
      <c r="X6" s="288">
        <f>IF($H6="(en blanco)","",IF($H6="","",IFERROR(IF(VLOOKUP(W6+7,'Fechas de clase'!$B$5:$B$102,1,0),W6+14),W6+7)))</f>
        <v>45769</v>
      </c>
      <c r="Y6" s="288">
        <f>IF($H6="(en blanco)","",IF($H6="","",IFERROR(IF(VLOOKUP(X6+7,'Fechas de clase'!$B$5:$B$102,1,0),X6+14),X6+7)))</f>
        <v>45776</v>
      </c>
    </row>
    <row r="7" spans="2:25" ht="15">
      <c r="B7" s="284">
        <v>45764</v>
      </c>
      <c r="C7" s="285" t="s">
        <v>436</v>
      </c>
      <c r="H7" s="286">
        <v>45672</v>
      </c>
      <c r="I7" s="25" t="s">
        <v>75</v>
      </c>
      <c r="J7" s="287" t="str">
        <f t="shared" ref="J7:J70" si="0">IF(H7="","",H7&amp;"-"&amp;I7)</f>
        <v>45672-7:30 - 9:30 pm</v>
      </c>
      <c r="K7" s="288">
        <f>IF($H7="(en blanco)","",IF($H7="","",IFERROR(IF(VLOOKUP(H7+7,'Fechas de clase'!$B$5:$B$102,1,0),H7+14),H7+7)))</f>
        <v>45679</v>
      </c>
      <c r="L7" s="288">
        <f>IF($H7="(en blanco)","",IF($H7="","",IFERROR(IF(VLOOKUP(K7+7,'Fechas de clase'!$B$5:$B$102,1,0),K7+14),K7+7)))</f>
        <v>45686</v>
      </c>
      <c r="M7" s="288">
        <f>IF($H7="(en blanco)","",IF($H7="","",IFERROR(IF(VLOOKUP(L7+7,'Fechas de clase'!$B$5:$B$102,1,0),L7+14),L7+7)))</f>
        <v>45693</v>
      </c>
      <c r="N7" s="288">
        <f>IF($H7="(en blanco)","",IF($H7="","",IFERROR(IF(VLOOKUP(M7+7,'Fechas de clase'!$B$5:$B$102,1,0),M7+14),M7+7)))</f>
        <v>45700</v>
      </c>
      <c r="O7" s="288">
        <f>IF($H7="(en blanco)","",IF($H7="","",IFERROR(IF(VLOOKUP(N7+7,'Fechas de clase'!$B$5:$B$102,1,0),N7+14),N7+7)))</f>
        <v>45707</v>
      </c>
      <c r="P7" s="288">
        <f>IF($H7="(en blanco)","",IF($H7="","",IFERROR(IF(VLOOKUP(O7+7,'Fechas de clase'!$B$5:$B$102,1,0),O7+14),O7+7)))</f>
        <v>45714</v>
      </c>
      <c r="Q7" s="288">
        <f>IF($H7="(en blanco)","",IF($H7="","",IFERROR(IF(VLOOKUP(P7+7,'Fechas de clase'!$B$5:$B$102,1,0),P7+14),P7+7)))</f>
        <v>45721</v>
      </c>
      <c r="R7" s="288">
        <f>IF($H7="(en blanco)","",IF($H7="","",IFERROR(IF(VLOOKUP(Q7+7,'Fechas de clase'!$B$5:$B$102,1,0),Q7+14),Q7+7)))</f>
        <v>45728</v>
      </c>
      <c r="S7" s="288">
        <f>IF($H7="(en blanco)","",IF($H7="","",IFERROR(IF(VLOOKUP(R7+7,'Fechas de clase'!$B$5:$B$102,1,0),R7+14),R7+7)))</f>
        <v>45735</v>
      </c>
      <c r="T7" s="288">
        <f>IF($H7="(en blanco)","",IF($H7="","",IFERROR(IF(VLOOKUP(S7+7,'Fechas de clase'!$B$5:$B$102,1,0),S7+14),S7+7)))</f>
        <v>45742</v>
      </c>
      <c r="U7" s="288">
        <f>IF($H7="(en blanco)","",IF($H7="","",IFERROR(IF(VLOOKUP(T7+7,'Fechas de clase'!$B$5:$B$102,1,0),T7+14),T7+7)))</f>
        <v>45749</v>
      </c>
      <c r="V7" s="288">
        <f>IF($H7="(en blanco)","",IF($H7="","",IFERROR(IF(VLOOKUP(U7+7,'Fechas de clase'!$B$5:$B$102,1,0),U7+14),U7+7)))</f>
        <v>45756</v>
      </c>
      <c r="W7" s="288">
        <f>IF($H7="(en blanco)","",IF($H7="","",IFERROR(IF(VLOOKUP(V7+7,'Fechas de clase'!$B$5:$B$102,1,0),V7+14),V7+7)))</f>
        <v>45763</v>
      </c>
      <c r="X7" s="288">
        <f>IF($H7="(en blanco)","",IF($H7="","",IFERROR(IF(VLOOKUP(W7+7,'Fechas de clase'!$B$5:$B$102,1,0),W7+14),W7+7)))</f>
        <v>45770</v>
      </c>
      <c r="Y7" s="288">
        <f>IF($H7="(en blanco)","",IF($H7="","",IFERROR(IF(VLOOKUP(X7+7,'Fechas de clase'!$B$5:$B$102,1,0),X7+14),X7+7)))</f>
        <v>45777</v>
      </c>
    </row>
    <row r="8" spans="2:25" ht="15">
      <c r="B8" s="284">
        <v>45765</v>
      </c>
      <c r="C8" s="285" t="s">
        <v>437</v>
      </c>
      <c r="H8" s="286">
        <v>45699</v>
      </c>
      <c r="I8" s="25" t="s">
        <v>75</v>
      </c>
      <c r="J8" s="287" t="str">
        <f t="shared" si="0"/>
        <v>45699-7:30 - 9:30 pm</v>
      </c>
      <c r="K8" s="288">
        <f>IF($H8="(en blanco)","",IF($H8="","",IFERROR(IF(VLOOKUP(H8+7,'Fechas de clase'!$B$5:$B$102,1,0),H8+14),H8+7)))</f>
        <v>45706</v>
      </c>
      <c r="L8" s="288">
        <f>IF($H8="(en blanco)","",IF($H8="","",IFERROR(IF(VLOOKUP(K8+7,'Fechas de clase'!$B$5:$B$102,1,0),K8+14),K8+7)))</f>
        <v>45713</v>
      </c>
      <c r="M8" s="288">
        <f>IF($H8="(en blanco)","",IF($H8="","",IFERROR(IF(VLOOKUP(L8+7,'Fechas de clase'!$B$5:$B$102,1,0),L8+14),L8+7)))</f>
        <v>45720</v>
      </c>
      <c r="N8" s="288">
        <f>IF($H8="(en blanco)","",IF($H8="","",IFERROR(IF(VLOOKUP(M8+7,'Fechas de clase'!$B$5:$B$102,1,0),M8+14),M8+7)))</f>
        <v>45727</v>
      </c>
      <c r="O8" s="288">
        <f>IF($H8="(en blanco)","",IF($H8="","",IFERROR(IF(VLOOKUP(N8+7,'Fechas de clase'!$B$5:$B$102,1,0),N8+14),N8+7)))</f>
        <v>45734</v>
      </c>
      <c r="P8" s="288">
        <f>IF($H8="(en blanco)","",IF($H8="","",IFERROR(IF(VLOOKUP(O8+7,'Fechas de clase'!$B$5:$B$102,1,0),O8+14),O8+7)))</f>
        <v>45741</v>
      </c>
      <c r="Q8" s="288">
        <f>IF($H8="(en blanco)","",IF($H8="","",IFERROR(IF(VLOOKUP(P8+7,'Fechas de clase'!$B$5:$B$102,1,0),P8+14),P8+7)))</f>
        <v>45748</v>
      </c>
      <c r="R8" s="288">
        <f>IF($H8="(en blanco)","",IF($H8="","",IFERROR(IF(VLOOKUP(Q8+7,'Fechas de clase'!$B$5:$B$102,1,0),Q8+14),Q8+7)))</f>
        <v>45755</v>
      </c>
      <c r="S8" s="288">
        <f>IF($H8="(en blanco)","",IF($H8="","",IFERROR(IF(VLOOKUP(R8+7,'Fechas de clase'!$B$5:$B$102,1,0),R8+14),R8+7)))</f>
        <v>45762</v>
      </c>
      <c r="T8" s="288">
        <f>IF($H8="(en blanco)","",IF($H8="","",IFERROR(IF(VLOOKUP(S8+7,'Fechas de clase'!$B$5:$B$102,1,0),S8+14),S8+7)))</f>
        <v>45769</v>
      </c>
      <c r="U8" s="288">
        <f>IF($H8="(en blanco)","",IF($H8="","",IFERROR(IF(VLOOKUP(T8+7,'Fechas de clase'!$B$5:$B$102,1,0),T8+14),T8+7)))</f>
        <v>45776</v>
      </c>
      <c r="V8" s="288">
        <f>IF($H8="(en blanco)","",IF($H8="","",IFERROR(IF(VLOOKUP(U8+7,'Fechas de clase'!$B$5:$B$102,1,0),U8+14),U8+7)))</f>
        <v>45783</v>
      </c>
      <c r="W8" s="288">
        <f>IF($H8="(en blanco)","",IF($H8="","",IFERROR(IF(VLOOKUP(V8+7,'Fechas de clase'!$B$5:$B$102,1,0),V8+14),V8+7)))</f>
        <v>45790</v>
      </c>
      <c r="X8" s="288">
        <f>IF($H8="(en blanco)","",IF($H8="","",IFERROR(IF(VLOOKUP(W8+7,'Fechas de clase'!$B$5:$B$102,1,0),W8+14),W8+7)))</f>
        <v>45797</v>
      </c>
      <c r="Y8" s="288">
        <f>IF($H8="(en blanco)","",IF($H8="","",IFERROR(IF(VLOOKUP(X8+7,'Fechas de clase'!$B$5:$B$102,1,0),X8+14),X8+7)))</f>
        <v>45804</v>
      </c>
    </row>
    <row r="9" spans="2:25" ht="15">
      <c r="B9" s="284">
        <v>45778</v>
      </c>
      <c r="C9" s="285" t="s">
        <v>438</v>
      </c>
      <c r="H9" s="286" t="s">
        <v>439</v>
      </c>
      <c r="I9" s="25" t="s">
        <v>439</v>
      </c>
      <c r="J9" s="287" t="str">
        <f t="shared" si="0"/>
        <v>(en blanco)-(en blanco)</v>
      </c>
      <c r="K9" s="288" t="str">
        <f>IF($H9="(en blanco)","",IF($H9="","",IFERROR(IF(VLOOKUP(H9+7,'Fechas de clase'!$B$5:$B$102,1,0),H9+14),H9+7)))</f>
        <v/>
      </c>
      <c r="L9" s="288" t="str">
        <f>IF($H9="(en blanco)","",IF($H9="","",IFERROR(IF(VLOOKUP(K9+7,'Fechas de clase'!$B$5:$B$102,1,0),K9+14),K9+7)))</f>
        <v/>
      </c>
      <c r="M9" s="288" t="str">
        <f>IF($H9="(en blanco)","",IF($H9="","",IFERROR(IF(VLOOKUP(L9+7,'Fechas de clase'!$B$5:$B$102,1,0),L9+14),L9+7)))</f>
        <v/>
      </c>
      <c r="N9" s="288" t="str">
        <f>IF($H9="(en blanco)","",IF($H9="","",IFERROR(IF(VLOOKUP(M9+7,'Fechas de clase'!$B$5:$B$102,1,0),M9+14),M9+7)))</f>
        <v/>
      </c>
      <c r="O9" s="288" t="str">
        <f>IF($H9="(en blanco)","",IF($H9="","",IFERROR(IF(VLOOKUP(N9+7,'Fechas de clase'!$B$5:$B$102,1,0),N9+14),N9+7)))</f>
        <v/>
      </c>
      <c r="P9" s="288" t="str">
        <f>IF($H9="(en blanco)","",IF($H9="","",IFERROR(IF(VLOOKUP(O9+7,'Fechas de clase'!$B$5:$B$102,1,0),O9+14),O9+7)))</f>
        <v/>
      </c>
      <c r="Q9" s="288" t="str">
        <f>IF($H9="(en blanco)","",IF($H9="","",IFERROR(IF(VLOOKUP(P9+7,'Fechas de clase'!$B$5:$B$102,1,0),P9+14),P9+7)))</f>
        <v/>
      </c>
      <c r="R9" s="288" t="str">
        <f>IF($H9="(en blanco)","",IF($H9="","",IFERROR(IF(VLOOKUP(Q9+7,'Fechas de clase'!$B$5:$B$102,1,0),Q9+14),Q9+7)))</f>
        <v/>
      </c>
      <c r="S9" s="288" t="str">
        <f>IF($H9="(en blanco)","",IF($H9="","",IFERROR(IF(VLOOKUP(R9+7,'Fechas de clase'!$B$5:$B$102,1,0),R9+14),R9+7)))</f>
        <v/>
      </c>
      <c r="T9" s="288" t="str">
        <f>IF($H9="(en blanco)","",IF($H9="","",IFERROR(IF(VLOOKUP(S9+7,'Fechas de clase'!$B$5:$B$102,1,0),S9+14),S9+7)))</f>
        <v/>
      </c>
      <c r="U9" s="288" t="str">
        <f>IF($H9="(en blanco)","",IF($H9="","",IFERROR(IF(VLOOKUP(T9+7,'Fechas de clase'!$B$5:$B$102,1,0),T9+14),T9+7)))</f>
        <v/>
      </c>
      <c r="V9" s="288" t="str">
        <f>IF($H9="(en blanco)","",IF($H9="","",IFERROR(IF(VLOOKUP(U9+7,'Fechas de clase'!$B$5:$B$102,1,0),U9+14),U9+7)))</f>
        <v/>
      </c>
      <c r="W9" s="288" t="str">
        <f>IF($H9="(en blanco)","",IF($H9="","",IFERROR(IF(VLOOKUP(V9+7,'Fechas de clase'!$B$5:$B$102,1,0),V9+14),V9+7)))</f>
        <v/>
      </c>
      <c r="X9" s="288" t="str">
        <f>IF($H9="(en blanco)","",IF($H9="","",IFERROR(IF(VLOOKUP(W9+7,'Fechas de clase'!$B$5:$B$102,1,0),W9+14),W9+7)))</f>
        <v/>
      </c>
      <c r="Y9" s="288" t="str">
        <f>IF($H9="(en blanco)","",IF($H9="","",IFERROR(IF(VLOOKUP(X9+7,'Fechas de clase'!$B$5:$B$102,1,0),X9+14),X9+7)))</f>
        <v/>
      </c>
    </row>
    <row r="10" spans="2:25">
      <c r="B10" s="284">
        <v>45815</v>
      </c>
      <c r="C10" s="285" t="s">
        <v>440</v>
      </c>
      <c r="J10" s="287" t="str">
        <f t="shared" si="0"/>
        <v/>
      </c>
      <c r="K10" s="288" t="str">
        <f>IF($H10="(en blanco)","",IF($H10="","",IFERROR(IF(VLOOKUP(H10+7,'Fechas de clase'!$B$5:$B$102,1,0),H10+14),H10+7)))</f>
        <v/>
      </c>
      <c r="L10" s="288" t="str">
        <f>IF($H10="(en blanco)","",IF($H10="","",IFERROR(IF(VLOOKUP(K10+7,'Fechas de clase'!$B$5:$B$102,1,0),K10+14),K10+7)))</f>
        <v/>
      </c>
      <c r="M10" s="288" t="str">
        <f>IF($H10="(en blanco)","",IF($H10="","",IFERROR(IF(VLOOKUP(L10+7,'Fechas de clase'!$B$5:$B$102,1,0),L10+14),L10+7)))</f>
        <v/>
      </c>
      <c r="N10" s="288" t="str">
        <f>IF($H10="(en blanco)","",IF($H10="","",IFERROR(IF(VLOOKUP(M10+7,'Fechas de clase'!$B$5:$B$102,1,0),M10+14),M10+7)))</f>
        <v/>
      </c>
      <c r="O10" s="288" t="str">
        <f>IF($H10="(en blanco)","",IF($H10="","",IFERROR(IF(VLOOKUP(N10+7,'Fechas de clase'!$B$5:$B$102,1,0),N10+14),N10+7)))</f>
        <v/>
      </c>
      <c r="P10" s="288" t="str">
        <f>IF($H10="(en blanco)","",IF($H10="","",IFERROR(IF(VLOOKUP(O10+7,'Fechas de clase'!$B$5:$B$102,1,0),O10+14),O10+7)))</f>
        <v/>
      </c>
      <c r="Q10" s="288" t="str">
        <f>IF($H10="(en blanco)","",IF($H10="","",IFERROR(IF(VLOOKUP(P10+7,'Fechas de clase'!$B$5:$B$102,1,0),P10+14),P10+7)))</f>
        <v/>
      </c>
      <c r="R10" s="288" t="str">
        <f>IF($H10="(en blanco)","",IF($H10="","",IFERROR(IF(VLOOKUP(Q10+7,'Fechas de clase'!$B$5:$B$102,1,0),Q10+14),Q10+7)))</f>
        <v/>
      </c>
      <c r="S10" s="288" t="str">
        <f>IF($H10="(en blanco)","",IF($H10="","",IFERROR(IF(VLOOKUP(R10+7,'Fechas de clase'!$B$5:$B$102,1,0),R10+14),R10+7)))</f>
        <v/>
      </c>
      <c r="T10" s="288" t="str">
        <f>IF($H10="(en blanco)","",IF($H10="","",IFERROR(IF(VLOOKUP(S10+7,'Fechas de clase'!$B$5:$B$102,1,0),S10+14),S10+7)))</f>
        <v/>
      </c>
      <c r="U10" s="288" t="str">
        <f>IF($H10="(en blanco)","",IF($H10="","",IFERROR(IF(VLOOKUP(T10+7,'Fechas de clase'!$B$5:$B$102,1,0),T10+14),T10+7)))</f>
        <v/>
      </c>
      <c r="V10" s="288" t="str">
        <f>IF($H10="(en blanco)","",IF($H10="","",IFERROR(IF(VLOOKUP(U10+7,'Fechas de clase'!$B$5:$B$102,1,0),U10+14),U10+7)))</f>
        <v/>
      </c>
      <c r="W10" s="288" t="str">
        <f>IF($H10="(en blanco)","",IF($H10="","",IFERROR(IF(VLOOKUP(V10+7,'Fechas de clase'!$B$5:$B$102,1,0),V10+14),V10+7)))</f>
        <v/>
      </c>
      <c r="X10" s="288" t="str">
        <f>IF($H10="(en blanco)","",IF($H10="","",IFERROR(IF(VLOOKUP(W10+7,'Fechas de clase'!$B$5:$B$102,1,0),W10+14),W10+7)))</f>
        <v/>
      </c>
      <c r="Y10" s="288" t="str">
        <f>IF($H10="(en blanco)","",IF($H10="","",IFERROR(IF(VLOOKUP(X10+7,'Fechas de clase'!$B$5:$B$102,1,0),X10+14),X10+7)))</f>
        <v/>
      </c>
    </row>
    <row r="11" spans="2:25">
      <c r="B11" s="284">
        <v>45837</v>
      </c>
      <c r="C11" s="285" t="s">
        <v>441</v>
      </c>
      <c r="J11" s="287" t="str">
        <f t="shared" si="0"/>
        <v/>
      </c>
      <c r="K11" s="288" t="str">
        <f>IF($H11="(en blanco)","",IF($H11="","",IFERROR(IF(VLOOKUP(H11+7,'Fechas de clase'!$B$5:$B$102,1,0),H11+14),H11+7)))</f>
        <v/>
      </c>
      <c r="L11" s="288" t="str">
        <f>IF($H11="(en blanco)","",IF($H11="","",IFERROR(IF(VLOOKUP(K11+7,'Fechas de clase'!$B$5:$B$102,1,0),K11+14),K11+7)))</f>
        <v/>
      </c>
      <c r="M11" s="288" t="str">
        <f>IF($H11="(en blanco)","",IF($H11="","",IFERROR(IF(VLOOKUP(L11+7,'Fechas de clase'!$B$5:$B$102,1,0),L11+14),L11+7)))</f>
        <v/>
      </c>
      <c r="N11" s="288" t="str">
        <f>IF($H11="(en blanco)","",IF($H11="","",IFERROR(IF(VLOOKUP(M11+7,'Fechas de clase'!$B$5:$B$102,1,0),M11+14),M11+7)))</f>
        <v/>
      </c>
      <c r="O11" s="288" t="str">
        <f>IF($H11="(en blanco)","",IF($H11="","",IFERROR(IF(VLOOKUP(N11+7,'Fechas de clase'!$B$5:$B$102,1,0),N11+14),N11+7)))</f>
        <v/>
      </c>
      <c r="P11" s="288" t="str">
        <f>IF($H11="(en blanco)","",IF($H11="","",IFERROR(IF(VLOOKUP(O11+7,'Fechas de clase'!$B$5:$B$102,1,0),O11+14),O11+7)))</f>
        <v/>
      </c>
      <c r="Q11" s="288" t="str">
        <f>IF($H11="(en blanco)","",IF($H11="","",IFERROR(IF(VLOOKUP(P11+7,'Fechas de clase'!$B$5:$B$102,1,0),P11+14),P11+7)))</f>
        <v/>
      </c>
      <c r="R11" s="288" t="str">
        <f>IF($H11="(en blanco)","",IF($H11="","",IFERROR(IF(VLOOKUP(Q11+7,'Fechas de clase'!$B$5:$B$102,1,0),Q11+14),Q11+7)))</f>
        <v/>
      </c>
      <c r="S11" s="288" t="str">
        <f>IF($H11="(en blanco)","",IF($H11="","",IFERROR(IF(VLOOKUP(R11+7,'Fechas de clase'!$B$5:$B$102,1,0),R11+14),R11+7)))</f>
        <v/>
      </c>
      <c r="T11" s="288" t="str">
        <f>IF($H11="(en blanco)","",IF($H11="","",IFERROR(IF(VLOOKUP(S11+7,'Fechas de clase'!$B$5:$B$102,1,0),S11+14),S11+7)))</f>
        <v/>
      </c>
      <c r="U11" s="288" t="str">
        <f>IF($H11="(en blanco)","",IF($H11="","",IFERROR(IF(VLOOKUP(T11+7,'Fechas de clase'!$B$5:$B$102,1,0),T11+14),T11+7)))</f>
        <v/>
      </c>
      <c r="V11" s="288" t="str">
        <f>IF($H11="(en blanco)","",IF($H11="","",IFERROR(IF(VLOOKUP(U11+7,'Fechas de clase'!$B$5:$B$102,1,0),U11+14),U11+7)))</f>
        <v/>
      </c>
      <c r="W11" s="288" t="str">
        <f>IF($H11="(en blanco)","",IF($H11="","",IFERROR(IF(VLOOKUP(V11+7,'Fechas de clase'!$B$5:$B$102,1,0),V11+14),V11+7)))</f>
        <v/>
      </c>
      <c r="X11" s="288" t="str">
        <f>IF($H11="(en blanco)","",IF($H11="","",IFERROR(IF(VLOOKUP(W11+7,'Fechas de clase'!$B$5:$B$102,1,0),W11+14),W11+7)))</f>
        <v/>
      </c>
      <c r="Y11" s="288" t="str">
        <f>IF($H11="(en blanco)","",IF($H11="","",IFERROR(IF(VLOOKUP(X11+7,'Fechas de clase'!$B$5:$B$102,1,0),X11+14),X11+7)))</f>
        <v/>
      </c>
    </row>
    <row r="12" spans="2:25">
      <c r="B12" s="284">
        <v>45861</v>
      </c>
      <c r="C12" s="285" t="s">
        <v>442</v>
      </c>
      <c r="J12" s="287" t="str">
        <f t="shared" si="0"/>
        <v/>
      </c>
      <c r="K12" s="288" t="str">
        <f>IF($H12="(en blanco)","",IF($H12="","",IFERROR(IF(VLOOKUP(H12+7,'Fechas de clase'!$B$5:$B$102,1,0),H12+14),H12+7)))</f>
        <v/>
      </c>
      <c r="L12" s="288" t="str">
        <f>IF($H12="(en blanco)","",IF($H12="","",IFERROR(IF(VLOOKUP(K12+7,'Fechas de clase'!$B$5:$B$102,1,0),K12+14),K12+7)))</f>
        <v/>
      </c>
      <c r="M12" s="288" t="str">
        <f>IF($H12="(en blanco)","",IF($H12="","",IFERROR(IF(VLOOKUP(L12+7,'Fechas de clase'!$B$5:$B$102,1,0),L12+14),L12+7)))</f>
        <v/>
      </c>
      <c r="N12" s="288" t="str">
        <f>IF($H12="(en blanco)","",IF($H12="","",IFERROR(IF(VLOOKUP(M12+7,'Fechas de clase'!$B$5:$B$102,1,0),M12+14),M12+7)))</f>
        <v/>
      </c>
      <c r="O12" s="288" t="str">
        <f>IF($H12="(en blanco)","",IF($H12="","",IFERROR(IF(VLOOKUP(N12+7,'Fechas de clase'!$B$5:$B$102,1,0),N12+14),N12+7)))</f>
        <v/>
      </c>
      <c r="P12" s="288" t="str">
        <f>IF($H12="(en blanco)","",IF($H12="","",IFERROR(IF(VLOOKUP(O12+7,'Fechas de clase'!$B$5:$B$102,1,0),O12+14),O12+7)))</f>
        <v/>
      </c>
      <c r="Q12" s="288" t="str">
        <f>IF($H12="(en blanco)","",IF($H12="","",IFERROR(IF(VLOOKUP(P12+7,'Fechas de clase'!$B$5:$B$102,1,0),P12+14),P12+7)))</f>
        <v/>
      </c>
      <c r="R12" s="288" t="str">
        <f>IF($H12="(en blanco)","",IF($H12="","",IFERROR(IF(VLOOKUP(Q12+7,'Fechas de clase'!$B$5:$B$102,1,0),Q12+14),Q12+7)))</f>
        <v/>
      </c>
      <c r="S12" s="288" t="str">
        <f>IF($H12="(en blanco)","",IF($H12="","",IFERROR(IF(VLOOKUP(R12+7,'Fechas de clase'!$B$5:$B$102,1,0),R12+14),R12+7)))</f>
        <v/>
      </c>
      <c r="T12" s="288" t="str">
        <f>IF($H12="(en blanco)","",IF($H12="","",IFERROR(IF(VLOOKUP(S12+7,'Fechas de clase'!$B$5:$B$102,1,0),S12+14),S12+7)))</f>
        <v/>
      </c>
      <c r="U12" s="288" t="str">
        <f>IF($H12="(en blanco)","",IF($H12="","",IFERROR(IF(VLOOKUP(T12+7,'Fechas de clase'!$B$5:$B$102,1,0),T12+14),T12+7)))</f>
        <v/>
      </c>
      <c r="V12" s="288" t="str">
        <f>IF($H12="(en blanco)","",IF($H12="","",IFERROR(IF(VLOOKUP(U12+7,'Fechas de clase'!$B$5:$B$102,1,0),U12+14),U12+7)))</f>
        <v/>
      </c>
      <c r="W12" s="288" t="str">
        <f>IF($H12="(en blanco)","",IF($H12="","",IFERROR(IF(VLOOKUP(V12+7,'Fechas de clase'!$B$5:$B$102,1,0),V12+14),V12+7)))</f>
        <v/>
      </c>
      <c r="X12" s="288" t="str">
        <f>IF($H12="(en blanco)","",IF($H12="","",IFERROR(IF(VLOOKUP(W12+7,'Fechas de clase'!$B$5:$B$102,1,0),W12+14),W12+7)))</f>
        <v/>
      </c>
      <c r="Y12" s="288" t="str">
        <f>IF($H12="(en blanco)","",IF($H12="","",IFERROR(IF(VLOOKUP(X12+7,'Fechas de clase'!$B$5:$B$102,1,0),X12+14),X12+7)))</f>
        <v/>
      </c>
    </row>
    <row r="13" spans="2:25">
      <c r="B13" s="284">
        <v>45866</v>
      </c>
      <c r="C13" s="285" t="s">
        <v>443</v>
      </c>
      <c r="J13" s="287" t="str">
        <f t="shared" si="0"/>
        <v/>
      </c>
      <c r="K13" s="288" t="str">
        <f>IF($H13="(en blanco)","",IF($H13="","",IFERROR(IF(VLOOKUP(H13+7,'Fechas de clase'!$B$5:$B$102,1,0),H13+14),H13+7)))</f>
        <v/>
      </c>
      <c r="L13" s="288" t="str">
        <f>IF($H13="(en blanco)","",IF($H13="","",IFERROR(IF(VLOOKUP(K13+7,'Fechas de clase'!$B$5:$B$102,1,0),K13+14),K13+7)))</f>
        <v/>
      </c>
      <c r="M13" s="288" t="str">
        <f>IF($H13="(en blanco)","",IF($H13="","",IFERROR(IF(VLOOKUP(L13+7,'Fechas de clase'!$B$5:$B$102,1,0),L13+14),L13+7)))</f>
        <v/>
      </c>
      <c r="N13" s="288" t="str">
        <f>IF($H13="(en blanco)","",IF($H13="","",IFERROR(IF(VLOOKUP(M13+7,'Fechas de clase'!$B$5:$B$102,1,0),M13+14),M13+7)))</f>
        <v/>
      </c>
      <c r="O13" s="288" t="str">
        <f>IF($H13="(en blanco)","",IF($H13="","",IFERROR(IF(VLOOKUP(N13+7,'Fechas de clase'!$B$5:$B$102,1,0),N13+14),N13+7)))</f>
        <v/>
      </c>
      <c r="P13" s="288" t="str">
        <f>IF($H13="(en blanco)","",IF($H13="","",IFERROR(IF(VLOOKUP(O13+7,'Fechas de clase'!$B$5:$B$102,1,0),O13+14),O13+7)))</f>
        <v/>
      </c>
      <c r="Q13" s="288" t="str">
        <f>IF($H13="(en blanco)","",IF($H13="","",IFERROR(IF(VLOOKUP(P13+7,'Fechas de clase'!$B$5:$B$102,1,0),P13+14),P13+7)))</f>
        <v/>
      </c>
      <c r="R13" s="288" t="str">
        <f>IF($H13="(en blanco)","",IF($H13="","",IFERROR(IF(VLOOKUP(Q13+7,'Fechas de clase'!$B$5:$B$102,1,0),Q13+14),Q13+7)))</f>
        <v/>
      </c>
      <c r="S13" s="288" t="str">
        <f>IF($H13="(en blanco)","",IF($H13="","",IFERROR(IF(VLOOKUP(R13+7,'Fechas de clase'!$B$5:$B$102,1,0),R13+14),R13+7)))</f>
        <v/>
      </c>
      <c r="T13" s="288" t="str">
        <f>IF($H13="(en blanco)","",IF($H13="","",IFERROR(IF(VLOOKUP(S13+7,'Fechas de clase'!$B$5:$B$102,1,0),S13+14),S13+7)))</f>
        <v/>
      </c>
      <c r="U13" s="288" t="str">
        <f>IF($H13="(en blanco)","",IF($H13="","",IFERROR(IF(VLOOKUP(T13+7,'Fechas de clase'!$B$5:$B$102,1,0),T13+14),T13+7)))</f>
        <v/>
      </c>
      <c r="V13" s="288" t="str">
        <f>IF($H13="(en blanco)","",IF($H13="","",IFERROR(IF(VLOOKUP(U13+7,'Fechas de clase'!$B$5:$B$102,1,0),U13+14),U13+7)))</f>
        <v/>
      </c>
      <c r="W13" s="288" t="str">
        <f>IF($H13="(en blanco)","",IF($H13="","",IFERROR(IF(VLOOKUP(V13+7,'Fechas de clase'!$B$5:$B$102,1,0),V13+14),V13+7)))</f>
        <v/>
      </c>
      <c r="X13" s="288" t="str">
        <f>IF($H13="(en blanco)","",IF($H13="","",IFERROR(IF(VLOOKUP(W13+7,'Fechas de clase'!$B$5:$B$102,1,0),W13+14),W13+7)))</f>
        <v/>
      </c>
      <c r="Y13" s="288" t="str">
        <f>IF($H13="(en blanco)","",IF($H13="","",IFERROR(IF(VLOOKUP(X13+7,'Fechas de clase'!$B$5:$B$102,1,0),X13+14),X13+7)))</f>
        <v/>
      </c>
    </row>
    <row r="14" spans="2:25">
      <c r="B14" s="284">
        <v>45867</v>
      </c>
      <c r="C14" s="285" t="s">
        <v>444</v>
      </c>
      <c r="J14" s="287" t="str">
        <f t="shared" si="0"/>
        <v/>
      </c>
      <c r="K14" s="288" t="str">
        <f>IF($H14="(en blanco)","",IF($H14="","",IFERROR(IF(VLOOKUP(H14+7,'Fechas de clase'!$B$5:$B$102,1,0),H14+14),H14+7)))</f>
        <v/>
      </c>
      <c r="L14" s="288" t="str">
        <f>IF($H14="(en blanco)","",IF($H14="","",IFERROR(IF(VLOOKUP(K14+7,'Fechas de clase'!$B$5:$B$102,1,0),K14+14),K14+7)))</f>
        <v/>
      </c>
      <c r="M14" s="288" t="str">
        <f>IF($H14="(en blanco)","",IF($H14="","",IFERROR(IF(VLOOKUP(L14+7,'Fechas de clase'!$B$5:$B$102,1,0),L14+14),L14+7)))</f>
        <v/>
      </c>
      <c r="N14" s="288" t="str">
        <f>IF($H14="(en blanco)","",IF($H14="","",IFERROR(IF(VLOOKUP(M14+7,'Fechas de clase'!$B$5:$B$102,1,0),M14+14),M14+7)))</f>
        <v/>
      </c>
      <c r="O14" s="288" t="str">
        <f>IF($H14="(en blanco)","",IF($H14="","",IFERROR(IF(VLOOKUP(N14+7,'Fechas de clase'!$B$5:$B$102,1,0),N14+14),N14+7)))</f>
        <v/>
      </c>
      <c r="P14" s="288" t="str">
        <f>IF($H14="(en blanco)","",IF($H14="","",IFERROR(IF(VLOOKUP(O14+7,'Fechas de clase'!$B$5:$B$102,1,0),O14+14),O14+7)))</f>
        <v/>
      </c>
      <c r="Q14" s="288" t="str">
        <f>IF($H14="(en blanco)","",IF($H14="","",IFERROR(IF(VLOOKUP(P14+7,'Fechas de clase'!$B$5:$B$102,1,0),P14+14),P14+7)))</f>
        <v/>
      </c>
      <c r="R14" s="288" t="str">
        <f>IF($H14="(en blanco)","",IF($H14="","",IFERROR(IF(VLOOKUP(Q14+7,'Fechas de clase'!$B$5:$B$102,1,0),Q14+14),Q14+7)))</f>
        <v/>
      </c>
      <c r="S14" s="288" t="str">
        <f>IF($H14="(en blanco)","",IF($H14="","",IFERROR(IF(VLOOKUP(R14+7,'Fechas de clase'!$B$5:$B$102,1,0),R14+14),R14+7)))</f>
        <v/>
      </c>
      <c r="T14" s="288" t="str">
        <f>IF($H14="(en blanco)","",IF($H14="","",IFERROR(IF(VLOOKUP(S14+7,'Fechas de clase'!$B$5:$B$102,1,0),S14+14),S14+7)))</f>
        <v/>
      </c>
      <c r="U14" s="288" t="str">
        <f>IF($H14="(en blanco)","",IF($H14="","",IFERROR(IF(VLOOKUP(T14+7,'Fechas de clase'!$B$5:$B$102,1,0),T14+14),T14+7)))</f>
        <v/>
      </c>
      <c r="V14" s="288" t="str">
        <f>IF($H14="(en blanco)","",IF($H14="","",IFERROR(IF(VLOOKUP(U14+7,'Fechas de clase'!$B$5:$B$102,1,0),U14+14),U14+7)))</f>
        <v/>
      </c>
      <c r="W14" s="288" t="str">
        <f>IF($H14="(en blanco)","",IF($H14="","",IFERROR(IF(VLOOKUP(V14+7,'Fechas de clase'!$B$5:$B$102,1,0),V14+14),V14+7)))</f>
        <v/>
      </c>
      <c r="X14" s="288" t="str">
        <f>IF($H14="(en blanco)","",IF($H14="","",IFERROR(IF(VLOOKUP(W14+7,'Fechas de clase'!$B$5:$B$102,1,0),W14+14),W14+7)))</f>
        <v/>
      </c>
      <c r="Y14" s="288" t="str">
        <f>IF($H14="(en blanco)","",IF($H14="","",IFERROR(IF(VLOOKUP(X14+7,'Fechas de clase'!$B$5:$B$102,1,0),X14+14),X14+7)))</f>
        <v/>
      </c>
    </row>
    <row r="15" spans="2:25">
      <c r="B15" s="284">
        <v>45875</v>
      </c>
      <c r="C15" s="285" t="s">
        <v>445</v>
      </c>
      <c r="J15" s="287" t="str">
        <f t="shared" si="0"/>
        <v/>
      </c>
      <c r="K15" s="288" t="str">
        <f>IF($H15="(en blanco)","",IF($H15="","",IFERROR(IF(VLOOKUP(H15+7,'Fechas de clase'!$B$5:$B$102,1,0),H15+14),H15+7)))</f>
        <v/>
      </c>
      <c r="L15" s="288" t="str">
        <f>IF($H15="(en blanco)","",IF($H15="","",IFERROR(IF(VLOOKUP(K15+7,'Fechas de clase'!$B$5:$B$102,1,0),K15+14),K15+7)))</f>
        <v/>
      </c>
      <c r="M15" s="288" t="str">
        <f>IF($H15="(en blanco)","",IF($H15="","",IFERROR(IF(VLOOKUP(L15+7,'Fechas de clase'!$B$5:$B$102,1,0),L15+14),L15+7)))</f>
        <v/>
      </c>
      <c r="N15" s="288" t="str">
        <f>IF($H15="(en blanco)","",IF($H15="","",IFERROR(IF(VLOOKUP(M15+7,'Fechas de clase'!$B$5:$B$102,1,0),M15+14),M15+7)))</f>
        <v/>
      </c>
      <c r="O15" s="288" t="str">
        <f>IF($H15="(en blanco)","",IF($H15="","",IFERROR(IF(VLOOKUP(N15+7,'Fechas de clase'!$B$5:$B$102,1,0),N15+14),N15+7)))</f>
        <v/>
      </c>
      <c r="P15" s="288" t="str">
        <f>IF($H15="(en blanco)","",IF($H15="","",IFERROR(IF(VLOOKUP(O15+7,'Fechas de clase'!$B$5:$B$102,1,0),O15+14),O15+7)))</f>
        <v/>
      </c>
      <c r="Q15" s="288" t="str">
        <f>IF($H15="(en blanco)","",IF($H15="","",IFERROR(IF(VLOOKUP(P15+7,'Fechas de clase'!$B$5:$B$102,1,0),P15+14),P15+7)))</f>
        <v/>
      </c>
      <c r="R15" s="288" t="str">
        <f>IF($H15="(en blanco)","",IF($H15="","",IFERROR(IF(VLOOKUP(Q15+7,'Fechas de clase'!$B$5:$B$102,1,0),Q15+14),Q15+7)))</f>
        <v/>
      </c>
      <c r="S15" s="288" t="str">
        <f>IF($H15="(en blanco)","",IF($H15="","",IFERROR(IF(VLOOKUP(R15+7,'Fechas de clase'!$B$5:$B$102,1,0),R15+14),R15+7)))</f>
        <v/>
      </c>
      <c r="T15" s="288" t="str">
        <f>IF($H15="(en blanco)","",IF($H15="","",IFERROR(IF(VLOOKUP(S15+7,'Fechas de clase'!$B$5:$B$102,1,0),S15+14),S15+7)))</f>
        <v/>
      </c>
      <c r="U15" s="288" t="str">
        <f>IF($H15="(en blanco)","",IF($H15="","",IFERROR(IF(VLOOKUP(T15+7,'Fechas de clase'!$B$5:$B$102,1,0),T15+14),T15+7)))</f>
        <v/>
      </c>
      <c r="V15" s="288" t="str">
        <f>IF($H15="(en blanco)","",IF($H15="","",IFERROR(IF(VLOOKUP(U15+7,'Fechas de clase'!$B$5:$B$102,1,0),U15+14),U15+7)))</f>
        <v/>
      </c>
      <c r="W15" s="288" t="str">
        <f>IF($H15="(en blanco)","",IF($H15="","",IFERROR(IF(VLOOKUP(V15+7,'Fechas de clase'!$B$5:$B$102,1,0),V15+14),V15+7)))</f>
        <v/>
      </c>
      <c r="X15" s="288" t="str">
        <f>IF($H15="(en blanco)","",IF($H15="","",IFERROR(IF(VLOOKUP(W15+7,'Fechas de clase'!$B$5:$B$102,1,0),W15+14),W15+7)))</f>
        <v/>
      </c>
      <c r="Y15" s="288" t="str">
        <f>IF($H15="(en blanco)","",IF($H15="","",IFERROR(IF(VLOOKUP(X15+7,'Fechas de clase'!$B$5:$B$102,1,0),X15+14),X15+7)))</f>
        <v/>
      </c>
    </row>
    <row r="16" spans="2:25">
      <c r="B16" s="284">
        <v>45899</v>
      </c>
      <c r="C16" s="285" t="s">
        <v>446</v>
      </c>
      <c r="J16" s="287" t="str">
        <f t="shared" si="0"/>
        <v/>
      </c>
      <c r="K16" s="288" t="str">
        <f>IF($H16="(en blanco)","",IF($H16="","",IFERROR(IF(VLOOKUP(H16+7,'Fechas de clase'!$B$5:$B$102,1,0),H16+14),H16+7)))</f>
        <v/>
      </c>
      <c r="L16" s="288" t="str">
        <f>IF($H16="(en blanco)","",IF($H16="","",IFERROR(IF(VLOOKUP(K16+7,'Fechas de clase'!$B$5:$B$102,1,0),K16+14),K16+7)))</f>
        <v/>
      </c>
      <c r="M16" s="288" t="str">
        <f>IF($H16="(en blanco)","",IF($H16="","",IFERROR(IF(VLOOKUP(L16+7,'Fechas de clase'!$B$5:$B$102,1,0),L16+14),L16+7)))</f>
        <v/>
      </c>
      <c r="N16" s="288" t="str">
        <f>IF($H16="(en blanco)","",IF($H16="","",IFERROR(IF(VLOOKUP(M16+7,'Fechas de clase'!$B$5:$B$102,1,0),M16+14),M16+7)))</f>
        <v/>
      </c>
      <c r="O16" s="288" t="str">
        <f>IF($H16="(en blanco)","",IF($H16="","",IFERROR(IF(VLOOKUP(N16+7,'Fechas de clase'!$B$5:$B$102,1,0),N16+14),N16+7)))</f>
        <v/>
      </c>
      <c r="P16" s="288" t="str">
        <f>IF($H16="(en blanco)","",IF($H16="","",IFERROR(IF(VLOOKUP(O16+7,'Fechas de clase'!$B$5:$B$102,1,0),O16+14),O16+7)))</f>
        <v/>
      </c>
      <c r="Q16" s="288" t="str">
        <f>IF($H16="(en blanco)","",IF($H16="","",IFERROR(IF(VLOOKUP(P16+7,'Fechas de clase'!$B$5:$B$102,1,0),P16+14),P16+7)))</f>
        <v/>
      </c>
      <c r="R16" s="288" t="str">
        <f>IF($H16="(en blanco)","",IF($H16="","",IFERROR(IF(VLOOKUP(Q16+7,'Fechas de clase'!$B$5:$B$102,1,0),Q16+14),Q16+7)))</f>
        <v/>
      </c>
      <c r="S16" s="288" t="str">
        <f>IF($H16="(en blanco)","",IF($H16="","",IFERROR(IF(VLOOKUP(R16+7,'Fechas de clase'!$B$5:$B$102,1,0),R16+14),R16+7)))</f>
        <v/>
      </c>
      <c r="T16" s="288" t="str">
        <f>IF($H16="(en blanco)","",IF($H16="","",IFERROR(IF(VLOOKUP(S16+7,'Fechas de clase'!$B$5:$B$102,1,0),S16+14),S16+7)))</f>
        <v/>
      </c>
      <c r="U16" s="288" t="str">
        <f>IF($H16="(en blanco)","",IF($H16="","",IFERROR(IF(VLOOKUP(T16+7,'Fechas de clase'!$B$5:$B$102,1,0),T16+14),T16+7)))</f>
        <v/>
      </c>
      <c r="V16" s="288" t="str">
        <f>IF($H16="(en blanco)","",IF($H16="","",IFERROR(IF(VLOOKUP(U16+7,'Fechas de clase'!$B$5:$B$102,1,0),U16+14),U16+7)))</f>
        <v/>
      </c>
      <c r="W16" s="288" t="str">
        <f>IF($H16="(en blanco)","",IF($H16="","",IFERROR(IF(VLOOKUP(V16+7,'Fechas de clase'!$B$5:$B$102,1,0),V16+14),V16+7)))</f>
        <v/>
      </c>
      <c r="X16" s="288" t="str">
        <f>IF($H16="(en blanco)","",IF($H16="","",IFERROR(IF(VLOOKUP(W16+7,'Fechas de clase'!$B$5:$B$102,1,0),W16+14),W16+7)))</f>
        <v/>
      </c>
      <c r="Y16" s="288" t="str">
        <f>IF($H16="(en blanco)","",IF($H16="","",IFERROR(IF(VLOOKUP(X16+7,'Fechas de clase'!$B$5:$B$102,1,0),X16+14),X16+7)))</f>
        <v/>
      </c>
    </row>
    <row r="17" spans="2:25">
      <c r="B17" s="284">
        <v>45938</v>
      </c>
      <c r="C17" s="285" t="s">
        <v>447</v>
      </c>
      <c r="J17" s="287" t="str">
        <f t="shared" si="0"/>
        <v/>
      </c>
      <c r="K17" s="288" t="str">
        <f>IF($H17="(en blanco)","",IF($H17="","",IFERROR(IF(VLOOKUP(H17+7,'Fechas de clase'!$B$5:$B$102,1,0),H17+14),H17+7)))</f>
        <v/>
      </c>
      <c r="L17" s="288" t="str">
        <f>IF($H17="(en blanco)","",IF($H17="","",IFERROR(IF(VLOOKUP(K17+7,'Fechas de clase'!$B$5:$B$102,1,0),K17+14),K17+7)))</f>
        <v/>
      </c>
      <c r="M17" s="288" t="str">
        <f>IF($H17="(en blanco)","",IF($H17="","",IFERROR(IF(VLOOKUP(L17+7,'Fechas de clase'!$B$5:$B$102,1,0),L17+14),L17+7)))</f>
        <v/>
      </c>
      <c r="N17" s="288" t="str">
        <f>IF($H17="(en blanco)","",IF($H17="","",IFERROR(IF(VLOOKUP(M17+7,'Fechas de clase'!$B$5:$B$102,1,0),M17+14),M17+7)))</f>
        <v/>
      </c>
      <c r="O17" s="288" t="str">
        <f>IF($H17="(en blanco)","",IF($H17="","",IFERROR(IF(VLOOKUP(N17+7,'Fechas de clase'!$B$5:$B$102,1,0),N17+14),N17+7)))</f>
        <v/>
      </c>
      <c r="P17" s="288" t="str">
        <f>IF($H17="(en blanco)","",IF($H17="","",IFERROR(IF(VLOOKUP(O17+7,'Fechas de clase'!$B$5:$B$102,1,0),O17+14),O17+7)))</f>
        <v/>
      </c>
      <c r="Q17" s="288" t="str">
        <f>IF($H17="(en blanco)","",IF($H17="","",IFERROR(IF(VLOOKUP(P17+7,'Fechas de clase'!$B$5:$B$102,1,0),P17+14),P17+7)))</f>
        <v/>
      </c>
      <c r="R17" s="288" t="str">
        <f>IF($H17="(en blanco)","",IF($H17="","",IFERROR(IF(VLOOKUP(Q17+7,'Fechas de clase'!$B$5:$B$102,1,0),Q17+14),Q17+7)))</f>
        <v/>
      </c>
      <c r="S17" s="288" t="str">
        <f>IF($H17="(en blanco)","",IF($H17="","",IFERROR(IF(VLOOKUP(R17+7,'Fechas de clase'!$B$5:$B$102,1,0),R17+14),R17+7)))</f>
        <v/>
      </c>
      <c r="T17" s="288" t="str">
        <f>IF($H17="(en blanco)","",IF($H17="","",IFERROR(IF(VLOOKUP(S17+7,'Fechas de clase'!$B$5:$B$102,1,0),S17+14),S17+7)))</f>
        <v/>
      </c>
      <c r="U17" s="288" t="str">
        <f>IF($H17="(en blanco)","",IF($H17="","",IFERROR(IF(VLOOKUP(T17+7,'Fechas de clase'!$B$5:$B$102,1,0),T17+14),T17+7)))</f>
        <v/>
      </c>
      <c r="V17" s="288" t="str">
        <f>IF($H17="(en blanco)","",IF($H17="","",IFERROR(IF(VLOOKUP(U17+7,'Fechas de clase'!$B$5:$B$102,1,0),U17+14),U17+7)))</f>
        <v/>
      </c>
      <c r="W17" s="288" t="str">
        <f>IF($H17="(en blanco)","",IF($H17="","",IFERROR(IF(VLOOKUP(V17+7,'Fechas de clase'!$B$5:$B$102,1,0),V17+14),V17+7)))</f>
        <v/>
      </c>
      <c r="X17" s="288" t="str">
        <f>IF($H17="(en blanco)","",IF($H17="","",IFERROR(IF(VLOOKUP(W17+7,'Fechas de clase'!$B$5:$B$102,1,0),W17+14),W17+7)))</f>
        <v/>
      </c>
      <c r="Y17" s="288" t="str">
        <f>IF($H17="(en blanco)","",IF($H17="","",IFERROR(IF(VLOOKUP(X17+7,'Fechas de clase'!$B$5:$B$102,1,0),X17+14),X17+7)))</f>
        <v/>
      </c>
    </row>
    <row r="18" spans="2:25">
      <c r="B18" s="284">
        <v>45962</v>
      </c>
      <c r="C18" s="285" t="s">
        <v>448</v>
      </c>
      <c r="J18" s="287" t="str">
        <f t="shared" si="0"/>
        <v/>
      </c>
      <c r="K18" s="288" t="str">
        <f>IF($H18="(en blanco)","",IF($H18="","",IFERROR(IF(VLOOKUP(H18+7,'Fechas de clase'!$B$5:$B$102,1,0),H18+14),H18+7)))</f>
        <v/>
      </c>
      <c r="L18" s="288" t="str">
        <f>IF($H18="(en blanco)","",IF($H18="","",IFERROR(IF(VLOOKUP(K18+7,'Fechas de clase'!$B$5:$B$102,1,0),K18+14),K18+7)))</f>
        <v/>
      </c>
      <c r="M18" s="288" t="str">
        <f>IF($H18="(en blanco)","",IF($H18="","",IFERROR(IF(VLOOKUP(L18+7,'Fechas de clase'!$B$5:$B$102,1,0),L18+14),L18+7)))</f>
        <v/>
      </c>
      <c r="N18" s="288" t="str">
        <f>IF($H18="(en blanco)","",IF($H18="","",IFERROR(IF(VLOOKUP(M18+7,'Fechas de clase'!$B$5:$B$102,1,0),M18+14),M18+7)))</f>
        <v/>
      </c>
      <c r="O18" s="288" t="str">
        <f>IF($H18="(en blanco)","",IF($H18="","",IFERROR(IF(VLOOKUP(N18+7,'Fechas de clase'!$B$5:$B$102,1,0),N18+14),N18+7)))</f>
        <v/>
      </c>
      <c r="P18" s="288" t="str">
        <f>IF($H18="(en blanco)","",IF($H18="","",IFERROR(IF(VLOOKUP(O18+7,'Fechas de clase'!$B$5:$B$102,1,0),O18+14),O18+7)))</f>
        <v/>
      </c>
      <c r="Q18" s="288" t="str">
        <f>IF($H18="(en blanco)","",IF($H18="","",IFERROR(IF(VLOOKUP(P18+7,'Fechas de clase'!$B$5:$B$102,1,0),P18+14),P18+7)))</f>
        <v/>
      </c>
      <c r="R18" s="288" t="str">
        <f>IF($H18="(en blanco)","",IF($H18="","",IFERROR(IF(VLOOKUP(Q18+7,'Fechas de clase'!$B$5:$B$102,1,0),Q18+14),Q18+7)))</f>
        <v/>
      </c>
      <c r="S18" s="288" t="str">
        <f>IF($H18="(en blanco)","",IF($H18="","",IFERROR(IF(VLOOKUP(R18+7,'Fechas de clase'!$B$5:$B$102,1,0),R18+14),R18+7)))</f>
        <v/>
      </c>
      <c r="T18" s="288" t="str">
        <f>IF($H18="(en blanco)","",IF($H18="","",IFERROR(IF(VLOOKUP(S18+7,'Fechas de clase'!$B$5:$B$102,1,0),S18+14),S18+7)))</f>
        <v/>
      </c>
      <c r="U18" s="288" t="str">
        <f>IF($H18="(en blanco)","",IF($H18="","",IFERROR(IF(VLOOKUP(T18+7,'Fechas de clase'!$B$5:$B$102,1,0),T18+14),T18+7)))</f>
        <v/>
      </c>
      <c r="V18" s="288" t="str">
        <f>IF($H18="(en blanco)","",IF($H18="","",IFERROR(IF(VLOOKUP(U18+7,'Fechas de clase'!$B$5:$B$102,1,0),U18+14),U18+7)))</f>
        <v/>
      </c>
      <c r="W18" s="288" t="str">
        <f>IF($H18="(en blanco)","",IF($H18="","",IFERROR(IF(VLOOKUP(V18+7,'Fechas de clase'!$B$5:$B$102,1,0),V18+14),V18+7)))</f>
        <v/>
      </c>
      <c r="X18" s="288" t="str">
        <f>IF($H18="(en blanco)","",IF($H18="","",IFERROR(IF(VLOOKUP(W18+7,'Fechas de clase'!$B$5:$B$102,1,0),W18+14),W18+7)))</f>
        <v/>
      </c>
      <c r="Y18" s="288" t="str">
        <f>IF($H18="(en blanco)","",IF($H18="","",IFERROR(IF(VLOOKUP(X18+7,'Fechas de clase'!$B$5:$B$102,1,0),X18+14),X18+7)))</f>
        <v/>
      </c>
    </row>
    <row r="19" spans="2:25">
      <c r="B19" s="284">
        <v>45999</v>
      </c>
      <c r="C19" s="285" t="s">
        <v>449</v>
      </c>
      <c r="J19" s="287" t="str">
        <f t="shared" si="0"/>
        <v/>
      </c>
      <c r="K19" s="288" t="str">
        <f>IF($H19="(en blanco)","",IF($H19="","",IFERROR(IF(VLOOKUP(H19+7,'Fechas de clase'!$B$5:$B$102,1,0),H19+14),H19+7)))</f>
        <v/>
      </c>
      <c r="L19" s="288" t="str">
        <f>IF($H19="(en blanco)","",IF($H19="","",IFERROR(IF(VLOOKUP(K19+7,'Fechas de clase'!$B$5:$B$102,1,0),K19+14),K19+7)))</f>
        <v/>
      </c>
      <c r="M19" s="288" t="str">
        <f>IF($H19="(en blanco)","",IF($H19="","",IFERROR(IF(VLOOKUP(L19+7,'Fechas de clase'!$B$5:$B$102,1,0),L19+14),L19+7)))</f>
        <v/>
      </c>
      <c r="N19" s="288" t="str">
        <f>IF($H19="(en blanco)","",IF($H19="","",IFERROR(IF(VLOOKUP(M19+7,'Fechas de clase'!$B$5:$B$102,1,0),M19+14),M19+7)))</f>
        <v/>
      </c>
      <c r="O19" s="288" t="str">
        <f>IF($H19="(en blanco)","",IF($H19="","",IFERROR(IF(VLOOKUP(N19+7,'Fechas de clase'!$B$5:$B$102,1,0),N19+14),N19+7)))</f>
        <v/>
      </c>
      <c r="P19" s="288" t="str">
        <f>IF($H19="(en blanco)","",IF($H19="","",IFERROR(IF(VLOOKUP(O19+7,'Fechas de clase'!$B$5:$B$102,1,0),O19+14),O19+7)))</f>
        <v/>
      </c>
      <c r="Q19" s="288" t="str">
        <f>IF($H19="(en blanco)","",IF($H19="","",IFERROR(IF(VLOOKUP(P19+7,'Fechas de clase'!$B$5:$B$102,1,0),P19+14),P19+7)))</f>
        <v/>
      </c>
      <c r="R19" s="288" t="str">
        <f>IF($H19="(en blanco)","",IF($H19="","",IFERROR(IF(VLOOKUP(Q19+7,'Fechas de clase'!$B$5:$B$102,1,0),Q19+14),Q19+7)))</f>
        <v/>
      </c>
      <c r="S19" s="288" t="str">
        <f>IF($H19="(en blanco)","",IF($H19="","",IFERROR(IF(VLOOKUP(R19+7,'Fechas de clase'!$B$5:$B$102,1,0),R19+14),R19+7)))</f>
        <v/>
      </c>
      <c r="T19" s="288" t="str">
        <f>IF($H19="(en blanco)","",IF($H19="","",IFERROR(IF(VLOOKUP(S19+7,'Fechas de clase'!$B$5:$B$102,1,0),S19+14),S19+7)))</f>
        <v/>
      </c>
      <c r="U19" s="288" t="str">
        <f>IF($H19="(en blanco)","",IF($H19="","",IFERROR(IF(VLOOKUP(T19+7,'Fechas de clase'!$B$5:$B$102,1,0),T19+14),T19+7)))</f>
        <v/>
      </c>
      <c r="V19" s="288" t="str">
        <f>IF($H19="(en blanco)","",IF($H19="","",IFERROR(IF(VLOOKUP(U19+7,'Fechas de clase'!$B$5:$B$102,1,0),U19+14),U19+7)))</f>
        <v/>
      </c>
      <c r="W19" s="288" t="str">
        <f>IF($H19="(en blanco)","",IF($H19="","",IFERROR(IF(VLOOKUP(V19+7,'Fechas de clase'!$B$5:$B$102,1,0),V19+14),V19+7)))</f>
        <v/>
      </c>
      <c r="X19" s="288" t="str">
        <f>IF($H19="(en blanco)","",IF($H19="","",IFERROR(IF(VLOOKUP(W19+7,'Fechas de clase'!$B$5:$B$102,1,0),W19+14),W19+7)))</f>
        <v/>
      </c>
      <c r="Y19" s="288" t="str">
        <f>IF($H19="(en blanco)","",IF($H19="","",IFERROR(IF(VLOOKUP(X19+7,'Fechas de clase'!$B$5:$B$102,1,0),X19+14),X19+7)))</f>
        <v/>
      </c>
    </row>
    <row r="20" spans="2:25">
      <c r="B20" s="284">
        <v>46000</v>
      </c>
      <c r="C20" s="285" t="s">
        <v>450</v>
      </c>
      <c r="J20" s="287" t="str">
        <f t="shared" si="0"/>
        <v/>
      </c>
      <c r="K20" s="288" t="str">
        <f>IF($H20="(en blanco)","",IF($H20="","",IFERROR(IF(VLOOKUP(H20+7,'Fechas de clase'!$B$5:$B$102,1,0),H20+14),H20+7)))</f>
        <v/>
      </c>
      <c r="L20" s="288" t="str">
        <f>IF($H20="(en blanco)","",IF($H20="","",IFERROR(IF(VLOOKUP(K20+7,'Fechas de clase'!$B$5:$B$102,1,0),K20+14),K20+7)))</f>
        <v/>
      </c>
      <c r="M20" s="288" t="str">
        <f>IF($H20="(en blanco)","",IF($H20="","",IFERROR(IF(VLOOKUP(L20+7,'Fechas de clase'!$B$5:$B$102,1,0),L20+14),L20+7)))</f>
        <v/>
      </c>
      <c r="N20" s="288" t="str">
        <f>IF($H20="(en blanco)","",IF($H20="","",IFERROR(IF(VLOOKUP(M20+7,'Fechas de clase'!$B$5:$B$102,1,0),M20+14),M20+7)))</f>
        <v/>
      </c>
      <c r="O20" s="288" t="str">
        <f>IF($H20="(en blanco)","",IF($H20="","",IFERROR(IF(VLOOKUP(N20+7,'Fechas de clase'!$B$5:$B$102,1,0),N20+14),N20+7)))</f>
        <v/>
      </c>
      <c r="P20" s="288" t="str">
        <f>IF($H20="(en blanco)","",IF($H20="","",IFERROR(IF(VLOOKUP(O20+7,'Fechas de clase'!$B$5:$B$102,1,0),O20+14),O20+7)))</f>
        <v/>
      </c>
      <c r="Q20" s="288" t="str">
        <f>IF($H20="(en blanco)","",IF($H20="","",IFERROR(IF(VLOOKUP(P20+7,'Fechas de clase'!$B$5:$B$102,1,0),P20+14),P20+7)))</f>
        <v/>
      </c>
      <c r="R20" s="288" t="str">
        <f>IF($H20="(en blanco)","",IF($H20="","",IFERROR(IF(VLOOKUP(Q20+7,'Fechas de clase'!$B$5:$B$102,1,0),Q20+14),Q20+7)))</f>
        <v/>
      </c>
      <c r="S20" s="288" t="str">
        <f>IF($H20="(en blanco)","",IF($H20="","",IFERROR(IF(VLOOKUP(R20+7,'Fechas de clase'!$B$5:$B$102,1,0),R20+14),R20+7)))</f>
        <v/>
      </c>
      <c r="T20" s="288" t="str">
        <f>IF($H20="(en blanco)","",IF($H20="","",IFERROR(IF(VLOOKUP(S20+7,'Fechas de clase'!$B$5:$B$102,1,0),S20+14),S20+7)))</f>
        <v/>
      </c>
      <c r="U20" s="288" t="str">
        <f>IF($H20="(en blanco)","",IF($H20="","",IFERROR(IF(VLOOKUP(T20+7,'Fechas de clase'!$B$5:$B$102,1,0),T20+14),T20+7)))</f>
        <v/>
      </c>
      <c r="V20" s="288" t="str">
        <f>IF($H20="(en blanco)","",IF($H20="","",IFERROR(IF(VLOOKUP(U20+7,'Fechas de clase'!$B$5:$B$102,1,0),U20+14),U20+7)))</f>
        <v/>
      </c>
      <c r="W20" s="288" t="str">
        <f>IF($H20="(en blanco)","",IF($H20="","",IFERROR(IF(VLOOKUP(V20+7,'Fechas de clase'!$B$5:$B$102,1,0),V20+14),V20+7)))</f>
        <v/>
      </c>
      <c r="X20" s="288" t="str">
        <f>IF($H20="(en blanco)","",IF($H20="","",IFERROR(IF(VLOOKUP(W20+7,'Fechas de clase'!$B$5:$B$102,1,0),W20+14),W20+7)))</f>
        <v/>
      </c>
      <c r="Y20" s="288" t="str">
        <f>IF($H20="(en blanco)","",IF($H20="","",IFERROR(IF(VLOOKUP(X20+7,'Fechas de clase'!$B$5:$B$102,1,0),X20+14),X20+7)))</f>
        <v/>
      </c>
    </row>
    <row r="21" spans="2:25">
      <c r="B21" s="284">
        <v>46016</v>
      </c>
      <c r="C21" s="285" t="s">
        <v>451</v>
      </c>
      <c r="J21" s="287" t="str">
        <f t="shared" si="0"/>
        <v/>
      </c>
      <c r="K21" s="288" t="str">
        <f>IF($H21="(en blanco)","",IF($H21="","",IFERROR(IF(VLOOKUP(H21+7,'Fechas de clase'!$B$5:$B$102,1,0),H21+14),H21+7)))</f>
        <v/>
      </c>
      <c r="L21" s="288" t="str">
        <f>IF($H21="(en blanco)","",IF($H21="","",IFERROR(IF(VLOOKUP(K21+7,'Fechas de clase'!$B$5:$B$102,1,0),K21+14),K21+7)))</f>
        <v/>
      </c>
      <c r="M21" s="288" t="str">
        <f>IF($H21="(en blanco)","",IF($H21="","",IFERROR(IF(VLOOKUP(L21+7,'Fechas de clase'!$B$5:$B$102,1,0),L21+14),L21+7)))</f>
        <v/>
      </c>
      <c r="N21" s="288" t="str">
        <f>IF($H21="(en blanco)","",IF($H21="","",IFERROR(IF(VLOOKUP(M21+7,'Fechas de clase'!$B$5:$B$102,1,0),M21+14),M21+7)))</f>
        <v/>
      </c>
      <c r="O21" s="288" t="str">
        <f>IF($H21="(en blanco)","",IF($H21="","",IFERROR(IF(VLOOKUP(N21+7,'Fechas de clase'!$B$5:$B$102,1,0),N21+14),N21+7)))</f>
        <v/>
      </c>
      <c r="P21" s="288" t="str">
        <f>IF($H21="(en blanco)","",IF($H21="","",IFERROR(IF(VLOOKUP(O21+7,'Fechas de clase'!$B$5:$B$102,1,0),O21+14),O21+7)))</f>
        <v/>
      </c>
      <c r="Q21" s="288" t="str">
        <f>IF($H21="(en blanco)","",IF($H21="","",IFERROR(IF(VLOOKUP(P21+7,'Fechas de clase'!$B$5:$B$102,1,0),P21+14),P21+7)))</f>
        <v/>
      </c>
      <c r="R21" s="288" t="str">
        <f>IF($H21="(en blanco)","",IF($H21="","",IFERROR(IF(VLOOKUP(Q21+7,'Fechas de clase'!$B$5:$B$102,1,0),Q21+14),Q21+7)))</f>
        <v/>
      </c>
      <c r="S21" s="288" t="str">
        <f>IF($H21="(en blanco)","",IF($H21="","",IFERROR(IF(VLOOKUP(R21+7,'Fechas de clase'!$B$5:$B$102,1,0),R21+14),R21+7)))</f>
        <v/>
      </c>
      <c r="T21" s="288" t="str">
        <f>IF($H21="(en blanco)","",IF($H21="","",IFERROR(IF(VLOOKUP(S21+7,'Fechas de clase'!$B$5:$B$102,1,0),S21+14),S21+7)))</f>
        <v/>
      </c>
      <c r="U21" s="288" t="str">
        <f>IF($H21="(en blanco)","",IF($H21="","",IFERROR(IF(VLOOKUP(T21+7,'Fechas de clase'!$B$5:$B$102,1,0),T21+14),T21+7)))</f>
        <v/>
      </c>
      <c r="V21" s="288" t="str">
        <f>IF($H21="(en blanco)","",IF($H21="","",IFERROR(IF(VLOOKUP(U21+7,'Fechas de clase'!$B$5:$B$102,1,0),U21+14),U21+7)))</f>
        <v/>
      </c>
      <c r="W21" s="288" t="str">
        <f>IF($H21="(en blanco)","",IF($H21="","",IFERROR(IF(VLOOKUP(V21+7,'Fechas de clase'!$B$5:$B$102,1,0),V21+14),V21+7)))</f>
        <v/>
      </c>
      <c r="X21" s="288" t="str">
        <f>IF($H21="(en blanco)","",IF($H21="","",IFERROR(IF(VLOOKUP(W21+7,'Fechas de clase'!$B$5:$B$102,1,0),W21+14),W21+7)))</f>
        <v/>
      </c>
      <c r="Y21" s="288" t="str">
        <f>IF($H21="(en blanco)","",IF($H21="","",IFERROR(IF(VLOOKUP(X21+7,'Fechas de clase'!$B$5:$B$102,1,0),X21+14),X21+7)))</f>
        <v/>
      </c>
    </row>
    <row r="22" spans="2:25">
      <c r="J22" s="287" t="str">
        <f t="shared" si="0"/>
        <v/>
      </c>
      <c r="K22" s="288" t="str">
        <f>IF($H22="(en blanco)","",IF($H22="","",IFERROR(IF(VLOOKUP(H22+7,'Fechas de clase'!$B$5:$B$102,1,0),H22+14),H22+7)))</f>
        <v/>
      </c>
      <c r="L22" s="288" t="str">
        <f>IF($H22="(en blanco)","",IF($H22="","",IFERROR(IF(VLOOKUP(K22+7,'Fechas de clase'!$B$5:$B$102,1,0),K22+14),K22+7)))</f>
        <v/>
      </c>
      <c r="M22" s="288" t="str">
        <f>IF($H22="(en blanco)","",IF($H22="","",IFERROR(IF(VLOOKUP(L22+7,'Fechas de clase'!$B$5:$B$102,1,0),L22+14),L22+7)))</f>
        <v/>
      </c>
      <c r="N22" s="288" t="str">
        <f>IF($H22="(en blanco)","",IF($H22="","",IFERROR(IF(VLOOKUP(M22+7,'Fechas de clase'!$B$5:$B$102,1,0),M22+14),M22+7)))</f>
        <v/>
      </c>
      <c r="O22" s="288" t="str">
        <f>IF($H22="(en blanco)","",IF($H22="","",IFERROR(IF(VLOOKUP(N22+7,'Fechas de clase'!$B$5:$B$102,1,0),N22+14),N22+7)))</f>
        <v/>
      </c>
      <c r="P22" s="288" t="str">
        <f>IF($H22="(en blanco)","",IF($H22="","",IFERROR(IF(VLOOKUP(O22+7,'Fechas de clase'!$B$5:$B$102,1,0),O22+14),O22+7)))</f>
        <v/>
      </c>
      <c r="Q22" s="288" t="str">
        <f>IF($H22="(en blanco)","",IF($H22="","",IFERROR(IF(VLOOKUP(P22+7,'Fechas de clase'!$B$5:$B$102,1,0),P22+14),P22+7)))</f>
        <v/>
      </c>
      <c r="R22" s="288" t="str">
        <f>IF($H22="(en blanco)","",IF($H22="","",IFERROR(IF(VLOOKUP(Q22+7,'Fechas de clase'!$B$5:$B$102,1,0),Q22+14),Q22+7)))</f>
        <v/>
      </c>
      <c r="S22" s="288" t="str">
        <f>IF($H22="(en blanco)","",IF($H22="","",IFERROR(IF(VLOOKUP(R22+7,'Fechas de clase'!$B$5:$B$102,1,0),R22+14),R22+7)))</f>
        <v/>
      </c>
      <c r="T22" s="288" t="str">
        <f>IF($H22="(en blanco)","",IF($H22="","",IFERROR(IF(VLOOKUP(S22+7,'Fechas de clase'!$B$5:$B$102,1,0),S22+14),S22+7)))</f>
        <v/>
      </c>
      <c r="U22" s="288" t="str">
        <f>IF($H22="(en blanco)","",IF($H22="","",IFERROR(IF(VLOOKUP(T22+7,'Fechas de clase'!$B$5:$B$102,1,0),T22+14),T22+7)))</f>
        <v/>
      </c>
      <c r="V22" s="288" t="str">
        <f>IF($H22="(en blanco)","",IF($H22="","",IFERROR(IF(VLOOKUP(U22+7,'Fechas de clase'!$B$5:$B$102,1,0),U22+14),U22+7)))</f>
        <v/>
      </c>
      <c r="W22" s="288" t="str">
        <f>IF($H22="(en blanco)","",IF($H22="","",IFERROR(IF(VLOOKUP(V22+7,'Fechas de clase'!$B$5:$B$102,1,0),V22+14),V22+7)))</f>
        <v/>
      </c>
      <c r="X22" s="288" t="str">
        <f>IF($H22="(en blanco)","",IF($H22="","",IFERROR(IF(VLOOKUP(W22+7,'Fechas de clase'!$B$5:$B$102,1,0),W22+14),W22+7)))</f>
        <v/>
      </c>
      <c r="Y22" s="288" t="str">
        <f>IF($H22="(en blanco)","",IF($H22="","",IFERROR(IF(VLOOKUP(X22+7,'Fechas de clase'!$B$5:$B$102,1,0),X22+14),X22+7)))</f>
        <v/>
      </c>
    </row>
    <row r="23" spans="2:25">
      <c r="J23" s="287" t="str">
        <f t="shared" si="0"/>
        <v/>
      </c>
      <c r="K23" s="288" t="str">
        <f>IF($H23="(en blanco)","",IF($H23="","",IFERROR(IF(VLOOKUP(H23+7,'Fechas de clase'!$B$5:$B$102,1,0),H23+14),H23+7)))</f>
        <v/>
      </c>
      <c r="L23" s="288" t="str">
        <f>IF($H23="(en blanco)","",IF($H23="","",IFERROR(IF(VLOOKUP(K23+7,'Fechas de clase'!$B$5:$B$102,1,0),K23+14),K23+7)))</f>
        <v/>
      </c>
      <c r="M23" s="288" t="str">
        <f>IF($H23="(en blanco)","",IF($H23="","",IFERROR(IF(VLOOKUP(L23+7,'Fechas de clase'!$B$5:$B$102,1,0),L23+14),L23+7)))</f>
        <v/>
      </c>
      <c r="N23" s="288" t="str">
        <f>IF($H23="(en blanco)","",IF($H23="","",IFERROR(IF(VLOOKUP(M23+7,'Fechas de clase'!$B$5:$B$102,1,0),M23+14),M23+7)))</f>
        <v/>
      </c>
      <c r="O23" s="288" t="str">
        <f>IF($H23="(en blanco)","",IF($H23="","",IFERROR(IF(VLOOKUP(N23+7,'Fechas de clase'!$B$5:$B$102,1,0),N23+14),N23+7)))</f>
        <v/>
      </c>
      <c r="P23" s="288" t="str">
        <f>IF($H23="(en blanco)","",IF($H23="","",IFERROR(IF(VLOOKUP(O23+7,'Fechas de clase'!$B$5:$B$102,1,0),O23+14),O23+7)))</f>
        <v/>
      </c>
      <c r="Q23" s="288" t="str">
        <f>IF($H23="(en blanco)","",IF($H23="","",IFERROR(IF(VLOOKUP(P23+7,'Fechas de clase'!$B$5:$B$102,1,0),P23+14),P23+7)))</f>
        <v/>
      </c>
      <c r="R23" s="288" t="str">
        <f>IF($H23="(en blanco)","",IF($H23="","",IFERROR(IF(VLOOKUP(Q23+7,'Fechas de clase'!$B$5:$B$102,1,0),Q23+14),Q23+7)))</f>
        <v/>
      </c>
      <c r="S23" s="288" t="str">
        <f>IF($H23="(en blanco)","",IF($H23="","",IFERROR(IF(VLOOKUP(R23+7,'Fechas de clase'!$B$5:$B$102,1,0),R23+14),R23+7)))</f>
        <v/>
      </c>
      <c r="T23" s="288" t="str">
        <f>IF($H23="(en blanco)","",IF($H23="","",IFERROR(IF(VLOOKUP(S23+7,'Fechas de clase'!$B$5:$B$102,1,0),S23+14),S23+7)))</f>
        <v/>
      </c>
      <c r="U23" s="288" t="str">
        <f>IF($H23="(en blanco)","",IF($H23="","",IFERROR(IF(VLOOKUP(T23+7,'Fechas de clase'!$B$5:$B$102,1,0),T23+14),T23+7)))</f>
        <v/>
      </c>
      <c r="V23" s="288" t="str">
        <f>IF($H23="(en blanco)","",IF($H23="","",IFERROR(IF(VLOOKUP(U23+7,'Fechas de clase'!$B$5:$B$102,1,0),U23+14),U23+7)))</f>
        <v/>
      </c>
      <c r="W23" s="288" t="str">
        <f>IF($H23="(en blanco)","",IF($H23="","",IFERROR(IF(VLOOKUP(V23+7,'Fechas de clase'!$B$5:$B$102,1,0),V23+14),V23+7)))</f>
        <v/>
      </c>
      <c r="X23" s="288" t="str">
        <f>IF($H23="(en blanco)","",IF($H23="","",IFERROR(IF(VLOOKUP(W23+7,'Fechas de clase'!$B$5:$B$102,1,0),W23+14),W23+7)))</f>
        <v/>
      </c>
      <c r="Y23" s="288" t="str">
        <f>IF($H23="(en blanco)","",IF($H23="","",IFERROR(IF(VLOOKUP(X23+7,'Fechas de clase'!$B$5:$B$102,1,0),X23+14),X23+7)))</f>
        <v/>
      </c>
    </row>
    <row r="24" spans="2:25">
      <c r="B24" s="289"/>
      <c r="J24" s="287" t="str">
        <f t="shared" si="0"/>
        <v/>
      </c>
      <c r="K24" s="288" t="str">
        <f>IF($H24="(en blanco)","",IF($H24="","",IFERROR(IF(VLOOKUP(H24+7,'Fechas de clase'!$B$5:$B$102,1,0),H24+14),H24+7)))</f>
        <v/>
      </c>
      <c r="L24" s="288" t="str">
        <f>IF($H24="(en blanco)","",IF($H24="","",IFERROR(IF(VLOOKUP(K24+7,'Fechas de clase'!$B$5:$B$102,1,0),K24+14),K24+7)))</f>
        <v/>
      </c>
      <c r="M24" s="288" t="str">
        <f>IF($H24="(en blanco)","",IF($H24="","",IFERROR(IF(VLOOKUP(L24+7,'Fechas de clase'!$B$5:$B$102,1,0),L24+14),L24+7)))</f>
        <v/>
      </c>
      <c r="N24" s="288" t="str">
        <f>IF($H24="(en blanco)","",IF($H24="","",IFERROR(IF(VLOOKUP(M24+7,'Fechas de clase'!$B$5:$B$102,1,0),M24+14),M24+7)))</f>
        <v/>
      </c>
      <c r="O24" s="288" t="str">
        <f>IF($H24="(en blanco)","",IF($H24="","",IFERROR(IF(VLOOKUP(N24+7,'Fechas de clase'!$B$5:$B$102,1,0),N24+14),N24+7)))</f>
        <v/>
      </c>
      <c r="P24" s="288" t="str">
        <f>IF($H24="(en blanco)","",IF($H24="","",IFERROR(IF(VLOOKUP(O24+7,'Fechas de clase'!$B$5:$B$102,1,0),O24+14),O24+7)))</f>
        <v/>
      </c>
      <c r="Q24" s="288" t="str">
        <f>IF($H24="(en blanco)","",IF($H24="","",IFERROR(IF(VLOOKUP(P24+7,'Fechas de clase'!$B$5:$B$102,1,0),P24+14),P24+7)))</f>
        <v/>
      </c>
      <c r="R24" s="288" t="str">
        <f>IF($H24="(en blanco)","",IF($H24="","",IFERROR(IF(VLOOKUP(Q24+7,'Fechas de clase'!$B$5:$B$102,1,0),Q24+14),Q24+7)))</f>
        <v/>
      </c>
      <c r="S24" s="288" t="str">
        <f>IF($H24="(en blanco)","",IF($H24="","",IFERROR(IF(VLOOKUP(R24+7,'Fechas de clase'!$B$5:$B$102,1,0),R24+14),R24+7)))</f>
        <v/>
      </c>
      <c r="T24" s="288" t="str">
        <f>IF($H24="(en blanco)","",IF($H24="","",IFERROR(IF(VLOOKUP(S24+7,'Fechas de clase'!$B$5:$B$102,1,0),S24+14),S24+7)))</f>
        <v/>
      </c>
      <c r="U24" s="288" t="str">
        <f>IF($H24="(en blanco)","",IF($H24="","",IFERROR(IF(VLOOKUP(T24+7,'Fechas de clase'!$B$5:$B$102,1,0),T24+14),T24+7)))</f>
        <v/>
      </c>
      <c r="V24" s="288" t="str">
        <f>IF($H24="(en blanco)","",IF($H24="","",IFERROR(IF(VLOOKUP(U24+7,'Fechas de clase'!$B$5:$B$102,1,0),U24+14),U24+7)))</f>
        <v/>
      </c>
      <c r="W24" s="288" t="str">
        <f>IF($H24="(en blanco)","",IF($H24="","",IFERROR(IF(VLOOKUP(V24+7,'Fechas de clase'!$B$5:$B$102,1,0),V24+14),V24+7)))</f>
        <v/>
      </c>
      <c r="X24" s="288" t="str">
        <f>IF($H24="(en blanco)","",IF($H24="","",IFERROR(IF(VLOOKUP(W24+7,'Fechas de clase'!$B$5:$B$102,1,0),W24+14),W24+7)))</f>
        <v/>
      </c>
      <c r="Y24" s="288" t="str">
        <f>IF($H24="(en blanco)","",IF($H24="","",IFERROR(IF(VLOOKUP(X24+7,'Fechas de clase'!$B$5:$B$102,1,0),X24+14),X24+7)))</f>
        <v/>
      </c>
    </row>
    <row r="25" spans="2:25">
      <c r="B25" s="289"/>
      <c r="J25" s="287" t="str">
        <f t="shared" si="0"/>
        <v/>
      </c>
      <c r="K25" s="288" t="str">
        <f>IF($H25="(en blanco)","",IF($H25="","",IFERROR(IF(VLOOKUP(H25+7,'Fechas de clase'!$B$5:$B$102,1,0),H25+14),H25+7)))</f>
        <v/>
      </c>
      <c r="L25" s="288" t="str">
        <f>IF($H25="(en blanco)","",IF($H25="","",IFERROR(IF(VLOOKUP(K25+7,'Fechas de clase'!$B$5:$B$102,1,0),K25+14),K25+7)))</f>
        <v/>
      </c>
      <c r="M25" s="288" t="str">
        <f>IF($H25="(en blanco)","",IF($H25="","",IFERROR(IF(VLOOKUP(L25+7,'Fechas de clase'!$B$5:$B$102,1,0),L25+14),L25+7)))</f>
        <v/>
      </c>
      <c r="N25" s="288" t="str">
        <f>IF($H25="(en blanco)","",IF($H25="","",IFERROR(IF(VLOOKUP(M25+7,'Fechas de clase'!$B$5:$B$102,1,0),M25+14),M25+7)))</f>
        <v/>
      </c>
      <c r="O25" s="288" t="str">
        <f>IF($H25="(en blanco)","",IF($H25="","",IFERROR(IF(VLOOKUP(N25+7,'Fechas de clase'!$B$5:$B$102,1,0),N25+14),N25+7)))</f>
        <v/>
      </c>
      <c r="P25" s="288" t="str">
        <f>IF($H25="(en blanco)","",IF($H25="","",IFERROR(IF(VLOOKUP(O25+7,'Fechas de clase'!$B$5:$B$102,1,0),O25+14),O25+7)))</f>
        <v/>
      </c>
      <c r="Q25" s="288" t="str">
        <f>IF($H25="(en blanco)","",IF($H25="","",IFERROR(IF(VLOOKUP(P25+7,'Fechas de clase'!$B$5:$B$102,1,0),P25+14),P25+7)))</f>
        <v/>
      </c>
      <c r="R25" s="288" t="str">
        <f>IF($H25="(en blanco)","",IF($H25="","",IFERROR(IF(VLOOKUP(Q25+7,'Fechas de clase'!$B$5:$B$102,1,0),Q25+14),Q25+7)))</f>
        <v/>
      </c>
      <c r="S25" s="288" t="str">
        <f>IF($H25="(en blanco)","",IF($H25="","",IFERROR(IF(VLOOKUP(R25+7,'Fechas de clase'!$B$5:$B$102,1,0),R25+14),R25+7)))</f>
        <v/>
      </c>
      <c r="T25" s="288" t="str">
        <f>IF($H25="(en blanco)","",IF($H25="","",IFERROR(IF(VLOOKUP(S25+7,'Fechas de clase'!$B$5:$B$102,1,0),S25+14),S25+7)))</f>
        <v/>
      </c>
      <c r="U25" s="288" t="str">
        <f>IF($H25="(en blanco)","",IF($H25="","",IFERROR(IF(VLOOKUP(T25+7,'Fechas de clase'!$B$5:$B$102,1,0),T25+14),T25+7)))</f>
        <v/>
      </c>
      <c r="V25" s="288" t="str">
        <f>IF($H25="(en blanco)","",IF($H25="","",IFERROR(IF(VLOOKUP(U25+7,'Fechas de clase'!$B$5:$B$102,1,0),U25+14),U25+7)))</f>
        <v/>
      </c>
      <c r="W25" s="288" t="str">
        <f>IF($H25="(en blanco)","",IF($H25="","",IFERROR(IF(VLOOKUP(V25+7,'Fechas de clase'!$B$5:$B$102,1,0),V25+14),V25+7)))</f>
        <v/>
      </c>
      <c r="X25" s="288" t="str">
        <f>IF($H25="(en blanco)","",IF($H25="","",IFERROR(IF(VLOOKUP(W25+7,'Fechas de clase'!$B$5:$B$102,1,0),W25+14),W25+7)))</f>
        <v/>
      </c>
      <c r="Y25" s="288" t="str">
        <f>IF($H25="(en blanco)","",IF($H25="","",IFERROR(IF(VLOOKUP(X25+7,'Fechas de clase'!$B$5:$B$102,1,0),X25+14),X25+7)))</f>
        <v/>
      </c>
    </row>
    <row r="26" spans="2:25">
      <c r="B26" s="289"/>
      <c r="J26" s="287" t="str">
        <f t="shared" si="0"/>
        <v/>
      </c>
      <c r="K26" s="288" t="str">
        <f>IF($H26="(en blanco)","",IF($H26="","",IFERROR(IF(VLOOKUP(H26+7,'Fechas de clase'!$B$5:$B$102,1,0),H26+14),H26+7)))</f>
        <v/>
      </c>
      <c r="L26" s="288" t="str">
        <f>IF($H26="(en blanco)","",IF($H26="","",IFERROR(IF(VLOOKUP(K26+7,'Fechas de clase'!$B$5:$B$102,1,0),K26+14),K26+7)))</f>
        <v/>
      </c>
      <c r="M26" s="288" t="str">
        <f>IF($H26="(en blanco)","",IF($H26="","",IFERROR(IF(VLOOKUP(L26+7,'Fechas de clase'!$B$5:$B$102,1,0),L26+14),L26+7)))</f>
        <v/>
      </c>
      <c r="N26" s="288" t="str">
        <f>IF($H26="(en blanco)","",IF($H26="","",IFERROR(IF(VLOOKUP(M26+7,'Fechas de clase'!$B$5:$B$102,1,0),M26+14),M26+7)))</f>
        <v/>
      </c>
      <c r="O26" s="288" t="str">
        <f>IF($H26="(en blanco)","",IF($H26="","",IFERROR(IF(VLOOKUP(N26+7,'Fechas de clase'!$B$5:$B$102,1,0),N26+14),N26+7)))</f>
        <v/>
      </c>
      <c r="P26" s="288" t="str">
        <f>IF($H26="(en blanco)","",IF($H26="","",IFERROR(IF(VLOOKUP(O26+7,'Fechas de clase'!$B$5:$B$102,1,0),O26+14),O26+7)))</f>
        <v/>
      </c>
      <c r="Q26" s="288" t="str">
        <f>IF($H26="(en blanco)","",IF($H26="","",IFERROR(IF(VLOOKUP(P26+7,'Fechas de clase'!$B$5:$B$102,1,0),P26+14),P26+7)))</f>
        <v/>
      </c>
      <c r="R26" s="288" t="str">
        <f>IF($H26="(en blanco)","",IF($H26="","",IFERROR(IF(VLOOKUP(Q26+7,'Fechas de clase'!$B$5:$B$102,1,0),Q26+14),Q26+7)))</f>
        <v/>
      </c>
      <c r="S26" s="288" t="str">
        <f>IF($H26="(en blanco)","",IF($H26="","",IFERROR(IF(VLOOKUP(R26+7,'Fechas de clase'!$B$5:$B$102,1,0),R26+14),R26+7)))</f>
        <v/>
      </c>
      <c r="T26" s="288" t="str">
        <f>IF($H26="(en blanco)","",IF($H26="","",IFERROR(IF(VLOOKUP(S26+7,'Fechas de clase'!$B$5:$B$102,1,0),S26+14),S26+7)))</f>
        <v/>
      </c>
      <c r="U26" s="288" t="str">
        <f>IF($H26="(en blanco)","",IF($H26="","",IFERROR(IF(VLOOKUP(T26+7,'Fechas de clase'!$B$5:$B$102,1,0),T26+14),T26+7)))</f>
        <v/>
      </c>
      <c r="V26" s="288" t="str">
        <f>IF($H26="(en blanco)","",IF($H26="","",IFERROR(IF(VLOOKUP(U26+7,'Fechas de clase'!$B$5:$B$102,1,0),U26+14),U26+7)))</f>
        <v/>
      </c>
      <c r="W26" s="288" t="str">
        <f>IF($H26="(en blanco)","",IF($H26="","",IFERROR(IF(VLOOKUP(V26+7,'Fechas de clase'!$B$5:$B$102,1,0),V26+14),V26+7)))</f>
        <v/>
      </c>
      <c r="X26" s="288" t="str">
        <f>IF($H26="(en blanco)","",IF($H26="","",IFERROR(IF(VLOOKUP(W26+7,'Fechas de clase'!$B$5:$B$102,1,0),W26+14),W26+7)))</f>
        <v/>
      </c>
      <c r="Y26" s="288" t="str">
        <f>IF($H26="(en blanco)","",IF($H26="","",IFERROR(IF(VLOOKUP(X26+7,'Fechas de clase'!$B$5:$B$102,1,0),X26+14),X26+7)))</f>
        <v/>
      </c>
    </row>
    <row r="27" spans="2:25">
      <c r="B27" s="289"/>
      <c r="J27" s="287" t="str">
        <f t="shared" si="0"/>
        <v/>
      </c>
      <c r="K27" s="288" t="str">
        <f>IF($H27="(en blanco)","",IF($H27="","",IFERROR(IF(VLOOKUP(H27+7,'Fechas de clase'!$B$5:$B$102,1,0),H27+14),H27+7)))</f>
        <v/>
      </c>
      <c r="L27" s="288" t="str">
        <f>IF($H27="(en blanco)","",IF($H27="","",IFERROR(IF(VLOOKUP(K27+7,'Fechas de clase'!$B$5:$B$102,1,0),K27+14),K27+7)))</f>
        <v/>
      </c>
      <c r="M27" s="288" t="str">
        <f>IF($H27="(en blanco)","",IF($H27="","",IFERROR(IF(VLOOKUP(L27+7,'Fechas de clase'!$B$5:$B$102,1,0),L27+14),L27+7)))</f>
        <v/>
      </c>
      <c r="N27" s="288" t="str">
        <f>IF($H27="(en blanco)","",IF($H27="","",IFERROR(IF(VLOOKUP(M27+7,'Fechas de clase'!$B$5:$B$102,1,0),M27+14),M27+7)))</f>
        <v/>
      </c>
      <c r="O27" s="288" t="str">
        <f>IF($H27="(en blanco)","",IF($H27="","",IFERROR(IF(VLOOKUP(N27+7,'Fechas de clase'!$B$5:$B$102,1,0),N27+14),N27+7)))</f>
        <v/>
      </c>
      <c r="P27" s="288" t="str">
        <f>IF($H27="(en blanco)","",IF($H27="","",IFERROR(IF(VLOOKUP(O27+7,'Fechas de clase'!$B$5:$B$102,1,0),O27+14),O27+7)))</f>
        <v/>
      </c>
      <c r="Q27" s="288" t="str">
        <f>IF($H27="(en blanco)","",IF($H27="","",IFERROR(IF(VLOOKUP(P27+7,'Fechas de clase'!$B$5:$B$102,1,0),P27+14),P27+7)))</f>
        <v/>
      </c>
      <c r="R27" s="288" t="str">
        <f>IF($H27="(en blanco)","",IF($H27="","",IFERROR(IF(VLOOKUP(Q27+7,'Fechas de clase'!$B$5:$B$102,1,0),Q27+14),Q27+7)))</f>
        <v/>
      </c>
      <c r="S27" s="288" t="str">
        <f>IF($H27="(en blanco)","",IF($H27="","",IFERROR(IF(VLOOKUP(R27+7,'Fechas de clase'!$B$5:$B$102,1,0),R27+14),R27+7)))</f>
        <v/>
      </c>
      <c r="T27" s="288" t="str">
        <f>IF($H27="(en blanco)","",IF($H27="","",IFERROR(IF(VLOOKUP(S27+7,'Fechas de clase'!$B$5:$B$102,1,0),S27+14),S27+7)))</f>
        <v/>
      </c>
      <c r="U27" s="288" t="str">
        <f>IF($H27="(en blanco)","",IF($H27="","",IFERROR(IF(VLOOKUP(T27+7,'Fechas de clase'!$B$5:$B$102,1,0),T27+14),T27+7)))</f>
        <v/>
      </c>
      <c r="V27" s="288" t="str">
        <f>IF($H27="(en blanco)","",IF($H27="","",IFERROR(IF(VLOOKUP(U27+7,'Fechas de clase'!$B$5:$B$102,1,0),U27+14),U27+7)))</f>
        <v/>
      </c>
      <c r="W27" s="288" t="str">
        <f>IF($H27="(en blanco)","",IF($H27="","",IFERROR(IF(VLOOKUP(V27+7,'Fechas de clase'!$B$5:$B$102,1,0),V27+14),V27+7)))</f>
        <v/>
      </c>
      <c r="X27" s="288" t="str">
        <f>IF($H27="(en blanco)","",IF($H27="","",IFERROR(IF(VLOOKUP(W27+7,'Fechas de clase'!$B$5:$B$102,1,0),W27+14),W27+7)))</f>
        <v/>
      </c>
      <c r="Y27" s="288" t="str">
        <f>IF($H27="(en blanco)","",IF($H27="","",IFERROR(IF(VLOOKUP(X27+7,'Fechas de clase'!$B$5:$B$102,1,0),X27+14),X27+7)))</f>
        <v/>
      </c>
    </row>
    <row r="28" spans="2:25">
      <c r="B28" s="289"/>
      <c r="J28" s="287" t="str">
        <f t="shared" si="0"/>
        <v/>
      </c>
      <c r="K28" s="288" t="str">
        <f>IF($H28="(en blanco)","",IF($H28="","",IFERROR(IF(VLOOKUP(H28+7,'Fechas de clase'!$B$5:$B$102,1,0),H28+14),H28+7)))</f>
        <v/>
      </c>
      <c r="L28" s="288" t="str">
        <f>IF($H28="(en blanco)","",IF($H28="","",IFERROR(IF(VLOOKUP(K28+7,'Fechas de clase'!$B$5:$B$102,1,0),K28+14),K28+7)))</f>
        <v/>
      </c>
      <c r="M28" s="288" t="str">
        <f>IF($H28="(en blanco)","",IF($H28="","",IFERROR(IF(VLOOKUP(L28+7,'Fechas de clase'!$B$5:$B$102,1,0),L28+14),L28+7)))</f>
        <v/>
      </c>
      <c r="N28" s="288" t="str">
        <f>IF($H28="(en blanco)","",IF($H28="","",IFERROR(IF(VLOOKUP(M28+7,'Fechas de clase'!$B$5:$B$102,1,0),M28+14),M28+7)))</f>
        <v/>
      </c>
      <c r="O28" s="288" t="str">
        <f>IF($H28="(en blanco)","",IF($H28="","",IFERROR(IF(VLOOKUP(N28+7,'Fechas de clase'!$B$5:$B$102,1,0),N28+14),N28+7)))</f>
        <v/>
      </c>
      <c r="P28" s="288" t="str">
        <f>IF($H28="(en blanco)","",IF($H28="","",IFERROR(IF(VLOOKUP(O28+7,'Fechas de clase'!$B$5:$B$102,1,0),O28+14),O28+7)))</f>
        <v/>
      </c>
      <c r="Q28" s="288" t="str">
        <f>IF($H28="(en blanco)","",IF($H28="","",IFERROR(IF(VLOOKUP(P28+7,'Fechas de clase'!$B$5:$B$102,1,0),P28+14),P28+7)))</f>
        <v/>
      </c>
      <c r="R28" s="288" t="str">
        <f>IF($H28="(en blanco)","",IF($H28="","",IFERROR(IF(VLOOKUP(Q28+7,'Fechas de clase'!$B$5:$B$102,1,0),Q28+14),Q28+7)))</f>
        <v/>
      </c>
      <c r="S28" s="288" t="str">
        <f>IF($H28="(en blanco)","",IF($H28="","",IFERROR(IF(VLOOKUP(R28+7,'Fechas de clase'!$B$5:$B$102,1,0),R28+14),R28+7)))</f>
        <v/>
      </c>
      <c r="T28" s="288" t="str">
        <f>IF($H28="(en blanco)","",IF($H28="","",IFERROR(IF(VLOOKUP(S28+7,'Fechas de clase'!$B$5:$B$102,1,0),S28+14),S28+7)))</f>
        <v/>
      </c>
      <c r="U28" s="288" t="str">
        <f>IF($H28="(en blanco)","",IF($H28="","",IFERROR(IF(VLOOKUP(T28+7,'Fechas de clase'!$B$5:$B$102,1,0),T28+14),T28+7)))</f>
        <v/>
      </c>
      <c r="V28" s="288" t="str">
        <f>IF($H28="(en blanco)","",IF($H28="","",IFERROR(IF(VLOOKUP(U28+7,'Fechas de clase'!$B$5:$B$102,1,0),U28+14),U28+7)))</f>
        <v/>
      </c>
      <c r="W28" s="288" t="str">
        <f>IF($H28="(en blanco)","",IF($H28="","",IFERROR(IF(VLOOKUP(V28+7,'Fechas de clase'!$B$5:$B$102,1,0),V28+14),V28+7)))</f>
        <v/>
      </c>
      <c r="X28" s="288" t="str">
        <f>IF($H28="(en blanco)","",IF($H28="","",IFERROR(IF(VLOOKUP(W28+7,'Fechas de clase'!$B$5:$B$102,1,0),W28+14),W28+7)))</f>
        <v/>
      </c>
      <c r="Y28" s="288" t="str">
        <f>IF($H28="(en blanco)","",IF($H28="","",IFERROR(IF(VLOOKUP(X28+7,'Fechas de clase'!$B$5:$B$102,1,0),X28+14),X28+7)))</f>
        <v/>
      </c>
    </row>
    <row r="29" spans="2:25">
      <c r="B29" s="289"/>
      <c r="J29" s="287" t="str">
        <f t="shared" si="0"/>
        <v/>
      </c>
      <c r="K29" s="288" t="str">
        <f>IF($H29="(en blanco)","",IF($H29="","",IFERROR(IF(VLOOKUP(H29+7,'Fechas de clase'!$B$5:$B$102,1,0),H29+14),H29+7)))</f>
        <v/>
      </c>
      <c r="L29" s="288" t="str">
        <f>IF($H29="(en blanco)","",IF($H29="","",IFERROR(IF(VLOOKUP(K29+7,'Fechas de clase'!$B$5:$B$102,1,0),K29+14),K29+7)))</f>
        <v/>
      </c>
      <c r="M29" s="288" t="str">
        <f>IF($H29="(en blanco)","",IF($H29="","",IFERROR(IF(VLOOKUP(L29+7,'Fechas de clase'!$B$5:$B$102,1,0),L29+14),L29+7)))</f>
        <v/>
      </c>
      <c r="N29" s="288" t="str">
        <f>IF($H29="(en blanco)","",IF($H29="","",IFERROR(IF(VLOOKUP(M29+7,'Fechas de clase'!$B$5:$B$102,1,0),M29+14),M29+7)))</f>
        <v/>
      </c>
      <c r="O29" s="288" t="str">
        <f>IF($H29="(en blanco)","",IF($H29="","",IFERROR(IF(VLOOKUP(N29+7,'Fechas de clase'!$B$5:$B$102,1,0),N29+14),N29+7)))</f>
        <v/>
      </c>
      <c r="P29" s="288" t="str">
        <f>IF($H29="(en blanco)","",IF($H29="","",IFERROR(IF(VLOOKUP(O29+7,'Fechas de clase'!$B$5:$B$102,1,0),O29+14),O29+7)))</f>
        <v/>
      </c>
      <c r="Q29" s="288" t="str">
        <f>IF($H29="(en blanco)","",IF($H29="","",IFERROR(IF(VLOOKUP(P29+7,'Fechas de clase'!$B$5:$B$102,1,0),P29+14),P29+7)))</f>
        <v/>
      </c>
      <c r="R29" s="288" t="str">
        <f>IF($H29="(en blanco)","",IF($H29="","",IFERROR(IF(VLOOKUP(Q29+7,'Fechas de clase'!$B$5:$B$102,1,0),Q29+14),Q29+7)))</f>
        <v/>
      </c>
      <c r="S29" s="288" t="str">
        <f>IF($H29="(en blanco)","",IF($H29="","",IFERROR(IF(VLOOKUP(R29+7,'Fechas de clase'!$B$5:$B$102,1,0),R29+14),R29+7)))</f>
        <v/>
      </c>
      <c r="T29" s="288" t="str">
        <f>IF($H29="(en blanco)","",IF($H29="","",IFERROR(IF(VLOOKUP(S29+7,'Fechas de clase'!$B$5:$B$102,1,0),S29+14),S29+7)))</f>
        <v/>
      </c>
      <c r="U29" s="288" t="str">
        <f>IF($H29="(en blanco)","",IF($H29="","",IFERROR(IF(VLOOKUP(T29+7,'Fechas de clase'!$B$5:$B$102,1,0),T29+14),T29+7)))</f>
        <v/>
      </c>
      <c r="V29" s="288" t="str">
        <f>IF($H29="(en blanco)","",IF($H29="","",IFERROR(IF(VLOOKUP(U29+7,'Fechas de clase'!$B$5:$B$102,1,0),U29+14),U29+7)))</f>
        <v/>
      </c>
      <c r="W29" s="288" t="str">
        <f>IF($H29="(en blanco)","",IF($H29="","",IFERROR(IF(VLOOKUP(V29+7,'Fechas de clase'!$B$5:$B$102,1,0),V29+14),V29+7)))</f>
        <v/>
      </c>
      <c r="X29" s="288" t="str">
        <f>IF($H29="(en blanco)","",IF($H29="","",IFERROR(IF(VLOOKUP(W29+7,'Fechas de clase'!$B$5:$B$102,1,0),W29+14),W29+7)))</f>
        <v/>
      </c>
      <c r="Y29" s="288" t="str">
        <f>IF($H29="(en blanco)","",IF($H29="","",IFERROR(IF(VLOOKUP(X29+7,'Fechas de clase'!$B$5:$B$102,1,0),X29+14),X29+7)))</f>
        <v/>
      </c>
    </row>
    <row r="30" spans="2:25">
      <c r="B30" s="289"/>
      <c r="J30" s="287" t="str">
        <f t="shared" si="0"/>
        <v/>
      </c>
      <c r="K30" s="288" t="str">
        <f>IF($H30="(en blanco)","",IF($H30="","",IFERROR(IF(VLOOKUP(H30+7,'Fechas de clase'!$B$5:$B$102,1,0),H30+14),H30+7)))</f>
        <v/>
      </c>
      <c r="L30" s="288" t="str">
        <f>IF($H30="(en blanco)","",IF($H30="","",IFERROR(IF(VLOOKUP(K30+7,'Fechas de clase'!$B$5:$B$102,1,0),K30+14),K30+7)))</f>
        <v/>
      </c>
      <c r="M30" s="288" t="str">
        <f>IF($H30="(en blanco)","",IF($H30="","",IFERROR(IF(VLOOKUP(L30+7,'Fechas de clase'!$B$5:$B$102,1,0),L30+14),L30+7)))</f>
        <v/>
      </c>
      <c r="N30" s="288" t="str">
        <f>IF($H30="(en blanco)","",IF($H30="","",IFERROR(IF(VLOOKUP(M30+7,'Fechas de clase'!$B$5:$B$102,1,0),M30+14),M30+7)))</f>
        <v/>
      </c>
      <c r="O30" s="288" t="str">
        <f>IF($H30="(en blanco)","",IF($H30="","",IFERROR(IF(VLOOKUP(N30+7,'Fechas de clase'!$B$5:$B$102,1,0),N30+14),N30+7)))</f>
        <v/>
      </c>
      <c r="P30" s="288" t="str">
        <f>IF($H30="(en blanco)","",IF($H30="","",IFERROR(IF(VLOOKUP(O30+7,'Fechas de clase'!$B$5:$B$102,1,0),O30+14),O30+7)))</f>
        <v/>
      </c>
      <c r="Q30" s="288" t="str">
        <f>IF($H30="(en blanco)","",IF($H30="","",IFERROR(IF(VLOOKUP(P30+7,'Fechas de clase'!$B$5:$B$102,1,0),P30+14),P30+7)))</f>
        <v/>
      </c>
      <c r="R30" s="288" t="str">
        <f>IF($H30="(en blanco)","",IF($H30="","",IFERROR(IF(VLOOKUP(Q30+7,'Fechas de clase'!$B$5:$B$102,1,0),Q30+14),Q30+7)))</f>
        <v/>
      </c>
      <c r="S30" s="288" t="str">
        <f>IF($H30="(en blanco)","",IF($H30="","",IFERROR(IF(VLOOKUP(R30+7,'Fechas de clase'!$B$5:$B$102,1,0),R30+14),R30+7)))</f>
        <v/>
      </c>
      <c r="T30" s="288" t="str">
        <f>IF($H30="(en blanco)","",IF($H30="","",IFERROR(IF(VLOOKUP(S30+7,'Fechas de clase'!$B$5:$B$102,1,0),S30+14),S30+7)))</f>
        <v/>
      </c>
      <c r="U30" s="288" t="str">
        <f>IF($H30="(en blanco)","",IF($H30="","",IFERROR(IF(VLOOKUP(T30+7,'Fechas de clase'!$B$5:$B$102,1,0),T30+14),T30+7)))</f>
        <v/>
      </c>
      <c r="V30" s="288" t="str">
        <f>IF($H30="(en blanco)","",IF($H30="","",IFERROR(IF(VLOOKUP(U30+7,'Fechas de clase'!$B$5:$B$102,1,0),U30+14),U30+7)))</f>
        <v/>
      </c>
      <c r="W30" s="288" t="str">
        <f>IF($H30="(en blanco)","",IF($H30="","",IFERROR(IF(VLOOKUP(V30+7,'Fechas de clase'!$B$5:$B$102,1,0),V30+14),V30+7)))</f>
        <v/>
      </c>
      <c r="X30" s="288" t="str">
        <f>IF($H30="(en blanco)","",IF($H30="","",IFERROR(IF(VLOOKUP(W30+7,'Fechas de clase'!$B$5:$B$102,1,0),W30+14),W30+7)))</f>
        <v/>
      </c>
      <c r="Y30" s="288" t="str">
        <f>IF($H30="(en blanco)","",IF($H30="","",IFERROR(IF(VLOOKUP(X30+7,'Fechas de clase'!$B$5:$B$102,1,0),X30+14),X30+7)))</f>
        <v/>
      </c>
    </row>
    <row r="31" spans="2:25">
      <c r="B31" s="289"/>
      <c r="J31" s="287" t="str">
        <f t="shared" si="0"/>
        <v/>
      </c>
      <c r="K31" s="288" t="str">
        <f>IF($H31="(en blanco)","",IF($H31="","",IFERROR(IF(VLOOKUP(H31+7,'Fechas de clase'!$B$5:$B$102,1,0),H31+14),H31+7)))</f>
        <v/>
      </c>
      <c r="L31" s="288" t="str">
        <f>IF($H31="(en blanco)","",IF($H31="","",IFERROR(IF(VLOOKUP(K31+7,'Fechas de clase'!$B$5:$B$102,1,0),K31+14),K31+7)))</f>
        <v/>
      </c>
      <c r="M31" s="288" t="str">
        <f>IF($H31="(en blanco)","",IF($H31="","",IFERROR(IF(VLOOKUP(L31+7,'Fechas de clase'!$B$5:$B$102,1,0),L31+14),L31+7)))</f>
        <v/>
      </c>
      <c r="N31" s="288" t="str">
        <f>IF($H31="(en blanco)","",IF($H31="","",IFERROR(IF(VLOOKUP(M31+7,'Fechas de clase'!$B$5:$B$102,1,0),M31+14),M31+7)))</f>
        <v/>
      </c>
      <c r="O31" s="288" t="str">
        <f>IF($H31="(en blanco)","",IF($H31="","",IFERROR(IF(VLOOKUP(N31+7,'Fechas de clase'!$B$5:$B$102,1,0),N31+14),N31+7)))</f>
        <v/>
      </c>
      <c r="P31" s="288" t="str">
        <f>IF($H31="(en blanco)","",IF($H31="","",IFERROR(IF(VLOOKUP(O31+7,'Fechas de clase'!$B$5:$B$102,1,0),O31+14),O31+7)))</f>
        <v/>
      </c>
      <c r="Q31" s="288" t="str">
        <f>IF($H31="(en blanco)","",IF($H31="","",IFERROR(IF(VLOOKUP(P31+7,'Fechas de clase'!$B$5:$B$102,1,0),P31+14),P31+7)))</f>
        <v/>
      </c>
      <c r="R31" s="288" t="str">
        <f>IF($H31="(en blanco)","",IF($H31="","",IFERROR(IF(VLOOKUP(Q31+7,'Fechas de clase'!$B$5:$B$102,1,0),Q31+14),Q31+7)))</f>
        <v/>
      </c>
      <c r="S31" s="288" t="str">
        <f>IF($H31="(en blanco)","",IF($H31="","",IFERROR(IF(VLOOKUP(R31+7,'Fechas de clase'!$B$5:$B$102,1,0),R31+14),R31+7)))</f>
        <v/>
      </c>
      <c r="T31" s="288" t="str">
        <f>IF($H31="(en blanco)","",IF($H31="","",IFERROR(IF(VLOOKUP(S31+7,'Fechas de clase'!$B$5:$B$102,1,0),S31+14),S31+7)))</f>
        <v/>
      </c>
      <c r="U31" s="288" t="str">
        <f>IF($H31="(en blanco)","",IF($H31="","",IFERROR(IF(VLOOKUP(T31+7,'Fechas de clase'!$B$5:$B$102,1,0),T31+14),T31+7)))</f>
        <v/>
      </c>
      <c r="V31" s="288" t="str">
        <f>IF($H31="(en blanco)","",IF($H31="","",IFERROR(IF(VLOOKUP(U31+7,'Fechas de clase'!$B$5:$B$102,1,0),U31+14),U31+7)))</f>
        <v/>
      </c>
      <c r="W31" s="288" t="str">
        <f>IF($H31="(en blanco)","",IF($H31="","",IFERROR(IF(VLOOKUP(V31+7,'Fechas de clase'!$B$5:$B$102,1,0),V31+14),V31+7)))</f>
        <v/>
      </c>
      <c r="X31" s="288" t="str">
        <f>IF($H31="(en blanco)","",IF($H31="","",IFERROR(IF(VLOOKUP(W31+7,'Fechas de clase'!$B$5:$B$102,1,0),W31+14),W31+7)))</f>
        <v/>
      </c>
      <c r="Y31" s="288" t="str">
        <f>IF($H31="(en blanco)","",IF($H31="","",IFERROR(IF(VLOOKUP(X31+7,'Fechas de clase'!$B$5:$B$102,1,0),X31+14),X31+7)))</f>
        <v/>
      </c>
    </row>
    <row r="32" spans="2:25">
      <c r="B32" s="289"/>
      <c r="J32" s="287" t="str">
        <f t="shared" si="0"/>
        <v/>
      </c>
      <c r="K32" s="288" t="str">
        <f>IF($H32="(en blanco)","",IF($H32="","",IFERROR(IF(VLOOKUP(H32+7,'Fechas de clase'!$B$5:$B$102,1,0),H32+14),H32+7)))</f>
        <v/>
      </c>
      <c r="L32" s="288" t="str">
        <f>IF($H32="(en blanco)","",IF($H32="","",IFERROR(IF(VLOOKUP(K32+7,'Fechas de clase'!$B$5:$B$102,1,0),K32+14),K32+7)))</f>
        <v/>
      </c>
      <c r="M32" s="288" t="str">
        <f>IF($H32="(en blanco)","",IF($H32="","",IFERROR(IF(VLOOKUP(L32+7,'Fechas de clase'!$B$5:$B$102,1,0),L32+14),L32+7)))</f>
        <v/>
      </c>
      <c r="N32" s="288" t="str">
        <f>IF($H32="(en blanco)","",IF($H32="","",IFERROR(IF(VLOOKUP(M32+7,'Fechas de clase'!$B$5:$B$102,1,0),M32+14),M32+7)))</f>
        <v/>
      </c>
      <c r="O32" s="288" t="str">
        <f>IF($H32="(en blanco)","",IF($H32="","",IFERROR(IF(VLOOKUP(N32+7,'Fechas de clase'!$B$5:$B$102,1,0),N32+14),N32+7)))</f>
        <v/>
      </c>
      <c r="P32" s="288" t="str">
        <f>IF($H32="(en blanco)","",IF($H32="","",IFERROR(IF(VLOOKUP(O32+7,'Fechas de clase'!$B$5:$B$102,1,0),O32+14),O32+7)))</f>
        <v/>
      </c>
      <c r="Q32" s="288" t="str">
        <f>IF($H32="(en blanco)","",IF($H32="","",IFERROR(IF(VLOOKUP(P32+7,'Fechas de clase'!$B$5:$B$102,1,0),P32+14),P32+7)))</f>
        <v/>
      </c>
      <c r="R32" s="288" t="str">
        <f>IF($H32="(en blanco)","",IF($H32="","",IFERROR(IF(VLOOKUP(Q32+7,'Fechas de clase'!$B$5:$B$102,1,0),Q32+14),Q32+7)))</f>
        <v/>
      </c>
      <c r="S32" s="288" t="str">
        <f>IF($H32="(en blanco)","",IF($H32="","",IFERROR(IF(VLOOKUP(R32+7,'Fechas de clase'!$B$5:$B$102,1,0),R32+14),R32+7)))</f>
        <v/>
      </c>
      <c r="T32" s="288" t="str">
        <f>IF($H32="(en blanco)","",IF($H32="","",IFERROR(IF(VLOOKUP(S32+7,'Fechas de clase'!$B$5:$B$102,1,0),S32+14),S32+7)))</f>
        <v/>
      </c>
      <c r="U32" s="288" t="str">
        <f>IF($H32="(en blanco)","",IF($H32="","",IFERROR(IF(VLOOKUP(T32+7,'Fechas de clase'!$B$5:$B$102,1,0),T32+14),T32+7)))</f>
        <v/>
      </c>
      <c r="V32" s="288" t="str">
        <f>IF($H32="(en blanco)","",IF($H32="","",IFERROR(IF(VLOOKUP(U32+7,'Fechas de clase'!$B$5:$B$102,1,0),U32+14),U32+7)))</f>
        <v/>
      </c>
      <c r="W32" s="288" t="str">
        <f>IF($H32="(en blanco)","",IF($H32="","",IFERROR(IF(VLOOKUP(V32+7,'Fechas de clase'!$B$5:$B$102,1,0),V32+14),V32+7)))</f>
        <v/>
      </c>
      <c r="X32" s="288" t="str">
        <f>IF($H32="(en blanco)","",IF($H32="","",IFERROR(IF(VLOOKUP(W32+7,'Fechas de clase'!$B$5:$B$102,1,0),W32+14),W32+7)))</f>
        <v/>
      </c>
      <c r="Y32" s="288" t="str">
        <f>IF($H32="(en blanco)","",IF($H32="","",IFERROR(IF(VLOOKUP(X32+7,'Fechas de clase'!$B$5:$B$102,1,0),X32+14),X32+7)))</f>
        <v/>
      </c>
    </row>
    <row r="33" spans="2:25">
      <c r="B33" s="289"/>
      <c r="J33" s="287" t="str">
        <f t="shared" si="0"/>
        <v/>
      </c>
      <c r="K33" s="288" t="str">
        <f>IF($H33="(en blanco)","",IF($H33="","",IFERROR(IF(VLOOKUP(H33+7,'Fechas de clase'!$B$5:$B$102,1,0),H33+14),H33+7)))</f>
        <v/>
      </c>
      <c r="L33" s="288" t="str">
        <f>IF($H33="(en blanco)","",IF($H33="","",IFERROR(IF(VLOOKUP(K33+7,'Fechas de clase'!$B$5:$B$102,1,0),K33+14),K33+7)))</f>
        <v/>
      </c>
      <c r="M33" s="288" t="str">
        <f>IF($H33="(en blanco)","",IF($H33="","",IFERROR(IF(VLOOKUP(L33+7,'Fechas de clase'!$B$5:$B$102,1,0),L33+14),L33+7)))</f>
        <v/>
      </c>
      <c r="N33" s="288" t="str">
        <f>IF($H33="(en blanco)","",IF($H33="","",IFERROR(IF(VLOOKUP(M33+7,'Fechas de clase'!$B$5:$B$102,1,0),M33+14),M33+7)))</f>
        <v/>
      </c>
      <c r="O33" s="288" t="str">
        <f>IF($H33="(en blanco)","",IF($H33="","",IFERROR(IF(VLOOKUP(N33+7,'Fechas de clase'!$B$5:$B$102,1,0),N33+14),N33+7)))</f>
        <v/>
      </c>
      <c r="P33" s="288" t="str">
        <f>IF($H33="(en blanco)","",IF($H33="","",IFERROR(IF(VLOOKUP(O33+7,'Fechas de clase'!$B$5:$B$102,1,0),O33+14),O33+7)))</f>
        <v/>
      </c>
      <c r="Q33" s="288" t="str">
        <f>IF($H33="(en blanco)","",IF($H33="","",IFERROR(IF(VLOOKUP(P33+7,'Fechas de clase'!$B$5:$B$102,1,0),P33+14),P33+7)))</f>
        <v/>
      </c>
      <c r="R33" s="288" t="str">
        <f>IF($H33="(en blanco)","",IF($H33="","",IFERROR(IF(VLOOKUP(Q33+7,'Fechas de clase'!$B$5:$B$102,1,0),Q33+14),Q33+7)))</f>
        <v/>
      </c>
      <c r="S33" s="288" t="str">
        <f>IF($H33="(en blanco)","",IF($H33="","",IFERROR(IF(VLOOKUP(R33+7,'Fechas de clase'!$B$5:$B$102,1,0),R33+14),R33+7)))</f>
        <v/>
      </c>
      <c r="T33" s="288" t="str">
        <f>IF($H33="(en blanco)","",IF($H33="","",IFERROR(IF(VLOOKUP(S33+7,'Fechas de clase'!$B$5:$B$102,1,0),S33+14),S33+7)))</f>
        <v/>
      </c>
      <c r="U33" s="288" t="str">
        <f>IF($H33="(en blanco)","",IF($H33="","",IFERROR(IF(VLOOKUP(T33+7,'Fechas de clase'!$B$5:$B$102,1,0),T33+14),T33+7)))</f>
        <v/>
      </c>
      <c r="V33" s="288" t="str">
        <f>IF($H33="(en blanco)","",IF($H33="","",IFERROR(IF(VLOOKUP(U33+7,'Fechas de clase'!$B$5:$B$102,1,0),U33+14),U33+7)))</f>
        <v/>
      </c>
      <c r="W33" s="288" t="str">
        <f>IF($H33="(en blanco)","",IF($H33="","",IFERROR(IF(VLOOKUP(V33+7,'Fechas de clase'!$B$5:$B$102,1,0),V33+14),V33+7)))</f>
        <v/>
      </c>
      <c r="X33" s="288" t="str">
        <f>IF($H33="(en blanco)","",IF($H33="","",IFERROR(IF(VLOOKUP(W33+7,'Fechas de clase'!$B$5:$B$102,1,0),W33+14),W33+7)))</f>
        <v/>
      </c>
      <c r="Y33" s="288" t="str">
        <f>IF($H33="(en blanco)","",IF($H33="","",IFERROR(IF(VLOOKUP(X33+7,'Fechas de clase'!$B$5:$B$102,1,0),X33+14),X33+7)))</f>
        <v/>
      </c>
    </row>
    <row r="34" spans="2:25">
      <c r="B34" s="289"/>
      <c r="J34" s="287" t="str">
        <f t="shared" si="0"/>
        <v/>
      </c>
      <c r="K34" s="288" t="str">
        <f>IF($H34="(en blanco)","",IF($H34="","",IFERROR(IF(VLOOKUP(H34+7,'Fechas de clase'!$B$5:$B$102,1,0),H34+14),H34+7)))</f>
        <v/>
      </c>
      <c r="L34" s="288" t="str">
        <f>IF($H34="(en blanco)","",IF($H34="","",IFERROR(IF(VLOOKUP(K34+7,'Fechas de clase'!$B$5:$B$102,1,0),K34+14),K34+7)))</f>
        <v/>
      </c>
      <c r="M34" s="288" t="str">
        <f>IF($H34="(en blanco)","",IF($H34="","",IFERROR(IF(VLOOKUP(L34+7,'Fechas de clase'!$B$5:$B$102,1,0),L34+14),L34+7)))</f>
        <v/>
      </c>
      <c r="N34" s="288" t="str">
        <f>IF($H34="(en blanco)","",IF($H34="","",IFERROR(IF(VLOOKUP(M34+7,'Fechas de clase'!$B$5:$B$102,1,0),M34+14),M34+7)))</f>
        <v/>
      </c>
      <c r="O34" s="288" t="str">
        <f>IF($H34="(en blanco)","",IF($H34="","",IFERROR(IF(VLOOKUP(N34+7,'Fechas de clase'!$B$5:$B$102,1,0),N34+14),N34+7)))</f>
        <v/>
      </c>
      <c r="P34" s="288" t="str">
        <f>IF($H34="(en blanco)","",IF($H34="","",IFERROR(IF(VLOOKUP(O34+7,'Fechas de clase'!$B$5:$B$102,1,0),O34+14),O34+7)))</f>
        <v/>
      </c>
      <c r="Q34" s="288" t="str">
        <f>IF($H34="(en blanco)","",IF($H34="","",IFERROR(IF(VLOOKUP(P34+7,'Fechas de clase'!$B$5:$B$102,1,0),P34+14),P34+7)))</f>
        <v/>
      </c>
      <c r="R34" s="288" t="str">
        <f>IF($H34="(en blanco)","",IF($H34="","",IFERROR(IF(VLOOKUP(Q34+7,'Fechas de clase'!$B$5:$B$102,1,0),Q34+14),Q34+7)))</f>
        <v/>
      </c>
      <c r="S34" s="288" t="str">
        <f>IF($H34="(en blanco)","",IF($H34="","",IFERROR(IF(VLOOKUP(R34+7,'Fechas de clase'!$B$5:$B$102,1,0),R34+14),R34+7)))</f>
        <v/>
      </c>
      <c r="T34" s="288" t="str">
        <f>IF($H34="(en blanco)","",IF($H34="","",IFERROR(IF(VLOOKUP(S34+7,'Fechas de clase'!$B$5:$B$102,1,0),S34+14),S34+7)))</f>
        <v/>
      </c>
      <c r="U34" s="288" t="str">
        <f>IF($H34="(en blanco)","",IF($H34="","",IFERROR(IF(VLOOKUP(T34+7,'Fechas de clase'!$B$5:$B$102,1,0),T34+14),T34+7)))</f>
        <v/>
      </c>
      <c r="V34" s="288" t="str">
        <f>IF($H34="(en blanco)","",IF($H34="","",IFERROR(IF(VLOOKUP(U34+7,'Fechas de clase'!$B$5:$B$102,1,0),U34+14),U34+7)))</f>
        <v/>
      </c>
      <c r="W34" s="288" t="str">
        <f>IF($H34="(en blanco)","",IF($H34="","",IFERROR(IF(VLOOKUP(V34+7,'Fechas de clase'!$B$5:$B$102,1,0),V34+14),V34+7)))</f>
        <v/>
      </c>
      <c r="X34" s="288" t="str">
        <f>IF($H34="(en blanco)","",IF($H34="","",IFERROR(IF(VLOOKUP(W34+7,'Fechas de clase'!$B$5:$B$102,1,0),W34+14),W34+7)))</f>
        <v/>
      </c>
      <c r="Y34" s="288" t="str">
        <f>IF($H34="(en blanco)","",IF($H34="","",IFERROR(IF(VLOOKUP(X34+7,'Fechas de clase'!$B$5:$B$102,1,0),X34+14),X34+7)))</f>
        <v/>
      </c>
    </row>
    <row r="35" spans="2:25">
      <c r="B35" s="289"/>
      <c r="J35" s="287" t="str">
        <f t="shared" si="0"/>
        <v/>
      </c>
      <c r="K35" s="288" t="str">
        <f>IF($H35="(en blanco)","",IF($H35="","",IFERROR(IF(VLOOKUP(H35+7,'Fechas de clase'!$B$5:$B$102,1,0),H35+14),H35+7)))</f>
        <v/>
      </c>
      <c r="L35" s="288" t="str">
        <f>IF($H35="(en blanco)","",IF($H35="","",IFERROR(IF(VLOOKUP(K35+7,'Fechas de clase'!$B$5:$B$102,1,0),K35+14),K35+7)))</f>
        <v/>
      </c>
      <c r="M35" s="288" t="str">
        <f>IF($H35="(en blanco)","",IF($H35="","",IFERROR(IF(VLOOKUP(L35+7,'Fechas de clase'!$B$5:$B$102,1,0),L35+14),L35+7)))</f>
        <v/>
      </c>
      <c r="N35" s="288" t="str">
        <f>IF($H35="(en blanco)","",IF($H35="","",IFERROR(IF(VLOOKUP(M35+7,'Fechas de clase'!$B$5:$B$102,1,0),M35+14),M35+7)))</f>
        <v/>
      </c>
      <c r="O35" s="288" t="str">
        <f>IF($H35="(en blanco)","",IF($H35="","",IFERROR(IF(VLOOKUP(N35+7,'Fechas de clase'!$B$5:$B$102,1,0),N35+14),N35+7)))</f>
        <v/>
      </c>
      <c r="P35" s="288" t="str">
        <f>IF($H35="(en blanco)","",IF($H35="","",IFERROR(IF(VLOOKUP(O35+7,'Fechas de clase'!$B$5:$B$102,1,0),O35+14),O35+7)))</f>
        <v/>
      </c>
      <c r="Q35" s="288" t="str">
        <f>IF($H35="(en blanco)","",IF($H35="","",IFERROR(IF(VLOOKUP(P35+7,'Fechas de clase'!$B$5:$B$102,1,0),P35+14),P35+7)))</f>
        <v/>
      </c>
      <c r="R35" s="288" t="str">
        <f>IF($H35="(en blanco)","",IF($H35="","",IFERROR(IF(VLOOKUP(Q35+7,'Fechas de clase'!$B$5:$B$102,1,0),Q35+14),Q35+7)))</f>
        <v/>
      </c>
      <c r="S35" s="288" t="str">
        <f>IF($H35="(en blanco)","",IF($H35="","",IFERROR(IF(VLOOKUP(R35+7,'Fechas de clase'!$B$5:$B$102,1,0),R35+14),R35+7)))</f>
        <v/>
      </c>
      <c r="T35" s="288" t="str">
        <f>IF($H35="(en blanco)","",IF($H35="","",IFERROR(IF(VLOOKUP(S35+7,'Fechas de clase'!$B$5:$B$102,1,0),S35+14),S35+7)))</f>
        <v/>
      </c>
      <c r="U35" s="288" t="str">
        <f>IF($H35="(en blanco)","",IF($H35="","",IFERROR(IF(VLOOKUP(T35+7,'Fechas de clase'!$B$5:$B$102,1,0),T35+14),T35+7)))</f>
        <v/>
      </c>
      <c r="V35" s="288" t="str">
        <f>IF($H35="(en blanco)","",IF($H35="","",IFERROR(IF(VLOOKUP(U35+7,'Fechas de clase'!$B$5:$B$102,1,0),U35+14),U35+7)))</f>
        <v/>
      </c>
      <c r="W35" s="288" t="str">
        <f>IF($H35="(en blanco)","",IF($H35="","",IFERROR(IF(VLOOKUP(V35+7,'Fechas de clase'!$B$5:$B$102,1,0),V35+14),V35+7)))</f>
        <v/>
      </c>
      <c r="X35" s="288" t="str">
        <f>IF($H35="(en blanco)","",IF($H35="","",IFERROR(IF(VLOOKUP(W35+7,'Fechas de clase'!$B$5:$B$102,1,0),W35+14),W35+7)))</f>
        <v/>
      </c>
      <c r="Y35" s="288" t="str">
        <f>IF($H35="(en blanco)","",IF($H35="","",IFERROR(IF(VLOOKUP(X35+7,'Fechas de clase'!$B$5:$B$102,1,0),X35+14),X35+7)))</f>
        <v/>
      </c>
    </row>
    <row r="36" spans="2:25">
      <c r="B36" s="289"/>
      <c r="J36" s="287" t="str">
        <f t="shared" si="0"/>
        <v/>
      </c>
      <c r="K36" s="288" t="str">
        <f>IF($H36="(en blanco)","",IF($H36="","",IFERROR(IF(VLOOKUP(H36+7,'Fechas de clase'!$B$5:$B$102,1,0),H36+14),H36+7)))</f>
        <v/>
      </c>
      <c r="L36" s="288" t="str">
        <f>IF($H36="(en blanco)","",IF($H36="","",IFERROR(IF(VLOOKUP(K36+7,'Fechas de clase'!$B$5:$B$102,1,0),K36+14),K36+7)))</f>
        <v/>
      </c>
      <c r="M36" s="288" t="str">
        <f>IF($H36="(en blanco)","",IF($H36="","",IFERROR(IF(VLOOKUP(L36+7,'Fechas de clase'!$B$5:$B$102,1,0),L36+14),L36+7)))</f>
        <v/>
      </c>
      <c r="N36" s="288" t="str">
        <f>IF($H36="(en blanco)","",IF($H36="","",IFERROR(IF(VLOOKUP(M36+7,'Fechas de clase'!$B$5:$B$102,1,0),M36+14),M36+7)))</f>
        <v/>
      </c>
      <c r="O36" s="288" t="str">
        <f>IF($H36="(en blanco)","",IF($H36="","",IFERROR(IF(VLOOKUP(N36+7,'Fechas de clase'!$B$5:$B$102,1,0),N36+14),N36+7)))</f>
        <v/>
      </c>
      <c r="P36" s="288" t="str">
        <f>IF($H36="(en blanco)","",IF($H36="","",IFERROR(IF(VLOOKUP(O36+7,'Fechas de clase'!$B$5:$B$102,1,0),O36+14),O36+7)))</f>
        <v/>
      </c>
      <c r="Q36" s="288" t="str">
        <f>IF($H36="(en blanco)","",IF($H36="","",IFERROR(IF(VLOOKUP(P36+7,'Fechas de clase'!$B$5:$B$102,1,0),P36+14),P36+7)))</f>
        <v/>
      </c>
      <c r="R36" s="288" t="str">
        <f>IF($H36="(en blanco)","",IF($H36="","",IFERROR(IF(VLOOKUP(Q36+7,'Fechas de clase'!$B$5:$B$102,1,0),Q36+14),Q36+7)))</f>
        <v/>
      </c>
      <c r="S36" s="288" t="str">
        <f>IF($H36="(en blanco)","",IF($H36="","",IFERROR(IF(VLOOKUP(R36+7,'Fechas de clase'!$B$5:$B$102,1,0),R36+14),R36+7)))</f>
        <v/>
      </c>
      <c r="T36" s="288" t="str">
        <f>IF($H36="(en blanco)","",IF($H36="","",IFERROR(IF(VLOOKUP(S36+7,'Fechas de clase'!$B$5:$B$102,1,0),S36+14),S36+7)))</f>
        <v/>
      </c>
      <c r="U36" s="288" t="str">
        <f>IF($H36="(en blanco)","",IF($H36="","",IFERROR(IF(VLOOKUP(T36+7,'Fechas de clase'!$B$5:$B$102,1,0),T36+14),T36+7)))</f>
        <v/>
      </c>
      <c r="V36" s="288" t="str">
        <f>IF($H36="(en blanco)","",IF($H36="","",IFERROR(IF(VLOOKUP(U36+7,'Fechas de clase'!$B$5:$B$102,1,0),U36+14),U36+7)))</f>
        <v/>
      </c>
      <c r="W36" s="288" t="str">
        <f>IF($H36="(en blanco)","",IF($H36="","",IFERROR(IF(VLOOKUP(V36+7,'Fechas de clase'!$B$5:$B$102,1,0),V36+14),V36+7)))</f>
        <v/>
      </c>
      <c r="X36" s="288" t="str">
        <f>IF($H36="(en blanco)","",IF($H36="","",IFERROR(IF(VLOOKUP(W36+7,'Fechas de clase'!$B$5:$B$102,1,0),W36+14),W36+7)))</f>
        <v/>
      </c>
      <c r="Y36" s="288" t="str">
        <f>IF($H36="(en blanco)","",IF($H36="","",IFERROR(IF(VLOOKUP(X36+7,'Fechas de clase'!$B$5:$B$102,1,0),X36+14),X36+7)))</f>
        <v/>
      </c>
    </row>
    <row r="37" spans="2:25">
      <c r="B37" s="289"/>
      <c r="J37" s="287" t="str">
        <f t="shared" si="0"/>
        <v/>
      </c>
      <c r="K37" s="288" t="str">
        <f>IF($H37="(en blanco)","",IF($H37="","",IFERROR(IF(VLOOKUP(H37+7,'Fechas de clase'!$B$5:$B$102,1,0),H37+14),H37+7)))</f>
        <v/>
      </c>
      <c r="L37" s="288" t="str">
        <f>IF($H37="(en blanco)","",IF($H37="","",IFERROR(IF(VLOOKUP(K37+7,'Fechas de clase'!$B$5:$B$102,1,0),K37+14),K37+7)))</f>
        <v/>
      </c>
      <c r="M37" s="288" t="str">
        <f>IF($H37="(en blanco)","",IF($H37="","",IFERROR(IF(VLOOKUP(L37+7,'Fechas de clase'!$B$5:$B$102,1,0),L37+14),L37+7)))</f>
        <v/>
      </c>
      <c r="N37" s="288" t="str">
        <f>IF($H37="(en blanco)","",IF($H37="","",IFERROR(IF(VLOOKUP(M37+7,'Fechas de clase'!$B$5:$B$102,1,0),M37+14),M37+7)))</f>
        <v/>
      </c>
      <c r="O37" s="288" t="str">
        <f>IF($H37="(en blanco)","",IF($H37="","",IFERROR(IF(VLOOKUP(N37+7,'Fechas de clase'!$B$5:$B$102,1,0),N37+14),N37+7)))</f>
        <v/>
      </c>
      <c r="P37" s="288" t="str">
        <f>IF($H37="(en blanco)","",IF($H37="","",IFERROR(IF(VLOOKUP(O37+7,'Fechas de clase'!$B$5:$B$102,1,0),O37+14),O37+7)))</f>
        <v/>
      </c>
      <c r="Q37" s="288" t="str">
        <f>IF($H37="(en blanco)","",IF($H37="","",IFERROR(IF(VLOOKUP(P37+7,'Fechas de clase'!$B$5:$B$102,1,0),P37+14),P37+7)))</f>
        <v/>
      </c>
      <c r="R37" s="288" t="str">
        <f>IF($H37="(en blanco)","",IF($H37="","",IFERROR(IF(VLOOKUP(Q37+7,'Fechas de clase'!$B$5:$B$102,1,0),Q37+14),Q37+7)))</f>
        <v/>
      </c>
      <c r="S37" s="288" t="str">
        <f>IF($H37="(en blanco)","",IF($H37="","",IFERROR(IF(VLOOKUP(R37+7,'Fechas de clase'!$B$5:$B$102,1,0),R37+14),R37+7)))</f>
        <v/>
      </c>
      <c r="T37" s="288" t="str">
        <f>IF($H37="(en blanco)","",IF($H37="","",IFERROR(IF(VLOOKUP(S37+7,'Fechas de clase'!$B$5:$B$102,1,0),S37+14),S37+7)))</f>
        <v/>
      </c>
      <c r="U37" s="288" t="str">
        <f>IF($H37="(en blanco)","",IF($H37="","",IFERROR(IF(VLOOKUP(T37+7,'Fechas de clase'!$B$5:$B$102,1,0),T37+14),T37+7)))</f>
        <v/>
      </c>
      <c r="V37" s="288" t="str">
        <f>IF($H37="(en blanco)","",IF($H37="","",IFERROR(IF(VLOOKUP(U37+7,'Fechas de clase'!$B$5:$B$102,1,0),U37+14),U37+7)))</f>
        <v/>
      </c>
      <c r="W37" s="288" t="str">
        <f>IF($H37="(en blanco)","",IF($H37="","",IFERROR(IF(VLOOKUP(V37+7,'Fechas de clase'!$B$5:$B$102,1,0),V37+14),V37+7)))</f>
        <v/>
      </c>
      <c r="X37" s="288" t="str">
        <f>IF($H37="(en blanco)","",IF($H37="","",IFERROR(IF(VLOOKUP(W37+7,'Fechas de clase'!$B$5:$B$102,1,0),W37+14),W37+7)))</f>
        <v/>
      </c>
      <c r="Y37" s="288" t="str">
        <f>IF($H37="(en blanco)","",IF($H37="","",IFERROR(IF(VLOOKUP(X37+7,'Fechas de clase'!$B$5:$B$102,1,0),X37+14),X37+7)))</f>
        <v/>
      </c>
    </row>
    <row r="38" spans="2:25">
      <c r="B38" s="289"/>
      <c r="J38" s="287" t="str">
        <f t="shared" si="0"/>
        <v/>
      </c>
      <c r="K38" s="288" t="str">
        <f>IF($H38="(en blanco)","",IF($H38="","",IFERROR(IF(VLOOKUP(H38+7,'Fechas de clase'!$B$5:$B$102,1,0),H38+14),H38+7)))</f>
        <v/>
      </c>
      <c r="L38" s="288" t="str">
        <f>IF($H38="(en blanco)","",IF($H38="","",IFERROR(IF(VLOOKUP(K38+7,'Fechas de clase'!$B$5:$B$102,1,0),K38+14),K38+7)))</f>
        <v/>
      </c>
      <c r="M38" s="288" t="str">
        <f>IF($H38="(en blanco)","",IF($H38="","",IFERROR(IF(VLOOKUP(L38+7,'Fechas de clase'!$B$5:$B$102,1,0),L38+14),L38+7)))</f>
        <v/>
      </c>
      <c r="N38" s="288" t="str">
        <f>IF($H38="(en blanco)","",IF($H38="","",IFERROR(IF(VLOOKUP(M38+7,'Fechas de clase'!$B$5:$B$102,1,0),M38+14),M38+7)))</f>
        <v/>
      </c>
      <c r="O38" s="288" t="str">
        <f>IF($H38="(en blanco)","",IF($H38="","",IFERROR(IF(VLOOKUP(N38+7,'Fechas de clase'!$B$5:$B$102,1,0),N38+14),N38+7)))</f>
        <v/>
      </c>
      <c r="P38" s="288" t="str">
        <f>IF($H38="(en blanco)","",IF($H38="","",IFERROR(IF(VLOOKUP(O38+7,'Fechas de clase'!$B$5:$B$102,1,0),O38+14),O38+7)))</f>
        <v/>
      </c>
      <c r="Q38" s="288" t="str">
        <f>IF($H38="(en blanco)","",IF($H38="","",IFERROR(IF(VLOOKUP(P38+7,'Fechas de clase'!$B$5:$B$102,1,0),P38+14),P38+7)))</f>
        <v/>
      </c>
      <c r="R38" s="288" t="str">
        <f>IF($H38="(en blanco)","",IF($H38="","",IFERROR(IF(VLOOKUP(Q38+7,'Fechas de clase'!$B$5:$B$102,1,0),Q38+14),Q38+7)))</f>
        <v/>
      </c>
      <c r="S38" s="288" t="str">
        <f>IF($H38="(en blanco)","",IF($H38="","",IFERROR(IF(VLOOKUP(R38+7,'Fechas de clase'!$B$5:$B$102,1,0),R38+14),R38+7)))</f>
        <v/>
      </c>
      <c r="T38" s="288" t="str">
        <f>IF($H38="(en blanco)","",IF($H38="","",IFERROR(IF(VLOOKUP(S38+7,'Fechas de clase'!$B$5:$B$102,1,0),S38+14),S38+7)))</f>
        <v/>
      </c>
      <c r="U38" s="288" t="str">
        <f>IF($H38="(en blanco)","",IF($H38="","",IFERROR(IF(VLOOKUP(T38+7,'Fechas de clase'!$B$5:$B$102,1,0),T38+14),T38+7)))</f>
        <v/>
      </c>
      <c r="V38" s="288" t="str">
        <f>IF($H38="(en blanco)","",IF($H38="","",IFERROR(IF(VLOOKUP(U38+7,'Fechas de clase'!$B$5:$B$102,1,0),U38+14),U38+7)))</f>
        <v/>
      </c>
      <c r="W38" s="288" t="str">
        <f>IF($H38="(en blanco)","",IF($H38="","",IFERROR(IF(VLOOKUP(V38+7,'Fechas de clase'!$B$5:$B$102,1,0),V38+14),V38+7)))</f>
        <v/>
      </c>
      <c r="X38" s="288" t="str">
        <f>IF($H38="(en blanco)","",IF($H38="","",IFERROR(IF(VLOOKUP(W38+7,'Fechas de clase'!$B$5:$B$102,1,0),W38+14),W38+7)))</f>
        <v/>
      </c>
      <c r="Y38" s="288" t="str">
        <f>IF($H38="(en blanco)","",IF($H38="","",IFERROR(IF(VLOOKUP(X38+7,'Fechas de clase'!$B$5:$B$102,1,0),X38+14),X38+7)))</f>
        <v/>
      </c>
    </row>
    <row r="39" spans="2:25">
      <c r="B39" s="289"/>
      <c r="J39" s="287" t="str">
        <f t="shared" si="0"/>
        <v/>
      </c>
      <c r="K39" s="288" t="str">
        <f>IF($H39="(en blanco)","",IF($H39="","",IFERROR(IF(VLOOKUP(H39+7,'Fechas de clase'!$B$5:$B$102,1,0),H39+14),H39+7)))</f>
        <v/>
      </c>
      <c r="L39" s="288" t="str">
        <f>IF($H39="(en blanco)","",IF($H39="","",IFERROR(IF(VLOOKUP(K39+7,'Fechas de clase'!$B$5:$B$102,1,0),K39+14),K39+7)))</f>
        <v/>
      </c>
      <c r="M39" s="288" t="str">
        <f>IF($H39="(en blanco)","",IF($H39="","",IFERROR(IF(VLOOKUP(L39+7,'Fechas de clase'!$B$5:$B$102,1,0),L39+14),L39+7)))</f>
        <v/>
      </c>
      <c r="N39" s="288" t="str">
        <f>IF($H39="(en blanco)","",IF($H39="","",IFERROR(IF(VLOOKUP(M39+7,'Fechas de clase'!$B$5:$B$102,1,0),M39+14),M39+7)))</f>
        <v/>
      </c>
      <c r="O39" s="288" t="str">
        <f>IF($H39="(en blanco)","",IF($H39="","",IFERROR(IF(VLOOKUP(N39+7,'Fechas de clase'!$B$5:$B$102,1,0),N39+14),N39+7)))</f>
        <v/>
      </c>
      <c r="P39" s="288" t="str">
        <f>IF($H39="(en blanco)","",IF($H39="","",IFERROR(IF(VLOOKUP(O39+7,'Fechas de clase'!$B$5:$B$102,1,0),O39+14),O39+7)))</f>
        <v/>
      </c>
      <c r="Q39" s="288" t="str">
        <f>IF($H39="(en blanco)","",IF($H39="","",IFERROR(IF(VLOOKUP(P39+7,'Fechas de clase'!$B$5:$B$102,1,0),P39+14),P39+7)))</f>
        <v/>
      </c>
      <c r="R39" s="288" t="str">
        <f>IF($H39="(en blanco)","",IF($H39="","",IFERROR(IF(VLOOKUP(Q39+7,'Fechas de clase'!$B$5:$B$102,1,0),Q39+14),Q39+7)))</f>
        <v/>
      </c>
      <c r="S39" s="288" t="str">
        <f>IF($H39="(en blanco)","",IF($H39="","",IFERROR(IF(VLOOKUP(R39+7,'Fechas de clase'!$B$5:$B$102,1,0),R39+14),R39+7)))</f>
        <v/>
      </c>
      <c r="T39" s="288" t="str">
        <f>IF($H39="(en blanco)","",IF($H39="","",IFERROR(IF(VLOOKUP(S39+7,'Fechas de clase'!$B$5:$B$102,1,0),S39+14),S39+7)))</f>
        <v/>
      </c>
      <c r="U39" s="288" t="str">
        <f>IF($H39="(en blanco)","",IF($H39="","",IFERROR(IF(VLOOKUP(T39+7,'Fechas de clase'!$B$5:$B$102,1,0),T39+14),T39+7)))</f>
        <v/>
      </c>
      <c r="V39" s="288" t="str">
        <f>IF($H39="(en blanco)","",IF($H39="","",IFERROR(IF(VLOOKUP(U39+7,'Fechas de clase'!$B$5:$B$102,1,0),U39+14),U39+7)))</f>
        <v/>
      </c>
      <c r="W39" s="288" t="str">
        <f>IF($H39="(en blanco)","",IF($H39="","",IFERROR(IF(VLOOKUP(V39+7,'Fechas de clase'!$B$5:$B$102,1,0),V39+14),V39+7)))</f>
        <v/>
      </c>
      <c r="X39" s="288" t="str">
        <f>IF($H39="(en blanco)","",IF($H39="","",IFERROR(IF(VLOOKUP(W39+7,'Fechas de clase'!$B$5:$B$102,1,0),W39+14),W39+7)))</f>
        <v/>
      </c>
      <c r="Y39" s="288" t="str">
        <f>IF($H39="(en blanco)","",IF($H39="","",IFERROR(IF(VLOOKUP(X39+7,'Fechas de clase'!$B$5:$B$102,1,0),X39+14),X39+7)))</f>
        <v/>
      </c>
    </row>
    <row r="40" spans="2:25">
      <c r="B40" s="289"/>
      <c r="J40" s="287" t="str">
        <f t="shared" si="0"/>
        <v/>
      </c>
      <c r="K40" s="288" t="str">
        <f>IF($H40="(en blanco)","",IF($H40="","",IFERROR(IF(VLOOKUP(H40+7,'Fechas de clase'!$B$5:$B$102,1,0),H40+14),H40+7)))</f>
        <v/>
      </c>
      <c r="L40" s="288" t="str">
        <f>IF($H40="(en blanco)","",IF($H40="","",IFERROR(IF(VLOOKUP(K40+7,'Fechas de clase'!$B$5:$B$102,1,0),K40+14),K40+7)))</f>
        <v/>
      </c>
      <c r="M40" s="288" t="str">
        <f>IF($H40="(en blanco)","",IF($H40="","",IFERROR(IF(VLOOKUP(L40+7,'Fechas de clase'!$B$5:$B$102,1,0),L40+14),L40+7)))</f>
        <v/>
      </c>
      <c r="N40" s="288" t="str">
        <f>IF($H40="(en blanco)","",IF($H40="","",IFERROR(IF(VLOOKUP(M40+7,'Fechas de clase'!$B$5:$B$102,1,0),M40+14),M40+7)))</f>
        <v/>
      </c>
      <c r="O40" s="288" t="str">
        <f>IF($H40="(en blanco)","",IF($H40="","",IFERROR(IF(VLOOKUP(N40+7,'Fechas de clase'!$B$5:$B$102,1,0),N40+14),N40+7)))</f>
        <v/>
      </c>
      <c r="P40" s="288" t="str">
        <f>IF($H40="(en blanco)","",IF($H40="","",IFERROR(IF(VLOOKUP(O40+7,'Fechas de clase'!$B$5:$B$102,1,0),O40+14),O40+7)))</f>
        <v/>
      </c>
      <c r="Q40" s="288" t="str">
        <f>IF($H40="(en blanco)","",IF($H40="","",IFERROR(IF(VLOOKUP(P40+7,'Fechas de clase'!$B$5:$B$102,1,0),P40+14),P40+7)))</f>
        <v/>
      </c>
      <c r="R40" s="288" t="str">
        <f>IF($H40="(en blanco)","",IF($H40="","",IFERROR(IF(VLOOKUP(Q40+7,'Fechas de clase'!$B$5:$B$102,1,0),Q40+14),Q40+7)))</f>
        <v/>
      </c>
      <c r="S40" s="288" t="str">
        <f>IF($H40="(en blanco)","",IF($H40="","",IFERROR(IF(VLOOKUP(R40+7,'Fechas de clase'!$B$5:$B$102,1,0),R40+14),R40+7)))</f>
        <v/>
      </c>
      <c r="T40" s="288" t="str">
        <f>IF($H40="(en blanco)","",IF($H40="","",IFERROR(IF(VLOOKUP(S40+7,'Fechas de clase'!$B$5:$B$102,1,0),S40+14),S40+7)))</f>
        <v/>
      </c>
      <c r="U40" s="288" t="str">
        <f>IF($H40="(en blanco)","",IF($H40="","",IFERROR(IF(VLOOKUP(T40+7,'Fechas de clase'!$B$5:$B$102,1,0),T40+14),T40+7)))</f>
        <v/>
      </c>
      <c r="V40" s="288" t="str">
        <f>IF($H40="(en blanco)","",IF($H40="","",IFERROR(IF(VLOOKUP(U40+7,'Fechas de clase'!$B$5:$B$102,1,0),U40+14),U40+7)))</f>
        <v/>
      </c>
      <c r="W40" s="288" t="str">
        <f>IF($H40="(en blanco)","",IF($H40="","",IFERROR(IF(VLOOKUP(V40+7,'Fechas de clase'!$B$5:$B$102,1,0),V40+14),V40+7)))</f>
        <v/>
      </c>
      <c r="X40" s="288" t="str">
        <f>IF($H40="(en blanco)","",IF($H40="","",IFERROR(IF(VLOOKUP(W40+7,'Fechas de clase'!$B$5:$B$102,1,0),W40+14),W40+7)))</f>
        <v/>
      </c>
      <c r="Y40" s="288" t="str">
        <f>IF($H40="(en blanco)","",IF($H40="","",IFERROR(IF(VLOOKUP(X40+7,'Fechas de clase'!$B$5:$B$102,1,0),X40+14),X40+7)))</f>
        <v/>
      </c>
    </row>
    <row r="41" spans="2:25">
      <c r="B41" s="289"/>
      <c r="J41" s="287" t="str">
        <f t="shared" si="0"/>
        <v/>
      </c>
      <c r="K41" s="288" t="str">
        <f>IF($H41="(en blanco)","",IF($H41="","",IFERROR(IF(VLOOKUP(H41+7,'Fechas de clase'!$B$5:$B$102,1,0),H41+14),H41+7)))</f>
        <v/>
      </c>
      <c r="L41" s="288" t="str">
        <f>IF($H41="(en blanco)","",IF($H41="","",IFERROR(IF(VLOOKUP(K41+7,'Fechas de clase'!$B$5:$B$102,1,0),K41+14),K41+7)))</f>
        <v/>
      </c>
      <c r="M41" s="288" t="str">
        <f>IF($H41="(en blanco)","",IF($H41="","",IFERROR(IF(VLOOKUP(L41+7,'Fechas de clase'!$B$5:$B$102,1,0),L41+14),L41+7)))</f>
        <v/>
      </c>
      <c r="N41" s="288" t="str">
        <f>IF($H41="(en blanco)","",IF($H41="","",IFERROR(IF(VLOOKUP(M41+7,'Fechas de clase'!$B$5:$B$102,1,0),M41+14),M41+7)))</f>
        <v/>
      </c>
      <c r="O41" s="288" t="str">
        <f>IF($H41="(en blanco)","",IF($H41="","",IFERROR(IF(VLOOKUP(N41+7,'Fechas de clase'!$B$5:$B$102,1,0),N41+14),N41+7)))</f>
        <v/>
      </c>
      <c r="P41" s="288" t="str">
        <f>IF($H41="(en blanco)","",IF($H41="","",IFERROR(IF(VLOOKUP(O41+7,'Fechas de clase'!$B$5:$B$102,1,0),O41+14),O41+7)))</f>
        <v/>
      </c>
      <c r="Q41" s="288" t="str">
        <f>IF($H41="(en blanco)","",IF($H41="","",IFERROR(IF(VLOOKUP(P41+7,'Fechas de clase'!$B$5:$B$102,1,0),P41+14),P41+7)))</f>
        <v/>
      </c>
      <c r="R41" s="288" t="str">
        <f>IF($H41="(en blanco)","",IF($H41="","",IFERROR(IF(VLOOKUP(Q41+7,'Fechas de clase'!$B$5:$B$102,1,0),Q41+14),Q41+7)))</f>
        <v/>
      </c>
      <c r="S41" s="288" t="str">
        <f>IF($H41="(en blanco)","",IF($H41="","",IFERROR(IF(VLOOKUP(R41+7,'Fechas de clase'!$B$5:$B$102,1,0),R41+14),R41+7)))</f>
        <v/>
      </c>
      <c r="T41" s="288" t="str">
        <f>IF($H41="(en blanco)","",IF($H41="","",IFERROR(IF(VLOOKUP(S41+7,'Fechas de clase'!$B$5:$B$102,1,0),S41+14),S41+7)))</f>
        <v/>
      </c>
      <c r="U41" s="288" t="str">
        <f>IF($H41="(en blanco)","",IF($H41="","",IFERROR(IF(VLOOKUP(T41+7,'Fechas de clase'!$B$5:$B$102,1,0),T41+14),T41+7)))</f>
        <v/>
      </c>
      <c r="V41" s="288" t="str">
        <f>IF($H41="(en blanco)","",IF($H41="","",IFERROR(IF(VLOOKUP(U41+7,'Fechas de clase'!$B$5:$B$102,1,0),U41+14),U41+7)))</f>
        <v/>
      </c>
      <c r="W41" s="288" t="str">
        <f>IF($H41="(en blanco)","",IF($H41="","",IFERROR(IF(VLOOKUP(V41+7,'Fechas de clase'!$B$5:$B$102,1,0),V41+14),V41+7)))</f>
        <v/>
      </c>
      <c r="X41" s="288" t="str">
        <f>IF($H41="(en blanco)","",IF($H41="","",IFERROR(IF(VLOOKUP(W41+7,'Fechas de clase'!$B$5:$B$102,1,0),W41+14),W41+7)))</f>
        <v/>
      </c>
      <c r="Y41" s="288" t="str">
        <f>IF($H41="(en blanco)","",IF($H41="","",IFERROR(IF(VLOOKUP(X41+7,'Fechas de clase'!$B$5:$B$102,1,0),X41+14),X41+7)))</f>
        <v/>
      </c>
    </row>
    <row r="42" spans="2:25">
      <c r="B42" s="289"/>
      <c r="J42" s="287" t="str">
        <f t="shared" si="0"/>
        <v/>
      </c>
      <c r="K42" s="288" t="str">
        <f>IF($H42="(en blanco)","",IF($H42="","",IFERROR(IF(VLOOKUP(H42+7,'Fechas de clase'!$B$5:$B$102,1,0),H42+14),H42+7)))</f>
        <v/>
      </c>
      <c r="L42" s="288" t="str">
        <f>IF($H42="(en blanco)","",IF($H42="","",IFERROR(IF(VLOOKUP(K42+7,'Fechas de clase'!$B$5:$B$102,1,0),K42+14),K42+7)))</f>
        <v/>
      </c>
      <c r="M42" s="288" t="str">
        <f>IF($H42="(en blanco)","",IF($H42="","",IFERROR(IF(VLOOKUP(L42+7,'Fechas de clase'!$B$5:$B$102,1,0),L42+14),L42+7)))</f>
        <v/>
      </c>
      <c r="N42" s="288" t="str">
        <f>IF($H42="(en blanco)","",IF($H42="","",IFERROR(IF(VLOOKUP(M42+7,'Fechas de clase'!$B$5:$B$102,1,0),M42+14),M42+7)))</f>
        <v/>
      </c>
      <c r="O42" s="288" t="str">
        <f>IF($H42="(en blanco)","",IF($H42="","",IFERROR(IF(VLOOKUP(N42+7,'Fechas de clase'!$B$5:$B$102,1,0),N42+14),N42+7)))</f>
        <v/>
      </c>
      <c r="P42" s="288" t="str">
        <f>IF($H42="(en blanco)","",IF($H42="","",IFERROR(IF(VLOOKUP(O42+7,'Fechas de clase'!$B$5:$B$102,1,0),O42+14),O42+7)))</f>
        <v/>
      </c>
      <c r="Q42" s="288" t="str">
        <f>IF($H42="(en blanco)","",IF($H42="","",IFERROR(IF(VLOOKUP(P42+7,'Fechas de clase'!$B$5:$B$102,1,0),P42+14),P42+7)))</f>
        <v/>
      </c>
      <c r="R42" s="288" t="str">
        <f>IF($H42="(en blanco)","",IF($H42="","",IFERROR(IF(VLOOKUP(Q42+7,'Fechas de clase'!$B$5:$B$102,1,0),Q42+14),Q42+7)))</f>
        <v/>
      </c>
      <c r="S42" s="288" t="str">
        <f>IF($H42="(en blanco)","",IF($H42="","",IFERROR(IF(VLOOKUP(R42+7,'Fechas de clase'!$B$5:$B$102,1,0),R42+14),R42+7)))</f>
        <v/>
      </c>
      <c r="T42" s="288" t="str">
        <f>IF($H42="(en blanco)","",IF($H42="","",IFERROR(IF(VLOOKUP(S42+7,'Fechas de clase'!$B$5:$B$102,1,0),S42+14),S42+7)))</f>
        <v/>
      </c>
      <c r="U42" s="288" t="str">
        <f>IF($H42="(en blanco)","",IF($H42="","",IFERROR(IF(VLOOKUP(T42+7,'Fechas de clase'!$B$5:$B$102,1,0),T42+14),T42+7)))</f>
        <v/>
      </c>
      <c r="V42" s="288" t="str">
        <f>IF($H42="(en blanco)","",IF($H42="","",IFERROR(IF(VLOOKUP(U42+7,'Fechas de clase'!$B$5:$B$102,1,0),U42+14),U42+7)))</f>
        <v/>
      </c>
      <c r="W42" s="288" t="str">
        <f>IF($H42="(en blanco)","",IF($H42="","",IFERROR(IF(VLOOKUP(V42+7,'Fechas de clase'!$B$5:$B$102,1,0),V42+14),V42+7)))</f>
        <v/>
      </c>
      <c r="X42" s="288" t="str">
        <f>IF($H42="(en blanco)","",IF($H42="","",IFERROR(IF(VLOOKUP(W42+7,'Fechas de clase'!$B$5:$B$102,1,0),W42+14),W42+7)))</f>
        <v/>
      </c>
      <c r="Y42" s="288" t="str">
        <f>IF($H42="(en blanco)","",IF($H42="","",IFERROR(IF(VLOOKUP(X42+7,'Fechas de clase'!$B$5:$B$102,1,0),X42+14),X42+7)))</f>
        <v/>
      </c>
    </row>
    <row r="43" spans="2:25">
      <c r="B43" s="289"/>
      <c r="J43" s="287" t="str">
        <f t="shared" si="0"/>
        <v/>
      </c>
      <c r="K43" s="288" t="str">
        <f>IF($H43="(en blanco)","",IF($H43="","",IFERROR(IF(VLOOKUP(H43+7,'Fechas de clase'!$B$5:$B$102,1,0),H43+14),H43+7)))</f>
        <v/>
      </c>
      <c r="L43" s="288" t="str">
        <f>IF($H43="(en blanco)","",IF($H43="","",IFERROR(IF(VLOOKUP(K43+7,'Fechas de clase'!$B$5:$B$102,1,0),K43+14),K43+7)))</f>
        <v/>
      </c>
      <c r="M43" s="288" t="str">
        <f>IF($H43="(en blanco)","",IF($H43="","",IFERROR(IF(VLOOKUP(L43+7,'Fechas de clase'!$B$5:$B$102,1,0),L43+14),L43+7)))</f>
        <v/>
      </c>
      <c r="N43" s="288" t="str">
        <f>IF($H43="(en blanco)","",IF($H43="","",IFERROR(IF(VLOOKUP(M43+7,'Fechas de clase'!$B$5:$B$102,1,0),M43+14),M43+7)))</f>
        <v/>
      </c>
      <c r="O43" s="288" t="str">
        <f>IF($H43="(en blanco)","",IF($H43="","",IFERROR(IF(VLOOKUP(N43+7,'Fechas de clase'!$B$5:$B$102,1,0),N43+14),N43+7)))</f>
        <v/>
      </c>
      <c r="P43" s="288" t="str">
        <f>IF($H43="(en blanco)","",IF($H43="","",IFERROR(IF(VLOOKUP(O43+7,'Fechas de clase'!$B$5:$B$102,1,0),O43+14),O43+7)))</f>
        <v/>
      </c>
      <c r="Q43" s="288" t="str">
        <f>IF($H43="(en blanco)","",IF($H43="","",IFERROR(IF(VLOOKUP(P43+7,'Fechas de clase'!$B$5:$B$102,1,0),P43+14),P43+7)))</f>
        <v/>
      </c>
      <c r="R43" s="288" t="str">
        <f>IF($H43="(en blanco)","",IF($H43="","",IFERROR(IF(VLOOKUP(Q43+7,'Fechas de clase'!$B$5:$B$102,1,0),Q43+14),Q43+7)))</f>
        <v/>
      </c>
      <c r="S43" s="288" t="str">
        <f>IF($H43="(en blanco)","",IF($H43="","",IFERROR(IF(VLOOKUP(R43+7,'Fechas de clase'!$B$5:$B$102,1,0),R43+14),R43+7)))</f>
        <v/>
      </c>
      <c r="T43" s="288" t="str">
        <f>IF($H43="(en blanco)","",IF($H43="","",IFERROR(IF(VLOOKUP(S43+7,'Fechas de clase'!$B$5:$B$102,1,0),S43+14),S43+7)))</f>
        <v/>
      </c>
      <c r="U43" s="288" t="str">
        <f>IF($H43="(en blanco)","",IF($H43="","",IFERROR(IF(VLOOKUP(T43+7,'Fechas de clase'!$B$5:$B$102,1,0),T43+14),T43+7)))</f>
        <v/>
      </c>
      <c r="V43" s="288" t="str">
        <f>IF($H43="(en blanco)","",IF($H43="","",IFERROR(IF(VLOOKUP(U43+7,'Fechas de clase'!$B$5:$B$102,1,0),U43+14),U43+7)))</f>
        <v/>
      </c>
      <c r="W43" s="288" t="str">
        <f>IF($H43="(en blanco)","",IF($H43="","",IFERROR(IF(VLOOKUP(V43+7,'Fechas de clase'!$B$5:$B$102,1,0),V43+14),V43+7)))</f>
        <v/>
      </c>
      <c r="X43" s="288" t="str">
        <f>IF($H43="(en blanco)","",IF($H43="","",IFERROR(IF(VLOOKUP(W43+7,'Fechas de clase'!$B$5:$B$102,1,0),W43+14),W43+7)))</f>
        <v/>
      </c>
      <c r="Y43" s="288" t="str">
        <f>IF($H43="(en blanco)","",IF($H43="","",IFERROR(IF(VLOOKUP(X43+7,'Fechas de clase'!$B$5:$B$102,1,0),X43+14),X43+7)))</f>
        <v/>
      </c>
    </row>
    <row r="44" spans="2:25">
      <c r="B44" s="289"/>
      <c r="J44" s="287" t="str">
        <f t="shared" si="0"/>
        <v/>
      </c>
      <c r="K44" s="288" t="str">
        <f>IF($H44="(en blanco)","",IF($H44="","",IFERROR(IF(VLOOKUP(H44+7,'Fechas de clase'!$B$5:$B$102,1,0),H44+14),H44+7)))</f>
        <v/>
      </c>
      <c r="L44" s="288" t="str">
        <f>IF($H44="(en blanco)","",IF($H44="","",IFERROR(IF(VLOOKUP(K44+7,'Fechas de clase'!$B$5:$B$102,1,0),K44+14),K44+7)))</f>
        <v/>
      </c>
      <c r="M44" s="288" t="str">
        <f>IF($H44="(en blanco)","",IF($H44="","",IFERROR(IF(VLOOKUP(L44+7,'Fechas de clase'!$B$5:$B$102,1,0),L44+14),L44+7)))</f>
        <v/>
      </c>
      <c r="N44" s="288" t="str">
        <f>IF($H44="(en blanco)","",IF($H44="","",IFERROR(IF(VLOOKUP(M44+7,'Fechas de clase'!$B$5:$B$102,1,0),M44+14),M44+7)))</f>
        <v/>
      </c>
      <c r="O44" s="288" t="str">
        <f>IF($H44="(en blanco)","",IF($H44="","",IFERROR(IF(VLOOKUP(N44+7,'Fechas de clase'!$B$5:$B$102,1,0),N44+14),N44+7)))</f>
        <v/>
      </c>
      <c r="P44" s="288" t="str">
        <f>IF($H44="(en blanco)","",IF($H44="","",IFERROR(IF(VLOOKUP(O44+7,'Fechas de clase'!$B$5:$B$102,1,0),O44+14),O44+7)))</f>
        <v/>
      </c>
      <c r="Q44" s="288" t="str">
        <f>IF($H44="(en blanco)","",IF($H44="","",IFERROR(IF(VLOOKUP(P44+7,'Fechas de clase'!$B$5:$B$102,1,0),P44+14),P44+7)))</f>
        <v/>
      </c>
      <c r="R44" s="288" t="str">
        <f>IF($H44="(en blanco)","",IF($H44="","",IFERROR(IF(VLOOKUP(Q44+7,'Fechas de clase'!$B$5:$B$102,1,0),Q44+14),Q44+7)))</f>
        <v/>
      </c>
      <c r="S44" s="288" t="str">
        <f>IF($H44="(en blanco)","",IF($H44="","",IFERROR(IF(VLOOKUP(R44+7,'Fechas de clase'!$B$5:$B$102,1,0),R44+14),R44+7)))</f>
        <v/>
      </c>
      <c r="T44" s="288" t="str">
        <f>IF($H44="(en blanco)","",IF($H44="","",IFERROR(IF(VLOOKUP(S44+7,'Fechas de clase'!$B$5:$B$102,1,0),S44+14),S44+7)))</f>
        <v/>
      </c>
      <c r="U44" s="288" t="str">
        <f>IF($H44="(en blanco)","",IF($H44="","",IFERROR(IF(VLOOKUP(T44+7,'Fechas de clase'!$B$5:$B$102,1,0),T44+14),T44+7)))</f>
        <v/>
      </c>
      <c r="V44" s="288" t="str">
        <f>IF($H44="(en blanco)","",IF($H44="","",IFERROR(IF(VLOOKUP(U44+7,'Fechas de clase'!$B$5:$B$102,1,0),U44+14),U44+7)))</f>
        <v/>
      </c>
      <c r="W44" s="288" t="str">
        <f>IF($H44="(en blanco)","",IF($H44="","",IFERROR(IF(VLOOKUP(V44+7,'Fechas de clase'!$B$5:$B$102,1,0),V44+14),V44+7)))</f>
        <v/>
      </c>
      <c r="X44" s="288" t="str">
        <f>IF($H44="(en blanco)","",IF($H44="","",IFERROR(IF(VLOOKUP(W44+7,'Fechas de clase'!$B$5:$B$102,1,0),W44+14),W44+7)))</f>
        <v/>
      </c>
      <c r="Y44" s="288" t="str">
        <f>IF($H44="(en blanco)","",IF($H44="","",IFERROR(IF(VLOOKUP(X44+7,'Fechas de clase'!$B$5:$B$102,1,0),X44+14),X44+7)))</f>
        <v/>
      </c>
    </row>
    <row r="45" spans="2:25">
      <c r="B45" s="289"/>
      <c r="J45" s="287" t="str">
        <f t="shared" si="0"/>
        <v/>
      </c>
      <c r="K45" s="288" t="str">
        <f>IF($H45="(en blanco)","",IF($H45="","",IFERROR(IF(VLOOKUP(H45+7,'Fechas de clase'!$B$5:$B$102,1,0),H45+14),H45+7)))</f>
        <v/>
      </c>
      <c r="L45" s="288" t="str">
        <f>IF($H45="(en blanco)","",IF($H45="","",IFERROR(IF(VLOOKUP(K45+7,'Fechas de clase'!$B$5:$B$102,1,0),K45+14),K45+7)))</f>
        <v/>
      </c>
      <c r="M45" s="288" t="str">
        <f>IF($H45="(en blanco)","",IF($H45="","",IFERROR(IF(VLOOKUP(L45+7,'Fechas de clase'!$B$5:$B$102,1,0),L45+14),L45+7)))</f>
        <v/>
      </c>
      <c r="N45" s="288" t="str">
        <f>IF($H45="(en blanco)","",IF($H45="","",IFERROR(IF(VLOOKUP(M45+7,'Fechas de clase'!$B$5:$B$102,1,0),M45+14),M45+7)))</f>
        <v/>
      </c>
      <c r="O45" s="288" t="str">
        <f>IF($H45="(en blanco)","",IF($H45="","",IFERROR(IF(VLOOKUP(N45+7,'Fechas de clase'!$B$5:$B$102,1,0),N45+14),N45+7)))</f>
        <v/>
      </c>
      <c r="P45" s="288" t="str">
        <f>IF($H45="(en blanco)","",IF($H45="","",IFERROR(IF(VLOOKUP(O45+7,'Fechas de clase'!$B$5:$B$102,1,0),O45+14),O45+7)))</f>
        <v/>
      </c>
      <c r="Q45" s="288" t="str">
        <f>IF($H45="(en blanco)","",IF($H45="","",IFERROR(IF(VLOOKUP(P45+7,'Fechas de clase'!$B$5:$B$102,1,0),P45+14),P45+7)))</f>
        <v/>
      </c>
      <c r="R45" s="288" t="str">
        <f>IF($H45="(en blanco)","",IF($H45="","",IFERROR(IF(VLOOKUP(Q45+7,'Fechas de clase'!$B$5:$B$102,1,0),Q45+14),Q45+7)))</f>
        <v/>
      </c>
      <c r="S45" s="288" t="str">
        <f>IF($H45="(en blanco)","",IF($H45="","",IFERROR(IF(VLOOKUP(R45+7,'Fechas de clase'!$B$5:$B$102,1,0),R45+14),R45+7)))</f>
        <v/>
      </c>
      <c r="T45" s="288" t="str">
        <f>IF($H45="(en blanco)","",IF($H45="","",IFERROR(IF(VLOOKUP(S45+7,'Fechas de clase'!$B$5:$B$102,1,0),S45+14),S45+7)))</f>
        <v/>
      </c>
      <c r="U45" s="288" t="str">
        <f>IF($H45="(en blanco)","",IF($H45="","",IFERROR(IF(VLOOKUP(T45+7,'Fechas de clase'!$B$5:$B$102,1,0),T45+14),T45+7)))</f>
        <v/>
      </c>
      <c r="V45" s="288" t="str">
        <f>IF($H45="(en blanco)","",IF($H45="","",IFERROR(IF(VLOOKUP(U45+7,'Fechas de clase'!$B$5:$B$102,1,0),U45+14),U45+7)))</f>
        <v/>
      </c>
      <c r="W45" s="288" t="str">
        <f>IF($H45="(en blanco)","",IF($H45="","",IFERROR(IF(VLOOKUP(V45+7,'Fechas de clase'!$B$5:$B$102,1,0),V45+14),V45+7)))</f>
        <v/>
      </c>
      <c r="X45" s="288" t="str">
        <f>IF($H45="(en blanco)","",IF($H45="","",IFERROR(IF(VLOOKUP(W45+7,'Fechas de clase'!$B$5:$B$102,1,0),W45+14),W45+7)))</f>
        <v/>
      </c>
      <c r="Y45" s="288" t="str">
        <f>IF($H45="(en blanco)","",IF($H45="","",IFERROR(IF(VLOOKUP(X45+7,'Fechas de clase'!$B$5:$B$102,1,0),X45+14),X45+7)))</f>
        <v/>
      </c>
    </row>
    <row r="46" spans="2:25">
      <c r="B46" s="289"/>
      <c r="J46" s="287" t="str">
        <f t="shared" si="0"/>
        <v/>
      </c>
      <c r="K46" s="288" t="str">
        <f>IF($H46="(en blanco)","",IF($H46="","",IFERROR(IF(VLOOKUP(H46+7,'Fechas de clase'!$B$5:$B$102,1,0),H46+14),H46+7)))</f>
        <v/>
      </c>
      <c r="L46" s="288" t="str">
        <f>IF($H46="(en blanco)","",IF($H46="","",IFERROR(IF(VLOOKUP(K46+7,'Fechas de clase'!$B$5:$B$102,1,0),K46+14),K46+7)))</f>
        <v/>
      </c>
      <c r="M46" s="288" t="str">
        <f>IF($H46="(en blanco)","",IF($H46="","",IFERROR(IF(VLOOKUP(L46+7,'Fechas de clase'!$B$5:$B$102,1,0),L46+14),L46+7)))</f>
        <v/>
      </c>
      <c r="N46" s="288" t="str">
        <f>IF($H46="(en blanco)","",IF($H46="","",IFERROR(IF(VLOOKUP(M46+7,'Fechas de clase'!$B$5:$B$102,1,0),M46+14),M46+7)))</f>
        <v/>
      </c>
      <c r="O46" s="288" t="str">
        <f>IF($H46="(en blanco)","",IF($H46="","",IFERROR(IF(VLOOKUP(N46+7,'Fechas de clase'!$B$5:$B$102,1,0),N46+14),N46+7)))</f>
        <v/>
      </c>
      <c r="P46" s="288" t="str">
        <f>IF($H46="(en blanco)","",IF($H46="","",IFERROR(IF(VLOOKUP(O46+7,'Fechas de clase'!$B$5:$B$102,1,0),O46+14),O46+7)))</f>
        <v/>
      </c>
      <c r="Q46" s="288" t="str">
        <f>IF($H46="(en blanco)","",IF($H46="","",IFERROR(IF(VLOOKUP(P46+7,'Fechas de clase'!$B$5:$B$102,1,0),P46+14),P46+7)))</f>
        <v/>
      </c>
      <c r="R46" s="288" t="str">
        <f>IF($H46="(en blanco)","",IF($H46="","",IFERROR(IF(VLOOKUP(Q46+7,'Fechas de clase'!$B$5:$B$102,1,0),Q46+14),Q46+7)))</f>
        <v/>
      </c>
      <c r="S46" s="288" t="str">
        <f>IF($H46="(en blanco)","",IF($H46="","",IFERROR(IF(VLOOKUP(R46+7,'Fechas de clase'!$B$5:$B$102,1,0),R46+14),R46+7)))</f>
        <v/>
      </c>
      <c r="T46" s="288" t="str">
        <f>IF($H46="(en blanco)","",IF($H46="","",IFERROR(IF(VLOOKUP(S46+7,'Fechas de clase'!$B$5:$B$102,1,0),S46+14),S46+7)))</f>
        <v/>
      </c>
      <c r="U46" s="288" t="str">
        <f>IF($H46="(en blanco)","",IF($H46="","",IFERROR(IF(VLOOKUP(T46+7,'Fechas de clase'!$B$5:$B$102,1,0),T46+14),T46+7)))</f>
        <v/>
      </c>
      <c r="V46" s="288" t="str">
        <f>IF($H46="(en blanco)","",IF($H46="","",IFERROR(IF(VLOOKUP(U46+7,'Fechas de clase'!$B$5:$B$102,1,0),U46+14),U46+7)))</f>
        <v/>
      </c>
      <c r="W46" s="288" t="str">
        <f>IF($H46="(en blanco)","",IF($H46="","",IFERROR(IF(VLOOKUP(V46+7,'Fechas de clase'!$B$5:$B$102,1,0),V46+14),V46+7)))</f>
        <v/>
      </c>
      <c r="X46" s="288" t="str">
        <f>IF($H46="(en blanco)","",IF($H46="","",IFERROR(IF(VLOOKUP(W46+7,'Fechas de clase'!$B$5:$B$102,1,0),W46+14),W46+7)))</f>
        <v/>
      </c>
      <c r="Y46" s="288" t="str">
        <f>IF($H46="(en blanco)","",IF($H46="","",IFERROR(IF(VLOOKUP(X46+7,'Fechas de clase'!$B$5:$B$102,1,0),X46+14),X46+7)))</f>
        <v/>
      </c>
    </row>
    <row r="47" spans="2:25">
      <c r="B47" s="289"/>
      <c r="J47" s="287" t="str">
        <f t="shared" si="0"/>
        <v/>
      </c>
      <c r="K47" s="288" t="str">
        <f>IF($H47="(en blanco)","",IF($H47="","",IFERROR(IF(VLOOKUP(H47+7,'Fechas de clase'!$B$5:$B$102,1,0),H47+14),H47+7)))</f>
        <v/>
      </c>
      <c r="L47" s="288" t="str">
        <f>IF($H47="(en blanco)","",IF($H47="","",IFERROR(IF(VLOOKUP(K47+7,'Fechas de clase'!$B$5:$B$102,1,0),K47+14),K47+7)))</f>
        <v/>
      </c>
      <c r="M47" s="288" t="str">
        <f>IF($H47="(en blanco)","",IF($H47="","",IFERROR(IF(VLOOKUP(L47+7,'Fechas de clase'!$B$5:$B$102,1,0),L47+14),L47+7)))</f>
        <v/>
      </c>
      <c r="N47" s="288" t="str">
        <f>IF($H47="(en blanco)","",IF($H47="","",IFERROR(IF(VLOOKUP(M47+7,'Fechas de clase'!$B$5:$B$102,1,0),M47+14),M47+7)))</f>
        <v/>
      </c>
      <c r="O47" s="288" t="str">
        <f>IF($H47="(en blanco)","",IF($H47="","",IFERROR(IF(VLOOKUP(N47+7,'Fechas de clase'!$B$5:$B$102,1,0),N47+14),N47+7)))</f>
        <v/>
      </c>
      <c r="P47" s="288" t="str">
        <f>IF($H47="(en blanco)","",IF($H47="","",IFERROR(IF(VLOOKUP(O47+7,'Fechas de clase'!$B$5:$B$102,1,0),O47+14),O47+7)))</f>
        <v/>
      </c>
      <c r="Q47" s="288" t="str">
        <f>IF($H47="(en blanco)","",IF($H47="","",IFERROR(IF(VLOOKUP(P47+7,'Fechas de clase'!$B$5:$B$102,1,0),P47+14),P47+7)))</f>
        <v/>
      </c>
      <c r="R47" s="288" t="str">
        <f>IF($H47="(en blanco)","",IF($H47="","",IFERROR(IF(VLOOKUP(Q47+7,'Fechas de clase'!$B$5:$B$102,1,0),Q47+14),Q47+7)))</f>
        <v/>
      </c>
      <c r="S47" s="288" t="str">
        <f>IF($H47="(en blanco)","",IF($H47="","",IFERROR(IF(VLOOKUP(R47+7,'Fechas de clase'!$B$5:$B$102,1,0),R47+14),R47+7)))</f>
        <v/>
      </c>
      <c r="T47" s="288" t="str">
        <f>IF($H47="(en blanco)","",IF($H47="","",IFERROR(IF(VLOOKUP(S47+7,'Fechas de clase'!$B$5:$B$102,1,0),S47+14),S47+7)))</f>
        <v/>
      </c>
      <c r="U47" s="288" t="str">
        <f>IF($H47="(en blanco)","",IF($H47="","",IFERROR(IF(VLOOKUP(T47+7,'Fechas de clase'!$B$5:$B$102,1,0),T47+14),T47+7)))</f>
        <v/>
      </c>
      <c r="V47" s="288" t="str">
        <f>IF($H47="(en blanco)","",IF($H47="","",IFERROR(IF(VLOOKUP(U47+7,'Fechas de clase'!$B$5:$B$102,1,0),U47+14),U47+7)))</f>
        <v/>
      </c>
      <c r="W47" s="288" t="str">
        <f>IF($H47="(en blanco)","",IF($H47="","",IFERROR(IF(VLOOKUP(V47+7,'Fechas de clase'!$B$5:$B$102,1,0),V47+14),V47+7)))</f>
        <v/>
      </c>
      <c r="X47" s="288" t="str">
        <f>IF($H47="(en blanco)","",IF($H47="","",IFERROR(IF(VLOOKUP(W47+7,'Fechas de clase'!$B$5:$B$102,1,0),W47+14),W47+7)))</f>
        <v/>
      </c>
      <c r="Y47" s="288" t="str">
        <f>IF($H47="(en blanco)","",IF($H47="","",IFERROR(IF(VLOOKUP(X47+7,'Fechas de clase'!$B$5:$B$102,1,0),X47+14),X47+7)))</f>
        <v/>
      </c>
    </row>
    <row r="48" spans="2:25">
      <c r="B48" s="289"/>
      <c r="J48" s="287" t="str">
        <f t="shared" si="0"/>
        <v/>
      </c>
      <c r="K48" s="288" t="str">
        <f>IF($H48="(en blanco)","",IF($H48="","",IFERROR(IF(VLOOKUP(H48+7,'Fechas de clase'!$B$5:$B$102,1,0),H48+14),H48+7)))</f>
        <v/>
      </c>
      <c r="L48" s="288" t="str">
        <f>IF($H48="(en blanco)","",IF($H48="","",IFERROR(IF(VLOOKUP(K48+7,'Fechas de clase'!$B$5:$B$102,1,0),K48+14),K48+7)))</f>
        <v/>
      </c>
      <c r="M48" s="288" t="str">
        <f>IF($H48="(en blanco)","",IF($H48="","",IFERROR(IF(VLOOKUP(L48+7,'Fechas de clase'!$B$5:$B$102,1,0),L48+14),L48+7)))</f>
        <v/>
      </c>
      <c r="N48" s="288" t="str">
        <f>IF($H48="(en blanco)","",IF($H48="","",IFERROR(IF(VLOOKUP(M48+7,'Fechas de clase'!$B$5:$B$102,1,0),M48+14),M48+7)))</f>
        <v/>
      </c>
      <c r="O48" s="288" t="str">
        <f>IF($H48="(en blanco)","",IF($H48="","",IFERROR(IF(VLOOKUP(N48+7,'Fechas de clase'!$B$5:$B$102,1,0),N48+14),N48+7)))</f>
        <v/>
      </c>
      <c r="P48" s="288" t="str">
        <f>IF($H48="(en blanco)","",IF($H48="","",IFERROR(IF(VLOOKUP(O48+7,'Fechas de clase'!$B$5:$B$102,1,0),O48+14),O48+7)))</f>
        <v/>
      </c>
      <c r="Q48" s="288" t="str">
        <f>IF($H48="(en blanco)","",IF($H48="","",IFERROR(IF(VLOOKUP(P48+7,'Fechas de clase'!$B$5:$B$102,1,0),P48+14),P48+7)))</f>
        <v/>
      </c>
      <c r="R48" s="288" t="str">
        <f>IF($H48="(en blanco)","",IF($H48="","",IFERROR(IF(VLOOKUP(Q48+7,'Fechas de clase'!$B$5:$B$102,1,0),Q48+14),Q48+7)))</f>
        <v/>
      </c>
      <c r="S48" s="288" t="str">
        <f>IF($H48="(en blanco)","",IF($H48="","",IFERROR(IF(VLOOKUP(R48+7,'Fechas de clase'!$B$5:$B$102,1,0),R48+14),R48+7)))</f>
        <v/>
      </c>
      <c r="T48" s="288" t="str">
        <f>IF($H48="(en blanco)","",IF($H48="","",IFERROR(IF(VLOOKUP(S48+7,'Fechas de clase'!$B$5:$B$102,1,0),S48+14),S48+7)))</f>
        <v/>
      </c>
      <c r="U48" s="288" t="str">
        <f>IF($H48="(en blanco)","",IF($H48="","",IFERROR(IF(VLOOKUP(T48+7,'Fechas de clase'!$B$5:$B$102,1,0),T48+14),T48+7)))</f>
        <v/>
      </c>
      <c r="V48" s="288" t="str">
        <f>IF($H48="(en blanco)","",IF($H48="","",IFERROR(IF(VLOOKUP(U48+7,'Fechas de clase'!$B$5:$B$102,1,0),U48+14),U48+7)))</f>
        <v/>
      </c>
      <c r="W48" s="288" t="str">
        <f>IF($H48="(en blanco)","",IF($H48="","",IFERROR(IF(VLOOKUP(V48+7,'Fechas de clase'!$B$5:$B$102,1,0),V48+14),V48+7)))</f>
        <v/>
      </c>
      <c r="X48" s="288" t="str">
        <f>IF($H48="(en blanco)","",IF($H48="","",IFERROR(IF(VLOOKUP(W48+7,'Fechas de clase'!$B$5:$B$102,1,0),W48+14),W48+7)))</f>
        <v/>
      </c>
      <c r="Y48" s="288" t="str">
        <f>IF($H48="(en blanco)","",IF($H48="","",IFERROR(IF(VLOOKUP(X48+7,'Fechas de clase'!$B$5:$B$102,1,0),X48+14),X48+7)))</f>
        <v/>
      </c>
    </row>
    <row r="49" spans="2:25">
      <c r="B49" s="289"/>
      <c r="J49" s="287" t="str">
        <f t="shared" si="0"/>
        <v/>
      </c>
      <c r="K49" s="288" t="str">
        <f>IF($H49="(en blanco)","",IF($H49="","",IFERROR(IF(VLOOKUP(H49+7,'Fechas de clase'!$B$5:$B$102,1,0),H49+14),H49+7)))</f>
        <v/>
      </c>
      <c r="L49" s="288" t="str">
        <f>IF($H49="(en blanco)","",IF($H49="","",IFERROR(IF(VLOOKUP(K49+7,'Fechas de clase'!$B$5:$B$102,1,0),K49+14),K49+7)))</f>
        <v/>
      </c>
      <c r="M49" s="288" t="str">
        <f>IF($H49="(en blanco)","",IF($H49="","",IFERROR(IF(VLOOKUP(L49+7,'Fechas de clase'!$B$5:$B$102,1,0),L49+14),L49+7)))</f>
        <v/>
      </c>
      <c r="N49" s="288" t="str">
        <f>IF($H49="(en blanco)","",IF($H49="","",IFERROR(IF(VLOOKUP(M49+7,'Fechas de clase'!$B$5:$B$102,1,0),M49+14),M49+7)))</f>
        <v/>
      </c>
      <c r="O49" s="288" t="str">
        <f>IF($H49="(en blanco)","",IF($H49="","",IFERROR(IF(VLOOKUP(N49+7,'Fechas de clase'!$B$5:$B$102,1,0),N49+14),N49+7)))</f>
        <v/>
      </c>
      <c r="P49" s="288" t="str">
        <f>IF($H49="(en blanco)","",IF($H49="","",IFERROR(IF(VLOOKUP(O49+7,'Fechas de clase'!$B$5:$B$102,1,0),O49+14),O49+7)))</f>
        <v/>
      </c>
      <c r="Q49" s="288" t="str">
        <f>IF($H49="(en blanco)","",IF($H49="","",IFERROR(IF(VLOOKUP(P49+7,'Fechas de clase'!$B$5:$B$102,1,0),P49+14),P49+7)))</f>
        <v/>
      </c>
      <c r="R49" s="288" t="str">
        <f>IF($H49="(en blanco)","",IF($H49="","",IFERROR(IF(VLOOKUP(Q49+7,'Fechas de clase'!$B$5:$B$102,1,0),Q49+14),Q49+7)))</f>
        <v/>
      </c>
      <c r="S49" s="288" t="str">
        <f>IF($H49="(en blanco)","",IF($H49="","",IFERROR(IF(VLOOKUP(R49+7,'Fechas de clase'!$B$5:$B$102,1,0),R49+14),R49+7)))</f>
        <v/>
      </c>
      <c r="T49" s="288" t="str">
        <f>IF($H49="(en blanco)","",IF($H49="","",IFERROR(IF(VLOOKUP(S49+7,'Fechas de clase'!$B$5:$B$102,1,0),S49+14),S49+7)))</f>
        <v/>
      </c>
      <c r="U49" s="288" t="str">
        <f>IF($H49="(en blanco)","",IF($H49="","",IFERROR(IF(VLOOKUP(T49+7,'Fechas de clase'!$B$5:$B$102,1,0),T49+14),T49+7)))</f>
        <v/>
      </c>
      <c r="V49" s="288" t="str">
        <f>IF($H49="(en blanco)","",IF($H49="","",IFERROR(IF(VLOOKUP(U49+7,'Fechas de clase'!$B$5:$B$102,1,0),U49+14),U49+7)))</f>
        <v/>
      </c>
      <c r="W49" s="288" t="str">
        <f>IF($H49="(en blanco)","",IF($H49="","",IFERROR(IF(VLOOKUP(V49+7,'Fechas de clase'!$B$5:$B$102,1,0),V49+14),V49+7)))</f>
        <v/>
      </c>
      <c r="X49" s="288" t="str">
        <f>IF($H49="(en blanco)","",IF($H49="","",IFERROR(IF(VLOOKUP(W49+7,'Fechas de clase'!$B$5:$B$102,1,0),W49+14),W49+7)))</f>
        <v/>
      </c>
      <c r="Y49" s="288" t="str">
        <f>IF($H49="(en blanco)","",IF($H49="","",IFERROR(IF(VLOOKUP(X49+7,'Fechas de clase'!$B$5:$B$102,1,0),X49+14),X49+7)))</f>
        <v/>
      </c>
    </row>
    <row r="50" spans="2:25">
      <c r="B50" s="289"/>
      <c r="J50" s="287" t="str">
        <f t="shared" si="0"/>
        <v/>
      </c>
      <c r="K50" s="288" t="str">
        <f>IF($H50="(en blanco)","",IF($H50="","",IFERROR(IF(VLOOKUP(H50+7,'Fechas de clase'!$B$5:$B$102,1,0),H50+14),H50+7)))</f>
        <v/>
      </c>
      <c r="L50" s="288" t="str">
        <f>IF($H50="(en blanco)","",IF($H50="","",IFERROR(IF(VLOOKUP(K50+7,'Fechas de clase'!$B$5:$B$102,1,0),K50+14),K50+7)))</f>
        <v/>
      </c>
      <c r="M50" s="288" t="str">
        <f>IF($H50="(en blanco)","",IF($H50="","",IFERROR(IF(VLOOKUP(L50+7,'Fechas de clase'!$B$5:$B$102,1,0),L50+14),L50+7)))</f>
        <v/>
      </c>
      <c r="N50" s="288" t="str">
        <f>IF($H50="(en blanco)","",IF($H50="","",IFERROR(IF(VLOOKUP(M50+7,'Fechas de clase'!$B$5:$B$102,1,0),M50+14),M50+7)))</f>
        <v/>
      </c>
      <c r="O50" s="288" t="str">
        <f>IF($H50="(en blanco)","",IF($H50="","",IFERROR(IF(VLOOKUP(N50+7,'Fechas de clase'!$B$5:$B$102,1,0),N50+14),N50+7)))</f>
        <v/>
      </c>
      <c r="P50" s="288" t="str">
        <f>IF($H50="(en blanco)","",IF($H50="","",IFERROR(IF(VLOOKUP(O50+7,'Fechas de clase'!$B$5:$B$102,1,0),O50+14),O50+7)))</f>
        <v/>
      </c>
      <c r="Q50" s="288" t="str">
        <f>IF($H50="(en blanco)","",IF($H50="","",IFERROR(IF(VLOOKUP(P50+7,'Fechas de clase'!$B$5:$B$102,1,0),P50+14),P50+7)))</f>
        <v/>
      </c>
      <c r="R50" s="288" t="str">
        <f>IF($H50="(en blanco)","",IF($H50="","",IFERROR(IF(VLOOKUP(Q50+7,'Fechas de clase'!$B$5:$B$102,1,0),Q50+14),Q50+7)))</f>
        <v/>
      </c>
      <c r="S50" s="288" t="str">
        <f>IF($H50="(en blanco)","",IF($H50="","",IFERROR(IF(VLOOKUP(R50+7,'Fechas de clase'!$B$5:$B$102,1,0),R50+14),R50+7)))</f>
        <v/>
      </c>
      <c r="T50" s="288" t="str">
        <f>IF($H50="(en blanco)","",IF($H50="","",IFERROR(IF(VLOOKUP(S50+7,'Fechas de clase'!$B$5:$B$102,1,0),S50+14),S50+7)))</f>
        <v/>
      </c>
      <c r="U50" s="288" t="str">
        <f>IF($H50="(en blanco)","",IF($H50="","",IFERROR(IF(VLOOKUP(T50+7,'Fechas de clase'!$B$5:$B$102,1,0),T50+14),T50+7)))</f>
        <v/>
      </c>
      <c r="V50" s="288" t="str">
        <f>IF($H50="(en blanco)","",IF($H50="","",IFERROR(IF(VLOOKUP(U50+7,'Fechas de clase'!$B$5:$B$102,1,0),U50+14),U50+7)))</f>
        <v/>
      </c>
      <c r="W50" s="288" t="str">
        <f>IF($H50="(en blanco)","",IF($H50="","",IFERROR(IF(VLOOKUP(V50+7,'Fechas de clase'!$B$5:$B$102,1,0),V50+14),V50+7)))</f>
        <v/>
      </c>
      <c r="X50" s="288" t="str">
        <f>IF($H50="(en blanco)","",IF($H50="","",IFERROR(IF(VLOOKUP(W50+7,'Fechas de clase'!$B$5:$B$102,1,0),W50+14),W50+7)))</f>
        <v/>
      </c>
      <c r="Y50" s="288" t="str">
        <f>IF($H50="(en blanco)","",IF($H50="","",IFERROR(IF(VLOOKUP(X50+7,'Fechas de clase'!$B$5:$B$102,1,0),X50+14),X50+7)))</f>
        <v/>
      </c>
    </row>
    <row r="51" spans="2:25">
      <c r="B51" s="289"/>
      <c r="J51" s="287" t="str">
        <f t="shared" si="0"/>
        <v/>
      </c>
      <c r="K51" s="288" t="str">
        <f>IF($H51="(en blanco)","",IF($H51="","",IFERROR(IF(VLOOKUP(H51+7,'Fechas de clase'!$B$5:$B$102,1,0),H51+14),H51+7)))</f>
        <v/>
      </c>
      <c r="L51" s="288" t="str">
        <f>IF($H51="(en blanco)","",IF($H51="","",IFERROR(IF(VLOOKUP(K51+7,'Fechas de clase'!$B$5:$B$102,1,0),K51+14),K51+7)))</f>
        <v/>
      </c>
      <c r="M51" s="288" t="str">
        <f>IF($H51="(en blanco)","",IF($H51="","",IFERROR(IF(VLOOKUP(L51+7,'Fechas de clase'!$B$5:$B$102,1,0),L51+14),L51+7)))</f>
        <v/>
      </c>
      <c r="N51" s="288" t="str">
        <f>IF($H51="(en blanco)","",IF($H51="","",IFERROR(IF(VLOOKUP(M51+7,'Fechas de clase'!$B$5:$B$102,1,0),M51+14),M51+7)))</f>
        <v/>
      </c>
      <c r="O51" s="288" t="str">
        <f>IF($H51="(en blanco)","",IF($H51="","",IFERROR(IF(VLOOKUP(N51+7,'Fechas de clase'!$B$5:$B$102,1,0),N51+14),N51+7)))</f>
        <v/>
      </c>
      <c r="P51" s="288" t="str">
        <f>IF($H51="(en blanco)","",IF($H51="","",IFERROR(IF(VLOOKUP(O51+7,'Fechas de clase'!$B$5:$B$102,1,0),O51+14),O51+7)))</f>
        <v/>
      </c>
      <c r="Q51" s="288" t="str">
        <f>IF($H51="(en blanco)","",IF($H51="","",IFERROR(IF(VLOOKUP(P51+7,'Fechas de clase'!$B$5:$B$102,1,0),P51+14),P51+7)))</f>
        <v/>
      </c>
      <c r="R51" s="288" t="str">
        <f>IF($H51="(en blanco)","",IF($H51="","",IFERROR(IF(VLOOKUP(Q51+7,'Fechas de clase'!$B$5:$B$102,1,0),Q51+14),Q51+7)))</f>
        <v/>
      </c>
      <c r="S51" s="288" t="str">
        <f>IF($H51="(en blanco)","",IF($H51="","",IFERROR(IF(VLOOKUP(R51+7,'Fechas de clase'!$B$5:$B$102,1,0),R51+14),R51+7)))</f>
        <v/>
      </c>
      <c r="T51" s="288" t="str">
        <f>IF($H51="(en blanco)","",IF($H51="","",IFERROR(IF(VLOOKUP(S51+7,'Fechas de clase'!$B$5:$B$102,1,0),S51+14),S51+7)))</f>
        <v/>
      </c>
      <c r="U51" s="288" t="str">
        <f>IF($H51="(en blanco)","",IF($H51="","",IFERROR(IF(VLOOKUP(T51+7,'Fechas de clase'!$B$5:$B$102,1,0),T51+14),T51+7)))</f>
        <v/>
      </c>
      <c r="V51" s="288" t="str">
        <f>IF($H51="(en blanco)","",IF($H51="","",IFERROR(IF(VLOOKUP(U51+7,'Fechas de clase'!$B$5:$B$102,1,0),U51+14),U51+7)))</f>
        <v/>
      </c>
      <c r="W51" s="288" t="str">
        <f>IF($H51="(en blanco)","",IF($H51="","",IFERROR(IF(VLOOKUP(V51+7,'Fechas de clase'!$B$5:$B$102,1,0),V51+14),V51+7)))</f>
        <v/>
      </c>
      <c r="X51" s="288" t="str">
        <f>IF($H51="(en blanco)","",IF($H51="","",IFERROR(IF(VLOOKUP(W51+7,'Fechas de clase'!$B$5:$B$102,1,0),W51+14),W51+7)))</f>
        <v/>
      </c>
      <c r="Y51" s="288" t="str">
        <f>IF($H51="(en blanco)","",IF($H51="","",IFERROR(IF(VLOOKUP(X51+7,'Fechas de clase'!$B$5:$B$102,1,0),X51+14),X51+7)))</f>
        <v/>
      </c>
    </row>
    <row r="52" spans="2:25">
      <c r="B52" s="289"/>
      <c r="J52" s="287" t="str">
        <f t="shared" si="0"/>
        <v/>
      </c>
      <c r="K52" s="288" t="str">
        <f>IF($H52="(en blanco)","",IF($H52="","",IFERROR(IF(VLOOKUP(H52+7,'Fechas de clase'!$B$5:$B$102,1,0),H52+14),H52+7)))</f>
        <v/>
      </c>
      <c r="L52" s="288" t="str">
        <f>IF($H52="(en blanco)","",IF($H52="","",IFERROR(IF(VLOOKUP(K52+7,'Fechas de clase'!$B$5:$B$102,1,0),K52+14),K52+7)))</f>
        <v/>
      </c>
      <c r="M52" s="288" t="str">
        <f>IF($H52="(en blanco)","",IF($H52="","",IFERROR(IF(VLOOKUP(L52+7,'Fechas de clase'!$B$5:$B$102,1,0),L52+14),L52+7)))</f>
        <v/>
      </c>
      <c r="N52" s="288" t="str">
        <f>IF($H52="(en blanco)","",IF($H52="","",IFERROR(IF(VLOOKUP(M52+7,'Fechas de clase'!$B$5:$B$102,1,0),M52+14),M52+7)))</f>
        <v/>
      </c>
      <c r="O52" s="288" t="str">
        <f>IF($H52="(en blanco)","",IF($H52="","",IFERROR(IF(VLOOKUP(N52+7,'Fechas de clase'!$B$5:$B$102,1,0),N52+14),N52+7)))</f>
        <v/>
      </c>
      <c r="P52" s="288" t="str">
        <f>IF($H52="(en blanco)","",IF($H52="","",IFERROR(IF(VLOOKUP(O52+7,'Fechas de clase'!$B$5:$B$102,1,0),O52+14),O52+7)))</f>
        <v/>
      </c>
      <c r="Q52" s="288" t="str">
        <f>IF($H52="(en blanco)","",IF($H52="","",IFERROR(IF(VLOOKUP(P52+7,'Fechas de clase'!$B$5:$B$102,1,0),P52+14),P52+7)))</f>
        <v/>
      </c>
      <c r="R52" s="288" t="str">
        <f>IF($H52="(en blanco)","",IF($H52="","",IFERROR(IF(VLOOKUP(Q52+7,'Fechas de clase'!$B$5:$B$102,1,0),Q52+14),Q52+7)))</f>
        <v/>
      </c>
      <c r="S52" s="288" t="str">
        <f>IF($H52="(en blanco)","",IF($H52="","",IFERROR(IF(VLOOKUP(R52+7,'Fechas de clase'!$B$5:$B$102,1,0),R52+14),R52+7)))</f>
        <v/>
      </c>
      <c r="T52" s="288" t="str">
        <f>IF($H52="(en blanco)","",IF($H52="","",IFERROR(IF(VLOOKUP(S52+7,'Fechas de clase'!$B$5:$B$102,1,0),S52+14),S52+7)))</f>
        <v/>
      </c>
      <c r="U52" s="288" t="str">
        <f>IF($H52="(en blanco)","",IF($H52="","",IFERROR(IF(VLOOKUP(T52+7,'Fechas de clase'!$B$5:$B$102,1,0),T52+14),T52+7)))</f>
        <v/>
      </c>
      <c r="V52" s="288" t="str">
        <f>IF($H52="(en blanco)","",IF($H52="","",IFERROR(IF(VLOOKUP(U52+7,'Fechas de clase'!$B$5:$B$102,1,0),U52+14),U52+7)))</f>
        <v/>
      </c>
      <c r="W52" s="288" t="str">
        <f>IF($H52="(en blanco)","",IF($H52="","",IFERROR(IF(VLOOKUP(V52+7,'Fechas de clase'!$B$5:$B$102,1,0),V52+14),V52+7)))</f>
        <v/>
      </c>
      <c r="X52" s="288" t="str">
        <f>IF($H52="(en blanco)","",IF($H52="","",IFERROR(IF(VLOOKUP(W52+7,'Fechas de clase'!$B$5:$B$102,1,0),W52+14),W52+7)))</f>
        <v/>
      </c>
      <c r="Y52" s="288" t="str">
        <f>IF($H52="(en blanco)","",IF($H52="","",IFERROR(IF(VLOOKUP(X52+7,'Fechas de clase'!$B$5:$B$102,1,0),X52+14),X52+7)))</f>
        <v/>
      </c>
    </row>
    <row r="53" spans="2:25">
      <c r="B53" s="289"/>
      <c r="J53" s="287" t="str">
        <f t="shared" si="0"/>
        <v/>
      </c>
      <c r="K53" s="288" t="str">
        <f>IF($H53="(en blanco)","",IF($H53="","",IFERROR(IF(VLOOKUP(H53+7,'Fechas de clase'!$B$5:$B$102,1,0),H53+14),H53+7)))</f>
        <v/>
      </c>
      <c r="L53" s="288" t="str">
        <f>IF($H53="(en blanco)","",IF($H53="","",IFERROR(IF(VLOOKUP(K53+7,'Fechas de clase'!$B$5:$B$102,1,0),K53+14),K53+7)))</f>
        <v/>
      </c>
      <c r="M53" s="288" t="str">
        <f>IF($H53="(en blanco)","",IF($H53="","",IFERROR(IF(VLOOKUP(L53+7,'Fechas de clase'!$B$5:$B$102,1,0),L53+14),L53+7)))</f>
        <v/>
      </c>
      <c r="N53" s="288" t="str">
        <f>IF($H53="(en blanco)","",IF($H53="","",IFERROR(IF(VLOOKUP(M53+7,'Fechas de clase'!$B$5:$B$102,1,0),M53+14),M53+7)))</f>
        <v/>
      </c>
      <c r="O53" s="288" t="str">
        <f>IF($H53="(en blanco)","",IF($H53="","",IFERROR(IF(VLOOKUP(N53+7,'Fechas de clase'!$B$5:$B$102,1,0),N53+14),N53+7)))</f>
        <v/>
      </c>
      <c r="P53" s="288" t="str">
        <f>IF($H53="(en blanco)","",IF($H53="","",IFERROR(IF(VLOOKUP(O53+7,'Fechas de clase'!$B$5:$B$102,1,0),O53+14),O53+7)))</f>
        <v/>
      </c>
      <c r="Q53" s="288" t="str">
        <f>IF($H53="(en blanco)","",IF($H53="","",IFERROR(IF(VLOOKUP(P53+7,'Fechas de clase'!$B$5:$B$102,1,0),P53+14),P53+7)))</f>
        <v/>
      </c>
      <c r="R53" s="288" t="str">
        <f>IF($H53="(en blanco)","",IF($H53="","",IFERROR(IF(VLOOKUP(Q53+7,'Fechas de clase'!$B$5:$B$102,1,0),Q53+14),Q53+7)))</f>
        <v/>
      </c>
      <c r="S53" s="288" t="str">
        <f>IF($H53="(en blanco)","",IF($H53="","",IFERROR(IF(VLOOKUP(R53+7,'Fechas de clase'!$B$5:$B$102,1,0),R53+14),R53+7)))</f>
        <v/>
      </c>
      <c r="T53" s="288" t="str">
        <f>IF($H53="(en blanco)","",IF($H53="","",IFERROR(IF(VLOOKUP(S53+7,'Fechas de clase'!$B$5:$B$102,1,0),S53+14),S53+7)))</f>
        <v/>
      </c>
      <c r="U53" s="288" t="str">
        <f>IF($H53="(en blanco)","",IF($H53="","",IFERROR(IF(VLOOKUP(T53+7,'Fechas de clase'!$B$5:$B$102,1,0),T53+14),T53+7)))</f>
        <v/>
      </c>
      <c r="V53" s="288" t="str">
        <f>IF($H53="(en blanco)","",IF($H53="","",IFERROR(IF(VLOOKUP(U53+7,'Fechas de clase'!$B$5:$B$102,1,0),U53+14),U53+7)))</f>
        <v/>
      </c>
      <c r="W53" s="288" t="str">
        <f>IF($H53="(en blanco)","",IF($H53="","",IFERROR(IF(VLOOKUP(V53+7,'Fechas de clase'!$B$5:$B$102,1,0),V53+14),V53+7)))</f>
        <v/>
      </c>
      <c r="X53" s="288" t="str">
        <f>IF($H53="(en blanco)","",IF($H53="","",IFERROR(IF(VLOOKUP(W53+7,'Fechas de clase'!$B$5:$B$102,1,0),W53+14),W53+7)))</f>
        <v/>
      </c>
      <c r="Y53" s="288" t="str">
        <f>IF($H53="(en blanco)","",IF($H53="","",IFERROR(IF(VLOOKUP(X53+7,'Fechas de clase'!$B$5:$B$102,1,0),X53+14),X53+7)))</f>
        <v/>
      </c>
    </row>
    <row r="54" spans="2:25">
      <c r="B54" s="289"/>
      <c r="J54" s="287" t="str">
        <f t="shared" si="0"/>
        <v/>
      </c>
      <c r="K54" s="288" t="str">
        <f>IF($H54="(en blanco)","",IF($H54="","",IFERROR(IF(VLOOKUP(H54+7,'Fechas de clase'!$B$5:$B$102,1,0),H54+14),H54+7)))</f>
        <v/>
      </c>
      <c r="L54" s="288" t="str">
        <f>IF($H54="(en blanco)","",IF($H54="","",IFERROR(IF(VLOOKUP(K54+7,'Fechas de clase'!$B$5:$B$102,1,0),K54+14),K54+7)))</f>
        <v/>
      </c>
      <c r="M54" s="288" t="str">
        <f>IF($H54="(en blanco)","",IF($H54="","",IFERROR(IF(VLOOKUP(L54+7,'Fechas de clase'!$B$5:$B$102,1,0),L54+14),L54+7)))</f>
        <v/>
      </c>
      <c r="N54" s="288" t="str">
        <f>IF($H54="(en blanco)","",IF($H54="","",IFERROR(IF(VLOOKUP(M54+7,'Fechas de clase'!$B$5:$B$102,1,0),M54+14),M54+7)))</f>
        <v/>
      </c>
      <c r="O54" s="288" t="str">
        <f>IF($H54="(en blanco)","",IF($H54="","",IFERROR(IF(VLOOKUP(N54+7,'Fechas de clase'!$B$5:$B$102,1,0),N54+14),N54+7)))</f>
        <v/>
      </c>
      <c r="P54" s="288" t="str">
        <f>IF($H54="(en blanco)","",IF($H54="","",IFERROR(IF(VLOOKUP(O54+7,'Fechas de clase'!$B$5:$B$102,1,0),O54+14),O54+7)))</f>
        <v/>
      </c>
      <c r="Q54" s="288" t="str">
        <f>IF($H54="(en blanco)","",IF($H54="","",IFERROR(IF(VLOOKUP(P54+7,'Fechas de clase'!$B$5:$B$102,1,0),P54+14),P54+7)))</f>
        <v/>
      </c>
      <c r="R54" s="288" t="str">
        <f>IF($H54="(en blanco)","",IF($H54="","",IFERROR(IF(VLOOKUP(Q54+7,'Fechas de clase'!$B$5:$B$102,1,0),Q54+14),Q54+7)))</f>
        <v/>
      </c>
      <c r="S54" s="288" t="str">
        <f>IF($H54="(en blanco)","",IF($H54="","",IFERROR(IF(VLOOKUP(R54+7,'Fechas de clase'!$B$5:$B$102,1,0),R54+14),R54+7)))</f>
        <v/>
      </c>
      <c r="T54" s="288" t="str">
        <f>IF($H54="(en blanco)","",IF($H54="","",IFERROR(IF(VLOOKUP(S54+7,'Fechas de clase'!$B$5:$B$102,1,0),S54+14),S54+7)))</f>
        <v/>
      </c>
      <c r="U54" s="288" t="str">
        <f>IF($H54="(en blanco)","",IF($H54="","",IFERROR(IF(VLOOKUP(T54+7,'Fechas de clase'!$B$5:$B$102,1,0),T54+14),T54+7)))</f>
        <v/>
      </c>
      <c r="V54" s="288" t="str">
        <f>IF($H54="(en blanco)","",IF($H54="","",IFERROR(IF(VLOOKUP(U54+7,'Fechas de clase'!$B$5:$B$102,1,0),U54+14),U54+7)))</f>
        <v/>
      </c>
      <c r="W54" s="288" t="str">
        <f>IF($H54="(en blanco)","",IF($H54="","",IFERROR(IF(VLOOKUP(V54+7,'Fechas de clase'!$B$5:$B$102,1,0),V54+14),V54+7)))</f>
        <v/>
      </c>
      <c r="X54" s="288" t="str">
        <f>IF($H54="(en blanco)","",IF($H54="","",IFERROR(IF(VLOOKUP(W54+7,'Fechas de clase'!$B$5:$B$102,1,0),W54+14),W54+7)))</f>
        <v/>
      </c>
      <c r="Y54" s="288" t="str">
        <f>IF($H54="(en blanco)","",IF($H54="","",IFERROR(IF(VLOOKUP(X54+7,'Fechas de clase'!$B$5:$B$102,1,0),X54+14),X54+7)))</f>
        <v/>
      </c>
    </row>
    <row r="55" spans="2:25">
      <c r="B55" s="289"/>
      <c r="J55" s="287" t="str">
        <f t="shared" si="0"/>
        <v/>
      </c>
      <c r="K55" s="288" t="str">
        <f>IF($H55="(en blanco)","",IF($H55="","",IFERROR(IF(VLOOKUP(H55+7,'Fechas de clase'!$B$5:$B$102,1,0),H55+14),H55+7)))</f>
        <v/>
      </c>
      <c r="L55" s="288" t="str">
        <f>IF($H55="(en blanco)","",IF($H55="","",IFERROR(IF(VLOOKUP(K55+7,'Fechas de clase'!$B$5:$B$102,1,0),K55+14),K55+7)))</f>
        <v/>
      </c>
      <c r="M55" s="288" t="str">
        <f>IF($H55="(en blanco)","",IF($H55="","",IFERROR(IF(VLOOKUP(L55+7,'Fechas de clase'!$B$5:$B$102,1,0),L55+14),L55+7)))</f>
        <v/>
      </c>
      <c r="N55" s="288" t="str">
        <f>IF($H55="(en blanco)","",IF($H55="","",IFERROR(IF(VLOOKUP(M55+7,'Fechas de clase'!$B$5:$B$102,1,0),M55+14),M55+7)))</f>
        <v/>
      </c>
      <c r="O55" s="288" t="str">
        <f>IF($H55="(en blanco)","",IF($H55="","",IFERROR(IF(VLOOKUP(N55+7,'Fechas de clase'!$B$5:$B$102,1,0),N55+14),N55+7)))</f>
        <v/>
      </c>
      <c r="P55" s="288" t="str">
        <f>IF($H55="(en blanco)","",IF($H55="","",IFERROR(IF(VLOOKUP(O55+7,'Fechas de clase'!$B$5:$B$102,1,0),O55+14),O55+7)))</f>
        <v/>
      </c>
      <c r="Q55" s="288" t="str">
        <f>IF($H55="(en blanco)","",IF($H55="","",IFERROR(IF(VLOOKUP(P55+7,'Fechas de clase'!$B$5:$B$102,1,0),P55+14),P55+7)))</f>
        <v/>
      </c>
      <c r="R55" s="288" t="str">
        <f>IF($H55="(en blanco)","",IF($H55="","",IFERROR(IF(VLOOKUP(Q55+7,'Fechas de clase'!$B$5:$B$102,1,0),Q55+14),Q55+7)))</f>
        <v/>
      </c>
      <c r="S55" s="288" t="str">
        <f>IF($H55="(en blanco)","",IF($H55="","",IFERROR(IF(VLOOKUP(R55+7,'Fechas de clase'!$B$5:$B$102,1,0),R55+14),R55+7)))</f>
        <v/>
      </c>
      <c r="T55" s="288" t="str">
        <f>IF($H55="(en blanco)","",IF($H55="","",IFERROR(IF(VLOOKUP(S55+7,'Fechas de clase'!$B$5:$B$102,1,0),S55+14),S55+7)))</f>
        <v/>
      </c>
      <c r="U55" s="288" t="str">
        <f>IF($H55="(en blanco)","",IF($H55="","",IFERROR(IF(VLOOKUP(T55+7,'Fechas de clase'!$B$5:$B$102,1,0),T55+14),T55+7)))</f>
        <v/>
      </c>
      <c r="V55" s="288" t="str">
        <f>IF($H55="(en blanco)","",IF($H55="","",IFERROR(IF(VLOOKUP(U55+7,'Fechas de clase'!$B$5:$B$102,1,0),U55+14),U55+7)))</f>
        <v/>
      </c>
      <c r="W55" s="288" t="str">
        <f>IF($H55="(en blanco)","",IF($H55="","",IFERROR(IF(VLOOKUP(V55+7,'Fechas de clase'!$B$5:$B$102,1,0),V55+14),V55+7)))</f>
        <v/>
      </c>
      <c r="X55" s="288" t="str">
        <f>IF($H55="(en blanco)","",IF($H55="","",IFERROR(IF(VLOOKUP(W55+7,'Fechas de clase'!$B$5:$B$102,1,0),W55+14),W55+7)))</f>
        <v/>
      </c>
      <c r="Y55" s="288" t="str">
        <f>IF($H55="(en blanco)","",IF($H55="","",IFERROR(IF(VLOOKUP(X55+7,'Fechas de clase'!$B$5:$B$102,1,0),X55+14),X55+7)))</f>
        <v/>
      </c>
    </row>
    <row r="56" spans="2:25">
      <c r="B56" s="289"/>
      <c r="J56" s="287" t="str">
        <f t="shared" si="0"/>
        <v/>
      </c>
      <c r="K56" s="288" t="str">
        <f>IF($H56="(en blanco)","",IF($H56="","",IFERROR(IF(VLOOKUP(H56+7,'Fechas de clase'!$B$5:$B$102,1,0),H56+14),H56+7)))</f>
        <v/>
      </c>
      <c r="L56" s="288" t="str">
        <f>IF($H56="(en blanco)","",IF($H56="","",IFERROR(IF(VLOOKUP(K56+7,'Fechas de clase'!$B$5:$B$102,1,0),K56+14),K56+7)))</f>
        <v/>
      </c>
      <c r="M56" s="288" t="str">
        <f>IF($H56="(en blanco)","",IF($H56="","",IFERROR(IF(VLOOKUP(L56+7,'Fechas de clase'!$B$5:$B$102,1,0),L56+14),L56+7)))</f>
        <v/>
      </c>
      <c r="N56" s="288" t="str">
        <f>IF($H56="(en blanco)","",IF($H56="","",IFERROR(IF(VLOOKUP(M56+7,'Fechas de clase'!$B$5:$B$102,1,0),M56+14),M56+7)))</f>
        <v/>
      </c>
      <c r="O56" s="288" t="str">
        <f>IF($H56="(en blanco)","",IF($H56="","",IFERROR(IF(VLOOKUP(N56+7,'Fechas de clase'!$B$5:$B$102,1,0),N56+14),N56+7)))</f>
        <v/>
      </c>
      <c r="P56" s="288" t="str">
        <f>IF($H56="(en blanco)","",IF($H56="","",IFERROR(IF(VLOOKUP(O56+7,'Fechas de clase'!$B$5:$B$102,1,0),O56+14),O56+7)))</f>
        <v/>
      </c>
      <c r="Q56" s="288" t="str">
        <f>IF($H56="(en blanco)","",IF($H56="","",IFERROR(IF(VLOOKUP(P56+7,'Fechas de clase'!$B$5:$B$102,1,0),P56+14),P56+7)))</f>
        <v/>
      </c>
      <c r="R56" s="288" t="str">
        <f>IF($H56="(en blanco)","",IF($H56="","",IFERROR(IF(VLOOKUP(Q56+7,'Fechas de clase'!$B$5:$B$102,1,0),Q56+14),Q56+7)))</f>
        <v/>
      </c>
      <c r="S56" s="288" t="str">
        <f>IF($H56="(en blanco)","",IF($H56="","",IFERROR(IF(VLOOKUP(R56+7,'Fechas de clase'!$B$5:$B$102,1,0),R56+14),R56+7)))</f>
        <v/>
      </c>
      <c r="T56" s="288" t="str">
        <f>IF($H56="(en blanco)","",IF($H56="","",IFERROR(IF(VLOOKUP(S56+7,'Fechas de clase'!$B$5:$B$102,1,0),S56+14),S56+7)))</f>
        <v/>
      </c>
      <c r="U56" s="288" t="str">
        <f>IF($H56="(en blanco)","",IF($H56="","",IFERROR(IF(VLOOKUP(T56+7,'Fechas de clase'!$B$5:$B$102,1,0),T56+14),T56+7)))</f>
        <v/>
      </c>
      <c r="V56" s="288" t="str">
        <f>IF($H56="(en blanco)","",IF($H56="","",IFERROR(IF(VLOOKUP(U56+7,'Fechas de clase'!$B$5:$B$102,1,0),U56+14),U56+7)))</f>
        <v/>
      </c>
      <c r="W56" s="288" t="str">
        <f>IF($H56="(en blanco)","",IF($H56="","",IFERROR(IF(VLOOKUP(V56+7,'Fechas de clase'!$B$5:$B$102,1,0),V56+14),V56+7)))</f>
        <v/>
      </c>
      <c r="X56" s="288" t="str">
        <f>IF($H56="(en blanco)","",IF($H56="","",IFERROR(IF(VLOOKUP(W56+7,'Fechas de clase'!$B$5:$B$102,1,0),W56+14),W56+7)))</f>
        <v/>
      </c>
      <c r="Y56" s="288" t="str">
        <f>IF($H56="(en blanco)","",IF($H56="","",IFERROR(IF(VLOOKUP(X56+7,'Fechas de clase'!$B$5:$B$102,1,0),X56+14),X56+7)))</f>
        <v/>
      </c>
    </row>
    <row r="57" spans="2:25">
      <c r="B57" s="289"/>
      <c r="J57" s="287" t="str">
        <f t="shared" si="0"/>
        <v/>
      </c>
      <c r="K57" s="288" t="str">
        <f>IF($H57="(en blanco)","",IF($H57="","",IFERROR(IF(VLOOKUP(H57+7,'Fechas de clase'!$B$5:$B$102,1,0),H57+14),H57+7)))</f>
        <v/>
      </c>
      <c r="L57" s="288" t="str">
        <f>IF($H57="(en blanco)","",IF($H57="","",IFERROR(IF(VLOOKUP(K57+7,'Fechas de clase'!$B$5:$B$102,1,0),K57+14),K57+7)))</f>
        <v/>
      </c>
      <c r="M57" s="288" t="str">
        <f>IF($H57="(en blanco)","",IF($H57="","",IFERROR(IF(VLOOKUP(L57+7,'Fechas de clase'!$B$5:$B$102,1,0),L57+14),L57+7)))</f>
        <v/>
      </c>
      <c r="N57" s="288" t="str">
        <f>IF($H57="(en blanco)","",IF($H57="","",IFERROR(IF(VLOOKUP(M57+7,'Fechas de clase'!$B$5:$B$102,1,0),M57+14),M57+7)))</f>
        <v/>
      </c>
      <c r="O57" s="288" t="str">
        <f>IF($H57="(en blanco)","",IF($H57="","",IFERROR(IF(VLOOKUP(N57+7,'Fechas de clase'!$B$5:$B$102,1,0),N57+14),N57+7)))</f>
        <v/>
      </c>
      <c r="P57" s="288" t="str">
        <f>IF($H57="(en blanco)","",IF($H57="","",IFERROR(IF(VLOOKUP(O57+7,'Fechas de clase'!$B$5:$B$102,1,0),O57+14),O57+7)))</f>
        <v/>
      </c>
      <c r="Q57" s="288" t="str">
        <f>IF($H57="(en blanco)","",IF($H57="","",IFERROR(IF(VLOOKUP(P57+7,'Fechas de clase'!$B$5:$B$102,1,0),P57+14),P57+7)))</f>
        <v/>
      </c>
      <c r="R57" s="288" t="str">
        <f>IF($H57="(en blanco)","",IF($H57="","",IFERROR(IF(VLOOKUP(Q57+7,'Fechas de clase'!$B$5:$B$102,1,0),Q57+14),Q57+7)))</f>
        <v/>
      </c>
      <c r="S57" s="288" t="str">
        <f>IF($H57="(en blanco)","",IF($H57="","",IFERROR(IF(VLOOKUP(R57+7,'Fechas de clase'!$B$5:$B$102,1,0),R57+14),R57+7)))</f>
        <v/>
      </c>
      <c r="T57" s="288" t="str">
        <f>IF($H57="(en blanco)","",IF($H57="","",IFERROR(IF(VLOOKUP(S57+7,'Fechas de clase'!$B$5:$B$102,1,0),S57+14),S57+7)))</f>
        <v/>
      </c>
      <c r="U57" s="288" t="str">
        <f>IF($H57="(en blanco)","",IF($H57="","",IFERROR(IF(VLOOKUP(T57+7,'Fechas de clase'!$B$5:$B$102,1,0),T57+14),T57+7)))</f>
        <v/>
      </c>
      <c r="V57" s="288" t="str">
        <f>IF($H57="(en blanco)","",IF($H57="","",IFERROR(IF(VLOOKUP(U57+7,'Fechas de clase'!$B$5:$B$102,1,0),U57+14),U57+7)))</f>
        <v/>
      </c>
      <c r="W57" s="288" t="str">
        <f>IF($H57="(en blanco)","",IF($H57="","",IFERROR(IF(VLOOKUP(V57+7,'Fechas de clase'!$B$5:$B$102,1,0),V57+14),V57+7)))</f>
        <v/>
      </c>
      <c r="X57" s="288" t="str">
        <f>IF($H57="(en blanco)","",IF($H57="","",IFERROR(IF(VLOOKUP(W57+7,'Fechas de clase'!$B$5:$B$102,1,0),W57+14),W57+7)))</f>
        <v/>
      </c>
      <c r="Y57" s="288" t="str">
        <f>IF($H57="(en blanco)","",IF($H57="","",IFERROR(IF(VLOOKUP(X57+7,'Fechas de clase'!$B$5:$B$102,1,0),X57+14),X57+7)))</f>
        <v/>
      </c>
    </row>
    <row r="58" spans="2:25">
      <c r="B58" s="289"/>
      <c r="J58" s="287" t="str">
        <f t="shared" si="0"/>
        <v/>
      </c>
      <c r="K58" s="288" t="str">
        <f>IF($H58="(en blanco)","",IF($H58="","",IFERROR(IF(VLOOKUP(H58+7,'Fechas de clase'!$B$5:$B$102,1,0),H58+14),H58+7)))</f>
        <v/>
      </c>
      <c r="L58" s="288" t="str">
        <f>IF($H58="(en blanco)","",IF($H58="","",IFERROR(IF(VLOOKUP(K58+7,'Fechas de clase'!$B$5:$B$102,1,0),K58+14),K58+7)))</f>
        <v/>
      </c>
      <c r="M58" s="288" t="str">
        <f>IF($H58="(en blanco)","",IF($H58="","",IFERROR(IF(VLOOKUP(L58+7,'Fechas de clase'!$B$5:$B$102,1,0),L58+14),L58+7)))</f>
        <v/>
      </c>
      <c r="N58" s="288" t="str">
        <f>IF($H58="(en blanco)","",IF($H58="","",IFERROR(IF(VLOOKUP(M58+7,'Fechas de clase'!$B$5:$B$102,1,0),M58+14),M58+7)))</f>
        <v/>
      </c>
      <c r="O58" s="288" t="str">
        <f>IF($H58="(en blanco)","",IF($H58="","",IFERROR(IF(VLOOKUP(N58+7,'Fechas de clase'!$B$5:$B$102,1,0),N58+14),N58+7)))</f>
        <v/>
      </c>
      <c r="P58" s="288" t="str">
        <f>IF($H58="(en blanco)","",IF($H58="","",IFERROR(IF(VLOOKUP(O58+7,'Fechas de clase'!$B$5:$B$102,1,0),O58+14),O58+7)))</f>
        <v/>
      </c>
      <c r="Q58" s="288" t="str">
        <f>IF($H58="(en blanco)","",IF($H58="","",IFERROR(IF(VLOOKUP(P58+7,'Fechas de clase'!$B$5:$B$102,1,0),P58+14),P58+7)))</f>
        <v/>
      </c>
      <c r="R58" s="288" t="str">
        <f>IF($H58="(en blanco)","",IF($H58="","",IFERROR(IF(VLOOKUP(Q58+7,'Fechas de clase'!$B$5:$B$102,1,0),Q58+14),Q58+7)))</f>
        <v/>
      </c>
      <c r="S58" s="288" t="str">
        <f>IF($H58="(en blanco)","",IF($H58="","",IFERROR(IF(VLOOKUP(R58+7,'Fechas de clase'!$B$5:$B$102,1,0),R58+14),R58+7)))</f>
        <v/>
      </c>
      <c r="T58" s="288" t="str">
        <f>IF($H58="(en blanco)","",IF($H58="","",IFERROR(IF(VLOOKUP(S58+7,'Fechas de clase'!$B$5:$B$102,1,0),S58+14),S58+7)))</f>
        <v/>
      </c>
      <c r="U58" s="288" t="str">
        <f>IF($H58="(en blanco)","",IF($H58="","",IFERROR(IF(VLOOKUP(T58+7,'Fechas de clase'!$B$5:$B$102,1,0),T58+14),T58+7)))</f>
        <v/>
      </c>
      <c r="V58" s="288" t="str">
        <f>IF($H58="(en blanco)","",IF($H58="","",IFERROR(IF(VLOOKUP(U58+7,'Fechas de clase'!$B$5:$B$102,1,0),U58+14),U58+7)))</f>
        <v/>
      </c>
      <c r="W58" s="288" t="str">
        <f>IF($H58="(en blanco)","",IF($H58="","",IFERROR(IF(VLOOKUP(V58+7,'Fechas de clase'!$B$5:$B$102,1,0),V58+14),V58+7)))</f>
        <v/>
      </c>
      <c r="X58" s="288" t="str">
        <f>IF($H58="(en blanco)","",IF($H58="","",IFERROR(IF(VLOOKUP(W58+7,'Fechas de clase'!$B$5:$B$102,1,0),W58+14),W58+7)))</f>
        <v/>
      </c>
      <c r="Y58" s="288" t="str">
        <f>IF($H58="(en blanco)","",IF($H58="","",IFERROR(IF(VLOOKUP(X58+7,'Fechas de clase'!$B$5:$B$102,1,0),X58+14),X58+7)))</f>
        <v/>
      </c>
    </row>
    <row r="59" spans="2:25">
      <c r="B59" s="289"/>
      <c r="J59" s="287" t="str">
        <f t="shared" si="0"/>
        <v/>
      </c>
      <c r="K59" s="288" t="str">
        <f>IF($H59="(en blanco)","",IF($H59="","",IFERROR(IF(VLOOKUP(H59+7,'Fechas de clase'!$B$5:$B$102,1,0),H59+14),H59+7)))</f>
        <v/>
      </c>
      <c r="L59" s="288" t="str">
        <f>IF($H59="(en blanco)","",IF($H59="","",IFERROR(IF(VLOOKUP(K59+7,'Fechas de clase'!$B$5:$B$102,1,0),K59+14),K59+7)))</f>
        <v/>
      </c>
      <c r="M59" s="288" t="str">
        <f>IF($H59="(en blanco)","",IF($H59="","",IFERROR(IF(VLOOKUP(L59+7,'Fechas de clase'!$B$5:$B$102,1,0),L59+14),L59+7)))</f>
        <v/>
      </c>
      <c r="N59" s="288" t="str">
        <f>IF($H59="(en blanco)","",IF($H59="","",IFERROR(IF(VLOOKUP(M59+7,'Fechas de clase'!$B$5:$B$102,1,0),M59+14),M59+7)))</f>
        <v/>
      </c>
      <c r="O59" s="288" t="str">
        <f>IF($H59="(en blanco)","",IF($H59="","",IFERROR(IF(VLOOKUP(N59+7,'Fechas de clase'!$B$5:$B$102,1,0),N59+14),N59+7)))</f>
        <v/>
      </c>
      <c r="P59" s="288" t="str">
        <f>IF($H59="(en blanco)","",IF($H59="","",IFERROR(IF(VLOOKUP(O59+7,'Fechas de clase'!$B$5:$B$102,1,0),O59+14),O59+7)))</f>
        <v/>
      </c>
      <c r="Q59" s="288" t="str">
        <f>IF($H59="(en blanco)","",IF($H59="","",IFERROR(IF(VLOOKUP(P59+7,'Fechas de clase'!$B$5:$B$102,1,0),P59+14),P59+7)))</f>
        <v/>
      </c>
      <c r="R59" s="288" t="str">
        <f>IF($H59="(en blanco)","",IF($H59="","",IFERROR(IF(VLOOKUP(Q59+7,'Fechas de clase'!$B$5:$B$102,1,0),Q59+14),Q59+7)))</f>
        <v/>
      </c>
      <c r="S59" s="288" t="str">
        <f>IF($H59="(en blanco)","",IF($H59="","",IFERROR(IF(VLOOKUP(R59+7,'Fechas de clase'!$B$5:$B$102,1,0),R59+14),R59+7)))</f>
        <v/>
      </c>
      <c r="T59" s="288" t="str">
        <f>IF($H59="(en blanco)","",IF($H59="","",IFERROR(IF(VLOOKUP(S59+7,'Fechas de clase'!$B$5:$B$102,1,0),S59+14),S59+7)))</f>
        <v/>
      </c>
      <c r="U59" s="288" t="str">
        <f>IF($H59="(en blanco)","",IF($H59="","",IFERROR(IF(VLOOKUP(T59+7,'Fechas de clase'!$B$5:$B$102,1,0),T59+14),T59+7)))</f>
        <v/>
      </c>
      <c r="V59" s="288" t="str">
        <f>IF($H59="(en blanco)","",IF($H59="","",IFERROR(IF(VLOOKUP(U59+7,'Fechas de clase'!$B$5:$B$102,1,0),U59+14),U59+7)))</f>
        <v/>
      </c>
      <c r="W59" s="288" t="str">
        <f>IF($H59="(en blanco)","",IF($H59="","",IFERROR(IF(VLOOKUP(V59+7,'Fechas de clase'!$B$5:$B$102,1,0),V59+14),V59+7)))</f>
        <v/>
      </c>
      <c r="X59" s="288" t="str">
        <f>IF($H59="(en blanco)","",IF($H59="","",IFERROR(IF(VLOOKUP(W59+7,'Fechas de clase'!$B$5:$B$102,1,0),W59+14),W59+7)))</f>
        <v/>
      </c>
      <c r="Y59" s="288" t="str">
        <f>IF($H59="(en blanco)","",IF($H59="","",IFERROR(IF(VLOOKUP(X59+7,'Fechas de clase'!$B$5:$B$102,1,0),X59+14),X59+7)))</f>
        <v/>
      </c>
    </row>
    <row r="60" spans="2:25">
      <c r="B60" s="289"/>
      <c r="J60" s="287" t="str">
        <f t="shared" si="0"/>
        <v/>
      </c>
      <c r="K60" s="288" t="str">
        <f>IF($H60="(en blanco)","",IF($H60="","",IFERROR(IF(VLOOKUP(H60+7,'Fechas de clase'!$B$5:$B$102,1,0),H60+14),H60+7)))</f>
        <v/>
      </c>
      <c r="L60" s="288" t="str">
        <f>IF($H60="(en blanco)","",IF($H60="","",IFERROR(IF(VLOOKUP(K60+7,'Fechas de clase'!$B$5:$B$102,1,0),K60+14),K60+7)))</f>
        <v/>
      </c>
      <c r="M60" s="288" t="str">
        <f>IF($H60="(en blanco)","",IF($H60="","",IFERROR(IF(VLOOKUP(L60+7,'Fechas de clase'!$B$5:$B$102,1,0),L60+14),L60+7)))</f>
        <v/>
      </c>
      <c r="N60" s="288" t="str">
        <f>IF($H60="(en blanco)","",IF($H60="","",IFERROR(IF(VLOOKUP(M60+7,'Fechas de clase'!$B$5:$B$102,1,0),M60+14),M60+7)))</f>
        <v/>
      </c>
      <c r="O60" s="288" t="str">
        <f>IF($H60="(en blanco)","",IF($H60="","",IFERROR(IF(VLOOKUP(N60+7,'Fechas de clase'!$B$5:$B$102,1,0),N60+14),N60+7)))</f>
        <v/>
      </c>
      <c r="P60" s="288" t="str">
        <f>IF($H60="(en blanco)","",IF($H60="","",IFERROR(IF(VLOOKUP(O60+7,'Fechas de clase'!$B$5:$B$102,1,0),O60+14),O60+7)))</f>
        <v/>
      </c>
      <c r="Q60" s="288" t="str">
        <f>IF($H60="(en blanco)","",IF($H60="","",IFERROR(IF(VLOOKUP(P60+7,'Fechas de clase'!$B$5:$B$102,1,0),P60+14),P60+7)))</f>
        <v/>
      </c>
      <c r="R60" s="288" t="str">
        <f>IF($H60="(en blanco)","",IF($H60="","",IFERROR(IF(VLOOKUP(Q60+7,'Fechas de clase'!$B$5:$B$102,1,0),Q60+14),Q60+7)))</f>
        <v/>
      </c>
      <c r="S60" s="288" t="str">
        <f>IF($H60="(en blanco)","",IF($H60="","",IFERROR(IF(VLOOKUP(R60+7,'Fechas de clase'!$B$5:$B$102,1,0),R60+14),R60+7)))</f>
        <v/>
      </c>
      <c r="T60" s="288" t="str">
        <f>IF($H60="(en blanco)","",IF($H60="","",IFERROR(IF(VLOOKUP(S60+7,'Fechas de clase'!$B$5:$B$102,1,0),S60+14),S60+7)))</f>
        <v/>
      </c>
      <c r="U60" s="288" t="str">
        <f>IF($H60="(en blanco)","",IF($H60="","",IFERROR(IF(VLOOKUP(T60+7,'Fechas de clase'!$B$5:$B$102,1,0),T60+14),T60+7)))</f>
        <v/>
      </c>
      <c r="V60" s="288" t="str">
        <f>IF($H60="(en blanco)","",IF($H60="","",IFERROR(IF(VLOOKUP(U60+7,'Fechas de clase'!$B$5:$B$102,1,0),U60+14),U60+7)))</f>
        <v/>
      </c>
      <c r="W60" s="288" t="str">
        <f>IF($H60="(en blanco)","",IF($H60="","",IFERROR(IF(VLOOKUP(V60+7,'Fechas de clase'!$B$5:$B$102,1,0),V60+14),V60+7)))</f>
        <v/>
      </c>
      <c r="X60" s="288" t="str">
        <f>IF($H60="(en blanco)","",IF($H60="","",IFERROR(IF(VLOOKUP(W60+7,'Fechas de clase'!$B$5:$B$102,1,0),W60+14),W60+7)))</f>
        <v/>
      </c>
      <c r="Y60" s="288" t="str">
        <f>IF($H60="(en blanco)","",IF($H60="","",IFERROR(IF(VLOOKUP(X60+7,'Fechas de clase'!$B$5:$B$102,1,0),X60+14),X60+7)))</f>
        <v/>
      </c>
    </row>
    <row r="61" spans="2:25">
      <c r="B61" s="289"/>
      <c r="J61" s="287" t="str">
        <f t="shared" si="0"/>
        <v/>
      </c>
      <c r="K61" s="288" t="str">
        <f>IF($H61="(en blanco)","",IF($H61="","",IFERROR(IF(VLOOKUP(H61+7,'Fechas de clase'!$B$5:$B$102,1,0),H61+14),H61+7)))</f>
        <v/>
      </c>
      <c r="L61" s="288" t="str">
        <f>IF($H61="(en blanco)","",IF($H61="","",IFERROR(IF(VLOOKUP(K61+7,'Fechas de clase'!$B$5:$B$102,1,0),K61+14),K61+7)))</f>
        <v/>
      </c>
      <c r="M61" s="288" t="str">
        <f>IF($H61="(en blanco)","",IF($H61="","",IFERROR(IF(VLOOKUP(L61+7,'Fechas de clase'!$B$5:$B$102,1,0),L61+14),L61+7)))</f>
        <v/>
      </c>
      <c r="N61" s="288" t="str">
        <f>IF($H61="(en blanco)","",IF($H61="","",IFERROR(IF(VLOOKUP(M61+7,'Fechas de clase'!$B$5:$B$102,1,0),M61+14),M61+7)))</f>
        <v/>
      </c>
      <c r="O61" s="288" t="str">
        <f>IF($H61="(en blanco)","",IF($H61="","",IFERROR(IF(VLOOKUP(N61+7,'Fechas de clase'!$B$5:$B$102,1,0),N61+14),N61+7)))</f>
        <v/>
      </c>
      <c r="P61" s="288" t="str">
        <f>IF($H61="(en blanco)","",IF($H61="","",IFERROR(IF(VLOOKUP(O61+7,'Fechas de clase'!$B$5:$B$102,1,0),O61+14),O61+7)))</f>
        <v/>
      </c>
      <c r="Q61" s="288" t="str">
        <f>IF($H61="(en blanco)","",IF($H61="","",IFERROR(IF(VLOOKUP(P61+7,'Fechas de clase'!$B$5:$B$102,1,0),P61+14),P61+7)))</f>
        <v/>
      </c>
      <c r="R61" s="288" t="str">
        <f>IF($H61="(en blanco)","",IF($H61="","",IFERROR(IF(VLOOKUP(Q61+7,'Fechas de clase'!$B$5:$B$102,1,0),Q61+14),Q61+7)))</f>
        <v/>
      </c>
      <c r="S61" s="288" t="str">
        <f>IF($H61="(en blanco)","",IF($H61="","",IFERROR(IF(VLOOKUP(R61+7,'Fechas de clase'!$B$5:$B$102,1,0),R61+14),R61+7)))</f>
        <v/>
      </c>
      <c r="T61" s="288" t="str">
        <f>IF($H61="(en blanco)","",IF($H61="","",IFERROR(IF(VLOOKUP(S61+7,'Fechas de clase'!$B$5:$B$102,1,0),S61+14),S61+7)))</f>
        <v/>
      </c>
      <c r="U61" s="288" t="str">
        <f>IF($H61="(en blanco)","",IF($H61="","",IFERROR(IF(VLOOKUP(T61+7,'Fechas de clase'!$B$5:$B$102,1,0),T61+14),T61+7)))</f>
        <v/>
      </c>
      <c r="V61" s="288" t="str">
        <f>IF($H61="(en blanco)","",IF($H61="","",IFERROR(IF(VLOOKUP(U61+7,'Fechas de clase'!$B$5:$B$102,1,0),U61+14),U61+7)))</f>
        <v/>
      </c>
      <c r="W61" s="288" t="str">
        <f>IF($H61="(en blanco)","",IF($H61="","",IFERROR(IF(VLOOKUP(V61+7,'Fechas de clase'!$B$5:$B$102,1,0),V61+14),V61+7)))</f>
        <v/>
      </c>
      <c r="X61" s="288" t="str">
        <f>IF($H61="(en blanco)","",IF($H61="","",IFERROR(IF(VLOOKUP(W61+7,'Fechas de clase'!$B$5:$B$102,1,0),W61+14),W61+7)))</f>
        <v/>
      </c>
      <c r="Y61" s="288" t="str">
        <f>IF($H61="(en blanco)","",IF($H61="","",IFERROR(IF(VLOOKUP(X61+7,'Fechas de clase'!$B$5:$B$102,1,0),X61+14),X61+7)))</f>
        <v/>
      </c>
    </row>
    <row r="62" spans="2:25">
      <c r="B62" s="289"/>
      <c r="J62" s="287" t="str">
        <f t="shared" si="0"/>
        <v/>
      </c>
      <c r="K62" s="288" t="str">
        <f>IF($H62="(en blanco)","",IF($H62="","",IFERROR(IF(VLOOKUP(H62+7,'Fechas de clase'!$B$5:$B$102,1,0),H62+14),H62+7)))</f>
        <v/>
      </c>
      <c r="L62" s="288" t="str">
        <f>IF($H62="(en blanco)","",IF($H62="","",IFERROR(IF(VLOOKUP(K62+7,'Fechas de clase'!$B$5:$B$102,1,0),K62+14),K62+7)))</f>
        <v/>
      </c>
      <c r="M62" s="288" t="str">
        <f>IF($H62="(en blanco)","",IF($H62="","",IFERROR(IF(VLOOKUP(L62+7,'Fechas de clase'!$B$5:$B$102,1,0),L62+14),L62+7)))</f>
        <v/>
      </c>
      <c r="N62" s="288" t="str">
        <f>IF($H62="(en blanco)","",IF($H62="","",IFERROR(IF(VLOOKUP(M62+7,'Fechas de clase'!$B$5:$B$102,1,0),M62+14),M62+7)))</f>
        <v/>
      </c>
      <c r="O62" s="288" t="str">
        <f>IF($H62="(en blanco)","",IF($H62="","",IFERROR(IF(VLOOKUP(N62+7,'Fechas de clase'!$B$5:$B$102,1,0),N62+14),N62+7)))</f>
        <v/>
      </c>
      <c r="P62" s="288" t="str">
        <f>IF($H62="(en blanco)","",IF($H62="","",IFERROR(IF(VLOOKUP(O62+7,'Fechas de clase'!$B$5:$B$102,1,0),O62+14),O62+7)))</f>
        <v/>
      </c>
      <c r="Q62" s="288" t="str">
        <f>IF($H62="(en blanco)","",IF($H62="","",IFERROR(IF(VLOOKUP(P62+7,'Fechas de clase'!$B$5:$B$102,1,0),P62+14),P62+7)))</f>
        <v/>
      </c>
      <c r="R62" s="288" t="str">
        <f>IF($H62="(en blanco)","",IF($H62="","",IFERROR(IF(VLOOKUP(Q62+7,'Fechas de clase'!$B$5:$B$102,1,0),Q62+14),Q62+7)))</f>
        <v/>
      </c>
      <c r="S62" s="288" t="str">
        <f>IF($H62="(en blanco)","",IF($H62="","",IFERROR(IF(VLOOKUP(R62+7,'Fechas de clase'!$B$5:$B$102,1,0),R62+14),R62+7)))</f>
        <v/>
      </c>
      <c r="T62" s="288" t="str">
        <f>IF($H62="(en blanco)","",IF($H62="","",IFERROR(IF(VLOOKUP(S62+7,'Fechas de clase'!$B$5:$B$102,1,0),S62+14),S62+7)))</f>
        <v/>
      </c>
      <c r="U62" s="288" t="str">
        <f>IF($H62="(en blanco)","",IF($H62="","",IFERROR(IF(VLOOKUP(T62+7,'Fechas de clase'!$B$5:$B$102,1,0),T62+14),T62+7)))</f>
        <v/>
      </c>
      <c r="V62" s="288" t="str">
        <f>IF($H62="(en blanco)","",IF($H62="","",IFERROR(IF(VLOOKUP(U62+7,'Fechas de clase'!$B$5:$B$102,1,0),U62+14),U62+7)))</f>
        <v/>
      </c>
      <c r="W62" s="288" t="str">
        <f>IF($H62="(en blanco)","",IF($H62="","",IFERROR(IF(VLOOKUP(V62+7,'Fechas de clase'!$B$5:$B$102,1,0),V62+14),V62+7)))</f>
        <v/>
      </c>
      <c r="X62" s="288" t="str">
        <f>IF($H62="(en blanco)","",IF($H62="","",IFERROR(IF(VLOOKUP(W62+7,'Fechas de clase'!$B$5:$B$102,1,0),W62+14),W62+7)))</f>
        <v/>
      </c>
      <c r="Y62" s="288" t="str">
        <f>IF($H62="(en blanco)","",IF($H62="","",IFERROR(IF(VLOOKUP(X62+7,'Fechas de clase'!$B$5:$B$102,1,0),X62+14),X62+7)))</f>
        <v/>
      </c>
    </row>
    <row r="63" spans="2:25">
      <c r="B63" s="289"/>
      <c r="J63" s="287" t="str">
        <f t="shared" si="0"/>
        <v/>
      </c>
      <c r="K63" s="288" t="str">
        <f>IF($H63="(en blanco)","",IF($H63="","",IFERROR(IF(VLOOKUP(H63+7,'Fechas de clase'!$B$5:$B$102,1,0),H63+14),H63+7)))</f>
        <v/>
      </c>
      <c r="L63" s="288" t="str">
        <f>IF($H63="(en blanco)","",IF($H63="","",IFERROR(IF(VLOOKUP(K63+7,'Fechas de clase'!$B$5:$B$102,1,0),K63+14),K63+7)))</f>
        <v/>
      </c>
      <c r="M63" s="288" t="str">
        <f>IF($H63="(en blanco)","",IF($H63="","",IFERROR(IF(VLOOKUP(L63+7,'Fechas de clase'!$B$5:$B$102,1,0),L63+14),L63+7)))</f>
        <v/>
      </c>
      <c r="N63" s="288" t="str">
        <f>IF($H63="(en blanco)","",IF($H63="","",IFERROR(IF(VLOOKUP(M63+7,'Fechas de clase'!$B$5:$B$102,1,0),M63+14),M63+7)))</f>
        <v/>
      </c>
      <c r="O63" s="288" t="str">
        <f>IF($H63="(en blanco)","",IF($H63="","",IFERROR(IF(VLOOKUP(N63+7,'Fechas de clase'!$B$5:$B$102,1,0),N63+14),N63+7)))</f>
        <v/>
      </c>
      <c r="P63" s="288" t="str">
        <f>IF($H63="(en blanco)","",IF($H63="","",IFERROR(IF(VLOOKUP(O63+7,'Fechas de clase'!$B$5:$B$102,1,0),O63+14),O63+7)))</f>
        <v/>
      </c>
      <c r="Q63" s="288" t="str">
        <f>IF($H63="(en blanco)","",IF($H63="","",IFERROR(IF(VLOOKUP(P63+7,'Fechas de clase'!$B$5:$B$102,1,0),P63+14),P63+7)))</f>
        <v/>
      </c>
      <c r="R63" s="288" t="str">
        <f>IF($H63="(en blanco)","",IF($H63="","",IFERROR(IF(VLOOKUP(Q63+7,'Fechas de clase'!$B$5:$B$102,1,0),Q63+14),Q63+7)))</f>
        <v/>
      </c>
      <c r="S63" s="288" t="str">
        <f>IF($H63="(en blanco)","",IF($H63="","",IFERROR(IF(VLOOKUP(R63+7,'Fechas de clase'!$B$5:$B$102,1,0),R63+14),R63+7)))</f>
        <v/>
      </c>
      <c r="T63" s="288" t="str">
        <f>IF($H63="(en blanco)","",IF($H63="","",IFERROR(IF(VLOOKUP(S63+7,'Fechas de clase'!$B$5:$B$102,1,0),S63+14),S63+7)))</f>
        <v/>
      </c>
      <c r="U63" s="288" t="str">
        <f>IF($H63="(en blanco)","",IF($H63="","",IFERROR(IF(VLOOKUP(T63+7,'Fechas de clase'!$B$5:$B$102,1,0),T63+14),T63+7)))</f>
        <v/>
      </c>
      <c r="V63" s="288" t="str">
        <f>IF($H63="(en blanco)","",IF($H63="","",IFERROR(IF(VLOOKUP(U63+7,'Fechas de clase'!$B$5:$B$102,1,0),U63+14),U63+7)))</f>
        <v/>
      </c>
      <c r="W63" s="288" t="str">
        <f>IF($H63="(en blanco)","",IF($H63="","",IFERROR(IF(VLOOKUP(V63+7,'Fechas de clase'!$B$5:$B$102,1,0),V63+14),V63+7)))</f>
        <v/>
      </c>
      <c r="X63" s="288" t="str">
        <f>IF($H63="(en blanco)","",IF($H63="","",IFERROR(IF(VLOOKUP(W63+7,'Fechas de clase'!$B$5:$B$102,1,0),W63+14),W63+7)))</f>
        <v/>
      </c>
      <c r="Y63" s="288" t="str">
        <f>IF($H63="(en blanco)","",IF($H63="","",IFERROR(IF(VLOOKUP(X63+7,'Fechas de clase'!$B$5:$B$102,1,0),X63+14),X63+7)))</f>
        <v/>
      </c>
    </row>
    <row r="64" spans="2:25">
      <c r="B64" s="289"/>
      <c r="J64" s="287" t="str">
        <f t="shared" si="0"/>
        <v/>
      </c>
      <c r="K64" s="288" t="str">
        <f>IF($H64="(en blanco)","",IF($H64="","",IFERROR(IF(VLOOKUP(H64+7,'Fechas de clase'!$B$5:$B$102,1,0),H64+14),H64+7)))</f>
        <v/>
      </c>
      <c r="L64" s="288" t="str">
        <f>IF($H64="(en blanco)","",IF($H64="","",IFERROR(IF(VLOOKUP(K64+7,'Fechas de clase'!$B$5:$B$102,1,0),K64+14),K64+7)))</f>
        <v/>
      </c>
      <c r="M64" s="288" t="str">
        <f>IF($H64="(en blanco)","",IF($H64="","",IFERROR(IF(VLOOKUP(L64+7,'Fechas de clase'!$B$5:$B$102,1,0),L64+14),L64+7)))</f>
        <v/>
      </c>
      <c r="N64" s="288" t="str">
        <f>IF($H64="(en blanco)","",IF($H64="","",IFERROR(IF(VLOOKUP(M64+7,'Fechas de clase'!$B$5:$B$102,1,0),M64+14),M64+7)))</f>
        <v/>
      </c>
      <c r="O64" s="288" t="str">
        <f>IF($H64="(en blanco)","",IF($H64="","",IFERROR(IF(VLOOKUP(N64+7,'Fechas de clase'!$B$5:$B$102,1,0),N64+14),N64+7)))</f>
        <v/>
      </c>
      <c r="P64" s="288" t="str">
        <f>IF($H64="(en blanco)","",IF($H64="","",IFERROR(IF(VLOOKUP(O64+7,'Fechas de clase'!$B$5:$B$102,1,0),O64+14),O64+7)))</f>
        <v/>
      </c>
      <c r="Q64" s="288" t="str">
        <f>IF($H64="(en blanco)","",IF($H64="","",IFERROR(IF(VLOOKUP(P64+7,'Fechas de clase'!$B$5:$B$102,1,0),P64+14),P64+7)))</f>
        <v/>
      </c>
      <c r="R64" s="288" t="str">
        <f>IF($H64="(en blanco)","",IF($H64="","",IFERROR(IF(VLOOKUP(Q64+7,'Fechas de clase'!$B$5:$B$102,1,0),Q64+14),Q64+7)))</f>
        <v/>
      </c>
      <c r="S64" s="288" t="str">
        <f>IF($H64="(en blanco)","",IF($H64="","",IFERROR(IF(VLOOKUP(R64+7,'Fechas de clase'!$B$5:$B$102,1,0),R64+14),R64+7)))</f>
        <v/>
      </c>
      <c r="T64" s="288" t="str">
        <f>IF($H64="(en blanco)","",IF($H64="","",IFERROR(IF(VLOOKUP(S64+7,'Fechas de clase'!$B$5:$B$102,1,0),S64+14),S64+7)))</f>
        <v/>
      </c>
      <c r="U64" s="288" t="str">
        <f>IF($H64="(en blanco)","",IF($H64="","",IFERROR(IF(VLOOKUP(T64+7,'Fechas de clase'!$B$5:$B$102,1,0),T64+14),T64+7)))</f>
        <v/>
      </c>
      <c r="V64" s="288" t="str">
        <f>IF($H64="(en blanco)","",IF($H64="","",IFERROR(IF(VLOOKUP(U64+7,'Fechas de clase'!$B$5:$B$102,1,0),U64+14),U64+7)))</f>
        <v/>
      </c>
      <c r="W64" s="288" t="str">
        <f>IF($H64="(en blanco)","",IF($H64="","",IFERROR(IF(VLOOKUP(V64+7,'Fechas de clase'!$B$5:$B$102,1,0),V64+14),V64+7)))</f>
        <v/>
      </c>
      <c r="X64" s="288" t="str">
        <f>IF($H64="(en blanco)","",IF($H64="","",IFERROR(IF(VLOOKUP(W64+7,'Fechas de clase'!$B$5:$B$102,1,0),W64+14),W64+7)))</f>
        <v/>
      </c>
      <c r="Y64" s="288" t="str">
        <f>IF($H64="(en blanco)","",IF($H64="","",IFERROR(IF(VLOOKUP(X64+7,'Fechas de clase'!$B$5:$B$102,1,0),X64+14),X64+7)))</f>
        <v/>
      </c>
    </row>
    <row r="65" spans="2:25">
      <c r="B65" s="289"/>
      <c r="J65" s="287" t="str">
        <f t="shared" si="0"/>
        <v/>
      </c>
      <c r="K65" s="288" t="str">
        <f>IF($H65="(en blanco)","",IF($H65="","",IFERROR(IF(VLOOKUP(H65+7,'Fechas de clase'!$B$5:$B$102,1,0),H65+14),H65+7)))</f>
        <v/>
      </c>
      <c r="L65" s="288" t="str">
        <f>IF($H65="(en blanco)","",IF($H65="","",IFERROR(IF(VLOOKUP(K65+7,'Fechas de clase'!$B$5:$B$102,1,0),K65+14),K65+7)))</f>
        <v/>
      </c>
      <c r="M65" s="288" t="str">
        <f>IF($H65="(en blanco)","",IF($H65="","",IFERROR(IF(VLOOKUP(L65+7,'Fechas de clase'!$B$5:$B$102,1,0),L65+14),L65+7)))</f>
        <v/>
      </c>
      <c r="N65" s="288" t="str">
        <f>IF($H65="(en blanco)","",IF($H65="","",IFERROR(IF(VLOOKUP(M65+7,'Fechas de clase'!$B$5:$B$102,1,0),M65+14),M65+7)))</f>
        <v/>
      </c>
      <c r="O65" s="288" t="str">
        <f>IF($H65="(en blanco)","",IF($H65="","",IFERROR(IF(VLOOKUP(N65+7,'Fechas de clase'!$B$5:$B$102,1,0),N65+14),N65+7)))</f>
        <v/>
      </c>
      <c r="P65" s="288" t="str">
        <f>IF($H65="(en blanco)","",IF($H65="","",IFERROR(IF(VLOOKUP(O65+7,'Fechas de clase'!$B$5:$B$102,1,0),O65+14),O65+7)))</f>
        <v/>
      </c>
      <c r="Q65" s="288" t="str">
        <f>IF($H65="(en blanco)","",IF($H65="","",IFERROR(IF(VLOOKUP(P65+7,'Fechas de clase'!$B$5:$B$102,1,0),P65+14),P65+7)))</f>
        <v/>
      </c>
      <c r="R65" s="288" t="str">
        <f>IF($H65="(en blanco)","",IF($H65="","",IFERROR(IF(VLOOKUP(Q65+7,'Fechas de clase'!$B$5:$B$102,1,0),Q65+14),Q65+7)))</f>
        <v/>
      </c>
      <c r="S65" s="288" t="str">
        <f>IF($H65="(en blanco)","",IF($H65="","",IFERROR(IF(VLOOKUP(R65+7,'Fechas de clase'!$B$5:$B$102,1,0),R65+14),R65+7)))</f>
        <v/>
      </c>
      <c r="T65" s="288" t="str">
        <f>IF($H65="(en blanco)","",IF($H65="","",IFERROR(IF(VLOOKUP(S65+7,'Fechas de clase'!$B$5:$B$102,1,0),S65+14),S65+7)))</f>
        <v/>
      </c>
      <c r="U65" s="288" t="str">
        <f>IF($H65="(en blanco)","",IF($H65="","",IFERROR(IF(VLOOKUP(T65+7,'Fechas de clase'!$B$5:$B$102,1,0),T65+14),T65+7)))</f>
        <v/>
      </c>
      <c r="V65" s="288" t="str">
        <f>IF($H65="(en blanco)","",IF($H65="","",IFERROR(IF(VLOOKUP(U65+7,'Fechas de clase'!$B$5:$B$102,1,0),U65+14),U65+7)))</f>
        <v/>
      </c>
      <c r="W65" s="288" t="str">
        <f>IF($H65="(en blanco)","",IF($H65="","",IFERROR(IF(VLOOKUP(V65+7,'Fechas de clase'!$B$5:$B$102,1,0),V65+14),V65+7)))</f>
        <v/>
      </c>
      <c r="X65" s="288" t="str">
        <f>IF($H65="(en blanco)","",IF($H65="","",IFERROR(IF(VLOOKUP(W65+7,'Fechas de clase'!$B$5:$B$102,1,0),W65+14),W65+7)))</f>
        <v/>
      </c>
      <c r="Y65" s="288" t="str">
        <f>IF($H65="(en blanco)","",IF($H65="","",IFERROR(IF(VLOOKUP(X65+7,'Fechas de clase'!$B$5:$B$102,1,0),X65+14),X65+7)))</f>
        <v/>
      </c>
    </row>
    <row r="66" spans="2:25">
      <c r="B66" s="289"/>
      <c r="J66" s="287" t="str">
        <f t="shared" si="0"/>
        <v/>
      </c>
      <c r="K66" s="288" t="str">
        <f>IF($H66="(en blanco)","",IF($H66="","",IFERROR(IF(VLOOKUP(H66+7,'Fechas de clase'!$B$5:$B$102,1,0),H66+14),H66+7)))</f>
        <v/>
      </c>
      <c r="L66" s="288" t="str">
        <f>IF($H66="(en blanco)","",IF($H66="","",IFERROR(IF(VLOOKUP(K66+7,'Fechas de clase'!$B$5:$B$102,1,0),K66+14),K66+7)))</f>
        <v/>
      </c>
      <c r="M66" s="288" t="str">
        <f>IF($H66="(en blanco)","",IF($H66="","",IFERROR(IF(VLOOKUP(L66+7,'Fechas de clase'!$B$5:$B$102,1,0),L66+14),L66+7)))</f>
        <v/>
      </c>
      <c r="N66" s="288" t="str">
        <f>IF($H66="(en blanco)","",IF($H66="","",IFERROR(IF(VLOOKUP(M66+7,'Fechas de clase'!$B$5:$B$102,1,0),M66+14),M66+7)))</f>
        <v/>
      </c>
      <c r="O66" s="288" t="str">
        <f>IF($H66="(en blanco)","",IF($H66="","",IFERROR(IF(VLOOKUP(N66+7,'Fechas de clase'!$B$5:$B$102,1,0),N66+14),N66+7)))</f>
        <v/>
      </c>
      <c r="P66" s="288" t="str">
        <f>IF($H66="(en blanco)","",IF($H66="","",IFERROR(IF(VLOOKUP(O66+7,'Fechas de clase'!$B$5:$B$102,1,0),O66+14),O66+7)))</f>
        <v/>
      </c>
      <c r="Q66" s="288" t="str">
        <f>IF($H66="(en blanco)","",IF($H66="","",IFERROR(IF(VLOOKUP(P66+7,'Fechas de clase'!$B$5:$B$102,1,0),P66+14),P66+7)))</f>
        <v/>
      </c>
      <c r="R66" s="288" t="str">
        <f>IF($H66="(en blanco)","",IF($H66="","",IFERROR(IF(VLOOKUP(Q66+7,'Fechas de clase'!$B$5:$B$102,1,0),Q66+14),Q66+7)))</f>
        <v/>
      </c>
      <c r="S66" s="288" t="str">
        <f>IF($H66="(en blanco)","",IF($H66="","",IFERROR(IF(VLOOKUP(R66+7,'Fechas de clase'!$B$5:$B$102,1,0),R66+14),R66+7)))</f>
        <v/>
      </c>
      <c r="T66" s="288" t="str">
        <f>IF($H66="(en blanco)","",IF($H66="","",IFERROR(IF(VLOOKUP(S66+7,'Fechas de clase'!$B$5:$B$102,1,0),S66+14),S66+7)))</f>
        <v/>
      </c>
      <c r="U66" s="288" t="str">
        <f>IF($H66="(en blanco)","",IF($H66="","",IFERROR(IF(VLOOKUP(T66+7,'Fechas de clase'!$B$5:$B$102,1,0),T66+14),T66+7)))</f>
        <v/>
      </c>
      <c r="V66" s="288" t="str">
        <f>IF($H66="(en blanco)","",IF($H66="","",IFERROR(IF(VLOOKUP(U66+7,'Fechas de clase'!$B$5:$B$102,1,0),U66+14),U66+7)))</f>
        <v/>
      </c>
      <c r="W66" s="288" t="str">
        <f>IF($H66="(en blanco)","",IF($H66="","",IFERROR(IF(VLOOKUP(V66+7,'Fechas de clase'!$B$5:$B$102,1,0),V66+14),V66+7)))</f>
        <v/>
      </c>
      <c r="X66" s="288" t="str">
        <f>IF($H66="(en blanco)","",IF($H66="","",IFERROR(IF(VLOOKUP(W66+7,'Fechas de clase'!$B$5:$B$102,1,0),W66+14),W66+7)))</f>
        <v/>
      </c>
      <c r="Y66" s="288" t="str">
        <f>IF($H66="(en blanco)","",IF($H66="","",IFERROR(IF(VLOOKUP(X66+7,'Fechas de clase'!$B$5:$B$102,1,0),X66+14),X66+7)))</f>
        <v/>
      </c>
    </row>
    <row r="67" spans="2:25">
      <c r="B67" s="289"/>
      <c r="J67" s="287" t="str">
        <f t="shared" si="0"/>
        <v/>
      </c>
      <c r="K67" s="288" t="str">
        <f>IF($H67="(en blanco)","",IF($H67="","",IFERROR(IF(VLOOKUP(H67+7,'Fechas de clase'!$B$5:$B$102,1,0),H67+14),H67+7)))</f>
        <v/>
      </c>
      <c r="L67" s="288" t="str">
        <f>IF($H67="(en blanco)","",IF($H67="","",IFERROR(IF(VLOOKUP(K67+7,'Fechas de clase'!$B$5:$B$102,1,0),K67+14),K67+7)))</f>
        <v/>
      </c>
      <c r="M67" s="288" t="str">
        <f>IF($H67="(en blanco)","",IF($H67="","",IFERROR(IF(VLOOKUP(L67+7,'Fechas de clase'!$B$5:$B$102,1,0),L67+14),L67+7)))</f>
        <v/>
      </c>
      <c r="N67" s="288" t="str">
        <f>IF($H67="(en blanco)","",IF($H67="","",IFERROR(IF(VLOOKUP(M67+7,'Fechas de clase'!$B$5:$B$102,1,0),M67+14),M67+7)))</f>
        <v/>
      </c>
      <c r="O67" s="288" t="str">
        <f>IF($H67="(en blanco)","",IF($H67="","",IFERROR(IF(VLOOKUP(N67+7,'Fechas de clase'!$B$5:$B$102,1,0),N67+14),N67+7)))</f>
        <v/>
      </c>
      <c r="P67" s="288" t="str">
        <f>IF($H67="(en blanco)","",IF($H67="","",IFERROR(IF(VLOOKUP(O67+7,'Fechas de clase'!$B$5:$B$102,1,0),O67+14),O67+7)))</f>
        <v/>
      </c>
      <c r="Q67" s="288" t="str">
        <f>IF($H67="(en blanco)","",IF($H67="","",IFERROR(IF(VLOOKUP(P67+7,'Fechas de clase'!$B$5:$B$102,1,0),P67+14),P67+7)))</f>
        <v/>
      </c>
      <c r="R67" s="288" t="str">
        <f>IF($H67="(en blanco)","",IF($H67="","",IFERROR(IF(VLOOKUP(Q67+7,'Fechas de clase'!$B$5:$B$102,1,0),Q67+14),Q67+7)))</f>
        <v/>
      </c>
      <c r="S67" s="288" t="str">
        <f>IF($H67="(en blanco)","",IF($H67="","",IFERROR(IF(VLOOKUP(R67+7,'Fechas de clase'!$B$5:$B$102,1,0),R67+14),R67+7)))</f>
        <v/>
      </c>
      <c r="T67" s="288" t="str">
        <f>IF($H67="(en blanco)","",IF($H67="","",IFERROR(IF(VLOOKUP(S67+7,'Fechas de clase'!$B$5:$B$102,1,0),S67+14),S67+7)))</f>
        <v/>
      </c>
      <c r="U67" s="288" t="str">
        <f>IF($H67="(en blanco)","",IF($H67="","",IFERROR(IF(VLOOKUP(T67+7,'Fechas de clase'!$B$5:$B$102,1,0),T67+14),T67+7)))</f>
        <v/>
      </c>
      <c r="V67" s="288" t="str">
        <f>IF($H67="(en blanco)","",IF($H67="","",IFERROR(IF(VLOOKUP(U67+7,'Fechas de clase'!$B$5:$B$102,1,0),U67+14),U67+7)))</f>
        <v/>
      </c>
      <c r="W67" s="288" t="str">
        <f>IF($H67="(en blanco)","",IF($H67="","",IFERROR(IF(VLOOKUP(V67+7,'Fechas de clase'!$B$5:$B$102,1,0),V67+14),V67+7)))</f>
        <v/>
      </c>
      <c r="X67" s="288" t="str">
        <f>IF($H67="(en blanco)","",IF($H67="","",IFERROR(IF(VLOOKUP(W67+7,'Fechas de clase'!$B$5:$B$102,1,0),W67+14),W67+7)))</f>
        <v/>
      </c>
      <c r="Y67" s="288" t="str">
        <f>IF($H67="(en blanco)","",IF($H67="","",IFERROR(IF(VLOOKUP(X67+7,'Fechas de clase'!$B$5:$B$102,1,0),X67+14),X67+7)))</f>
        <v/>
      </c>
    </row>
    <row r="68" spans="2:25">
      <c r="B68" s="289"/>
      <c r="J68" s="287" t="str">
        <f t="shared" si="0"/>
        <v/>
      </c>
      <c r="K68" s="288" t="str">
        <f>IF($H68="(en blanco)","",IF($H68="","",IFERROR(IF(VLOOKUP(H68+7,'Fechas de clase'!$B$5:$B$102,1,0),H68+14),H68+7)))</f>
        <v/>
      </c>
      <c r="L68" s="288" t="str">
        <f>IF($H68="(en blanco)","",IF($H68="","",IFERROR(IF(VLOOKUP(K68+7,'Fechas de clase'!$B$5:$B$102,1,0),K68+14),K68+7)))</f>
        <v/>
      </c>
      <c r="M68" s="288" t="str">
        <f>IF($H68="(en blanco)","",IF($H68="","",IFERROR(IF(VLOOKUP(L68+7,'Fechas de clase'!$B$5:$B$102,1,0),L68+14),L68+7)))</f>
        <v/>
      </c>
      <c r="N68" s="288" t="str">
        <f>IF($H68="(en blanco)","",IF($H68="","",IFERROR(IF(VLOOKUP(M68+7,'Fechas de clase'!$B$5:$B$102,1,0),M68+14),M68+7)))</f>
        <v/>
      </c>
      <c r="O68" s="288" t="str">
        <f>IF($H68="(en blanco)","",IF($H68="","",IFERROR(IF(VLOOKUP(N68+7,'Fechas de clase'!$B$5:$B$102,1,0),N68+14),N68+7)))</f>
        <v/>
      </c>
      <c r="P68" s="288" t="str">
        <f>IF($H68="(en blanco)","",IF($H68="","",IFERROR(IF(VLOOKUP(O68+7,'Fechas de clase'!$B$5:$B$102,1,0),O68+14),O68+7)))</f>
        <v/>
      </c>
      <c r="Q68" s="288" t="str">
        <f>IF($H68="(en blanco)","",IF($H68="","",IFERROR(IF(VLOOKUP(P68+7,'Fechas de clase'!$B$5:$B$102,1,0),P68+14),P68+7)))</f>
        <v/>
      </c>
      <c r="R68" s="288" t="str">
        <f>IF($H68="(en blanco)","",IF($H68="","",IFERROR(IF(VLOOKUP(Q68+7,'Fechas de clase'!$B$5:$B$102,1,0),Q68+14),Q68+7)))</f>
        <v/>
      </c>
      <c r="S68" s="288" t="str">
        <f>IF($H68="(en blanco)","",IF($H68="","",IFERROR(IF(VLOOKUP(R68+7,'Fechas de clase'!$B$5:$B$102,1,0),R68+14),R68+7)))</f>
        <v/>
      </c>
      <c r="T68" s="288" t="str">
        <f>IF($H68="(en blanco)","",IF($H68="","",IFERROR(IF(VLOOKUP(S68+7,'Fechas de clase'!$B$5:$B$102,1,0),S68+14),S68+7)))</f>
        <v/>
      </c>
      <c r="U68" s="288" t="str">
        <f>IF($H68="(en blanco)","",IF($H68="","",IFERROR(IF(VLOOKUP(T68+7,'Fechas de clase'!$B$5:$B$102,1,0),T68+14),T68+7)))</f>
        <v/>
      </c>
      <c r="V68" s="288" t="str">
        <f>IF($H68="(en blanco)","",IF($H68="","",IFERROR(IF(VLOOKUP(U68+7,'Fechas de clase'!$B$5:$B$102,1,0),U68+14),U68+7)))</f>
        <v/>
      </c>
      <c r="W68" s="288" t="str">
        <f>IF($H68="(en blanco)","",IF($H68="","",IFERROR(IF(VLOOKUP(V68+7,'Fechas de clase'!$B$5:$B$102,1,0),V68+14),V68+7)))</f>
        <v/>
      </c>
      <c r="X68" s="288" t="str">
        <f>IF($H68="(en blanco)","",IF($H68="","",IFERROR(IF(VLOOKUP(W68+7,'Fechas de clase'!$B$5:$B$102,1,0),W68+14),W68+7)))</f>
        <v/>
      </c>
      <c r="Y68" s="288" t="str">
        <f>IF($H68="(en blanco)","",IF($H68="","",IFERROR(IF(VLOOKUP(X68+7,'Fechas de clase'!$B$5:$B$102,1,0),X68+14),X68+7)))</f>
        <v/>
      </c>
    </row>
    <row r="69" spans="2:25">
      <c r="B69" s="289"/>
      <c r="J69" s="287" t="str">
        <f t="shared" si="0"/>
        <v/>
      </c>
      <c r="K69" s="288" t="str">
        <f>IF($H69="(en blanco)","",IF($H69="","",IFERROR(IF(VLOOKUP(H69+7,'Fechas de clase'!$B$5:$B$102,1,0),H69+14),H69+7)))</f>
        <v/>
      </c>
      <c r="L69" s="288" t="str">
        <f>IF($H69="(en blanco)","",IF($H69="","",IFERROR(IF(VLOOKUP(K69+7,'Fechas de clase'!$B$5:$B$102,1,0),K69+14),K69+7)))</f>
        <v/>
      </c>
      <c r="M69" s="288" t="str">
        <f>IF($H69="(en blanco)","",IF($H69="","",IFERROR(IF(VLOOKUP(L69+7,'Fechas de clase'!$B$5:$B$102,1,0),L69+14),L69+7)))</f>
        <v/>
      </c>
      <c r="N69" s="288" t="str">
        <f>IF($H69="(en blanco)","",IF($H69="","",IFERROR(IF(VLOOKUP(M69+7,'Fechas de clase'!$B$5:$B$102,1,0),M69+14),M69+7)))</f>
        <v/>
      </c>
      <c r="O69" s="288" t="str">
        <f>IF($H69="(en blanco)","",IF($H69="","",IFERROR(IF(VLOOKUP(N69+7,'Fechas de clase'!$B$5:$B$102,1,0),N69+14),N69+7)))</f>
        <v/>
      </c>
      <c r="P69" s="288" t="str">
        <f>IF($H69="(en blanco)","",IF($H69="","",IFERROR(IF(VLOOKUP(O69+7,'Fechas de clase'!$B$5:$B$102,1,0),O69+14),O69+7)))</f>
        <v/>
      </c>
      <c r="Q69" s="288" t="str">
        <f>IF($H69="(en blanco)","",IF($H69="","",IFERROR(IF(VLOOKUP(P69+7,'Fechas de clase'!$B$5:$B$102,1,0),P69+14),P69+7)))</f>
        <v/>
      </c>
      <c r="R69" s="288" t="str">
        <f>IF($H69="(en blanco)","",IF($H69="","",IFERROR(IF(VLOOKUP(Q69+7,'Fechas de clase'!$B$5:$B$102,1,0),Q69+14),Q69+7)))</f>
        <v/>
      </c>
      <c r="S69" s="288" t="str">
        <f>IF($H69="(en blanco)","",IF($H69="","",IFERROR(IF(VLOOKUP(R69+7,'Fechas de clase'!$B$5:$B$102,1,0),R69+14),R69+7)))</f>
        <v/>
      </c>
      <c r="T69" s="288" t="str">
        <f>IF($H69="(en blanco)","",IF($H69="","",IFERROR(IF(VLOOKUP(S69+7,'Fechas de clase'!$B$5:$B$102,1,0),S69+14),S69+7)))</f>
        <v/>
      </c>
      <c r="U69" s="288" t="str">
        <f>IF($H69="(en blanco)","",IF($H69="","",IFERROR(IF(VLOOKUP(T69+7,'Fechas de clase'!$B$5:$B$102,1,0),T69+14),T69+7)))</f>
        <v/>
      </c>
      <c r="V69" s="288" t="str">
        <f>IF($H69="(en blanco)","",IF($H69="","",IFERROR(IF(VLOOKUP(U69+7,'Fechas de clase'!$B$5:$B$102,1,0),U69+14),U69+7)))</f>
        <v/>
      </c>
      <c r="W69" s="288" t="str">
        <f>IF($H69="(en blanco)","",IF($H69="","",IFERROR(IF(VLOOKUP(V69+7,'Fechas de clase'!$B$5:$B$102,1,0),V69+14),V69+7)))</f>
        <v/>
      </c>
      <c r="X69" s="288" t="str">
        <f>IF($H69="(en blanco)","",IF($H69="","",IFERROR(IF(VLOOKUP(W69+7,'Fechas de clase'!$B$5:$B$102,1,0),W69+14),W69+7)))</f>
        <v/>
      </c>
      <c r="Y69" s="288" t="str">
        <f>IF($H69="(en blanco)","",IF($H69="","",IFERROR(IF(VLOOKUP(X69+7,'Fechas de clase'!$B$5:$B$102,1,0),X69+14),X69+7)))</f>
        <v/>
      </c>
    </row>
    <row r="70" spans="2:25">
      <c r="B70" s="289"/>
      <c r="J70" s="287" t="str">
        <f t="shared" si="0"/>
        <v/>
      </c>
      <c r="K70" s="288" t="str">
        <f>IF($H70="(en blanco)","",IF($H70="","",IFERROR(IF(VLOOKUP(H70+7,'Fechas de clase'!$B$5:$B$102,1,0),H70+14),H70+7)))</f>
        <v/>
      </c>
      <c r="L70" s="288" t="str">
        <f>IF($H70="(en blanco)","",IF($H70="","",IFERROR(IF(VLOOKUP(K70+7,'Fechas de clase'!$B$5:$B$102,1,0),K70+14),K70+7)))</f>
        <v/>
      </c>
      <c r="M70" s="288" t="str">
        <f>IF($H70="(en blanco)","",IF($H70="","",IFERROR(IF(VLOOKUP(L70+7,'Fechas de clase'!$B$5:$B$102,1,0),L70+14),L70+7)))</f>
        <v/>
      </c>
      <c r="N70" s="288" t="str">
        <f>IF($H70="(en blanco)","",IF($H70="","",IFERROR(IF(VLOOKUP(M70+7,'Fechas de clase'!$B$5:$B$102,1,0),M70+14),M70+7)))</f>
        <v/>
      </c>
      <c r="O70" s="288" t="str">
        <f>IF($H70="(en blanco)","",IF($H70="","",IFERROR(IF(VLOOKUP(N70+7,'Fechas de clase'!$B$5:$B$102,1,0),N70+14),N70+7)))</f>
        <v/>
      </c>
      <c r="P70" s="288" t="str">
        <f>IF($H70="(en blanco)","",IF($H70="","",IFERROR(IF(VLOOKUP(O70+7,'Fechas de clase'!$B$5:$B$102,1,0),O70+14),O70+7)))</f>
        <v/>
      </c>
      <c r="Q70" s="288" t="str">
        <f>IF($H70="(en blanco)","",IF($H70="","",IFERROR(IF(VLOOKUP(P70+7,'Fechas de clase'!$B$5:$B$102,1,0),P70+14),P70+7)))</f>
        <v/>
      </c>
      <c r="R70" s="288" t="str">
        <f>IF($H70="(en blanco)","",IF($H70="","",IFERROR(IF(VLOOKUP(Q70+7,'Fechas de clase'!$B$5:$B$102,1,0),Q70+14),Q70+7)))</f>
        <v/>
      </c>
      <c r="S70" s="288" t="str">
        <f>IF($H70="(en blanco)","",IF($H70="","",IFERROR(IF(VLOOKUP(R70+7,'Fechas de clase'!$B$5:$B$102,1,0),R70+14),R70+7)))</f>
        <v/>
      </c>
      <c r="T70" s="288" t="str">
        <f>IF($H70="(en blanco)","",IF($H70="","",IFERROR(IF(VLOOKUP(S70+7,'Fechas de clase'!$B$5:$B$102,1,0),S70+14),S70+7)))</f>
        <v/>
      </c>
      <c r="U70" s="288" t="str">
        <f>IF($H70="(en blanco)","",IF($H70="","",IFERROR(IF(VLOOKUP(T70+7,'Fechas de clase'!$B$5:$B$102,1,0),T70+14),T70+7)))</f>
        <v/>
      </c>
      <c r="V70" s="288" t="str">
        <f>IF($H70="(en blanco)","",IF($H70="","",IFERROR(IF(VLOOKUP(U70+7,'Fechas de clase'!$B$5:$B$102,1,0),U70+14),U70+7)))</f>
        <v/>
      </c>
      <c r="W70" s="288" t="str">
        <f>IF($H70="(en blanco)","",IF($H70="","",IFERROR(IF(VLOOKUP(V70+7,'Fechas de clase'!$B$5:$B$102,1,0),V70+14),V70+7)))</f>
        <v/>
      </c>
      <c r="X70" s="288" t="str">
        <f>IF($H70="(en blanco)","",IF($H70="","",IFERROR(IF(VLOOKUP(W70+7,'Fechas de clase'!$B$5:$B$102,1,0),W70+14),W70+7)))</f>
        <v/>
      </c>
      <c r="Y70" s="288" t="str">
        <f>IF($H70="(en blanco)","",IF($H70="","",IFERROR(IF(VLOOKUP(X70+7,'Fechas de clase'!$B$5:$B$102,1,0),X70+14),X70+7)))</f>
        <v/>
      </c>
    </row>
    <row r="71" spans="2:25">
      <c r="B71" s="289"/>
      <c r="J71" s="287" t="str">
        <f t="shared" ref="J71:J102" si="1">IF(H71="","",H71&amp;"-"&amp;I71)</f>
        <v/>
      </c>
      <c r="K71" s="288" t="str">
        <f>IF($H71="(en blanco)","",IF($H71="","",IFERROR(IF(VLOOKUP(H71+7,'Fechas de clase'!$B$5:$B$102,1,0),H71+14),H71+7)))</f>
        <v/>
      </c>
      <c r="L71" s="288" t="str">
        <f>IF($H71="(en blanco)","",IF($H71="","",IFERROR(IF(VLOOKUP(K71+7,'Fechas de clase'!$B$5:$B$102,1,0),K71+14),K71+7)))</f>
        <v/>
      </c>
      <c r="M71" s="288" t="str">
        <f>IF($H71="(en blanco)","",IF($H71="","",IFERROR(IF(VLOOKUP(L71+7,'Fechas de clase'!$B$5:$B$102,1,0),L71+14),L71+7)))</f>
        <v/>
      </c>
      <c r="N71" s="288" t="str">
        <f>IF($H71="(en blanco)","",IF($H71="","",IFERROR(IF(VLOOKUP(M71+7,'Fechas de clase'!$B$5:$B$102,1,0),M71+14),M71+7)))</f>
        <v/>
      </c>
      <c r="O71" s="288" t="str">
        <f>IF($H71="(en blanco)","",IF($H71="","",IFERROR(IF(VLOOKUP(N71+7,'Fechas de clase'!$B$5:$B$102,1,0),N71+14),N71+7)))</f>
        <v/>
      </c>
      <c r="P71" s="288" t="str">
        <f>IF($H71="(en blanco)","",IF($H71="","",IFERROR(IF(VLOOKUP(O71+7,'Fechas de clase'!$B$5:$B$102,1,0),O71+14),O71+7)))</f>
        <v/>
      </c>
      <c r="Q71" s="288" t="str">
        <f>IF($H71="(en blanco)","",IF($H71="","",IFERROR(IF(VLOOKUP(P71+7,'Fechas de clase'!$B$5:$B$102,1,0),P71+14),P71+7)))</f>
        <v/>
      </c>
      <c r="R71" s="288" t="str">
        <f>IF($H71="(en blanco)","",IF($H71="","",IFERROR(IF(VLOOKUP(Q71+7,'Fechas de clase'!$B$5:$B$102,1,0),Q71+14),Q71+7)))</f>
        <v/>
      </c>
      <c r="S71" s="288" t="str">
        <f>IF($H71="(en blanco)","",IF($H71="","",IFERROR(IF(VLOOKUP(R71+7,'Fechas de clase'!$B$5:$B$102,1,0),R71+14),R71+7)))</f>
        <v/>
      </c>
      <c r="T71" s="288" t="str">
        <f>IF($H71="(en blanco)","",IF($H71="","",IFERROR(IF(VLOOKUP(S71+7,'Fechas de clase'!$B$5:$B$102,1,0),S71+14),S71+7)))</f>
        <v/>
      </c>
      <c r="U71" s="288" t="str">
        <f>IF($H71="(en blanco)","",IF($H71="","",IFERROR(IF(VLOOKUP(T71+7,'Fechas de clase'!$B$5:$B$102,1,0),T71+14),T71+7)))</f>
        <v/>
      </c>
      <c r="V71" s="288" t="str">
        <f>IF($H71="(en blanco)","",IF($H71="","",IFERROR(IF(VLOOKUP(U71+7,'Fechas de clase'!$B$5:$B$102,1,0),U71+14),U71+7)))</f>
        <v/>
      </c>
      <c r="W71" s="288" t="str">
        <f>IF($H71="(en blanco)","",IF($H71="","",IFERROR(IF(VLOOKUP(V71+7,'Fechas de clase'!$B$5:$B$102,1,0),V71+14),V71+7)))</f>
        <v/>
      </c>
      <c r="X71" s="288" t="str">
        <f>IF($H71="(en blanco)","",IF($H71="","",IFERROR(IF(VLOOKUP(W71+7,'Fechas de clase'!$B$5:$B$102,1,0),W71+14),W71+7)))</f>
        <v/>
      </c>
      <c r="Y71" s="288" t="str">
        <f>IF($H71="(en blanco)","",IF($H71="","",IFERROR(IF(VLOOKUP(X71+7,'Fechas de clase'!$B$5:$B$102,1,0),X71+14),X71+7)))</f>
        <v/>
      </c>
    </row>
    <row r="72" spans="2:25">
      <c r="B72" s="289"/>
      <c r="J72" s="287" t="str">
        <f t="shared" si="1"/>
        <v/>
      </c>
      <c r="K72" s="288" t="str">
        <f>IF($H72="(en blanco)","",IF($H72="","",IFERROR(IF(VLOOKUP(H72+7,'Fechas de clase'!$B$5:$B$102,1,0),H72+14),H72+7)))</f>
        <v/>
      </c>
      <c r="L72" s="288" t="str">
        <f>IF($H72="(en blanco)","",IF($H72="","",IFERROR(IF(VLOOKUP(K72+7,'Fechas de clase'!$B$5:$B$102,1,0),K72+14),K72+7)))</f>
        <v/>
      </c>
      <c r="M72" s="288" t="str">
        <f>IF($H72="(en blanco)","",IF($H72="","",IFERROR(IF(VLOOKUP(L72+7,'Fechas de clase'!$B$5:$B$102,1,0),L72+14),L72+7)))</f>
        <v/>
      </c>
      <c r="N72" s="288" t="str">
        <f>IF($H72="(en blanco)","",IF($H72="","",IFERROR(IF(VLOOKUP(M72+7,'Fechas de clase'!$B$5:$B$102,1,0),M72+14),M72+7)))</f>
        <v/>
      </c>
      <c r="O72" s="288" t="str">
        <f>IF($H72="(en blanco)","",IF($H72="","",IFERROR(IF(VLOOKUP(N72+7,'Fechas de clase'!$B$5:$B$102,1,0),N72+14),N72+7)))</f>
        <v/>
      </c>
      <c r="P72" s="288" t="str">
        <f>IF($H72="(en blanco)","",IF($H72="","",IFERROR(IF(VLOOKUP(O72+7,'Fechas de clase'!$B$5:$B$102,1,0),O72+14),O72+7)))</f>
        <v/>
      </c>
      <c r="Q72" s="288" t="str">
        <f>IF($H72="(en blanco)","",IF($H72="","",IFERROR(IF(VLOOKUP(P72+7,'Fechas de clase'!$B$5:$B$102,1,0),P72+14),P72+7)))</f>
        <v/>
      </c>
      <c r="R72" s="288" t="str">
        <f>IF($H72="(en blanco)","",IF($H72="","",IFERROR(IF(VLOOKUP(Q72+7,'Fechas de clase'!$B$5:$B$102,1,0),Q72+14),Q72+7)))</f>
        <v/>
      </c>
      <c r="S72" s="288" t="str">
        <f>IF($H72="(en blanco)","",IF($H72="","",IFERROR(IF(VLOOKUP(R72+7,'Fechas de clase'!$B$5:$B$102,1,0),R72+14),R72+7)))</f>
        <v/>
      </c>
      <c r="T72" s="288" t="str">
        <f>IF($H72="(en blanco)","",IF($H72="","",IFERROR(IF(VLOOKUP(S72+7,'Fechas de clase'!$B$5:$B$102,1,0),S72+14),S72+7)))</f>
        <v/>
      </c>
      <c r="U72" s="288" t="str">
        <f>IF($H72="(en blanco)","",IF($H72="","",IFERROR(IF(VLOOKUP(T72+7,'Fechas de clase'!$B$5:$B$102,1,0),T72+14),T72+7)))</f>
        <v/>
      </c>
      <c r="V72" s="288" t="str">
        <f>IF($H72="(en blanco)","",IF($H72="","",IFERROR(IF(VLOOKUP(U72+7,'Fechas de clase'!$B$5:$B$102,1,0),U72+14),U72+7)))</f>
        <v/>
      </c>
      <c r="W72" s="288" t="str">
        <f>IF($H72="(en blanco)","",IF($H72="","",IFERROR(IF(VLOOKUP(V72+7,'Fechas de clase'!$B$5:$B$102,1,0),V72+14),V72+7)))</f>
        <v/>
      </c>
      <c r="X72" s="288" t="str">
        <f>IF($H72="(en blanco)","",IF($H72="","",IFERROR(IF(VLOOKUP(W72+7,'Fechas de clase'!$B$5:$B$102,1,0),W72+14),W72+7)))</f>
        <v/>
      </c>
      <c r="Y72" s="288" t="str">
        <f>IF($H72="(en blanco)","",IF($H72="","",IFERROR(IF(VLOOKUP(X72+7,'Fechas de clase'!$B$5:$B$102,1,0),X72+14),X72+7)))</f>
        <v/>
      </c>
    </row>
    <row r="73" spans="2:25">
      <c r="B73" s="289"/>
      <c r="J73" s="287" t="str">
        <f t="shared" si="1"/>
        <v/>
      </c>
      <c r="K73" s="288" t="str">
        <f>IF($H73="(en blanco)","",IF($H73="","",IFERROR(IF(VLOOKUP(H73+7,'Fechas de clase'!$B$5:$B$102,1,0),H73+14),H73+7)))</f>
        <v/>
      </c>
      <c r="L73" s="288" t="str">
        <f>IF($H73="(en blanco)","",IF($H73="","",IFERROR(IF(VLOOKUP(K73+7,'Fechas de clase'!$B$5:$B$102,1,0),K73+14),K73+7)))</f>
        <v/>
      </c>
      <c r="M73" s="288" t="str">
        <f>IF($H73="(en blanco)","",IF($H73="","",IFERROR(IF(VLOOKUP(L73+7,'Fechas de clase'!$B$5:$B$102,1,0),L73+14),L73+7)))</f>
        <v/>
      </c>
      <c r="N73" s="288" t="str">
        <f>IF($H73="(en blanco)","",IF($H73="","",IFERROR(IF(VLOOKUP(M73+7,'Fechas de clase'!$B$5:$B$102,1,0),M73+14),M73+7)))</f>
        <v/>
      </c>
      <c r="O73" s="288" t="str">
        <f>IF($H73="(en blanco)","",IF($H73="","",IFERROR(IF(VLOOKUP(N73+7,'Fechas de clase'!$B$5:$B$102,1,0),N73+14),N73+7)))</f>
        <v/>
      </c>
      <c r="P73" s="288" t="str">
        <f>IF($H73="(en blanco)","",IF($H73="","",IFERROR(IF(VLOOKUP(O73+7,'Fechas de clase'!$B$5:$B$102,1,0),O73+14),O73+7)))</f>
        <v/>
      </c>
      <c r="Q73" s="288" t="str">
        <f>IF($H73="(en blanco)","",IF($H73="","",IFERROR(IF(VLOOKUP(P73+7,'Fechas de clase'!$B$5:$B$102,1,0),P73+14),P73+7)))</f>
        <v/>
      </c>
      <c r="R73" s="288" t="str">
        <f>IF($H73="(en blanco)","",IF($H73="","",IFERROR(IF(VLOOKUP(Q73+7,'Fechas de clase'!$B$5:$B$102,1,0),Q73+14),Q73+7)))</f>
        <v/>
      </c>
      <c r="S73" s="288" t="str">
        <f>IF($H73="(en blanco)","",IF($H73="","",IFERROR(IF(VLOOKUP(R73+7,'Fechas de clase'!$B$5:$B$102,1,0),R73+14),R73+7)))</f>
        <v/>
      </c>
      <c r="T73" s="288" t="str">
        <f>IF($H73="(en blanco)","",IF($H73="","",IFERROR(IF(VLOOKUP(S73+7,'Fechas de clase'!$B$5:$B$102,1,0),S73+14),S73+7)))</f>
        <v/>
      </c>
      <c r="U73" s="288" t="str">
        <f>IF($H73="(en blanco)","",IF($H73="","",IFERROR(IF(VLOOKUP(T73+7,'Fechas de clase'!$B$5:$B$102,1,0),T73+14),T73+7)))</f>
        <v/>
      </c>
      <c r="V73" s="288" t="str">
        <f>IF($H73="(en blanco)","",IF($H73="","",IFERROR(IF(VLOOKUP(U73+7,'Fechas de clase'!$B$5:$B$102,1,0),U73+14),U73+7)))</f>
        <v/>
      </c>
      <c r="W73" s="288" t="str">
        <f>IF($H73="(en blanco)","",IF($H73="","",IFERROR(IF(VLOOKUP(V73+7,'Fechas de clase'!$B$5:$B$102,1,0),V73+14),V73+7)))</f>
        <v/>
      </c>
      <c r="X73" s="288" t="str">
        <f>IF($H73="(en blanco)","",IF($H73="","",IFERROR(IF(VLOOKUP(W73+7,'Fechas de clase'!$B$5:$B$102,1,0),W73+14),W73+7)))</f>
        <v/>
      </c>
      <c r="Y73" s="288" t="str">
        <f>IF($H73="(en blanco)","",IF($H73="","",IFERROR(IF(VLOOKUP(X73+7,'Fechas de clase'!$B$5:$B$102,1,0),X73+14),X73+7)))</f>
        <v/>
      </c>
    </row>
    <row r="74" spans="2:25">
      <c r="B74" s="289"/>
      <c r="J74" s="287" t="str">
        <f t="shared" si="1"/>
        <v/>
      </c>
      <c r="K74" s="288" t="str">
        <f>IF($H74="(en blanco)","",IF($H74="","",IFERROR(IF(VLOOKUP(H74+7,'Fechas de clase'!$B$5:$B$102,1,0),H74+14),H74+7)))</f>
        <v/>
      </c>
      <c r="L74" s="288" t="str">
        <f>IF($H74="(en blanco)","",IF($H74="","",IFERROR(IF(VLOOKUP(K74+7,'Fechas de clase'!$B$5:$B$102,1,0),K74+14),K74+7)))</f>
        <v/>
      </c>
      <c r="M74" s="288" t="str">
        <f>IF($H74="(en blanco)","",IF($H74="","",IFERROR(IF(VLOOKUP(L74+7,'Fechas de clase'!$B$5:$B$102,1,0),L74+14),L74+7)))</f>
        <v/>
      </c>
      <c r="N74" s="288" t="str">
        <f>IF($H74="(en blanco)","",IF($H74="","",IFERROR(IF(VLOOKUP(M74+7,'Fechas de clase'!$B$5:$B$102,1,0),M74+14),M74+7)))</f>
        <v/>
      </c>
      <c r="O74" s="288" t="str">
        <f>IF($H74="(en blanco)","",IF($H74="","",IFERROR(IF(VLOOKUP(N74+7,'Fechas de clase'!$B$5:$B$102,1,0),N74+14),N74+7)))</f>
        <v/>
      </c>
      <c r="P74" s="288" t="str">
        <f>IF($H74="(en blanco)","",IF($H74="","",IFERROR(IF(VLOOKUP(O74+7,'Fechas de clase'!$B$5:$B$102,1,0),O74+14),O74+7)))</f>
        <v/>
      </c>
      <c r="Q74" s="288" t="str">
        <f>IF($H74="(en blanco)","",IF($H74="","",IFERROR(IF(VLOOKUP(P74+7,'Fechas de clase'!$B$5:$B$102,1,0),P74+14),P74+7)))</f>
        <v/>
      </c>
      <c r="R74" s="288" t="str">
        <f>IF($H74="(en blanco)","",IF($H74="","",IFERROR(IF(VLOOKUP(Q74+7,'Fechas de clase'!$B$5:$B$102,1,0),Q74+14),Q74+7)))</f>
        <v/>
      </c>
      <c r="S74" s="288" t="str">
        <f>IF($H74="(en blanco)","",IF($H74="","",IFERROR(IF(VLOOKUP(R74+7,'Fechas de clase'!$B$5:$B$102,1,0),R74+14),R74+7)))</f>
        <v/>
      </c>
      <c r="T74" s="288" t="str">
        <f>IF($H74="(en blanco)","",IF($H74="","",IFERROR(IF(VLOOKUP(S74+7,'Fechas de clase'!$B$5:$B$102,1,0),S74+14),S74+7)))</f>
        <v/>
      </c>
      <c r="U74" s="288" t="str">
        <f>IF($H74="(en blanco)","",IF($H74="","",IFERROR(IF(VLOOKUP(T74+7,'Fechas de clase'!$B$5:$B$102,1,0),T74+14),T74+7)))</f>
        <v/>
      </c>
      <c r="V74" s="288" t="str">
        <f>IF($H74="(en blanco)","",IF($H74="","",IFERROR(IF(VLOOKUP(U74+7,'Fechas de clase'!$B$5:$B$102,1,0),U74+14),U74+7)))</f>
        <v/>
      </c>
      <c r="W74" s="288" t="str">
        <f>IF($H74="(en blanco)","",IF($H74="","",IFERROR(IF(VLOOKUP(V74+7,'Fechas de clase'!$B$5:$B$102,1,0),V74+14),V74+7)))</f>
        <v/>
      </c>
      <c r="X74" s="288" t="str">
        <f>IF($H74="(en blanco)","",IF($H74="","",IFERROR(IF(VLOOKUP(W74+7,'Fechas de clase'!$B$5:$B$102,1,0),W74+14),W74+7)))</f>
        <v/>
      </c>
      <c r="Y74" s="288" t="str">
        <f>IF($H74="(en blanco)","",IF($H74="","",IFERROR(IF(VLOOKUP(X74+7,'Fechas de clase'!$B$5:$B$102,1,0),X74+14),X74+7)))</f>
        <v/>
      </c>
    </row>
    <row r="75" spans="2:25">
      <c r="B75" s="289"/>
      <c r="J75" s="287" t="str">
        <f t="shared" si="1"/>
        <v/>
      </c>
      <c r="K75" s="288" t="str">
        <f>IF($H75="(en blanco)","",IF($H75="","",IFERROR(IF(VLOOKUP(H75+7,'Fechas de clase'!$B$5:$B$102,1,0),H75+14),H75+7)))</f>
        <v/>
      </c>
      <c r="L75" s="288" t="str">
        <f>IF($H75="(en blanco)","",IF($H75="","",IFERROR(IF(VLOOKUP(K75+7,'Fechas de clase'!$B$5:$B$102,1,0),K75+14),K75+7)))</f>
        <v/>
      </c>
      <c r="M75" s="288" t="str">
        <f>IF($H75="(en blanco)","",IF($H75="","",IFERROR(IF(VLOOKUP(L75+7,'Fechas de clase'!$B$5:$B$102,1,0),L75+14),L75+7)))</f>
        <v/>
      </c>
      <c r="N75" s="288" t="str">
        <f>IF($H75="(en blanco)","",IF($H75="","",IFERROR(IF(VLOOKUP(M75+7,'Fechas de clase'!$B$5:$B$102,1,0),M75+14),M75+7)))</f>
        <v/>
      </c>
      <c r="O75" s="288" t="str">
        <f>IF($H75="(en blanco)","",IF($H75="","",IFERROR(IF(VLOOKUP(N75+7,'Fechas de clase'!$B$5:$B$102,1,0),N75+14),N75+7)))</f>
        <v/>
      </c>
      <c r="P75" s="288" t="str">
        <f>IF($H75="(en blanco)","",IF($H75="","",IFERROR(IF(VLOOKUP(O75+7,'Fechas de clase'!$B$5:$B$102,1,0),O75+14),O75+7)))</f>
        <v/>
      </c>
      <c r="Q75" s="288" t="str">
        <f>IF($H75="(en blanco)","",IF($H75="","",IFERROR(IF(VLOOKUP(P75+7,'Fechas de clase'!$B$5:$B$102,1,0),P75+14),P75+7)))</f>
        <v/>
      </c>
      <c r="R75" s="288" t="str">
        <f>IF($H75="(en blanco)","",IF($H75="","",IFERROR(IF(VLOOKUP(Q75+7,'Fechas de clase'!$B$5:$B$102,1,0),Q75+14),Q75+7)))</f>
        <v/>
      </c>
      <c r="S75" s="288" t="str">
        <f>IF($H75="(en blanco)","",IF($H75="","",IFERROR(IF(VLOOKUP(R75+7,'Fechas de clase'!$B$5:$B$102,1,0),R75+14),R75+7)))</f>
        <v/>
      </c>
      <c r="T75" s="288" t="str">
        <f>IF($H75="(en blanco)","",IF($H75="","",IFERROR(IF(VLOOKUP(S75+7,'Fechas de clase'!$B$5:$B$102,1,0),S75+14),S75+7)))</f>
        <v/>
      </c>
      <c r="U75" s="288" t="str">
        <f>IF($H75="(en blanco)","",IF($H75="","",IFERROR(IF(VLOOKUP(T75+7,'Fechas de clase'!$B$5:$B$102,1,0),T75+14),T75+7)))</f>
        <v/>
      </c>
      <c r="V75" s="288" t="str">
        <f>IF($H75="(en blanco)","",IF($H75="","",IFERROR(IF(VLOOKUP(U75+7,'Fechas de clase'!$B$5:$B$102,1,0),U75+14),U75+7)))</f>
        <v/>
      </c>
      <c r="W75" s="288" t="str">
        <f>IF($H75="(en blanco)","",IF($H75="","",IFERROR(IF(VLOOKUP(V75+7,'Fechas de clase'!$B$5:$B$102,1,0),V75+14),V75+7)))</f>
        <v/>
      </c>
      <c r="X75" s="288" t="str">
        <f>IF($H75="(en blanco)","",IF($H75="","",IFERROR(IF(VLOOKUP(W75+7,'Fechas de clase'!$B$5:$B$102,1,0),W75+14),W75+7)))</f>
        <v/>
      </c>
      <c r="Y75" s="288" t="str">
        <f>IF($H75="(en blanco)","",IF($H75="","",IFERROR(IF(VLOOKUP(X75+7,'Fechas de clase'!$B$5:$B$102,1,0),X75+14),X75+7)))</f>
        <v/>
      </c>
    </row>
    <row r="76" spans="2:25">
      <c r="B76" s="289"/>
      <c r="J76" s="287" t="str">
        <f t="shared" si="1"/>
        <v/>
      </c>
      <c r="K76" s="288" t="str">
        <f>IF($H76="(en blanco)","",IF($H76="","",IFERROR(IF(VLOOKUP(H76+7,'Fechas de clase'!$B$5:$B$102,1,0),H76+14),H76+7)))</f>
        <v/>
      </c>
      <c r="L76" s="288" t="str">
        <f>IF($H76="(en blanco)","",IF($H76="","",IFERROR(IF(VLOOKUP(K76+7,'Fechas de clase'!$B$5:$B$102,1,0),K76+14),K76+7)))</f>
        <v/>
      </c>
      <c r="M76" s="288" t="str">
        <f>IF($H76="(en blanco)","",IF($H76="","",IFERROR(IF(VLOOKUP(L76+7,'Fechas de clase'!$B$5:$B$102,1,0),L76+14),L76+7)))</f>
        <v/>
      </c>
      <c r="N76" s="288" t="str">
        <f>IF($H76="(en blanco)","",IF($H76="","",IFERROR(IF(VLOOKUP(M76+7,'Fechas de clase'!$B$5:$B$102,1,0),M76+14),M76+7)))</f>
        <v/>
      </c>
      <c r="O76" s="288" t="str">
        <f>IF($H76="(en blanco)","",IF($H76="","",IFERROR(IF(VLOOKUP(N76+7,'Fechas de clase'!$B$5:$B$102,1,0),N76+14),N76+7)))</f>
        <v/>
      </c>
      <c r="P76" s="288" t="str">
        <f>IF($H76="(en blanco)","",IF($H76="","",IFERROR(IF(VLOOKUP(O76+7,'Fechas de clase'!$B$5:$B$102,1,0),O76+14),O76+7)))</f>
        <v/>
      </c>
      <c r="Q76" s="288" t="str">
        <f>IF($H76="(en blanco)","",IF($H76="","",IFERROR(IF(VLOOKUP(P76+7,'Fechas de clase'!$B$5:$B$102,1,0),P76+14),P76+7)))</f>
        <v/>
      </c>
      <c r="R76" s="288" t="str">
        <f>IF($H76="(en blanco)","",IF($H76="","",IFERROR(IF(VLOOKUP(Q76+7,'Fechas de clase'!$B$5:$B$102,1,0),Q76+14),Q76+7)))</f>
        <v/>
      </c>
      <c r="S76" s="288" t="str">
        <f>IF($H76="(en blanco)","",IF($H76="","",IFERROR(IF(VLOOKUP(R76+7,'Fechas de clase'!$B$5:$B$102,1,0),R76+14),R76+7)))</f>
        <v/>
      </c>
      <c r="T76" s="288" t="str">
        <f>IF($H76="(en blanco)","",IF($H76="","",IFERROR(IF(VLOOKUP(S76+7,'Fechas de clase'!$B$5:$B$102,1,0),S76+14),S76+7)))</f>
        <v/>
      </c>
      <c r="U76" s="288" t="str">
        <f>IF($H76="(en blanco)","",IF($H76="","",IFERROR(IF(VLOOKUP(T76+7,'Fechas de clase'!$B$5:$B$102,1,0),T76+14),T76+7)))</f>
        <v/>
      </c>
      <c r="V76" s="288" t="str">
        <f>IF($H76="(en blanco)","",IF($H76="","",IFERROR(IF(VLOOKUP(U76+7,'Fechas de clase'!$B$5:$B$102,1,0),U76+14),U76+7)))</f>
        <v/>
      </c>
      <c r="W76" s="288" t="str">
        <f>IF($H76="(en blanco)","",IF($H76="","",IFERROR(IF(VLOOKUP(V76+7,'Fechas de clase'!$B$5:$B$102,1,0),V76+14),V76+7)))</f>
        <v/>
      </c>
      <c r="X76" s="288" t="str">
        <f>IF($H76="(en blanco)","",IF($H76="","",IFERROR(IF(VLOOKUP(W76+7,'Fechas de clase'!$B$5:$B$102,1,0),W76+14),W76+7)))</f>
        <v/>
      </c>
      <c r="Y76" s="288" t="str">
        <f>IF($H76="(en blanco)","",IF($H76="","",IFERROR(IF(VLOOKUP(X76+7,'Fechas de clase'!$B$5:$B$102,1,0),X76+14),X76+7)))</f>
        <v/>
      </c>
    </row>
    <row r="77" spans="2:25">
      <c r="B77" s="289"/>
      <c r="J77" s="287" t="str">
        <f t="shared" si="1"/>
        <v/>
      </c>
      <c r="K77" s="288" t="str">
        <f>IF($H77="(en blanco)","",IF($H77="","",IFERROR(IF(VLOOKUP(H77+7,'Fechas de clase'!$B$5:$B$102,1,0),H77+14),H77+7)))</f>
        <v/>
      </c>
      <c r="L77" s="288" t="str">
        <f>IF($H77="(en blanco)","",IF($H77="","",IFERROR(IF(VLOOKUP(K77+7,'Fechas de clase'!$B$5:$B$102,1,0),K77+14),K77+7)))</f>
        <v/>
      </c>
      <c r="M77" s="288" t="str">
        <f>IF($H77="(en blanco)","",IF($H77="","",IFERROR(IF(VLOOKUP(L77+7,'Fechas de clase'!$B$5:$B$102,1,0),L77+14),L77+7)))</f>
        <v/>
      </c>
      <c r="N77" s="288" t="str">
        <f>IF($H77="(en blanco)","",IF($H77="","",IFERROR(IF(VLOOKUP(M77+7,'Fechas de clase'!$B$5:$B$102,1,0),M77+14),M77+7)))</f>
        <v/>
      </c>
      <c r="O77" s="288" t="str">
        <f>IF($H77="(en blanco)","",IF($H77="","",IFERROR(IF(VLOOKUP(N77+7,'Fechas de clase'!$B$5:$B$102,1,0),N77+14),N77+7)))</f>
        <v/>
      </c>
      <c r="P77" s="288" t="str">
        <f>IF($H77="(en blanco)","",IF($H77="","",IFERROR(IF(VLOOKUP(O77+7,'Fechas de clase'!$B$5:$B$102,1,0),O77+14),O77+7)))</f>
        <v/>
      </c>
      <c r="Q77" s="288" t="str">
        <f>IF($H77="(en blanco)","",IF($H77="","",IFERROR(IF(VLOOKUP(P77+7,'Fechas de clase'!$B$5:$B$102,1,0),P77+14),P77+7)))</f>
        <v/>
      </c>
      <c r="R77" s="288" t="str">
        <f>IF($H77="(en blanco)","",IF($H77="","",IFERROR(IF(VLOOKUP(Q77+7,'Fechas de clase'!$B$5:$B$102,1,0),Q77+14),Q77+7)))</f>
        <v/>
      </c>
      <c r="S77" s="288" t="str">
        <f>IF($H77="(en blanco)","",IF($H77="","",IFERROR(IF(VLOOKUP(R77+7,'Fechas de clase'!$B$5:$B$102,1,0),R77+14),R77+7)))</f>
        <v/>
      </c>
      <c r="T77" s="288" t="str">
        <f>IF($H77="(en blanco)","",IF($H77="","",IFERROR(IF(VLOOKUP(S77+7,'Fechas de clase'!$B$5:$B$102,1,0),S77+14),S77+7)))</f>
        <v/>
      </c>
      <c r="U77" s="288" t="str">
        <f>IF($H77="(en blanco)","",IF($H77="","",IFERROR(IF(VLOOKUP(T77+7,'Fechas de clase'!$B$5:$B$102,1,0),T77+14),T77+7)))</f>
        <v/>
      </c>
      <c r="V77" s="288" t="str">
        <f>IF($H77="(en blanco)","",IF($H77="","",IFERROR(IF(VLOOKUP(U77+7,'Fechas de clase'!$B$5:$B$102,1,0),U77+14),U77+7)))</f>
        <v/>
      </c>
      <c r="W77" s="288" t="str">
        <f>IF($H77="(en blanco)","",IF($H77="","",IFERROR(IF(VLOOKUP(V77+7,'Fechas de clase'!$B$5:$B$102,1,0),V77+14),V77+7)))</f>
        <v/>
      </c>
      <c r="X77" s="288" t="str">
        <f>IF($H77="(en blanco)","",IF($H77="","",IFERROR(IF(VLOOKUP(W77+7,'Fechas de clase'!$B$5:$B$102,1,0),W77+14),W77+7)))</f>
        <v/>
      </c>
      <c r="Y77" s="288" t="str">
        <f>IF($H77="(en blanco)","",IF($H77="","",IFERROR(IF(VLOOKUP(X77+7,'Fechas de clase'!$B$5:$B$102,1,0),X77+14),X77+7)))</f>
        <v/>
      </c>
    </row>
    <row r="78" spans="2:25">
      <c r="B78" s="289"/>
      <c r="J78" s="287" t="str">
        <f t="shared" si="1"/>
        <v/>
      </c>
      <c r="K78" s="288" t="str">
        <f>IF($H78="(en blanco)","",IF($H78="","",IFERROR(IF(VLOOKUP(H78+7,'Fechas de clase'!$B$5:$B$102,1,0),H78+14),H78+7)))</f>
        <v/>
      </c>
      <c r="L78" s="288" t="str">
        <f>IF($H78="(en blanco)","",IF($H78="","",IFERROR(IF(VLOOKUP(K78+7,'Fechas de clase'!$B$5:$B$102,1,0),K78+14),K78+7)))</f>
        <v/>
      </c>
      <c r="M78" s="288" t="str">
        <f>IF($H78="(en blanco)","",IF($H78="","",IFERROR(IF(VLOOKUP(L78+7,'Fechas de clase'!$B$5:$B$102,1,0),L78+14),L78+7)))</f>
        <v/>
      </c>
      <c r="N78" s="288" t="str">
        <f>IF($H78="(en blanco)","",IF($H78="","",IFERROR(IF(VLOOKUP(M78+7,'Fechas de clase'!$B$5:$B$102,1,0),M78+14),M78+7)))</f>
        <v/>
      </c>
      <c r="O78" s="288" t="str">
        <f>IF($H78="(en blanco)","",IF($H78="","",IFERROR(IF(VLOOKUP(N78+7,'Fechas de clase'!$B$5:$B$102,1,0),N78+14),N78+7)))</f>
        <v/>
      </c>
      <c r="P78" s="288" t="str">
        <f>IF($H78="(en blanco)","",IF($H78="","",IFERROR(IF(VLOOKUP(O78+7,'Fechas de clase'!$B$5:$B$102,1,0),O78+14),O78+7)))</f>
        <v/>
      </c>
      <c r="Q78" s="288" t="str">
        <f>IF($H78="(en blanco)","",IF($H78="","",IFERROR(IF(VLOOKUP(P78+7,'Fechas de clase'!$B$5:$B$102,1,0),P78+14),P78+7)))</f>
        <v/>
      </c>
      <c r="R78" s="288" t="str">
        <f>IF($H78="(en blanco)","",IF($H78="","",IFERROR(IF(VLOOKUP(Q78+7,'Fechas de clase'!$B$5:$B$102,1,0),Q78+14),Q78+7)))</f>
        <v/>
      </c>
      <c r="S78" s="288" t="str">
        <f>IF($H78="(en blanco)","",IF($H78="","",IFERROR(IF(VLOOKUP(R78+7,'Fechas de clase'!$B$5:$B$102,1,0),R78+14),R78+7)))</f>
        <v/>
      </c>
      <c r="T78" s="288" t="str">
        <f>IF($H78="(en blanco)","",IF($H78="","",IFERROR(IF(VLOOKUP(S78+7,'Fechas de clase'!$B$5:$B$102,1,0),S78+14),S78+7)))</f>
        <v/>
      </c>
      <c r="U78" s="288" t="str">
        <f>IF($H78="(en blanco)","",IF($H78="","",IFERROR(IF(VLOOKUP(T78+7,'Fechas de clase'!$B$5:$B$102,1,0),T78+14),T78+7)))</f>
        <v/>
      </c>
      <c r="V78" s="288" t="str">
        <f>IF($H78="(en blanco)","",IF($H78="","",IFERROR(IF(VLOOKUP(U78+7,'Fechas de clase'!$B$5:$B$102,1,0),U78+14),U78+7)))</f>
        <v/>
      </c>
      <c r="W78" s="288" t="str">
        <f>IF($H78="(en blanco)","",IF($H78="","",IFERROR(IF(VLOOKUP(V78+7,'Fechas de clase'!$B$5:$B$102,1,0),V78+14),V78+7)))</f>
        <v/>
      </c>
      <c r="X78" s="288" t="str">
        <f>IF($H78="(en blanco)","",IF($H78="","",IFERROR(IF(VLOOKUP(W78+7,'Fechas de clase'!$B$5:$B$102,1,0),W78+14),W78+7)))</f>
        <v/>
      </c>
      <c r="Y78" s="288" t="str">
        <f>IF($H78="(en blanco)","",IF($H78="","",IFERROR(IF(VLOOKUP(X78+7,'Fechas de clase'!$B$5:$B$102,1,0),X78+14),X78+7)))</f>
        <v/>
      </c>
    </row>
    <row r="79" spans="2:25">
      <c r="B79" s="289"/>
      <c r="J79" s="287" t="str">
        <f t="shared" si="1"/>
        <v/>
      </c>
      <c r="K79" s="288" t="str">
        <f>IF($H79="(en blanco)","",IF($H79="","",IFERROR(IF(VLOOKUP(H79+7,'Fechas de clase'!$B$5:$B$102,1,0),H79+14),H79+7)))</f>
        <v/>
      </c>
      <c r="L79" s="288" t="str">
        <f>IF($H79="(en blanco)","",IF($H79="","",IFERROR(IF(VLOOKUP(K79+7,'Fechas de clase'!$B$5:$B$102,1,0),K79+14),K79+7)))</f>
        <v/>
      </c>
      <c r="M79" s="288" t="str">
        <f>IF($H79="(en blanco)","",IF($H79="","",IFERROR(IF(VLOOKUP(L79+7,'Fechas de clase'!$B$5:$B$102,1,0),L79+14),L79+7)))</f>
        <v/>
      </c>
      <c r="N79" s="288" t="str">
        <f>IF($H79="(en blanco)","",IF($H79="","",IFERROR(IF(VLOOKUP(M79+7,'Fechas de clase'!$B$5:$B$102,1,0),M79+14),M79+7)))</f>
        <v/>
      </c>
      <c r="O79" s="288" t="str">
        <f>IF($H79="(en blanco)","",IF($H79="","",IFERROR(IF(VLOOKUP(N79+7,'Fechas de clase'!$B$5:$B$102,1,0),N79+14),N79+7)))</f>
        <v/>
      </c>
      <c r="P79" s="288" t="str">
        <f>IF($H79="(en blanco)","",IF($H79="","",IFERROR(IF(VLOOKUP(O79+7,'Fechas de clase'!$B$5:$B$102,1,0),O79+14),O79+7)))</f>
        <v/>
      </c>
      <c r="Q79" s="288" t="str">
        <f>IF($H79="(en blanco)","",IF($H79="","",IFERROR(IF(VLOOKUP(P79+7,'Fechas de clase'!$B$5:$B$102,1,0),P79+14),P79+7)))</f>
        <v/>
      </c>
      <c r="R79" s="288" t="str">
        <f>IF($H79="(en blanco)","",IF($H79="","",IFERROR(IF(VLOOKUP(Q79+7,'Fechas de clase'!$B$5:$B$102,1,0),Q79+14),Q79+7)))</f>
        <v/>
      </c>
      <c r="S79" s="288" t="str">
        <f>IF($H79="(en blanco)","",IF($H79="","",IFERROR(IF(VLOOKUP(R79+7,'Fechas de clase'!$B$5:$B$102,1,0),R79+14),R79+7)))</f>
        <v/>
      </c>
      <c r="T79" s="288" t="str">
        <f>IF($H79="(en blanco)","",IF($H79="","",IFERROR(IF(VLOOKUP(S79+7,'Fechas de clase'!$B$5:$B$102,1,0),S79+14),S79+7)))</f>
        <v/>
      </c>
      <c r="U79" s="288" t="str">
        <f>IF($H79="(en blanco)","",IF($H79="","",IFERROR(IF(VLOOKUP(T79+7,'Fechas de clase'!$B$5:$B$102,1,0),T79+14),T79+7)))</f>
        <v/>
      </c>
      <c r="V79" s="288" t="str">
        <f>IF($H79="(en blanco)","",IF($H79="","",IFERROR(IF(VLOOKUP(U79+7,'Fechas de clase'!$B$5:$B$102,1,0),U79+14),U79+7)))</f>
        <v/>
      </c>
      <c r="W79" s="288" t="str">
        <f>IF($H79="(en blanco)","",IF($H79="","",IFERROR(IF(VLOOKUP(V79+7,'Fechas de clase'!$B$5:$B$102,1,0),V79+14),V79+7)))</f>
        <v/>
      </c>
      <c r="X79" s="288" t="str">
        <f>IF($H79="(en blanco)","",IF($H79="","",IFERROR(IF(VLOOKUP(W79+7,'Fechas de clase'!$B$5:$B$102,1,0),W79+14),W79+7)))</f>
        <v/>
      </c>
      <c r="Y79" s="288" t="str">
        <f>IF($H79="(en blanco)","",IF($H79="","",IFERROR(IF(VLOOKUP(X79+7,'Fechas de clase'!$B$5:$B$102,1,0),X79+14),X79+7)))</f>
        <v/>
      </c>
    </row>
    <row r="80" spans="2:25">
      <c r="B80" s="289"/>
      <c r="J80" s="287" t="str">
        <f t="shared" si="1"/>
        <v/>
      </c>
      <c r="K80" s="288" t="str">
        <f>IF($H80="(en blanco)","",IF($H80="","",IFERROR(IF(VLOOKUP(H80+7,'Fechas de clase'!$B$5:$B$102,1,0),H80+14),H80+7)))</f>
        <v/>
      </c>
      <c r="L80" s="288" t="str">
        <f>IF($H80="(en blanco)","",IF($H80="","",IFERROR(IF(VLOOKUP(K80+7,'Fechas de clase'!$B$5:$B$102,1,0),K80+14),K80+7)))</f>
        <v/>
      </c>
      <c r="M80" s="288" t="str">
        <f>IF($H80="(en blanco)","",IF($H80="","",IFERROR(IF(VLOOKUP(L80+7,'Fechas de clase'!$B$5:$B$102,1,0),L80+14),L80+7)))</f>
        <v/>
      </c>
      <c r="N80" s="288" t="str">
        <f>IF($H80="(en blanco)","",IF($H80="","",IFERROR(IF(VLOOKUP(M80+7,'Fechas de clase'!$B$5:$B$102,1,0),M80+14),M80+7)))</f>
        <v/>
      </c>
      <c r="O80" s="288" t="str">
        <f>IF($H80="(en blanco)","",IF($H80="","",IFERROR(IF(VLOOKUP(N80+7,'Fechas de clase'!$B$5:$B$102,1,0),N80+14),N80+7)))</f>
        <v/>
      </c>
      <c r="P80" s="288" t="str">
        <f>IF($H80="(en blanco)","",IF($H80="","",IFERROR(IF(VLOOKUP(O80+7,'Fechas de clase'!$B$5:$B$102,1,0),O80+14),O80+7)))</f>
        <v/>
      </c>
      <c r="Q80" s="288" t="str">
        <f>IF($H80="(en blanco)","",IF($H80="","",IFERROR(IF(VLOOKUP(P80+7,'Fechas de clase'!$B$5:$B$102,1,0),P80+14),P80+7)))</f>
        <v/>
      </c>
      <c r="R80" s="288" t="str">
        <f>IF($H80="(en blanco)","",IF($H80="","",IFERROR(IF(VLOOKUP(Q80+7,'Fechas de clase'!$B$5:$B$102,1,0),Q80+14),Q80+7)))</f>
        <v/>
      </c>
      <c r="S80" s="288" t="str">
        <f>IF($H80="(en blanco)","",IF($H80="","",IFERROR(IF(VLOOKUP(R80+7,'Fechas de clase'!$B$5:$B$102,1,0),R80+14),R80+7)))</f>
        <v/>
      </c>
      <c r="T80" s="288" t="str">
        <f>IF($H80="(en blanco)","",IF($H80="","",IFERROR(IF(VLOOKUP(S80+7,'Fechas de clase'!$B$5:$B$102,1,0),S80+14),S80+7)))</f>
        <v/>
      </c>
      <c r="U80" s="288" t="str">
        <f>IF($H80="(en blanco)","",IF($H80="","",IFERROR(IF(VLOOKUP(T80+7,'Fechas de clase'!$B$5:$B$102,1,0),T80+14),T80+7)))</f>
        <v/>
      </c>
      <c r="V80" s="288" t="str">
        <f>IF($H80="(en blanco)","",IF($H80="","",IFERROR(IF(VLOOKUP(U80+7,'Fechas de clase'!$B$5:$B$102,1,0),U80+14),U80+7)))</f>
        <v/>
      </c>
      <c r="W80" s="288" t="str">
        <f>IF($H80="(en blanco)","",IF($H80="","",IFERROR(IF(VLOOKUP(V80+7,'Fechas de clase'!$B$5:$B$102,1,0),V80+14),V80+7)))</f>
        <v/>
      </c>
      <c r="X80" s="288" t="str">
        <f>IF($H80="(en blanco)","",IF($H80="","",IFERROR(IF(VLOOKUP(W80+7,'Fechas de clase'!$B$5:$B$102,1,0),W80+14),W80+7)))</f>
        <v/>
      </c>
      <c r="Y80" s="288" t="str">
        <f>IF($H80="(en blanco)","",IF($H80="","",IFERROR(IF(VLOOKUP(X80+7,'Fechas de clase'!$B$5:$B$102,1,0),X80+14),X80+7)))</f>
        <v/>
      </c>
    </row>
    <row r="81" spans="2:25">
      <c r="B81" s="289"/>
      <c r="J81" s="287" t="str">
        <f t="shared" si="1"/>
        <v/>
      </c>
      <c r="K81" s="288" t="str">
        <f>IF($H81="(en blanco)","",IF($H81="","",IFERROR(IF(VLOOKUP(H81+7,'Fechas de clase'!$B$5:$B$102,1,0),H81+14),H81+7)))</f>
        <v/>
      </c>
      <c r="L81" s="288" t="str">
        <f>IF($H81="(en blanco)","",IF($H81="","",IFERROR(IF(VLOOKUP(K81+7,'Fechas de clase'!$B$5:$B$102,1,0),K81+14),K81+7)))</f>
        <v/>
      </c>
      <c r="M81" s="288" t="str">
        <f>IF($H81="(en blanco)","",IF($H81="","",IFERROR(IF(VLOOKUP(L81+7,'Fechas de clase'!$B$5:$B$102,1,0),L81+14),L81+7)))</f>
        <v/>
      </c>
      <c r="N81" s="288" t="str">
        <f>IF($H81="(en blanco)","",IF($H81="","",IFERROR(IF(VLOOKUP(M81+7,'Fechas de clase'!$B$5:$B$102,1,0),M81+14),M81+7)))</f>
        <v/>
      </c>
      <c r="O81" s="288" t="str">
        <f>IF($H81="(en blanco)","",IF($H81="","",IFERROR(IF(VLOOKUP(N81+7,'Fechas de clase'!$B$5:$B$102,1,0),N81+14),N81+7)))</f>
        <v/>
      </c>
      <c r="P81" s="288" t="str">
        <f>IF($H81="(en blanco)","",IF($H81="","",IFERROR(IF(VLOOKUP(O81+7,'Fechas de clase'!$B$5:$B$102,1,0),O81+14),O81+7)))</f>
        <v/>
      </c>
      <c r="Q81" s="288" t="str">
        <f>IF($H81="(en blanco)","",IF($H81="","",IFERROR(IF(VLOOKUP(P81+7,'Fechas de clase'!$B$5:$B$102,1,0),P81+14),P81+7)))</f>
        <v/>
      </c>
      <c r="R81" s="288" t="str">
        <f>IF($H81="(en blanco)","",IF($H81="","",IFERROR(IF(VLOOKUP(Q81+7,'Fechas de clase'!$B$5:$B$102,1,0),Q81+14),Q81+7)))</f>
        <v/>
      </c>
      <c r="S81" s="288" t="str">
        <f>IF($H81="(en blanco)","",IF($H81="","",IFERROR(IF(VLOOKUP(R81+7,'Fechas de clase'!$B$5:$B$102,1,0),R81+14),R81+7)))</f>
        <v/>
      </c>
      <c r="T81" s="288" t="str">
        <f>IF($H81="(en blanco)","",IF($H81="","",IFERROR(IF(VLOOKUP(S81+7,'Fechas de clase'!$B$5:$B$102,1,0),S81+14),S81+7)))</f>
        <v/>
      </c>
      <c r="U81" s="288" t="str">
        <f>IF($H81="(en blanco)","",IF($H81="","",IFERROR(IF(VLOOKUP(T81+7,'Fechas de clase'!$B$5:$B$102,1,0),T81+14),T81+7)))</f>
        <v/>
      </c>
      <c r="V81" s="288" t="str">
        <f>IF($H81="(en blanco)","",IF($H81="","",IFERROR(IF(VLOOKUP(U81+7,'Fechas de clase'!$B$5:$B$102,1,0),U81+14),U81+7)))</f>
        <v/>
      </c>
      <c r="W81" s="288" t="str">
        <f>IF($H81="(en blanco)","",IF($H81="","",IFERROR(IF(VLOOKUP(V81+7,'Fechas de clase'!$B$5:$B$102,1,0),V81+14),V81+7)))</f>
        <v/>
      </c>
      <c r="X81" s="288" t="str">
        <f>IF($H81="(en blanco)","",IF($H81="","",IFERROR(IF(VLOOKUP(W81+7,'Fechas de clase'!$B$5:$B$102,1,0),W81+14),W81+7)))</f>
        <v/>
      </c>
      <c r="Y81" s="288" t="str">
        <f>IF($H81="(en blanco)","",IF($H81="","",IFERROR(IF(VLOOKUP(X81+7,'Fechas de clase'!$B$5:$B$102,1,0),X81+14),X81+7)))</f>
        <v/>
      </c>
    </row>
    <row r="82" spans="2:25">
      <c r="B82" s="289"/>
      <c r="J82" s="287" t="str">
        <f t="shared" si="1"/>
        <v/>
      </c>
      <c r="K82" s="288" t="str">
        <f>IF($H82="(en blanco)","",IF($H82="","",IFERROR(IF(VLOOKUP(H82+7,'Fechas de clase'!$B$5:$B$102,1,0),H82+14),H82+7)))</f>
        <v/>
      </c>
      <c r="L82" s="288" t="str">
        <f>IF($H82="(en blanco)","",IF($H82="","",IFERROR(IF(VLOOKUP(K82+7,'Fechas de clase'!$B$5:$B$102,1,0),K82+14),K82+7)))</f>
        <v/>
      </c>
      <c r="M82" s="288" t="str">
        <f>IF($H82="(en blanco)","",IF($H82="","",IFERROR(IF(VLOOKUP(L82+7,'Fechas de clase'!$B$5:$B$102,1,0),L82+14),L82+7)))</f>
        <v/>
      </c>
      <c r="N82" s="288" t="str">
        <f>IF($H82="(en blanco)","",IF($H82="","",IFERROR(IF(VLOOKUP(M82+7,'Fechas de clase'!$B$5:$B$102,1,0),M82+14),M82+7)))</f>
        <v/>
      </c>
      <c r="O82" s="288" t="str">
        <f>IF($H82="(en blanco)","",IF($H82="","",IFERROR(IF(VLOOKUP(N82+7,'Fechas de clase'!$B$5:$B$102,1,0),N82+14),N82+7)))</f>
        <v/>
      </c>
      <c r="P82" s="288" t="str">
        <f>IF($H82="(en blanco)","",IF($H82="","",IFERROR(IF(VLOOKUP(O82+7,'Fechas de clase'!$B$5:$B$102,1,0),O82+14),O82+7)))</f>
        <v/>
      </c>
      <c r="Q82" s="288" t="str">
        <f>IF($H82="(en blanco)","",IF($H82="","",IFERROR(IF(VLOOKUP(P82+7,'Fechas de clase'!$B$5:$B$102,1,0),P82+14),P82+7)))</f>
        <v/>
      </c>
      <c r="R82" s="288" t="str">
        <f>IF($H82="(en blanco)","",IF($H82="","",IFERROR(IF(VLOOKUP(Q82+7,'Fechas de clase'!$B$5:$B$102,1,0),Q82+14),Q82+7)))</f>
        <v/>
      </c>
      <c r="S82" s="288" t="str">
        <f>IF($H82="(en blanco)","",IF($H82="","",IFERROR(IF(VLOOKUP(R82+7,'Fechas de clase'!$B$5:$B$102,1,0),R82+14),R82+7)))</f>
        <v/>
      </c>
      <c r="T82" s="288" t="str">
        <f>IF($H82="(en blanco)","",IF($H82="","",IFERROR(IF(VLOOKUP(S82+7,'Fechas de clase'!$B$5:$B$102,1,0),S82+14),S82+7)))</f>
        <v/>
      </c>
      <c r="U82" s="288" t="str">
        <f>IF($H82="(en blanco)","",IF($H82="","",IFERROR(IF(VLOOKUP(T82+7,'Fechas de clase'!$B$5:$B$102,1,0),T82+14),T82+7)))</f>
        <v/>
      </c>
      <c r="V82" s="288" t="str">
        <f>IF($H82="(en blanco)","",IF($H82="","",IFERROR(IF(VLOOKUP(U82+7,'Fechas de clase'!$B$5:$B$102,1,0),U82+14),U82+7)))</f>
        <v/>
      </c>
      <c r="W82" s="288" t="str">
        <f>IF($H82="(en blanco)","",IF($H82="","",IFERROR(IF(VLOOKUP(V82+7,'Fechas de clase'!$B$5:$B$102,1,0),V82+14),V82+7)))</f>
        <v/>
      </c>
      <c r="X82" s="288" t="str">
        <f>IF($H82="(en blanco)","",IF($H82="","",IFERROR(IF(VLOOKUP(W82+7,'Fechas de clase'!$B$5:$B$102,1,0),W82+14),W82+7)))</f>
        <v/>
      </c>
      <c r="Y82" s="288" t="str">
        <f>IF($H82="(en blanco)","",IF($H82="","",IFERROR(IF(VLOOKUP(X82+7,'Fechas de clase'!$B$5:$B$102,1,0),X82+14),X82+7)))</f>
        <v/>
      </c>
    </row>
    <row r="83" spans="2:25">
      <c r="B83" s="289"/>
      <c r="J83" s="287" t="str">
        <f t="shared" si="1"/>
        <v/>
      </c>
      <c r="K83" s="288" t="str">
        <f>IF($H83="(en blanco)","",IF($H83="","",IFERROR(IF(VLOOKUP(H83+7,'Fechas de clase'!$B$5:$B$102,1,0),H83+14),H83+7)))</f>
        <v/>
      </c>
      <c r="L83" s="288" t="str">
        <f>IF($H83="(en blanco)","",IF($H83="","",IFERROR(IF(VLOOKUP(K83+7,'Fechas de clase'!$B$5:$B$102,1,0),K83+14),K83+7)))</f>
        <v/>
      </c>
      <c r="M83" s="288" t="str">
        <f>IF($H83="(en blanco)","",IF($H83="","",IFERROR(IF(VLOOKUP(L83+7,'Fechas de clase'!$B$5:$B$102,1,0),L83+14),L83+7)))</f>
        <v/>
      </c>
      <c r="N83" s="288" t="str">
        <f>IF($H83="(en blanco)","",IF($H83="","",IFERROR(IF(VLOOKUP(M83+7,'Fechas de clase'!$B$5:$B$102,1,0),M83+14),M83+7)))</f>
        <v/>
      </c>
      <c r="O83" s="288" t="str">
        <f>IF($H83="(en blanco)","",IF($H83="","",IFERROR(IF(VLOOKUP(N83+7,'Fechas de clase'!$B$5:$B$102,1,0),N83+14),N83+7)))</f>
        <v/>
      </c>
      <c r="P83" s="288" t="str">
        <f>IF($H83="(en blanco)","",IF($H83="","",IFERROR(IF(VLOOKUP(O83+7,'Fechas de clase'!$B$5:$B$102,1,0),O83+14),O83+7)))</f>
        <v/>
      </c>
      <c r="Q83" s="288" t="str">
        <f>IF($H83="(en blanco)","",IF($H83="","",IFERROR(IF(VLOOKUP(P83+7,'Fechas de clase'!$B$5:$B$102,1,0),P83+14),P83+7)))</f>
        <v/>
      </c>
      <c r="R83" s="288" t="str">
        <f>IF($H83="(en blanco)","",IF($H83="","",IFERROR(IF(VLOOKUP(Q83+7,'Fechas de clase'!$B$5:$B$102,1,0),Q83+14),Q83+7)))</f>
        <v/>
      </c>
      <c r="S83" s="288" t="str">
        <f>IF($H83="(en blanco)","",IF($H83="","",IFERROR(IF(VLOOKUP(R83+7,'Fechas de clase'!$B$5:$B$102,1,0),R83+14),R83+7)))</f>
        <v/>
      </c>
      <c r="T83" s="288" t="str">
        <f>IF($H83="(en blanco)","",IF($H83="","",IFERROR(IF(VLOOKUP(S83+7,'Fechas de clase'!$B$5:$B$102,1,0),S83+14),S83+7)))</f>
        <v/>
      </c>
      <c r="U83" s="288" t="str">
        <f>IF($H83="(en blanco)","",IF($H83="","",IFERROR(IF(VLOOKUP(T83+7,'Fechas de clase'!$B$5:$B$102,1,0),T83+14),T83+7)))</f>
        <v/>
      </c>
      <c r="V83" s="288" t="str">
        <f>IF($H83="(en blanco)","",IF($H83="","",IFERROR(IF(VLOOKUP(U83+7,'Fechas de clase'!$B$5:$B$102,1,0),U83+14),U83+7)))</f>
        <v/>
      </c>
      <c r="W83" s="288" t="str">
        <f>IF($H83="(en blanco)","",IF($H83="","",IFERROR(IF(VLOOKUP(V83+7,'Fechas de clase'!$B$5:$B$102,1,0),V83+14),V83+7)))</f>
        <v/>
      </c>
      <c r="X83" s="288" t="str">
        <f>IF($H83="(en blanco)","",IF($H83="","",IFERROR(IF(VLOOKUP(W83+7,'Fechas de clase'!$B$5:$B$102,1,0),W83+14),W83+7)))</f>
        <v/>
      </c>
      <c r="Y83" s="288" t="str">
        <f>IF($H83="(en blanco)","",IF($H83="","",IFERROR(IF(VLOOKUP(X83+7,'Fechas de clase'!$B$5:$B$102,1,0),X83+14),X83+7)))</f>
        <v/>
      </c>
    </row>
    <row r="84" spans="2:25">
      <c r="B84" s="289"/>
      <c r="J84" s="287" t="str">
        <f t="shared" si="1"/>
        <v/>
      </c>
      <c r="K84" s="288" t="str">
        <f>IF($H84="(en blanco)","",IF($H84="","",IFERROR(IF(VLOOKUP(H84+7,'Fechas de clase'!$B$5:$B$102,1,0),H84+14),H84+7)))</f>
        <v/>
      </c>
      <c r="L84" s="288" t="str">
        <f>IF($H84="(en blanco)","",IF($H84="","",IFERROR(IF(VLOOKUP(K84+7,'Fechas de clase'!$B$5:$B$102,1,0),K84+14),K84+7)))</f>
        <v/>
      </c>
      <c r="M84" s="288" t="str">
        <f>IF($H84="(en blanco)","",IF($H84="","",IFERROR(IF(VLOOKUP(L84+7,'Fechas de clase'!$B$5:$B$102,1,0),L84+14),L84+7)))</f>
        <v/>
      </c>
      <c r="N84" s="288" t="str">
        <f>IF($H84="(en blanco)","",IF($H84="","",IFERROR(IF(VLOOKUP(M84+7,'Fechas de clase'!$B$5:$B$102,1,0),M84+14),M84+7)))</f>
        <v/>
      </c>
      <c r="O84" s="288" t="str">
        <f>IF($H84="(en blanco)","",IF($H84="","",IFERROR(IF(VLOOKUP(N84+7,'Fechas de clase'!$B$5:$B$102,1,0),N84+14),N84+7)))</f>
        <v/>
      </c>
      <c r="P84" s="288" t="str">
        <f>IF($H84="(en blanco)","",IF($H84="","",IFERROR(IF(VLOOKUP(O84+7,'Fechas de clase'!$B$5:$B$102,1,0),O84+14),O84+7)))</f>
        <v/>
      </c>
      <c r="Q84" s="288" t="str">
        <f>IF($H84="(en blanco)","",IF($H84="","",IFERROR(IF(VLOOKUP(P84+7,'Fechas de clase'!$B$5:$B$102,1,0),P84+14),P84+7)))</f>
        <v/>
      </c>
      <c r="R84" s="288" t="str">
        <f>IF($H84="(en blanco)","",IF($H84="","",IFERROR(IF(VLOOKUP(Q84+7,'Fechas de clase'!$B$5:$B$102,1,0),Q84+14),Q84+7)))</f>
        <v/>
      </c>
      <c r="S84" s="288" t="str">
        <f>IF($H84="(en blanco)","",IF($H84="","",IFERROR(IF(VLOOKUP(R84+7,'Fechas de clase'!$B$5:$B$102,1,0),R84+14),R84+7)))</f>
        <v/>
      </c>
      <c r="T84" s="288" t="str">
        <f>IF($H84="(en blanco)","",IF($H84="","",IFERROR(IF(VLOOKUP(S84+7,'Fechas de clase'!$B$5:$B$102,1,0),S84+14),S84+7)))</f>
        <v/>
      </c>
      <c r="U84" s="288" t="str">
        <f>IF($H84="(en blanco)","",IF($H84="","",IFERROR(IF(VLOOKUP(T84+7,'Fechas de clase'!$B$5:$B$102,1,0),T84+14),T84+7)))</f>
        <v/>
      </c>
      <c r="V84" s="288" t="str">
        <f>IF($H84="(en blanco)","",IF($H84="","",IFERROR(IF(VLOOKUP(U84+7,'Fechas de clase'!$B$5:$B$102,1,0),U84+14),U84+7)))</f>
        <v/>
      </c>
      <c r="W84" s="288" t="str">
        <f>IF($H84="(en blanco)","",IF($H84="","",IFERROR(IF(VLOOKUP(V84+7,'Fechas de clase'!$B$5:$B$102,1,0),V84+14),V84+7)))</f>
        <v/>
      </c>
      <c r="X84" s="288" t="str">
        <f>IF($H84="(en blanco)","",IF($H84="","",IFERROR(IF(VLOOKUP(W84+7,'Fechas de clase'!$B$5:$B$102,1,0),W84+14),W84+7)))</f>
        <v/>
      </c>
      <c r="Y84" s="288" t="str">
        <f>IF($H84="(en blanco)","",IF($H84="","",IFERROR(IF(VLOOKUP(X84+7,'Fechas de clase'!$B$5:$B$102,1,0),X84+14),X84+7)))</f>
        <v/>
      </c>
    </row>
    <row r="85" spans="2:25">
      <c r="B85" s="289"/>
      <c r="J85" s="287" t="str">
        <f t="shared" si="1"/>
        <v/>
      </c>
      <c r="K85" s="288" t="str">
        <f>IF($H85="(en blanco)","",IF($H85="","",IFERROR(IF(VLOOKUP(H85+7,'Fechas de clase'!$B$5:$B$102,1,0),H85+14),H85+7)))</f>
        <v/>
      </c>
      <c r="L85" s="288" t="str">
        <f>IF($H85="(en blanco)","",IF($H85="","",IFERROR(IF(VLOOKUP(K85+7,'Fechas de clase'!$B$5:$B$102,1,0),K85+14),K85+7)))</f>
        <v/>
      </c>
      <c r="M85" s="288" t="str">
        <f>IF($H85="(en blanco)","",IF($H85="","",IFERROR(IF(VLOOKUP(L85+7,'Fechas de clase'!$B$5:$B$102,1,0),L85+14),L85+7)))</f>
        <v/>
      </c>
      <c r="N85" s="288" t="str">
        <f>IF($H85="(en blanco)","",IF($H85="","",IFERROR(IF(VLOOKUP(M85+7,'Fechas de clase'!$B$5:$B$102,1,0),M85+14),M85+7)))</f>
        <v/>
      </c>
      <c r="O85" s="288" t="str">
        <f>IF($H85="(en blanco)","",IF($H85="","",IFERROR(IF(VLOOKUP(N85+7,'Fechas de clase'!$B$5:$B$102,1,0),N85+14),N85+7)))</f>
        <v/>
      </c>
      <c r="P85" s="288" t="str">
        <f>IF($H85="(en blanco)","",IF($H85="","",IFERROR(IF(VLOOKUP(O85+7,'Fechas de clase'!$B$5:$B$102,1,0),O85+14),O85+7)))</f>
        <v/>
      </c>
      <c r="Q85" s="288" t="str">
        <f>IF($H85="(en blanco)","",IF($H85="","",IFERROR(IF(VLOOKUP(P85+7,'Fechas de clase'!$B$5:$B$102,1,0),P85+14),P85+7)))</f>
        <v/>
      </c>
      <c r="R85" s="288" t="str">
        <f>IF($H85="(en blanco)","",IF($H85="","",IFERROR(IF(VLOOKUP(Q85+7,'Fechas de clase'!$B$5:$B$102,1,0),Q85+14),Q85+7)))</f>
        <v/>
      </c>
      <c r="S85" s="288" t="str">
        <f>IF($H85="(en blanco)","",IF($H85="","",IFERROR(IF(VLOOKUP(R85+7,'Fechas de clase'!$B$5:$B$102,1,0),R85+14),R85+7)))</f>
        <v/>
      </c>
      <c r="T85" s="288" t="str">
        <f>IF($H85="(en blanco)","",IF($H85="","",IFERROR(IF(VLOOKUP(S85+7,'Fechas de clase'!$B$5:$B$102,1,0),S85+14),S85+7)))</f>
        <v/>
      </c>
      <c r="U85" s="288" t="str">
        <f>IF($H85="(en blanco)","",IF($H85="","",IFERROR(IF(VLOOKUP(T85+7,'Fechas de clase'!$B$5:$B$102,1,0),T85+14),T85+7)))</f>
        <v/>
      </c>
      <c r="V85" s="288" t="str">
        <f>IF($H85="(en blanco)","",IF($H85="","",IFERROR(IF(VLOOKUP(U85+7,'Fechas de clase'!$B$5:$B$102,1,0),U85+14),U85+7)))</f>
        <v/>
      </c>
      <c r="W85" s="288" t="str">
        <f>IF($H85="(en blanco)","",IF($H85="","",IFERROR(IF(VLOOKUP(V85+7,'Fechas de clase'!$B$5:$B$102,1,0),V85+14),V85+7)))</f>
        <v/>
      </c>
      <c r="X85" s="288" t="str">
        <f>IF($H85="(en blanco)","",IF($H85="","",IFERROR(IF(VLOOKUP(W85+7,'Fechas de clase'!$B$5:$B$102,1,0),W85+14),W85+7)))</f>
        <v/>
      </c>
      <c r="Y85" s="288" t="str">
        <f>IF($H85="(en blanco)","",IF($H85="","",IFERROR(IF(VLOOKUP(X85+7,'Fechas de clase'!$B$5:$B$102,1,0),X85+14),X85+7)))</f>
        <v/>
      </c>
    </row>
    <row r="86" spans="2:25">
      <c r="B86" s="289"/>
      <c r="J86" s="287" t="str">
        <f t="shared" si="1"/>
        <v/>
      </c>
      <c r="K86" s="288" t="str">
        <f>IF($H86="(en blanco)","",IF($H86="","",IFERROR(IF(VLOOKUP(H86+7,'Fechas de clase'!$B$5:$B$102,1,0),H86+14),H86+7)))</f>
        <v/>
      </c>
      <c r="L86" s="288" t="str">
        <f>IF($H86="(en blanco)","",IF($H86="","",IFERROR(IF(VLOOKUP(K86+7,'Fechas de clase'!$B$5:$B$102,1,0),K86+14),K86+7)))</f>
        <v/>
      </c>
      <c r="M86" s="288" t="str">
        <f>IF($H86="(en blanco)","",IF($H86="","",IFERROR(IF(VLOOKUP(L86+7,'Fechas de clase'!$B$5:$B$102,1,0),L86+14),L86+7)))</f>
        <v/>
      </c>
      <c r="N86" s="288" t="str">
        <f>IF($H86="(en blanco)","",IF($H86="","",IFERROR(IF(VLOOKUP(M86+7,'Fechas de clase'!$B$5:$B$102,1,0),M86+14),M86+7)))</f>
        <v/>
      </c>
      <c r="O86" s="288" t="str">
        <f>IF($H86="(en blanco)","",IF($H86="","",IFERROR(IF(VLOOKUP(N86+7,'Fechas de clase'!$B$5:$B$102,1,0),N86+14),N86+7)))</f>
        <v/>
      </c>
      <c r="P86" s="288" t="str">
        <f>IF($H86="(en blanco)","",IF($H86="","",IFERROR(IF(VLOOKUP(O86+7,'Fechas de clase'!$B$5:$B$102,1,0),O86+14),O86+7)))</f>
        <v/>
      </c>
      <c r="Q86" s="288" t="str">
        <f>IF($H86="(en blanco)","",IF($H86="","",IFERROR(IF(VLOOKUP(P86+7,'Fechas de clase'!$B$5:$B$102,1,0),P86+14),P86+7)))</f>
        <v/>
      </c>
      <c r="R86" s="288" t="str">
        <f>IF($H86="(en blanco)","",IF($H86="","",IFERROR(IF(VLOOKUP(Q86+7,'Fechas de clase'!$B$5:$B$102,1,0),Q86+14),Q86+7)))</f>
        <v/>
      </c>
      <c r="S86" s="288" t="str">
        <f>IF($H86="(en blanco)","",IF($H86="","",IFERROR(IF(VLOOKUP(R86+7,'Fechas de clase'!$B$5:$B$102,1,0),R86+14),R86+7)))</f>
        <v/>
      </c>
      <c r="T86" s="288" t="str">
        <f>IF($H86="(en blanco)","",IF($H86="","",IFERROR(IF(VLOOKUP(S86+7,'Fechas de clase'!$B$5:$B$102,1,0),S86+14),S86+7)))</f>
        <v/>
      </c>
      <c r="U86" s="288" t="str">
        <f>IF($H86="(en blanco)","",IF($H86="","",IFERROR(IF(VLOOKUP(T86+7,'Fechas de clase'!$B$5:$B$102,1,0),T86+14),T86+7)))</f>
        <v/>
      </c>
      <c r="V86" s="288" t="str">
        <f>IF($H86="(en blanco)","",IF($H86="","",IFERROR(IF(VLOOKUP(U86+7,'Fechas de clase'!$B$5:$B$102,1,0),U86+14),U86+7)))</f>
        <v/>
      </c>
      <c r="W86" s="288" t="str">
        <f>IF($H86="(en blanco)","",IF($H86="","",IFERROR(IF(VLOOKUP(V86+7,'Fechas de clase'!$B$5:$B$102,1,0),V86+14),V86+7)))</f>
        <v/>
      </c>
      <c r="X86" s="288" t="str">
        <f>IF($H86="(en blanco)","",IF($H86="","",IFERROR(IF(VLOOKUP(W86+7,'Fechas de clase'!$B$5:$B$102,1,0),W86+14),W86+7)))</f>
        <v/>
      </c>
      <c r="Y86" s="288" t="str">
        <f>IF($H86="(en blanco)","",IF($H86="","",IFERROR(IF(VLOOKUP(X86+7,'Fechas de clase'!$B$5:$B$102,1,0),X86+14),X86+7)))</f>
        <v/>
      </c>
    </row>
    <row r="87" spans="2:25">
      <c r="B87" s="289"/>
      <c r="J87" s="287" t="str">
        <f t="shared" si="1"/>
        <v/>
      </c>
      <c r="K87" s="288" t="str">
        <f>IF($H87="(en blanco)","",IF($H87="","",IFERROR(IF(VLOOKUP(H87+7,'Fechas de clase'!$B$5:$B$102,1,0),H87+14),H87+7)))</f>
        <v/>
      </c>
      <c r="L87" s="288" t="str">
        <f>IF($H87="(en blanco)","",IF($H87="","",IFERROR(IF(VLOOKUP(K87+7,'Fechas de clase'!$B$5:$B$102,1,0),K87+14),K87+7)))</f>
        <v/>
      </c>
      <c r="M87" s="288" t="str">
        <f>IF($H87="(en blanco)","",IF($H87="","",IFERROR(IF(VLOOKUP(L87+7,'Fechas de clase'!$B$5:$B$102,1,0),L87+14),L87+7)))</f>
        <v/>
      </c>
      <c r="N87" s="288" t="str">
        <f>IF($H87="(en blanco)","",IF($H87="","",IFERROR(IF(VLOOKUP(M87+7,'Fechas de clase'!$B$5:$B$102,1,0),M87+14),M87+7)))</f>
        <v/>
      </c>
      <c r="O87" s="288" t="str">
        <f>IF($H87="(en blanco)","",IF($H87="","",IFERROR(IF(VLOOKUP(N87+7,'Fechas de clase'!$B$5:$B$102,1,0),N87+14),N87+7)))</f>
        <v/>
      </c>
      <c r="P87" s="288" t="str">
        <f>IF($H87="(en blanco)","",IF($H87="","",IFERROR(IF(VLOOKUP(O87+7,'Fechas de clase'!$B$5:$B$102,1,0),O87+14),O87+7)))</f>
        <v/>
      </c>
      <c r="Q87" s="288" t="str">
        <f>IF($H87="(en blanco)","",IF($H87="","",IFERROR(IF(VLOOKUP(P87+7,'Fechas de clase'!$B$5:$B$102,1,0),P87+14),P87+7)))</f>
        <v/>
      </c>
      <c r="R87" s="288" t="str">
        <f>IF($H87="(en blanco)","",IF($H87="","",IFERROR(IF(VLOOKUP(Q87+7,'Fechas de clase'!$B$5:$B$102,1,0),Q87+14),Q87+7)))</f>
        <v/>
      </c>
      <c r="S87" s="288" t="str">
        <f>IF($H87="(en blanco)","",IF($H87="","",IFERROR(IF(VLOOKUP(R87+7,'Fechas de clase'!$B$5:$B$102,1,0),R87+14),R87+7)))</f>
        <v/>
      </c>
      <c r="T87" s="288" t="str">
        <f>IF($H87="(en blanco)","",IF($H87="","",IFERROR(IF(VLOOKUP(S87+7,'Fechas de clase'!$B$5:$B$102,1,0),S87+14),S87+7)))</f>
        <v/>
      </c>
      <c r="U87" s="288" t="str">
        <f>IF($H87="(en blanco)","",IF($H87="","",IFERROR(IF(VLOOKUP(T87+7,'Fechas de clase'!$B$5:$B$102,1,0),T87+14),T87+7)))</f>
        <v/>
      </c>
      <c r="V87" s="288" t="str">
        <f>IF($H87="(en blanco)","",IF($H87="","",IFERROR(IF(VLOOKUP(U87+7,'Fechas de clase'!$B$5:$B$102,1,0),U87+14),U87+7)))</f>
        <v/>
      </c>
      <c r="W87" s="288" t="str">
        <f>IF($H87="(en blanco)","",IF($H87="","",IFERROR(IF(VLOOKUP(V87+7,'Fechas de clase'!$B$5:$B$102,1,0),V87+14),V87+7)))</f>
        <v/>
      </c>
      <c r="X87" s="288" t="str">
        <f>IF($H87="(en blanco)","",IF($H87="","",IFERROR(IF(VLOOKUP(W87+7,'Fechas de clase'!$B$5:$B$102,1,0),W87+14),W87+7)))</f>
        <v/>
      </c>
      <c r="Y87" s="288" t="str">
        <f>IF($H87="(en blanco)","",IF($H87="","",IFERROR(IF(VLOOKUP(X87+7,'Fechas de clase'!$B$5:$B$102,1,0),X87+14),X87+7)))</f>
        <v/>
      </c>
    </row>
    <row r="88" spans="2:25">
      <c r="B88" s="289"/>
      <c r="J88" s="287" t="str">
        <f t="shared" si="1"/>
        <v/>
      </c>
      <c r="K88" s="288" t="str">
        <f>IF($H88="(en blanco)","",IF($H88="","",IFERROR(IF(VLOOKUP(H88+7,'Fechas de clase'!$B$5:$B$102,1,0),H88+14),H88+7)))</f>
        <v/>
      </c>
      <c r="L88" s="288" t="str">
        <f>IF($H88="(en blanco)","",IF($H88="","",IFERROR(IF(VLOOKUP(K88+7,'Fechas de clase'!$B$5:$B$102,1,0),K88+14),K88+7)))</f>
        <v/>
      </c>
      <c r="M88" s="288" t="str">
        <f>IF($H88="(en blanco)","",IF($H88="","",IFERROR(IF(VLOOKUP(L88+7,'Fechas de clase'!$B$5:$B$102,1,0),L88+14),L88+7)))</f>
        <v/>
      </c>
      <c r="N88" s="288" t="str">
        <f>IF($H88="(en blanco)","",IF($H88="","",IFERROR(IF(VLOOKUP(M88+7,'Fechas de clase'!$B$5:$B$102,1,0),M88+14),M88+7)))</f>
        <v/>
      </c>
      <c r="O88" s="288" t="str">
        <f>IF($H88="(en blanco)","",IF($H88="","",IFERROR(IF(VLOOKUP(N88+7,'Fechas de clase'!$B$5:$B$102,1,0),N88+14),N88+7)))</f>
        <v/>
      </c>
      <c r="P88" s="288" t="str">
        <f>IF($H88="(en blanco)","",IF($H88="","",IFERROR(IF(VLOOKUP(O88+7,'Fechas de clase'!$B$5:$B$102,1,0),O88+14),O88+7)))</f>
        <v/>
      </c>
      <c r="Q88" s="288" t="str">
        <f>IF($H88="(en blanco)","",IF($H88="","",IFERROR(IF(VLOOKUP(P88+7,'Fechas de clase'!$B$5:$B$102,1,0),P88+14),P88+7)))</f>
        <v/>
      </c>
      <c r="R88" s="288" t="str">
        <f>IF($H88="(en blanco)","",IF($H88="","",IFERROR(IF(VLOOKUP(Q88+7,'Fechas de clase'!$B$5:$B$102,1,0),Q88+14),Q88+7)))</f>
        <v/>
      </c>
      <c r="S88" s="288" t="str">
        <f>IF($H88="(en blanco)","",IF($H88="","",IFERROR(IF(VLOOKUP(R88+7,'Fechas de clase'!$B$5:$B$102,1,0),R88+14),R88+7)))</f>
        <v/>
      </c>
      <c r="T88" s="288" t="str">
        <f>IF($H88="(en blanco)","",IF($H88="","",IFERROR(IF(VLOOKUP(S88+7,'Fechas de clase'!$B$5:$B$102,1,0),S88+14),S88+7)))</f>
        <v/>
      </c>
      <c r="U88" s="288" t="str">
        <f>IF($H88="(en blanco)","",IF($H88="","",IFERROR(IF(VLOOKUP(T88+7,'Fechas de clase'!$B$5:$B$102,1,0),T88+14),T88+7)))</f>
        <v/>
      </c>
      <c r="V88" s="288" t="str">
        <f>IF($H88="(en blanco)","",IF($H88="","",IFERROR(IF(VLOOKUP(U88+7,'Fechas de clase'!$B$5:$B$102,1,0),U88+14),U88+7)))</f>
        <v/>
      </c>
      <c r="W88" s="288" t="str">
        <f>IF($H88="(en blanco)","",IF($H88="","",IFERROR(IF(VLOOKUP(V88+7,'Fechas de clase'!$B$5:$B$102,1,0),V88+14),V88+7)))</f>
        <v/>
      </c>
      <c r="X88" s="288" t="str">
        <f>IF($H88="(en blanco)","",IF($H88="","",IFERROR(IF(VLOOKUP(W88+7,'Fechas de clase'!$B$5:$B$102,1,0),W88+14),W88+7)))</f>
        <v/>
      </c>
      <c r="Y88" s="288" t="str">
        <f>IF($H88="(en blanco)","",IF($H88="","",IFERROR(IF(VLOOKUP(X88+7,'Fechas de clase'!$B$5:$B$102,1,0),X88+14),X88+7)))</f>
        <v/>
      </c>
    </row>
    <row r="89" spans="2:25">
      <c r="B89" s="289"/>
      <c r="J89" s="287" t="str">
        <f t="shared" si="1"/>
        <v/>
      </c>
      <c r="K89" s="288" t="str">
        <f>IF($H89="(en blanco)","",IF($H89="","",IFERROR(IF(VLOOKUP(H89+7,'Fechas de clase'!$B$5:$B$102,1,0),H89+14),H89+7)))</f>
        <v/>
      </c>
      <c r="L89" s="288" t="str">
        <f>IF($H89="(en blanco)","",IF($H89="","",IFERROR(IF(VLOOKUP(K89+7,'Fechas de clase'!$B$5:$B$102,1,0),K89+14),K89+7)))</f>
        <v/>
      </c>
      <c r="M89" s="288" t="str">
        <f>IF($H89="(en blanco)","",IF($H89="","",IFERROR(IF(VLOOKUP(L89+7,'Fechas de clase'!$B$5:$B$102,1,0),L89+14),L89+7)))</f>
        <v/>
      </c>
      <c r="N89" s="288" t="str">
        <f>IF($H89="(en blanco)","",IF($H89="","",IFERROR(IF(VLOOKUP(M89+7,'Fechas de clase'!$B$5:$B$102,1,0),M89+14),M89+7)))</f>
        <v/>
      </c>
      <c r="O89" s="288" t="str">
        <f>IF($H89="(en blanco)","",IF($H89="","",IFERROR(IF(VLOOKUP(N89+7,'Fechas de clase'!$B$5:$B$102,1,0),N89+14),N89+7)))</f>
        <v/>
      </c>
      <c r="P89" s="288" t="str">
        <f>IF($H89="(en blanco)","",IF($H89="","",IFERROR(IF(VLOOKUP(O89+7,'Fechas de clase'!$B$5:$B$102,1,0),O89+14),O89+7)))</f>
        <v/>
      </c>
      <c r="Q89" s="288" t="str">
        <f>IF($H89="(en blanco)","",IF($H89="","",IFERROR(IF(VLOOKUP(P89+7,'Fechas de clase'!$B$5:$B$102,1,0),P89+14),P89+7)))</f>
        <v/>
      </c>
      <c r="R89" s="288" t="str">
        <f>IF($H89="(en blanco)","",IF($H89="","",IFERROR(IF(VLOOKUP(Q89+7,'Fechas de clase'!$B$5:$B$102,1,0),Q89+14),Q89+7)))</f>
        <v/>
      </c>
      <c r="S89" s="288" t="str">
        <f>IF($H89="(en blanco)","",IF($H89="","",IFERROR(IF(VLOOKUP(R89+7,'Fechas de clase'!$B$5:$B$102,1,0),R89+14),R89+7)))</f>
        <v/>
      </c>
      <c r="T89" s="288" t="str">
        <f>IF($H89="(en blanco)","",IF($H89="","",IFERROR(IF(VLOOKUP(S89+7,'Fechas de clase'!$B$5:$B$102,1,0),S89+14),S89+7)))</f>
        <v/>
      </c>
      <c r="U89" s="288" t="str">
        <f>IF($H89="(en blanco)","",IF($H89="","",IFERROR(IF(VLOOKUP(T89+7,'Fechas de clase'!$B$5:$B$102,1,0),T89+14),T89+7)))</f>
        <v/>
      </c>
      <c r="V89" s="288" t="str">
        <f>IF($H89="(en blanco)","",IF($H89="","",IFERROR(IF(VLOOKUP(U89+7,'Fechas de clase'!$B$5:$B$102,1,0),U89+14),U89+7)))</f>
        <v/>
      </c>
      <c r="W89" s="288" t="str">
        <f>IF($H89="(en blanco)","",IF($H89="","",IFERROR(IF(VLOOKUP(V89+7,'Fechas de clase'!$B$5:$B$102,1,0),V89+14),V89+7)))</f>
        <v/>
      </c>
      <c r="X89" s="288" t="str">
        <f>IF($H89="(en blanco)","",IF($H89="","",IFERROR(IF(VLOOKUP(W89+7,'Fechas de clase'!$B$5:$B$102,1,0),W89+14),W89+7)))</f>
        <v/>
      </c>
      <c r="Y89" s="288" t="str">
        <f>IF($H89="(en blanco)","",IF($H89="","",IFERROR(IF(VLOOKUP(X89+7,'Fechas de clase'!$B$5:$B$102,1,0),X89+14),X89+7)))</f>
        <v/>
      </c>
    </row>
    <row r="90" spans="2:25">
      <c r="B90" s="289"/>
      <c r="J90" s="287" t="str">
        <f t="shared" si="1"/>
        <v/>
      </c>
      <c r="K90" s="288" t="str">
        <f>IF($H90="(en blanco)","",IF($H90="","",IFERROR(IF(VLOOKUP(H90+7,'Fechas de clase'!$B$5:$B$102,1,0),H90+14),H90+7)))</f>
        <v/>
      </c>
      <c r="L90" s="288" t="str">
        <f>IF($H90="(en blanco)","",IF($H90="","",IFERROR(IF(VLOOKUP(K90+7,'Fechas de clase'!$B$5:$B$102,1,0),K90+14),K90+7)))</f>
        <v/>
      </c>
      <c r="M90" s="288" t="str">
        <f>IF($H90="(en blanco)","",IF($H90="","",IFERROR(IF(VLOOKUP(L90+7,'Fechas de clase'!$B$5:$B$102,1,0),L90+14),L90+7)))</f>
        <v/>
      </c>
      <c r="N90" s="288" t="str">
        <f>IF($H90="(en blanco)","",IF($H90="","",IFERROR(IF(VLOOKUP(M90+7,'Fechas de clase'!$B$5:$B$102,1,0),M90+14),M90+7)))</f>
        <v/>
      </c>
      <c r="O90" s="288" t="str">
        <f>IF($H90="(en blanco)","",IF($H90="","",IFERROR(IF(VLOOKUP(N90+7,'Fechas de clase'!$B$5:$B$102,1,0),N90+14),N90+7)))</f>
        <v/>
      </c>
      <c r="P90" s="288" t="str">
        <f>IF($H90="(en blanco)","",IF($H90="","",IFERROR(IF(VLOOKUP(O90+7,'Fechas de clase'!$B$5:$B$102,1,0),O90+14),O90+7)))</f>
        <v/>
      </c>
      <c r="Q90" s="288" t="str">
        <f>IF($H90="(en blanco)","",IF($H90="","",IFERROR(IF(VLOOKUP(P90+7,'Fechas de clase'!$B$5:$B$102,1,0),P90+14),P90+7)))</f>
        <v/>
      </c>
      <c r="R90" s="288" t="str">
        <f>IF($H90="(en blanco)","",IF($H90="","",IFERROR(IF(VLOOKUP(Q90+7,'Fechas de clase'!$B$5:$B$102,1,0),Q90+14),Q90+7)))</f>
        <v/>
      </c>
      <c r="S90" s="288" t="str">
        <f>IF($H90="(en blanco)","",IF($H90="","",IFERROR(IF(VLOOKUP(R90+7,'Fechas de clase'!$B$5:$B$102,1,0),R90+14),R90+7)))</f>
        <v/>
      </c>
      <c r="T90" s="288" t="str">
        <f>IF($H90="(en blanco)","",IF($H90="","",IFERROR(IF(VLOOKUP(S90+7,'Fechas de clase'!$B$5:$B$102,1,0),S90+14),S90+7)))</f>
        <v/>
      </c>
      <c r="U90" s="288" t="str">
        <f>IF($H90="(en blanco)","",IF($H90="","",IFERROR(IF(VLOOKUP(T90+7,'Fechas de clase'!$B$5:$B$102,1,0),T90+14),T90+7)))</f>
        <v/>
      </c>
      <c r="V90" s="288" t="str">
        <f>IF($H90="(en blanco)","",IF($H90="","",IFERROR(IF(VLOOKUP(U90+7,'Fechas de clase'!$B$5:$B$102,1,0),U90+14),U90+7)))</f>
        <v/>
      </c>
      <c r="W90" s="288" t="str">
        <f>IF($H90="(en blanco)","",IF($H90="","",IFERROR(IF(VLOOKUP(V90+7,'Fechas de clase'!$B$5:$B$102,1,0),V90+14),V90+7)))</f>
        <v/>
      </c>
      <c r="X90" s="288" t="str">
        <f>IF($H90="(en blanco)","",IF($H90="","",IFERROR(IF(VLOOKUP(W90+7,'Fechas de clase'!$B$5:$B$102,1,0),W90+14),W90+7)))</f>
        <v/>
      </c>
      <c r="Y90" s="288" t="str">
        <f>IF($H90="(en blanco)","",IF($H90="","",IFERROR(IF(VLOOKUP(X90+7,'Fechas de clase'!$B$5:$B$102,1,0),X90+14),X90+7)))</f>
        <v/>
      </c>
    </row>
    <row r="91" spans="2:25">
      <c r="B91" s="289"/>
      <c r="J91" s="287" t="str">
        <f t="shared" si="1"/>
        <v/>
      </c>
      <c r="K91" s="288" t="str">
        <f>IF($H91="(en blanco)","",IF($H91="","",IFERROR(IF(VLOOKUP(H91+7,'Fechas de clase'!$B$5:$B$102,1,0),H91+14),H91+7)))</f>
        <v/>
      </c>
      <c r="L91" s="288" t="str">
        <f>IF($H91="(en blanco)","",IF($H91="","",IFERROR(IF(VLOOKUP(K91+7,'Fechas de clase'!$B$5:$B$102,1,0),K91+14),K91+7)))</f>
        <v/>
      </c>
      <c r="M91" s="288" t="str">
        <f>IF($H91="(en blanco)","",IF($H91="","",IFERROR(IF(VLOOKUP(L91+7,'Fechas de clase'!$B$5:$B$102,1,0),L91+14),L91+7)))</f>
        <v/>
      </c>
      <c r="N91" s="288" t="str">
        <f>IF($H91="(en blanco)","",IF($H91="","",IFERROR(IF(VLOOKUP(M91+7,'Fechas de clase'!$B$5:$B$102,1,0),M91+14),M91+7)))</f>
        <v/>
      </c>
      <c r="O91" s="288" t="str">
        <f>IF($H91="(en blanco)","",IF($H91="","",IFERROR(IF(VLOOKUP(N91+7,'Fechas de clase'!$B$5:$B$102,1,0),N91+14),N91+7)))</f>
        <v/>
      </c>
      <c r="P91" s="288" t="str">
        <f>IF($H91="(en blanco)","",IF($H91="","",IFERROR(IF(VLOOKUP(O91+7,'Fechas de clase'!$B$5:$B$102,1,0),O91+14),O91+7)))</f>
        <v/>
      </c>
      <c r="Q91" s="288" t="str">
        <f>IF($H91="(en blanco)","",IF($H91="","",IFERROR(IF(VLOOKUP(P91+7,'Fechas de clase'!$B$5:$B$102,1,0),P91+14),P91+7)))</f>
        <v/>
      </c>
      <c r="R91" s="288" t="str">
        <f>IF($H91="(en blanco)","",IF($H91="","",IFERROR(IF(VLOOKUP(Q91+7,'Fechas de clase'!$B$5:$B$102,1,0),Q91+14),Q91+7)))</f>
        <v/>
      </c>
      <c r="S91" s="288" t="str">
        <f>IF($H91="(en blanco)","",IF($H91="","",IFERROR(IF(VLOOKUP(R91+7,'Fechas de clase'!$B$5:$B$102,1,0),R91+14),R91+7)))</f>
        <v/>
      </c>
      <c r="T91" s="288" t="str">
        <f>IF($H91="(en blanco)","",IF($H91="","",IFERROR(IF(VLOOKUP(S91+7,'Fechas de clase'!$B$5:$B$102,1,0),S91+14),S91+7)))</f>
        <v/>
      </c>
      <c r="U91" s="288" t="str">
        <f>IF($H91="(en blanco)","",IF($H91="","",IFERROR(IF(VLOOKUP(T91+7,'Fechas de clase'!$B$5:$B$102,1,0),T91+14),T91+7)))</f>
        <v/>
      </c>
      <c r="V91" s="288" t="str">
        <f>IF($H91="(en blanco)","",IF($H91="","",IFERROR(IF(VLOOKUP(U91+7,'Fechas de clase'!$B$5:$B$102,1,0),U91+14),U91+7)))</f>
        <v/>
      </c>
      <c r="W91" s="288" t="str">
        <f>IF($H91="(en blanco)","",IF($H91="","",IFERROR(IF(VLOOKUP(V91+7,'Fechas de clase'!$B$5:$B$102,1,0),V91+14),V91+7)))</f>
        <v/>
      </c>
      <c r="X91" s="288" t="str">
        <f>IF($H91="(en blanco)","",IF($H91="","",IFERROR(IF(VLOOKUP(W91+7,'Fechas de clase'!$B$5:$B$102,1,0),W91+14),W91+7)))</f>
        <v/>
      </c>
      <c r="Y91" s="288" t="str">
        <f>IF($H91="(en blanco)","",IF($H91="","",IFERROR(IF(VLOOKUP(X91+7,'Fechas de clase'!$B$5:$B$102,1,0),X91+14),X91+7)))</f>
        <v/>
      </c>
    </row>
    <row r="92" spans="2:25">
      <c r="B92" s="289"/>
      <c r="J92" s="287" t="str">
        <f t="shared" si="1"/>
        <v/>
      </c>
      <c r="K92" s="288" t="str">
        <f>IF($H92="(en blanco)","",IF($H92="","",IFERROR(IF(VLOOKUP(H92+7,'Fechas de clase'!$B$5:$B$102,1,0),H92+14),H92+7)))</f>
        <v/>
      </c>
      <c r="L92" s="288" t="str">
        <f>IF($H92="(en blanco)","",IF($H92="","",IFERROR(IF(VLOOKUP(K92+7,'Fechas de clase'!$B$5:$B$102,1,0),K92+14),K92+7)))</f>
        <v/>
      </c>
      <c r="M92" s="288" t="str">
        <f>IF($H92="(en blanco)","",IF($H92="","",IFERROR(IF(VLOOKUP(L92+7,'Fechas de clase'!$B$5:$B$102,1,0),L92+14),L92+7)))</f>
        <v/>
      </c>
      <c r="N92" s="288" t="str">
        <f>IF($H92="(en blanco)","",IF($H92="","",IFERROR(IF(VLOOKUP(M92+7,'Fechas de clase'!$B$5:$B$102,1,0),M92+14),M92+7)))</f>
        <v/>
      </c>
      <c r="O92" s="288" t="str">
        <f>IF($H92="(en blanco)","",IF($H92="","",IFERROR(IF(VLOOKUP(N92+7,'Fechas de clase'!$B$5:$B$102,1,0),N92+14),N92+7)))</f>
        <v/>
      </c>
      <c r="P92" s="288" t="str">
        <f>IF($H92="(en blanco)","",IF($H92="","",IFERROR(IF(VLOOKUP(O92+7,'Fechas de clase'!$B$5:$B$102,1,0),O92+14),O92+7)))</f>
        <v/>
      </c>
      <c r="Q92" s="288" t="str">
        <f>IF($H92="(en blanco)","",IF($H92="","",IFERROR(IF(VLOOKUP(P92+7,'Fechas de clase'!$B$5:$B$102,1,0),P92+14),P92+7)))</f>
        <v/>
      </c>
      <c r="R92" s="288" t="str">
        <f>IF($H92="(en blanco)","",IF($H92="","",IFERROR(IF(VLOOKUP(Q92+7,'Fechas de clase'!$B$5:$B$102,1,0),Q92+14),Q92+7)))</f>
        <v/>
      </c>
      <c r="S92" s="288" t="str">
        <f>IF($H92="(en blanco)","",IF($H92="","",IFERROR(IF(VLOOKUP(R92+7,'Fechas de clase'!$B$5:$B$102,1,0),R92+14),R92+7)))</f>
        <v/>
      </c>
      <c r="T92" s="288" t="str">
        <f>IF($H92="(en blanco)","",IF($H92="","",IFERROR(IF(VLOOKUP(S92+7,'Fechas de clase'!$B$5:$B$102,1,0),S92+14),S92+7)))</f>
        <v/>
      </c>
      <c r="U92" s="288" t="str">
        <f>IF($H92="(en blanco)","",IF($H92="","",IFERROR(IF(VLOOKUP(T92+7,'Fechas de clase'!$B$5:$B$102,1,0),T92+14),T92+7)))</f>
        <v/>
      </c>
      <c r="V92" s="288" t="str">
        <f>IF($H92="(en blanco)","",IF($H92="","",IFERROR(IF(VLOOKUP(U92+7,'Fechas de clase'!$B$5:$B$102,1,0),U92+14),U92+7)))</f>
        <v/>
      </c>
      <c r="W92" s="288" t="str">
        <f>IF($H92="(en blanco)","",IF($H92="","",IFERROR(IF(VLOOKUP(V92+7,'Fechas de clase'!$B$5:$B$102,1,0),V92+14),V92+7)))</f>
        <v/>
      </c>
      <c r="X92" s="288" t="str">
        <f>IF($H92="(en blanco)","",IF($H92="","",IFERROR(IF(VLOOKUP(W92+7,'Fechas de clase'!$B$5:$B$102,1,0),W92+14),W92+7)))</f>
        <v/>
      </c>
      <c r="Y92" s="288" t="str">
        <f>IF($H92="(en blanco)","",IF($H92="","",IFERROR(IF(VLOOKUP(X92+7,'Fechas de clase'!$B$5:$B$102,1,0),X92+14),X92+7)))</f>
        <v/>
      </c>
    </row>
    <row r="93" spans="2:25">
      <c r="B93" s="289"/>
      <c r="J93" s="287" t="str">
        <f t="shared" si="1"/>
        <v/>
      </c>
      <c r="K93" s="288" t="str">
        <f>IF($H93="(en blanco)","",IF($H93="","",IFERROR(IF(VLOOKUP(H93+7,'Fechas de clase'!$B$5:$B$102,1,0),H93+14),H93+7)))</f>
        <v/>
      </c>
      <c r="L93" s="288" t="str">
        <f>IF($H93="(en blanco)","",IF($H93="","",IFERROR(IF(VLOOKUP(K93+7,'Fechas de clase'!$B$5:$B$102,1,0),K93+14),K93+7)))</f>
        <v/>
      </c>
      <c r="M93" s="288" t="str">
        <f>IF($H93="(en blanco)","",IF($H93="","",IFERROR(IF(VLOOKUP(L93+7,'Fechas de clase'!$B$5:$B$102,1,0),L93+14),L93+7)))</f>
        <v/>
      </c>
      <c r="N93" s="288" t="str">
        <f>IF($H93="(en blanco)","",IF($H93="","",IFERROR(IF(VLOOKUP(M93+7,'Fechas de clase'!$B$5:$B$102,1,0),M93+14),M93+7)))</f>
        <v/>
      </c>
      <c r="O93" s="288" t="str">
        <f>IF($H93="(en blanco)","",IF($H93="","",IFERROR(IF(VLOOKUP(N93+7,'Fechas de clase'!$B$5:$B$102,1,0),N93+14),N93+7)))</f>
        <v/>
      </c>
      <c r="P93" s="288" t="str">
        <f>IF($H93="(en blanco)","",IF($H93="","",IFERROR(IF(VLOOKUP(O93+7,'Fechas de clase'!$B$5:$B$102,1,0),O93+14),O93+7)))</f>
        <v/>
      </c>
      <c r="Q93" s="288" t="str">
        <f>IF($H93="(en blanco)","",IF($H93="","",IFERROR(IF(VLOOKUP(P93+7,'Fechas de clase'!$B$5:$B$102,1,0),P93+14),P93+7)))</f>
        <v/>
      </c>
      <c r="R93" s="288" t="str">
        <f>IF($H93="(en blanco)","",IF($H93="","",IFERROR(IF(VLOOKUP(Q93+7,'Fechas de clase'!$B$5:$B$102,1,0),Q93+14),Q93+7)))</f>
        <v/>
      </c>
      <c r="S93" s="288" t="str">
        <f>IF($H93="(en blanco)","",IF($H93="","",IFERROR(IF(VLOOKUP(R93+7,'Fechas de clase'!$B$5:$B$102,1,0),R93+14),R93+7)))</f>
        <v/>
      </c>
      <c r="T93" s="288" t="str">
        <f>IF($H93="(en blanco)","",IF($H93="","",IFERROR(IF(VLOOKUP(S93+7,'Fechas de clase'!$B$5:$B$102,1,0),S93+14),S93+7)))</f>
        <v/>
      </c>
      <c r="U93" s="288" t="str">
        <f>IF($H93="(en blanco)","",IF($H93="","",IFERROR(IF(VLOOKUP(T93+7,'Fechas de clase'!$B$5:$B$102,1,0),T93+14),T93+7)))</f>
        <v/>
      </c>
      <c r="V93" s="288" t="str">
        <f>IF($H93="(en blanco)","",IF($H93="","",IFERROR(IF(VLOOKUP(U93+7,'Fechas de clase'!$B$5:$B$102,1,0),U93+14),U93+7)))</f>
        <v/>
      </c>
      <c r="W93" s="288" t="str">
        <f>IF($H93="(en blanco)","",IF($H93="","",IFERROR(IF(VLOOKUP(V93+7,'Fechas de clase'!$B$5:$B$102,1,0),V93+14),V93+7)))</f>
        <v/>
      </c>
      <c r="X93" s="288" t="str">
        <f>IF($H93="(en blanco)","",IF($H93="","",IFERROR(IF(VLOOKUP(W93+7,'Fechas de clase'!$B$5:$B$102,1,0),W93+14),W93+7)))</f>
        <v/>
      </c>
      <c r="Y93" s="288" t="str">
        <f>IF($H93="(en blanco)","",IF($H93="","",IFERROR(IF(VLOOKUP(X93+7,'Fechas de clase'!$B$5:$B$102,1,0),X93+14),X93+7)))</f>
        <v/>
      </c>
    </row>
    <row r="94" spans="2:25">
      <c r="B94" s="289"/>
      <c r="J94" s="287" t="str">
        <f t="shared" si="1"/>
        <v/>
      </c>
      <c r="K94" s="288" t="str">
        <f>IF($H94="(en blanco)","",IF($H94="","",IFERROR(IF(VLOOKUP(H94+7,'Fechas de clase'!$B$5:$B$102,1,0),H94+14),H94+7)))</f>
        <v/>
      </c>
      <c r="L94" s="288" t="str">
        <f>IF($H94="(en blanco)","",IF($H94="","",IFERROR(IF(VLOOKUP(K94+7,'Fechas de clase'!$B$5:$B$102,1,0),K94+14),K94+7)))</f>
        <v/>
      </c>
      <c r="M94" s="288" t="str">
        <f>IF($H94="(en blanco)","",IF($H94="","",IFERROR(IF(VLOOKUP(L94+7,'Fechas de clase'!$B$5:$B$102,1,0),L94+14),L94+7)))</f>
        <v/>
      </c>
      <c r="N94" s="288" t="str">
        <f>IF($H94="(en blanco)","",IF($H94="","",IFERROR(IF(VLOOKUP(M94+7,'Fechas de clase'!$B$5:$B$102,1,0),M94+14),M94+7)))</f>
        <v/>
      </c>
      <c r="O94" s="288" t="str">
        <f>IF($H94="(en blanco)","",IF($H94="","",IFERROR(IF(VLOOKUP(N94+7,'Fechas de clase'!$B$5:$B$102,1,0),N94+14),N94+7)))</f>
        <v/>
      </c>
      <c r="P94" s="288" t="str">
        <f>IF($H94="(en blanco)","",IF($H94="","",IFERROR(IF(VLOOKUP(O94+7,'Fechas de clase'!$B$5:$B$102,1,0),O94+14),O94+7)))</f>
        <v/>
      </c>
      <c r="Q94" s="288" t="str">
        <f>IF($H94="(en blanco)","",IF($H94="","",IFERROR(IF(VLOOKUP(P94+7,'Fechas de clase'!$B$5:$B$102,1,0),P94+14),P94+7)))</f>
        <v/>
      </c>
      <c r="R94" s="288" t="str">
        <f>IF($H94="(en blanco)","",IF($H94="","",IFERROR(IF(VLOOKUP(Q94+7,'Fechas de clase'!$B$5:$B$102,1,0),Q94+14),Q94+7)))</f>
        <v/>
      </c>
      <c r="S94" s="288" t="str">
        <f>IF($H94="(en blanco)","",IF($H94="","",IFERROR(IF(VLOOKUP(R94+7,'Fechas de clase'!$B$5:$B$102,1,0),R94+14),R94+7)))</f>
        <v/>
      </c>
      <c r="T94" s="288" t="str">
        <f>IF($H94="(en blanco)","",IF($H94="","",IFERROR(IF(VLOOKUP(S94+7,'Fechas de clase'!$B$5:$B$102,1,0),S94+14),S94+7)))</f>
        <v/>
      </c>
      <c r="U94" s="288" t="str">
        <f>IF($H94="(en blanco)","",IF($H94="","",IFERROR(IF(VLOOKUP(T94+7,'Fechas de clase'!$B$5:$B$102,1,0),T94+14),T94+7)))</f>
        <v/>
      </c>
      <c r="V94" s="288" t="str">
        <f>IF($H94="(en blanco)","",IF($H94="","",IFERROR(IF(VLOOKUP(U94+7,'Fechas de clase'!$B$5:$B$102,1,0),U94+14),U94+7)))</f>
        <v/>
      </c>
      <c r="W94" s="288" t="str">
        <f>IF($H94="(en blanco)","",IF($H94="","",IFERROR(IF(VLOOKUP(V94+7,'Fechas de clase'!$B$5:$B$102,1,0),V94+14),V94+7)))</f>
        <v/>
      </c>
      <c r="X94" s="288" t="str">
        <f>IF($H94="(en blanco)","",IF($H94="","",IFERROR(IF(VLOOKUP(W94+7,'Fechas de clase'!$B$5:$B$102,1,0),W94+14),W94+7)))</f>
        <v/>
      </c>
      <c r="Y94" s="288" t="str">
        <f>IF($H94="(en blanco)","",IF($H94="","",IFERROR(IF(VLOOKUP(X94+7,'Fechas de clase'!$B$5:$B$102,1,0),X94+14),X94+7)))</f>
        <v/>
      </c>
    </row>
    <row r="95" spans="2:25">
      <c r="B95" s="289"/>
      <c r="J95" s="287" t="str">
        <f t="shared" si="1"/>
        <v/>
      </c>
      <c r="K95" s="288" t="str">
        <f>IF($H95="(en blanco)","",IF($H95="","",IFERROR(IF(VLOOKUP(H95+7,'Fechas de clase'!$B$5:$B$102,1,0),H95+14),H95+7)))</f>
        <v/>
      </c>
      <c r="L95" s="288" t="str">
        <f>IF($H95="(en blanco)","",IF($H95="","",IFERROR(IF(VLOOKUP(K95+7,'Fechas de clase'!$B$5:$B$102,1,0),K95+14),K95+7)))</f>
        <v/>
      </c>
      <c r="M95" s="288" t="str">
        <f>IF($H95="(en blanco)","",IF($H95="","",IFERROR(IF(VLOOKUP(L95+7,'Fechas de clase'!$B$5:$B$102,1,0),L95+14),L95+7)))</f>
        <v/>
      </c>
      <c r="N95" s="288" t="str">
        <f>IF($H95="(en blanco)","",IF($H95="","",IFERROR(IF(VLOOKUP(M95+7,'Fechas de clase'!$B$5:$B$102,1,0),M95+14),M95+7)))</f>
        <v/>
      </c>
      <c r="O95" s="288" t="str">
        <f>IF($H95="(en blanco)","",IF($H95="","",IFERROR(IF(VLOOKUP(N95+7,'Fechas de clase'!$B$5:$B$102,1,0),N95+14),N95+7)))</f>
        <v/>
      </c>
      <c r="P95" s="288" t="str">
        <f>IF($H95="(en blanco)","",IF($H95="","",IFERROR(IF(VLOOKUP(O95+7,'Fechas de clase'!$B$5:$B$102,1,0),O95+14),O95+7)))</f>
        <v/>
      </c>
      <c r="Q95" s="288" t="str">
        <f>IF($H95="(en blanco)","",IF($H95="","",IFERROR(IF(VLOOKUP(P95+7,'Fechas de clase'!$B$5:$B$102,1,0),P95+14),P95+7)))</f>
        <v/>
      </c>
      <c r="R95" s="288" t="str">
        <f>IF($H95="(en blanco)","",IF($H95="","",IFERROR(IF(VLOOKUP(Q95+7,'Fechas de clase'!$B$5:$B$102,1,0),Q95+14),Q95+7)))</f>
        <v/>
      </c>
      <c r="S95" s="288" t="str">
        <f>IF($H95="(en blanco)","",IF($H95="","",IFERROR(IF(VLOOKUP(R95+7,'Fechas de clase'!$B$5:$B$102,1,0),R95+14),R95+7)))</f>
        <v/>
      </c>
      <c r="T95" s="288" t="str">
        <f>IF($H95="(en blanco)","",IF($H95="","",IFERROR(IF(VLOOKUP(S95+7,'Fechas de clase'!$B$5:$B$102,1,0),S95+14),S95+7)))</f>
        <v/>
      </c>
      <c r="U95" s="288" t="str">
        <f>IF($H95="(en blanco)","",IF($H95="","",IFERROR(IF(VLOOKUP(T95+7,'Fechas de clase'!$B$5:$B$102,1,0),T95+14),T95+7)))</f>
        <v/>
      </c>
      <c r="V95" s="288" t="str">
        <f>IF($H95="(en blanco)","",IF($H95="","",IFERROR(IF(VLOOKUP(U95+7,'Fechas de clase'!$B$5:$B$102,1,0),U95+14),U95+7)))</f>
        <v/>
      </c>
      <c r="W95" s="288" t="str">
        <f>IF($H95="(en blanco)","",IF($H95="","",IFERROR(IF(VLOOKUP(V95+7,'Fechas de clase'!$B$5:$B$102,1,0),V95+14),V95+7)))</f>
        <v/>
      </c>
      <c r="X95" s="288" t="str">
        <f>IF($H95="(en blanco)","",IF($H95="","",IFERROR(IF(VLOOKUP(W95+7,'Fechas de clase'!$B$5:$B$102,1,0),W95+14),W95+7)))</f>
        <v/>
      </c>
      <c r="Y95" s="288" t="str">
        <f>IF($H95="(en blanco)","",IF($H95="","",IFERROR(IF(VLOOKUP(X95+7,'Fechas de clase'!$B$5:$B$102,1,0),X95+14),X95+7)))</f>
        <v/>
      </c>
    </row>
    <row r="96" spans="2:25">
      <c r="B96" s="289"/>
      <c r="J96" s="287" t="str">
        <f t="shared" si="1"/>
        <v/>
      </c>
      <c r="K96" s="288" t="str">
        <f>IF($H96="(en blanco)","",IF($H96="","",IFERROR(IF(VLOOKUP(H96+7,'Fechas de clase'!$B$5:$B$102,1,0),H96+14),H96+7)))</f>
        <v/>
      </c>
      <c r="L96" s="288" t="str">
        <f>IF($H96="(en blanco)","",IF($H96="","",IFERROR(IF(VLOOKUP(K96+7,'Fechas de clase'!$B$5:$B$102,1,0),K96+14),K96+7)))</f>
        <v/>
      </c>
      <c r="M96" s="288" t="str">
        <f>IF($H96="(en blanco)","",IF($H96="","",IFERROR(IF(VLOOKUP(L96+7,'Fechas de clase'!$B$5:$B$102,1,0),L96+14),L96+7)))</f>
        <v/>
      </c>
      <c r="N96" s="288" t="str">
        <f>IF($H96="(en blanco)","",IF($H96="","",IFERROR(IF(VLOOKUP(M96+7,'Fechas de clase'!$B$5:$B$102,1,0),M96+14),M96+7)))</f>
        <v/>
      </c>
      <c r="O96" s="288" t="str">
        <f>IF($H96="(en blanco)","",IF($H96="","",IFERROR(IF(VLOOKUP(N96+7,'Fechas de clase'!$B$5:$B$102,1,0),N96+14),N96+7)))</f>
        <v/>
      </c>
      <c r="P96" s="288" t="str">
        <f>IF($H96="(en blanco)","",IF($H96="","",IFERROR(IF(VLOOKUP(O96+7,'Fechas de clase'!$B$5:$B$102,1,0),O96+14),O96+7)))</f>
        <v/>
      </c>
      <c r="Q96" s="288" t="str">
        <f>IF($H96="(en blanco)","",IF($H96="","",IFERROR(IF(VLOOKUP(P96+7,'Fechas de clase'!$B$5:$B$102,1,0),P96+14),P96+7)))</f>
        <v/>
      </c>
      <c r="R96" s="288" t="str">
        <f>IF($H96="(en blanco)","",IF($H96="","",IFERROR(IF(VLOOKUP(Q96+7,'Fechas de clase'!$B$5:$B$102,1,0),Q96+14),Q96+7)))</f>
        <v/>
      </c>
      <c r="S96" s="288" t="str">
        <f>IF($H96="(en blanco)","",IF($H96="","",IFERROR(IF(VLOOKUP(R96+7,'Fechas de clase'!$B$5:$B$102,1,0),R96+14),R96+7)))</f>
        <v/>
      </c>
      <c r="T96" s="288" t="str">
        <f>IF($H96="(en blanco)","",IF($H96="","",IFERROR(IF(VLOOKUP(S96+7,'Fechas de clase'!$B$5:$B$102,1,0),S96+14),S96+7)))</f>
        <v/>
      </c>
      <c r="U96" s="288" t="str">
        <f>IF($H96="(en blanco)","",IF($H96="","",IFERROR(IF(VLOOKUP(T96+7,'Fechas de clase'!$B$5:$B$102,1,0),T96+14),T96+7)))</f>
        <v/>
      </c>
      <c r="V96" s="288" t="str">
        <f>IF($H96="(en blanco)","",IF($H96="","",IFERROR(IF(VLOOKUP(U96+7,'Fechas de clase'!$B$5:$B$102,1,0),U96+14),U96+7)))</f>
        <v/>
      </c>
      <c r="W96" s="288" t="str">
        <f>IF($H96="(en blanco)","",IF($H96="","",IFERROR(IF(VLOOKUP(V96+7,'Fechas de clase'!$B$5:$B$102,1,0),V96+14),V96+7)))</f>
        <v/>
      </c>
      <c r="X96" s="288" t="str">
        <f>IF($H96="(en blanco)","",IF($H96="","",IFERROR(IF(VLOOKUP(W96+7,'Fechas de clase'!$B$5:$B$102,1,0),W96+14),W96+7)))</f>
        <v/>
      </c>
      <c r="Y96" s="288" t="str">
        <f>IF($H96="(en blanco)","",IF($H96="","",IFERROR(IF(VLOOKUP(X96+7,'Fechas de clase'!$B$5:$B$102,1,0),X96+14),X96+7)))</f>
        <v/>
      </c>
    </row>
    <row r="97" spans="2:25">
      <c r="B97" s="289"/>
      <c r="J97" s="287" t="str">
        <f t="shared" si="1"/>
        <v/>
      </c>
      <c r="K97" s="288" t="str">
        <f>IF($H97="(en blanco)","",IF($H97="","",IFERROR(IF(VLOOKUP(H97+7,'Fechas de clase'!$B$5:$B$102,1,0),H97+14),H97+7)))</f>
        <v/>
      </c>
      <c r="L97" s="288" t="str">
        <f>IF($H97="(en blanco)","",IF($H97="","",IFERROR(IF(VLOOKUP(K97+7,'Fechas de clase'!$B$5:$B$102,1,0),K97+14),K97+7)))</f>
        <v/>
      </c>
      <c r="M97" s="288" t="str">
        <f>IF($H97="(en blanco)","",IF($H97="","",IFERROR(IF(VLOOKUP(L97+7,'Fechas de clase'!$B$5:$B$102,1,0),L97+14),L97+7)))</f>
        <v/>
      </c>
      <c r="N97" s="288" t="str">
        <f>IF($H97="(en blanco)","",IF($H97="","",IFERROR(IF(VLOOKUP(M97+7,'Fechas de clase'!$B$5:$B$102,1,0),M97+14),M97+7)))</f>
        <v/>
      </c>
      <c r="O97" s="288" t="str">
        <f>IF($H97="(en blanco)","",IF($H97="","",IFERROR(IF(VLOOKUP(N97+7,'Fechas de clase'!$B$5:$B$102,1,0),N97+14),N97+7)))</f>
        <v/>
      </c>
      <c r="P97" s="288" t="str">
        <f>IF($H97="(en blanco)","",IF($H97="","",IFERROR(IF(VLOOKUP(O97+7,'Fechas de clase'!$B$5:$B$102,1,0),O97+14),O97+7)))</f>
        <v/>
      </c>
      <c r="Q97" s="288" t="str">
        <f>IF($H97="(en blanco)","",IF($H97="","",IFERROR(IF(VLOOKUP(P97+7,'Fechas de clase'!$B$5:$B$102,1,0),P97+14),P97+7)))</f>
        <v/>
      </c>
      <c r="R97" s="288" t="str">
        <f>IF($H97="(en blanco)","",IF($H97="","",IFERROR(IF(VLOOKUP(Q97+7,'Fechas de clase'!$B$5:$B$102,1,0),Q97+14),Q97+7)))</f>
        <v/>
      </c>
      <c r="S97" s="288" t="str">
        <f>IF($H97="(en blanco)","",IF($H97="","",IFERROR(IF(VLOOKUP(R97+7,'Fechas de clase'!$B$5:$B$102,1,0),R97+14),R97+7)))</f>
        <v/>
      </c>
      <c r="T97" s="288" t="str">
        <f>IF($H97="(en blanco)","",IF($H97="","",IFERROR(IF(VLOOKUP(S97+7,'Fechas de clase'!$B$5:$B$102,1,0),S97+14),S97+7)))</f>
        <v/>
      </c>
      <c r="U97" s="288" t="str">
        <f>IF($H97="(en blanco)","",IF($H97="","",IFERROR(IF(VLOOKUP(T97+7,'Fechas de clase'!$B$5:$B$102,1,0),T97+14),T97+7)))</f>
        <v/>
      </c>
      <c r="V97" s="288" t="str">
        <f>IF($H97="(en blanco)","",IF($H97="","",IFERROR(IF(VLOOKUP(U97+7,'Fechas de clase'!$B$5:$B$102,1,0),U97+14),U97+7)))</f>
        <v/>
      </c>
      <c r="W97" s="288" t="str">
        <f>IF($H97="(en blanco)","",IF($H97="","",IFERROR(IF(VLOOKUP(V97+7,'Fechas de clase'!$B$5:$B$102,1,0),V97+14),V97+7)))</f>
        <v/>
      </c>
      <c r="X97" s="288" t="str">
        <f>IF($H97="(en blanco)","",IF($H97="","",IFERROR(IF(VLOOKUP(W97+7,'Fechas de clase'!$B$5:$B$102,1,0),W97+14),W97+7)))</f>
        <v/>
      </c>
      <c r="Y97" s="288" t="str">
        <f>IF($H97="(en blanco)","",IF($H97="","",IFERROR(IF(VLOOKUP(X97+7,'Fechas de clase'!$B$5:$B$102,1,0),X97+14),X97+7)))</f>
        <v/>
      </c>
    </row>
    <row r="98" spans="2:25">
      <c r="B98" s="289"/>
      <c r="J98" s="287" t="str">
        <f t="shared" si="1"/>
        <v/>
      </c>
      <c r="K98" s="288" t="str">
        <f>IF($H98="(en blanco)","",IF($H98="","",IFERROR(IF(VLOOKUP(H98+7,'Fechas de clase'!$B$5:$B$102,1,0),H98+14),H98+7)))</f>
        <v/>
      </c>
      <c r="L98" s="288" t="str">
        <f>IF($H98="(en blanco)","",IF($H98="","",IFERROR(IF(VLOOKUP(K98+7,'Fechas de clase'!$B$5:$B$102,1,0),K98+14),K98+7)))</f>
        <v/>
      </c>
      <c r="M98" s="288" t="str">
        <f>IF($H98="(en blanco)","",IF($H98="","",IFERROR(IF(VLOOKUP(L98+7,'Fechas de clase'!$B$5:$B$102,1,0),L98+14),L98+7)))</f>
        <v/>
      </c>
      <c r="N98" s="288" t="str">
        <f>IF($H98="(en blanco)","",IF($H98="","",IFERROR(IF(VLOOKUP(M98+7,'Fechas de clase'!$B$5:$B$102,1,0),M98+14),M98+7)))</f>
        <v/>
      </c>
      <c r="O98" s="288" t="str">
        <f>IF($H98="(en blanco)","",IF($H98="","",IFERROR(IF(VLOOKUP(N98+7,'Fechas de clase'!$B$5:$B$102,1,0),N98+14),N98+7)))</f>
        <v/>
      </c>
      <c r="P98" s="288" t="str">
        <f>IF($H98="(en blanco)","",IF($H98="","",IFERROR(IF(VLOOKUP(O98+7,'Fechas de clase'!$B$5:$B$102,1,0),O98+14),O98+7)))</f>
        <v/>
      </c>
      <c r="Q98" s="288" t="str">
        <f>IF($H98="(en blanco)","",IF($H98="","",IFERROR(IF(VLOOKUP(P98+7,'Fechas de clase'!$B$5:$B$102,1,0),P98+14),P98+7)))</f>
        <v/>
      </c>
      <c r="R98" s="288" t="str">
        <f>IF($H98="(en blanco)","",IF($H98="","",IFERROR(IF(VLOOKUP(Q98+7,'Fechas de clase'!$B$5:$B$102,1,0),Q98+14),Q98+7)))</f>
        <v/>
      </c>
      <c r="S98" s="288" t="str">
        <f>IF($H98="(en blanco)","",IF($H98="","",IFERROR(IF(VLOOKUP(R98+7,'Fechas de clase'!$B$5:$B$102,1,0),R98+14),R98+7)))</f>
        <v/>
      </c>
      <c r="T98" s="288" t="str">
        <f>IF($H98="(en blanco)","",IF($H98="","",IFERROR(IF(VLOOKUP(S98+7,'Fechas de clase'!$B$5:$B$102,1,0),S98+14),S98+7)))</f>
        <v/>
      </c>
      <c r="U98" s="288" t="str">
        <f>IF($H98="(en blanco)","",IF($H98="","",IFERROR(IF(VLOOKUP(T98+7,'Fechas de clase'!$B$5:$B$102,1,0),T98+14),T98+7)))</f>
        <v/>
      </c>
      <c r="V98" s="288" t="str">
        <f>IF($H98="(en blanco)","",IF($H98="","",IFERROR(IF(VLOOKUP(U98+7,'Fechas de clase'!$B$5:$B$102,1,0),U98+14),U98+7)))</f>
        <v/>
      </c>
      <c r="W98" s="288" t="str">
        <f>IF($H98="(en blanco)","",IF($H98="","",IFERROR(IF(VLOOKUP(V98+7,'Fechas de clase'!$B$5:$B$102,1,0),V98+14),V98+7)))</f>
        <v/>
      </c>
      <c r="X98" s="288" t="str">
        <f>IF($H98="(en blanco)","",IF($H98="","",IFERROR(IF(VLOOKUP(W98+7,'Fechas de clase'!$B$5:$B$102,1,0),W98+14),W98+7)))</f>
        <v/>
      </c>
      <c r="Y98" s="288" t="str">
        <f>IF($H98="(en blanco)","",IF($H98="","",IFERROR(IF(VLOOKUP(X98+7,'Fechas de clase'!$B$5:$B$102,1,0),X98+14),X98+7)))</f>
        <v/>
      </c>
    </row>
    <row r="99" spans="2:25">
      <c r="B99" s="289"/>
      <c r="J99" s="287" t="str">
        <f t="shared" si="1"/>
        <v/>
      </c>
      <c r="K99" s="288" t="str">
        <f>IF($H99="(en blanco)","",IF($H99="","",IFERROR(IF(VLOOKUP(H99+7,'Fechas de clase'!$B$5:$B$102,1,0),H99+14),H99+7)))</f>
        <v/>
      </c>
      <c r="L99" s="288" t="str">
        <f>IF($H99="(en blanco)","",IF($H99="","",IFERROR(IF(VLOOKUP(K99+7,'Fechas de clase'!$B$5:$B$102,1,0),K99+14),K99+7)))</f>
        <v/>
      </c>
      <c r="M99" s="288" t="str">
        <f>IF($H99="(en blanco)","",IF($H99="","",IFERROR(IF(VLOOKUP(L99+7,'Fechas de clase'!$B$5:$B$102,1,0),L99+14),L99+7)))</f>
        <v/>
      </c>
      <c r="N99" s="288" t="str">
        <f>IF($H99="(en blanco)","",IF($H99="","",IFERROR(IF(VLOOKUP(M99+7,'Fechas de clase'!$B$5:$B$102,1,0),M99+14),M99+7)))</f>
        <v/>
      </c>
      <c r="O99" s="288" t="str">
        <f>IF($H99="(en blanco)","",IF($H99="","",IFERROR(IF(VLOOKUP(N99+7,'Fechas de clase'!$B$5:$B$102,1,0),N99+14),N99+7)))</f>
        <v/>
      </c>
      <c r="P99" s="288" t="str">
        <f>IF($H99="(en blanco)","",IF($H99="","",IFERROR(IF(VLOOKUP(O99+7,'Fechas de clase'!$B$5:$B$102,1,0),O99+14),O99+7)))</f>
        <v/>
      </c>
      <c r="Q99" s="288" t="str">
        <f>IF($H99="(en blanco)","",IF($H99="","",IFERROR(IF(VLOOKUP(P99+7,'Fechas de clase'!$B$5:$B$102,1,0),P99+14),P99+7)))</f>
        <v/>
      </c>
      <c r="R99" s="288" t="str">
        <f>IF($H99="(en blanco)","",IF($H99="","",IFERROR(IF(VLOOKUP(Q99+7,'Fechas de clase'!$B$5:$B$102,1,0),Q99+14),Q99+7)))</f>
        <v/>
      </c>
      <c r="S99" s="288" t="str">
        <f>IF($H99="(en blanco)","",IF($H99="","",IFERROR(IF(VLOOKUP(R99+7,'Fechas de clase'!$B$5:$B$102,1,0),R99+14),R99+7)))</f>
        <v/>
      </c>
      <c r="T99" s="288" t="str">
        <f>IF($H99="(en blanco)","",IF($H99="","",IFERROR(IF(VLOOKUP(S99+7,'Fechas de clase'!$B$5:$B$102,1,0),S99+14),S99+7)))</f>
        <v/>
      </c>
      <c r="U99" s="288" t="str">
        <f>IF($H99="(en blanco)","",IF($H99="","",IFERROR(IF(VLOOKUP(T99+7,'Fechas de clase'!$B$5:$B$102,1,0),T99+14),T99+7)))</f>
        <v/>
      </c>
      <c r="V99" s="288" t="str">
        <f>IF($H99="(en blanco)","",IF($H99="","",IFERROR(IF(VLOOKUP(U99+7,'Fechas de clase'!$B$5:$B$102,1,0),U99+14),U99+7)))</f>
        <v/>
      </c>
      <c r="W99" s="288" t="str">
        <f>IF($H99="(en blanco)","",IF($H99="","",IFERROR(IF(VLOOKUP(V99+7,'Fechas de clase'!$B$5:$B$102,1,0),V99+14),V99+7)))</f>
        <v/>
      </c>
      <c r="X99" s="288" t="str">
        <f>IF($H99="(en blanco)","",IF($H99="","",IFERROR(IF(VLOOKUP(W99+7,'Fechas de clase'!$B$5:$B$102,1,0),W99+14),W99+7)))</f>
        <v/>
      </c>
      <c r="Y99" s="288" t="str">
        <f>IF($H99="(en blanco)","",IF($H99="","",IFERROR(IF(VLOOKUP(X99+7,'Fechas de clase'!$B$5:$B$102,1,0),X99+14),X99+7)))</f>
        <v/>
      </c>
    </row>
    <row r="100" spans="2:25">
      <c r="B100" s="289"/>
      <c r="J100" s="287" t="str">
        <f t="shared" si="1"/>
        <v/>
      </c>
      <c r="K100" s="288" t="str">
        <f>IF($H100="(en blanco)","",IF($H100="","",IFERROR(IF(VLOOKUP(H100+7,'Fechas de clase'!$B$5:$B$102,1,0),H100+14),H100+7)))</f>
        <v/>
      </c>
      <c r="L100" s="288" t="str">
        <f>IF($H100="(en blanco)","",IF($H100="","",IFERROR(IF(VLOOKUP(K100+7,'Fechas de clase'!$B$5:$B$102,1,0),K100+14),K100+7)))</f>
        <v/>
      </c>
      <c r="M100" s="288" t="str">
        <f>IF($H100="(en blanco)","",IF($H100="","",IFERROR(IF(VLOOKUP(L100+7,'Fechas de clase'!$B$5:$B$102,1,0),L100+14),L100+7)))</f>
        <v/>
      </c>
      <c r="N100" s="288" t="str">
        <f>IF($H100="(en blanco)","",IF($H100="","",IFERROR(IF(VLOOKUP(M100+7,'Fechas de clase'!$B$5:$B$102,1,0),M100+14),M100+7)))</f>
        <v/>
      </c>
      <c r="O100" s="288" t="str">
        <f>IF($H100="(en blanco)","",IF($H100="","",IFERROR(IF(VLOOKUP(N100+7,'Fechas de clase'!$B$5:$B$102,1,0),N100+14),N100+7)))</f>
        <v/>
      </c>
      <c r="P100" s="288" t="str">
        <f>IF($H100="(en blanco)","",IF($H100="","",IFERROR(IF(VLOOKUP(O100+7,'Fechas de clase'!$B$5:$B$102,1,0),O100+14),O100+7)))</f>
        <v/>
      </c>
      <c r="Q100" s="288" t="str">
        <f>IF($H100="(en blanco)","",IF($H100="","",IFERROR(IF(VLOOKUP(P100+7,'Fechas de clase'!$B$5:$B$102,1,0),P100+14),P100+7)))</f>
        <v/>
      </c>
      <c r="R100" s="288" t="str">
        <f>IF($H100="(en blanco)","",IF($H100="","",IFERROR(IF(VLOOKUP(Q100+7,'Fechas de clase'!$B$5:$B$102,1,0),Q100+14),Q100+7)))</f>
        <v/>
      </c>
      <c r="S100" s="288" t="str">
        <f>IF($H100="(en blanco)","",IF($H100="","",IFERROR(IF(VLOOKUP(R100+7,'Fechas de clase'!$B$5:$B$102,1,0),R100+14),R100+7)))</f>
        <v/>
      </c>
      <c r="T100" s="288" t="str">
        <f>IF($H100="(en blanco)","",IF($H100="","",IFERROR(IF(VLOOKUP(S100+7,'Fechas de clase'!$B$5:$B$102,1,0),S100+14),S100+7)))</f>
        <v/>
      </c>
      <c r="U100" s="288" t="str">
        <f>IF($H100="(en blanco)","",IF($H100="","",IFERROR(IF(VLOOKUP(T100+7,'Fechas de clase'!$B$5:$B$102,1,0),T100+14),T100+7)))</f>
        <v/>
      </c>
      <c r="V100" s="288" t="str">
        <f>IF($H100="(en blanco)","",IF($H100="","",IFERROR(IF(VLOOKUP(U100+7,'Fechas de clase'!$B$5:$B$102,1,0),U100+14),U100+7)))</f>
        <v/>
      </c>
      <c r="W100" s="288" t="str">
        <f>IF($H100="(en blanco)","",IF($H100="","",IFERROR(IF(VLOOKUP(V100+7,'Fechas de clase'!$B$5:$B$102,1,0),V100+14),V100+7)))</f>
        <v/>
      </c>
      <c r="X100" s="288" t="str">
        <f>IF($H100="(en blanco)","",IF($H100="","",IFERROR(IF(VLOOKUP(W100+7,'Fechas de clase'!$B$5:$B$102,1,0),W100+14),W100+7)))</f>
        <v/>
      </c>
      <c r="Y100" s="288" t="str">
        <f>IF($H100="(en blanco)","",IF($H100="","",IFERROR(IF(VLOOKUP(X100+7,'Fechas de clase'!$B$5:$B$102,1,0),X100+14),X100+7)))</f>
        <v/>
      </c>
    </row>
    <row r="101" spans="2:25">
      <c r="B101" s="289"/>
      <c r="J101" s="287" t="str">
        <f t="shared" si="1"/>
        <v/>
      </c>
      <c r="K101" s="288" t="str">
        <f>IF($H101="(en blanco)","",IF($H101="","",IFERROR(IF(VLOOKUP(H101+7,'Fechas de clase'!$B$5:$B$102,1,0),H101+14),H101+7)))</f>
        <v/>
      </c>
      <c r="L101" s="288" t="str">
        <f>IF($H101="(en blanco)","",IF($H101="","",IFERROR(IF(VLOOKUP(K101+7,'Fechas de clase'!$B$5:$B$102,1,0),K101+14),K101+7)))</f>
        <v/>
      </c>
      <c r="M101" s="288" t="str">
        <f>IF($H101="(en blanco)","",IF($H101="","",IFERROR(IF(VLOOKUP(L101+7,'Fechas de clase'!$B$5:$B$102,1,0),L101+14),L101+7)))</f>
        <v/>
      </c>
      <c r="N101" s="288" t="str">
        <f>IF($H101="(en blanco)","",IF($H101="","",IFERROR(IF(VLOOKUP(M101+7,'Fechas de clase'!$B$5:$B$102,1,0),M101+14),M101+7)))</f>
        <v/>
      </c>
      <c r="O101" s="288" t="str">
        <f>IF($H101="(en blanco)","",IF($H101="","",IFERROR(IF(VLOOKUP(N101+7,'Fechas de clase'!$B$5:$B$102,1,0),N101+14),N101+7)))</f>
        <v/>
      </c>
      <c r="P101" s="288" t="str">
        <f>IF($H101="(en blanco)","",IF($H101="","",IFERROR(IF(VLOOKUP(O101+7,'Fechas de clase'!$B$5:$B$102,1,0),O101+14),O101+7)))</f>
        <v/>
      </c>
      <c r="Q101" s="288" t="str">
        <f>IF($H101="(en blanco)","",IF($H101="","",IFERROR(IF(VLOOKUP(P101+7,'Fechas de clase'!$B$5:$B$102,1,0),P101+14),P101+7)))</f>
        <v/>
      </c>
      <c r="R101" s="288" t="str">
        <f>IF($H101="(en blanco)","",IF($H101="","",IFERROR(IF(VLOOKUP(Q101+7,'Fechas de clase'!$B$5:$B$102,1,0),Q101+14),Q101+7)))</f>
        <v/>
      </c>
      <c r="S101" s="288" t="str">
        <f>IF($H101="(en blanco)","",IF($H101="","",IFERROR(IF(VLOOKUP(R101+7,'Fechas de clase'!$B$5:$B$102,1,0),R101+14),R101+7)))</f>
        <v/>
      </c>
      <c r="T101" s="288" t="str">
        <f>IF($H101="(en blanco)","",IF($H101="","",IFERROR(IF(VLOOKUP(S101+7,'Fechas de clase'!$B$5:$B$102,1,0),S101+14),S101+7)))</f>
        <v/>
      </c>
      <c r="U101" s="288" t="str">
        <f>IF($H101="(en blanco)","",IF($H101="","",IFERROR(IF(VLOOKUP(T101+7,'Fechas de clase'!$B$5:$B$102,1,0),T101+14),T101+7)))</f>
        <v/>
      </c>
      <c r="V101" s="288" t="str">
        <f>IF($H101="(en blanco)","",IF($H101="","",IFERROR(IF(VLOOKUP(U101+7,'Fechas de clase'!$B$5:$B$102,1,0),U101+14),U101+7)))</f>
        <v/>
      </c>
      <c r="W101" s="288" t="str">
        <f>IF($H101="(en blanco)","",IF($H101="","",IFERROR(IF(VLOOKUP(V101+7,'Fechas de clase'!$B$5:$B$102,1,0),V101+14),V101+7)))</f>
        <v/>
      </c>
      <c r="X101" s="288" t="str">
        <f>IF($H101="(en blanco)","",IF($H101="","",IFERROR(IF(VLOOKUP(W101+7,'Fechas de clase'!$B$5:$B$102,1,0),W101+14),W101+7)))</f>
        <v/>
      </c>
      <c r="Y101" s="288" t="str">
        <f>IF($H101="(en blanco)","",IF($H101="","",IFERROR(IF(VLOOKUP(X101+7,'Fechas de clase'!$B$5:$B$102,1,0),X101+14),X101+7)))</f>
        <v/>
      </c>
    </row>
    <row r="102" spans="2:25">
      <c r="B102" s="289"/>
      <c r="J102" s="287" t="str">
        <f t="shared" si="1"/>
        <v/>
      </c>
      <c r="K102" s="288" t="str">
        <f>IF($H102="(en blanco)","",IF($H102="","",IFERROR(IF(VLOOKUP(H102+7,'Fechas de clase'!$B$5:$B$102,1,0),H102+14),H102+7)))</f>
        <v/>
      </c>
      <c r="L102" s="288" t="str">
        <f>IF($H102="(en blanco)","",IF($H102="","",IFERROR(IF(VLOOKUP(K102+7,'Fechas de clase'!$B$5:$B$102,1,0),K102+14),K102+7)))</f>
        <v/>
      </c>
      <c r="M102" s="288" t="str">
        <f>IF($H102="(en blanco)","",IF($H102="","",IFERROR(IF(VLOOKUP(L102+7,'Fechas de clase'!$B$5:$B$102,1,0),L102+14),L102+7)))</f>
        <v/>
      </c>
      <c r="N102" s="288" t="str">
        <f>IF($H102="(en blanco)","",IF($H102="","",IFERROR(IF(VLOOKUP(M102+7,'Fechas de clase'!$B$5:$B$102,1,0),M102+14),M102+7)))</f>
        <v/>
      </c>
      <c r="O102" s="288" t="str">
        <f>IF($H102="(en blanco)","",IF($H102="","",IFERROR(IF(VLOOKUP(N102+7,'Fechas de clase'!$B$5:$B$102,1,0),N102+14),N102+7)))</f>
        <v/>
      </c>
      <c r="P102" s="288" t="str">
        <f>IF($H102="(en blanco)","",IF($H102="","",IFERROR(IF(VLOOKUP(O102+7,'Fechas de clase'!$B$5:$B$102,1,0),O102+14),O102+7)))</f>
        <v/>
      </c>
      <c r="Q102" s="288" t="str">
        <f>IF($H102="(en blanco)","",IF($H102="","",IFERROR(IF(VLOOKUP(P102+7,'Fechas de clase'!$B$5:$B$102,1,0),P102+14),P102+7)))</f>
        <v/>
      </c>
      <c r="R102" s="288" t="str">
        <f>IF($H102="(en blanco)","",IF($H102="","",IFERROR(IF(VLOOKUP(Q102+7,'Fechas de clase'!$B$5:$B$102,1,0),Q102+14),Q102+7)))</f>
        <v/>
      </c>
      <c r="S102" s="288" t="str">
        <f>IF($H102="(en blanco)","",IF($H102="","",IFERROR(IF(VLOOKUP(R102+7,'Fechas de clase'!$B$5:$B$102,1,0),R102+14),R102+7)))</f>
        <v/>
      </c>
      <c r="T102" s="288" t="str">
        <f>IF($H102="(en blanco)","",IF($H102="","",IFERROR(IF(VLOOKUP(S102+7,'Fechas de clase'!$B$5:$B$102,1,0),S102+14),S102+7)))</f>
        <v/>
      </c>
      <c r="U102" s="288" t="str">
        <f>IF($H102="(en blanco)","",IF($H102="","",IFERROR(IF(VLOOKUP(T102+7,'Fechas de clase'!$B$5:$B$102,1,0),T102+14),T102+7)))</f>
        <v/>
      </c>
      <c r="V102" s="288" t="str">
        <f>IF($H102="(en blanco)","",IF($H102="","",IFERROR(IF(VLOOKUP(U102+7,'Fechas de clase'!$B$5:$B$102,1,0),U102+14),U102+7)))</f>
        <v/>
      </c>
      <c r="W102" s="288" t="str">
        <f>IF($H102="(en blanco)","",IF($H102="","",IFERROR(IF(VLOOKUP(V102+7,'Fechas de clase'!$B$5:$B$102,1,0),V102+14),V102+7)))</f>
        <v/>
      </c>
      <c r="X102" s="288" t="str">
        <f>IF($H102="(en blanco)","",IF($H102="","",IFERROR(IF(VLOOKUP(W102+7,'Fechas de clase'!$B$5:$B$102,1,0),W102+14),W102+7)))</f>
        <v/>
      </c>
      <c r="Y102" s="288" t="str">
        <f>IF($H102="(en blanco)","",IF($H102="","",IFERROR(IF(VLOOKUP(X102+7,'Fechas de clase'!$B$5:$B$102,1,0),X102+14),X102+7)))</f>
        <v/>
      </c>
    </row>
  </sheetData>
  <mergeCells count="5">
    <mergeCell ref="B2:C3"/>
    <mergeCell ref="H2:Y2"/>
    <mergeCell ref="K4:M4"/>
    <mergeCell ref="N4:Q4"/>
    <mergeCell ref="R4:U4"/>
  </mergeCell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65B4F-E30C-4F3F-9134-963E5CDB1D50}">
  <sheetPr codeName="Hoja4"/>
  <dimension ref="A3:CR150"/>
  <sheetViews>
    <sheetView showGridLines="0" topLeftCell="BI1" zoomScale="60" zoomScaleNormal="60" zoomScalePageLayoutView="62" workbookViewId="0">
      <selection activeCell="BI2" sqref="BI2"/>
    </sheetView>
  </sheetViews>
  <sheetFormatPr defaultColWidth="9.140625" defaultRowHeight="14.45"/>
  <cols>
    <col min="1" max="1" width="5.28515625" hidden="1" customWidth="1"/>
    <col min="2" max="2" width="27.42578125" hidden="1" customWidth="1"/>
    <col min="3" max="3" width="29.7109375" hidden="1" customWidth="1"/>
    <col min="4" max="4" width="33.28515625" hidden="1" customWidth="1"/>
    <col min="5" max="5" width="21.42578125" hidden="1" customWidth="1"/>
    <col min="6" max="6" width="22.5703125" hidden="1" customWidth="1"/>
    <col min="7" max="7" width="11" hidden="1" customWidth="1"/>
    <col min="8" max="8" width="14" hidden="1" customWidth="1"/>
    <col min="9" max="10" width="10.28515625" hidden="1" customWidth="1"/>
    <col min="11" max="18" width="10.7109375" hidden="1" customWidth="1"/>
    <col min="19" max="19" width="10.28515625" hidden="1" customWidth="1"/>
    <col min="20" max="20" width="9.85546875" hidden="1" customWidth="1"/>
    <col min="21" max="25" width="10.28515625" hidden="1" customWidth="1"/>
    <col min="26" max="26" width="7.85546875" hidden="1" customWidth="1"/>
    <col min="27" max="27" width="52.28515625" hidden="1" customWidth="1"/>
    <col min="28" max="32" width="18.28515625" hidden="1" customWidth="1"/>
    <col min="33" max="33" width="21" hidden="1" customWidth="1"/>
    <col min="34" max="34" width="19" hidden="1" customWidth="1"/>
    <col min="35" max="35" width="18.28515625" hidden="1" customWidth="1"/>
    <col min="36" max="36" width="2.28515625" hidden="1" customWidth="1"/>
    <col min="37" max="52" width="11.5703125" hidden="1" customWidth="1"/>
    <col min="53" max="53" width="24.85546875" hidden="1" customWidth="1"/>
    <col min="54" max="54" width="26.7109375" hidden="1" customWidth="1"/>
    <col min="55" max="55" width="11.5703125" hidden="1" customWidth="1"/>
    <col min="56" max="56" width="17.42578125" hidden="1" customWidth="1"/>
    <col min="57" max="57" width="11.5703125" hidden="1" customWidth="1"/>
    <col min="58" max="58" width="15.140625" hidden="1" customWidth="1"/>
    <col min="59" max="59" width="19" hidden="1" customWidth="1"/>
    <col min="60" max="60" width="17.5703125" hidden="1" customWidth="1"/>
    <col min="61" max="62" width="17.5703125" customWidth="1"/>
    <col min="63" max="63" width="16" customWidth="1"/>
    <col min="64" max="64" width="20.5703125" bestFit="1" customWidth="1"/>
    <col min="65" max="65" width="21" bestFit="1" customWidth="1"/>
    <col min="66" max="66" width="11" bestFit="1" customWidth="1"/>
    <col min="67" max="74" width="11.42578125" bestFit="1" customWidth="1"/>
    <col min="75" max="75" width="11" bestFit="1" customWidth="1"/>
    <col min="76" max="76" width="10.7109375" bestFit="1" customWidth="1"/>
    <col min="77" max="78" width="11" bestFit="1" customWidth="1"/>
    <col min="79" max="90" width="11.42578125"/>
    <col min="91" max="91" width="21.140625" customWidth="1"/>
    <col min="92" max="92" width="21.42578125" customWidth="1"/>
    <col min="93" max="93" width="14.28515625" customWidth="1"/>
    <col min="94" max="96" width="11.5703125" bestFit="1" customWidth="1"/>
  </cols>
  <sheetData>
    <row r="3" spans="2:59">
      <c r="B3" s="185" t="s">
        <v>11</v>
      </c>
      <c r="C3" t="s">
        <v>452</v>
      </c>
    </row>
    <row r="4" spans="2:59">
      <c r="B4" s="185" t="s">
        <v>68</v>
      </c>
      <c r="C4" t="s">
        <v>453</v>
      </c>
      <c r="D4" s="63"/>
      <c r="BB4" s="185" t="s">
        <v>11</v>
      </c>
      <c r="BC4" t="s">
        <v>452</v>
      </c>
    </row>
    <row r="5" spans="2:59">
      <c r="D5" s="63"/>
      <c r="BB5" s="185" t="s">
        <v>68</v>
      </c>
      <c r="BC5" t="s">
        <v>453</v>
      </c>
      <c r="BD5" s="63"/>
    </row>
    <row r="6" spans="2:59">
      <c r="B6" s="185" t="s">
        <v>14</v>
      </c>
      <c r="C6" s="185" t="s">
        <v>67</v>
      </c>
      <c r="D6" s="185" t="s">
        <v>10</v>
      </c>
      <c r="E6" s="185" t="s">
        <v>454</v>
      </c>
      <c r="F6" s="185" t="s">
        <v>31</v>
      </c>
      <c r="G6" s="185" t="s">
        <v>32</v>
      </c>
      <c r="H6" t="s">
        <v>455</v>
      </c>
      <c r="I6" s="204" t="s">
        <v>456</v>
      </c>
      <c r="J6" s="187" t="s">
        <v>457</v>
      </c>
      <c r="K6" s="188" t="s">
        <v>458</v>
      </c>
      <c r="L6" s="188" t="s">
        <v>459</v>
      </c>
      <c r="M6" s="188" t="s">
        <v>460</v>
      </c>
      <c r="N6" s="188" t="s">
        <v>461</v>
      </c>
      <c r="O6" s="188" t="s">
        <v>462</v>
      </c>
      <c r="P6" s="188" t="s">
        <v>463</v>
      </c>
      <c r="Q6" s="188" t="s">
        <v>464</v>
      </c>
      <c r="R6" s="188" t="s">
        <v>465</v>
      </c>
      <c r="S6" s="188" t="s">
        <v>466</v>
      </c>
      <c r="T6" s="188" t="s">
        <v>467</v>
      </c>
      <c r="U6" s="188" t="s">
        <v>468</v>
      </c>
      <c r="V6" s="188" t="s">
        <v>469</v>
      </c>
      <c r="W6" s="188" t="s">
        <v>470</v>
      </c>
      <c r="X6" s="188" t="s">
        <v>471</v>
      </c>
      <c r="Y6" s="189" t="s">
        <v>472</v>
      </c>
      <c r="AA6" s="187" t="s">
        <v>65</v>
      </c>
      <c r="AB6" s="188" t="s">
        <v>10</v>
      </c>
      <c r="AC6" s="188" t="s">
        <v>14</v>
      </c>
      <c r="AD6" s="188" t="s">
        <v>11</v>
      </c>
      <c r="AE6" s="188" t="s">
        <v>473</v>
      </c>
      <c r="AF6" s="188" t="s">
        <v>24</v>
      </c>
      <c r="AG6" s="188" t="s">
        <v>31</v>
      </c>
      <c r="AH6" s="188" t="s">
        <v>32</v>
      </c>
      <c r="AI6" s="188" t="s">
        <v>474</v>
      </c>
      <c r="AJ6" s="188" t="s">
        <v>475</v>
      </c>
      <c r="AK6" s="188" t="s">
        <v>457</v>
      </c>
      <c r="AL6" s="188" t="s">
        <v>458</v>
      </c>
      <c r="AM6" s="188" t="s">
        <v>459</v>
      </c>
      <c r="AN6" s="188" t="s">
        <v>460</v>
      </c>
      <c r="AO6" s="188" t="s">
        <v>461</v>
      </c>
      <c r="AP6" s="188" t="s">
        <v>462</v>
      </c>
      <c r="AQ6" s="188" t="s">
        <v>463</v>
      </c>
      <c r="AR6" s="188" t="s">
        <v>464</v>
      </c>
      <c r="AS6" s="188" t="s">
        <v>465</v>
      </c>
      <c r="AT6" s="188" t="s">
        <v>466</v>
      </c>
      <c r="AU6" s="188" t="s">
        <v>467</v>
      </c>
      <c r="AV6" s="188" t="s">
        <v>468</v>
      </c>
      <c r="AW6" s="188" t="s">
        <v>469</v>
      </c>
      <c r="AX6" s="188" t="s">
        <v>470</v>
      </c>
      <c r="AY6" s="188" t="s">
        <v>471</v>
      </c>
      <c r="AZ6" s="189" t="s">
        <v>472</v>
      </c>
      <c r="BA6" s="204" t="s">
        <v>456</v>
      </c>
      <c r="BD6" s="63"/>
    </row>
    <row r="7" spans="2:59">
      <c r="B7" s="63">
        <v>45671</v>
      </c>
      <c r="C7" t="s">
        <v>476</v>
      </c>
      <c r="D7" t="s">
        <v>72</v>
      </c>
      <c r="E7" t="s">
        <v>82</v>
      </c>
      <c r="F7" t="s">
        <v>83</v>
      </c>
      <c r="G7" t="s">
        <v>84</v>
      </c>
      <c r="H7" s="328">
        <v>10</v>
      </c>
      <c r="I7">
        <f>IF(C7="","",COUNTIFS(Tabla1[[#All],[¿Pasó a miembro?]],"Si",Tabla1[[#All],[Tipo Incrito]],"&lt;&gt;Pre-Inscrito",Tabla1[[#All],[llave2]],Gráficos_!C7))</f>
        <v>0</v>
      </c>
      <c r="J7" s="186">
        <f>IF(C7="","",COUNTIFS(Tabla1[[#All],[sem 01]],"=P",Tabla1[[#All],[llave2]],Gráficos_!C7))</f>
        <v>8</v>
      </c>
      <c r="K7">
        <f>IF(C7="","",COUNTIFS(Tabla1[[#All],[sem 02]],"=P",Tabla1[[#All],[llave2]],Gráficos_!C7))</f>
        <v>10</v>
      </c>
      <c r="L7">
        <f>IF(C7="","",COUNTIFS(Tabla1[[#All],[sem 03]],"=P",Tabla1[[#All],[llave2]],Gráficos_!C7))</f>
        <v>4</v>
      </c>
      <c r="M7">
        <f>IF(C7="","",COUNTIFS(Tabla1[[#All],[sem 04]],"=P",Tabla1[[#All],[llave2]],Gráficos_!C7))</f>
        <v>6</v>
      </c>
      <c r="N7">
        <f>IF(C7="","",COUNTIFS(Tabla1[[#All],[sem 05]],"=P",Tabla1[[#All],[llave2]],Gráficos_!C7))</f>
        <v>5</v>
      </c>
      <c r="O7">
        <f>IF(C7="","",COUNTIFS(Tabla1[[#All],[sem 06]],"=P",Tabla1[[#All],[llave2]],Gráficos_!C7))</f>
        <v>6</v>
      </c>
      <c r="P7">
        <f>IF(C7="","",COUNTIFS(Tabla1[[#All],[sem 07]],"=P",Tabla1[[#All],[llave2]],Gráficos_!C7))</f>
        <v>2</v>
      </c>
      <c r="Q7">
        <f>IF(C7="","",COUNTIFS(Tabla1[[#All],[sem 08]],"=P",Tabla1[[#All],[llave2]],Gráficos_!C7))</f>
        <v>2</v>
      </c>
      <c r="R7">
        <f>IF(C7="","",COUNTIFS(Tabla1[[#All],[sem 09]],"=P",Tabla1[[#All],[llave2]],Gráficos_!C7))</f>
        <v>0</v>
      </c>
      <c r="S7">
        <f>IF(C7="","",COUNTIFS(Tabla1[[#All],[sem 10]],"=P",Tabla1[[#All],[llave2]],Gráficos_!C7))</f>
        <v>0</v>
      </c>
      <c r="T7">
        <f>IF(C7="","",COUNTIFS(Tabla1[[#All],[sem 11]],"=P",Tabla1[[#All],[llave2]],Gráficos_!C7))</f>
        <v>0</v>
      </c>
      <c r="U7">
        <f>IF(C7="","",COUNTIFS(Tabla1[[#All],[sem 12]],"=P",Tabla1[[#All],[llave2]],Gráficos_!C7))</f>
        <v>0</v>
      </c>
      <c r="V7">
        <f>IF(C7="","",COUNTIFS(Tabla1[[#All],[sem 13]],"=P",Tabla1[[#All],[llave2]],Gráficos_!C7))</f>
        <v>0</v>
      </c>
      <c r="W7">
        <f>IF(C7="","",COUNTIFS(Tabla1[[#All],[sem 14]],"=P",Tabla1[[#All],[llave2]],Gráficos_!C7))</f>
        <v>0</v>
      </c>
      <c r="X7">
        <f>IF(C7="","",COUNTIFS(Tabla1[[#All],[sem 15]],"=P",Tabla1[[#All],[llave2]],Gráficos_!C7))</f>
        <v>0</v>
      </c>
      <c r="Y7" s="190">
        <f>IF(C7="","",COUNTIFS(Tabla1[[#All],[sem 16]],"=P",Tabla1[[#All],[llave2]],Gráficos_!C7))</f>
        <v>0</v>
      </c>
      <c r="AA7" s="186" t="str">
        <f t="shared" ref="AA7:AA38" si="0">IF(OR(C7="",C7="(En blanco)"),"",C7)</f>
        <v>Trujillo-Enero-Martes-7:30 - 9:30 pm-45671-Inscrito Nuevo</v>
      </c>
      <c r="AB7" t="str">
        <f t="shared" ref="AB7:AB38" si="1">IF(OR(D7="",D7="(En blanco)"),"",D7)</f>
        <v>Conócete a ti mismo</v>
      </c>
      <c r="AC7" s="63">
        <f t="shared" ref="AC7:AC38" si="2">IF(OR(B7="",B7="(En blanco)"),"",B7)</f>
        <v>45671</v>
      </c>
      <c r="AD7" t="str">
        <f t="shared" ref="AD7:AD38" si="3">IF(OR(B7="",B7="(En blanco)"),"",TEXT(B7,"mmmm"))</f>
        <v>January</v>
      </c>
      <c r="AE7" t="str">
        <f>IF(OR(B7="",B7="(En blanco)"),"",TEXT(B7,"yyyy"))</f>
        <v>2025</v>
      </c>
      <c r="AF7" t="str">
        <f t="shared" ref="AF7:AF38" si="4">IF(OR(E7="",E7="(En blanco)"),"",E7)</f>
        <v>Inscrito Nuevo</v>
      </c>
      <c r="AG7" t="str">
        <f t="shared" ref="AG7:AG38" si="5">IF(OR(F7="",F7="(En blanco)"),"",F7)</f>
        <v>Pilar Mendez</v>
      </c>
      <c r="AH7" t="str">
        <f t="shared" ref="AH7:AH38" si="6">IF(OR(G7="",G7="(En blanco)"),"",G7)</f>
        <v>Richard Antunez</v>
      </c>
      <c r="AI7">
        <f t="shared" ref="AI7:AI38" si="7">IF(H7="","",H7)</f>
        <v>10</v>
      </c>
      <c r="AK7">
        <f>IF(J7="","",J7)</f>
        <v>8</v>
      </c>
      <c r="AL7">
        <f t="shared" ref="AL7:AV22" si="8">IF(K7="","",K7)</f>
        <v>10</v>
      </c>
      <c r="AM7">
        <f t="shared" si="8"/>
        <v>4</v>
      </c>
      <c r="AN7">
        <f t="shared" si="8"/>
        <v>6</v>
      </c>
      <c r="AO7">
        <f t="shared" si="8"/>
        <v>5</v>
      </c>
      <c r="AP7">
        <f t="shared" si="8"/>
        <v>6</v>
      </c>
      <c r="AQ7">
        <f t="shared" si="8"/>
        <v>2</v>
      </c>
      <c r="AR7">
        <f t="shared" si="8"/>
        <v>2</v>
      </c>
      <c r="AS7">
        <f t="shared" si="8"/>
        <v>0</v>
      </c>
      <c r="AT7">
        <f t="shared" si="8"/>
        <v>0</v>
      </c>
      <c r="AU7">
        <f t="shared" si="8"/>
        <v>0</v>
      </c>
      <c r="AV7">
        <f t="shared" si="8"/>
        <v>0</v>
      </c>
      <c r="AW7">
        <f t="shared" ref="AW7:AW70" si="9">IF(V7="","",V7)</f>
        <v>0</v>
      </c>
      <c r="AX7">
        <f t="shared" ref="AX7:AX70" si="10">IF(W7="","",W7)</f>
        <v>0</v>
      </c>
      <c r="AY7">
        <f t="shared" ref="AY7:AY70" si="11">IF(X7="","",X7)</f>
        <v>0</v>
      </c>
      <c r="AZ7" s="190">
        <f t="shared" ref="AZ7:AZ70" si="12">IF(Y7="","",Y7)</f>
        <v>0</v>
      </c>
      <c r="BA7">
        <f>IF(I7="","",I7)</f>
        <v>0</v>
      </c>
      <c r="BB7" s="185" t="s">
        <v>14</v>
      </c>
      <c r="BC7" s="185" t="s">
        <v>10</v>
      </c>
      <c r="BD7" s="185" t="s">
        <v>454</v>
      </c>
      <c r="BE7" s="185" t="s">
        <v>31</v>
      </c>
      <c r="BF7" s="185" t="s">
        <v>32</v>
      </c>
      <c r="BG7" t="s">
        <v>455</v>
      </c>
    </row>
    <row r="8" spans="2:59">
      <c r="B8" s="63">
        <v>45671</v>
      </c>
      <c r="C8" t="s">
        <v>476</v>
      </c>
      <c r="D8" t="s">
        <v>72</v>
      </c>
      <c r="E8" t="s">
        <v>82</v>
      </c>
      <c r="F8" t="s">
        <v>93</v>
      </c>
      <c r="G8" t="s">
        <v>94</v>
      </c>
      <c r="H8" s="328">
        <v>1</v>
      </c>
      <c r="I8">
        <f>IF(C8="","",COUNTIFS(Tabla1[[#All],[¿Pasó a miembro?]],"Si",Tabla1[[#All],[Tipo Incrito]],"&lt;&gt;Pre-Inscrito",Tabla1[[#All],[llave2]],Gráficos_!C8))</f>
        <v>0</v>
      </c>
      <c r="J8" s="186">
        <f>IF(C8="","",COUNTIFS(Tabla1[[#All],[sem 01]],"=P",Tabla1[[#All],[llave2]],Gráficos_!C8))</f>
        <v>8</v>
      </c>
      <c r="K8">
        <f>IF(C8="","",COUNTIFS(Tabla1[[#All],[sem 02]],"=P",Tabla1[[#All],[llave2]],Gráficos_!C8))</f>
        <v>10</v>
      </c>
      <c r="L8">
        <f>IF(C8="","",COUNTIFS(Tabla1[[#All],[sem 03]],"=P",Tabla1[[#All],[llave2]],Gráficos_!C8))</f>
        <v>4</v>
      </c>
      <c r="M8">
        <f>IF(C8="","",COUNTIFS(Tabla1[[#All],[sem 04]],"=P",Tabla1[[#All],[llave2]],Gráficos_!C8))</f>
        <v>6</v>
      </c>
      <c r="N8">
        <f>IF(C8="","",COUNTIFS(Tabla1[[#All],[sem 05]],"=P",Tabla1[[#All],[llave2]],Gráficos_!C8))</f>
        <v>5</v>
      </c>
      <c r="O8">
        <f>IF(C8="","",COUNTIFS(Tabla1[[#All],[sem 06]],"=P",Tabla1[[#All],[llave2]],Gráficos_!C8))</f>
        <v>6</v>
      </c>
      <c r="P8">
        <f>IF(C8="","",COUNTIFS(Tabla1[[#All],[sem 07]],"=P",Tabla1[[#All],[llave2]],Gráficos_!C8))</f>
        <v>2</v>
      </c>
      <c r="Q8">
        <f>IF(C8="","",COUNTIFS(Tabla1[[#All],[sem 08]],"=P",Tabla1[[#All],[llave2]],Gráficos_!C8))</f>
        <v>2</v>
      </c>
      <c r="R8">
        <f>IF(C8="","",COUNTIFS(Tabla1[[#All],[sem 09]],"=P",Tabla1[[#All],[llave2]],Gráficos_!C8))</f>
        <v>0</v>
      </c>
      <c r="S8">
        <f>IF(C8="","",COUNTIFS(Tabla1[[#All],[sem 10]],"=P",Tabla1[[#All],[llave2]],Gráficos_!C8))</f>
        <v>0</v>
      </c>
      <c r="T8">
        <f>IF(C8="","",COUNTIFS(Tabla1[[#All],[sem 11]],"=P",Tabla1[[#All],[llave2]],Gráficos_!C8))</f>
        <v>0</v>
      </c>
      <c r="U8">
        <f>IF(C8="","",COUNTIFS(Tabla1[[#All],[sem 12]],"=P",Tabla1[[#All],[llave2]],Gráficos_!C8))</f>
        <v>0</v>
      </c>
      <c r="V8">
        <f>IF(C8="","",COUNTIFS(Tabla1[[#All],[sem 13]],"=P",Tabla1[[#All],[llave2]],Gráficos_!C8))</f>
        <v>0</v>
      </c>
      <c r="W8">
        <f>IF(C8="","",COUNTIFS(Tabla1[[#All],[sem 14]],"=P",Tabla1[[#All],[llave2]],Gráficos_!C8))</f>
        <v>0</v>
      </c>
      <c r="X8">
        <f>IF(C8="","",COUNTIFS(Tabla1[[#All],[sem 15]],"=P",Tabla1[[#All],[llave2]],Gráficos_!C8))</f>
        <v>0</v>
      </c>
      <c r="Y8" s="190">
        <f>IF(C8="","",COUNTIFS(Tabla1[[#All],[sem 16]],"=P",Tabla1[[#All],[llave2]],Gráficos_!C8))</f>
        <v>0</v>
      </c>
      <c r="AA8" s="186" t="str">
        <f t="shared" si="0"/>
        <v>Trujillo-Enero-Martes-7:30 - 9:30 pm-45671-Inscrito Nuevo</v>
      </c>
      <c r="AB8" t="str">
        <f t="shared" si="1"/>
        <v>Conócete a ti mismo</v>
      </c>
      <c r="AC8" s="63">
        <f t="shared" si="2"/>
        <v>45671</v>
      </c>
      <c r="AD8" t="str">
        <f t="shared" si="3"/>
        <v>January</v>
      </c>
      <c r="AE8" t="str">
        <f t="shared" ref="AE8:AE71" si="13">IF(OR(B8="",B8="(En blanco)"),"",TEXT(B8,"yyyy"))</f>
        <v>2025</v>
      </c>
      <c r="AF8" t="str">
        <f t="shared" si="4"/>
        <v>Inscrito Nuevo</v>
      </c>
      <c r="AG8" t="str">
        <f t="shared" si="5"/>
        <v>Elizabeth Tejada</v>
      </c>
      <c r="AH8" t="str">
        <f t="shared" si="6"/>
        <v>Carlos Vargas</v>
      </c>
      <c r="AI8">
        <f t="shared" si="7"/>
        <v>1</v>
      </c>
      <c r="AK8">
        <f t="shared" ref="AK8:AV28" si="14">IF(J8="","",J8)</f>
        <v>8</v>
      </c>
      <c r="AL8">
        <f t="shared" si="8"/>
        <v>10</v>
      </c>
      <c r="AM8">
        <f t="shared" si="8"/>
        <v>4</v>
      </c>
      <c r="AN8">
        <f t="shared" si="8"/>
        <v>6</v>
      </c>
      <c r="AO8">
        <f t="shared" si="8"/>
        <v>5</v>
      </c>
      <c r="AP8">
        <f t="shared" si="8"/>
        <v>6</v>
      </c>
      <c r="AQ8">
        <f t="shared" si="8"/>
        <v>2</v>
      </c>
      <c r="AR8">
        <f t="shared" si="8"/>
        <v>2</v>
      </c>
      <c r="AS8">
        <f t="shared" si="8"/>
        <v>0</v>
      </c>
      <c r="AT8">
        <f t="shared" si="8"/>
        <v>0</v>
      </c>
      <c r="AU8">
        <f t="shared" si="8"/>
        <v>0</v>
      </c>
      <c r="AV8">
        <f t="shared" si="8"/>
        <v>0</v>
      </c>
      <c r="AW8">
        <f t="shared" si="9"/>
        <v>0</v>
      </c>
      <c r="AX8">
        <f t="shared" si="10"/>
        <v>0</v>
      </c>
      <c r="AY8">
        <f t="shared" si="11"/>
        <v>0</v>
      </c>
      <c r="AZ8" s="190">
        <f t="shared" si="12"/>
        <v>0</v>
      </c>
      <c r="BA8">
        <f t="shared" ref="BA8:BA71" si="15">IF(I8="","",I8)</f>
        <v>0</v>
      </c>
      <c r="BB8" s="63">
        <v>45671</v>
      </c>
      <c r="BC8" t="s">
        <v>72</v>
      </c>
      <c r="BD8" t="s">
        <v>82</v>
      </c>
      <c r="BE8" t="s">
        <v>83</v>
      </c>
      <c r="BF8" t="s">
        <v>84</v>
      </c>
      <c r="BG8" s="328">
        <v>10</v>
      </c>
    </row>
    <row r="9" spans="2:59">
      <c r="B9" s="63">
        <v>45672</v>
      </c>
      <c r="C9" t="s">
        <v>477</v>
      </c>
      <c r="D9" t="s">
        <v>72</v>
      </c>
      <c r="E9" t="s">
        <v>82</v>
      </c>
      <c r="F9" t="s">
        <v>93</v>
      </c>
      <c r="G9" t="s">
        <v>94</v>
      </c>
      <c r="H9" s="328">
        <v>17</v>
      </c>
      <c r="I9">
        <f>IF(C9="","",COUNTIFS(Tabla1[[#All],[¿Pasó a miembro?]],"Si",Tabla1[[#All],[Tipo Incrito]],"&lt;&gt;Pre-Inscrito",Tabla1[[#All],[llave2]],Gráficos_!C9))</f>
        <v>0</v>
      </c>
      <c r="J9" s="186">
        <f>IF(C9="","",COUNTIFS(Tabla1[[#All],[sem 01]],"=P",Tabla1[[#All],[llave2]],Gráficos_!C9))</f>
        <v>14</v>
      </c>
      <c r="K9">
        <f>IF(C9="","",COUNTIFS(Tabla1[[#All],[sem 02]],"=P",Tabla1[[#All],[llave2]],Gráficos_!C9))</f>
        <v>16</v>
      </c>
      <c r="L9">
        <f>IF(C9="","",COUNTIFS(Tabla1[[#All],[sem 03]],"=P",Tabla1[[#All],[llave2]],Gráficos_!C9))</f>
        <v>12</v>
      </c>
      <c r="M9">
        <f>IF(C9="","",COUNTIFS(Tabla1[[#All],[sem 04]],"=P",Tabla1[[#All],[llave2]],Gráficos_!C9))</f>
        <v>13</v>
      </c>
      <c r="N9">
        <f>IF(C9="","",COUNTIFS(Tabla1[[#All],[sem 05]],"=P",Tabla1[[#All],[llave2]],Gráficos_!C9))</f>
        <v>11</v>
      </c>
      <c r="O9">
        <f>IF(C9="","",COUNTIFS(Tabla1[[#All],[sem 06]],"=P",Tabla1[[#All],[llave2]],Gráficos_!C9))</f>
        <v>10</v>
      </c>
      <c r="P9">
        <f>IF(C9="","",COUNTIFS(Tabla1[[#All],[sem 07]],"=P",Tabla1[[#All],[llave2]],Gráficos_!C9))</f>
        <v>12</v>
      </c>
      <c r="Q9">
        <f>IF(C9="","",COUNTIFS(Tabla1[[#All],[sem 08]],"=P",Tabla1[[#All],[llave2]],Gráficos_!C9))</f>
        <v>7</v>
      </c>
      <c r="R9">
        <f>IF(C9="","",COUNTIFS(Tabla1[[#All],[sem 09]],"=P",Tabla1[[#All],[llave2]],Gráficos_!C9))</f>
        <v>0</v>
      </c>
      <c r="S9">
        <f>IF(C9="","",COUNTIFS(Tabla1[[#All],[sem 10]],"=P",Tabla1[[#All],[llave2]],Gráficos_!C9))</f>
        <v>0</v>
      </c>
      <c r="T9">
        <f>IF(C9="","",COUNTIFS(Tabla1[[#All],[sem 11]],"=P",Tabla1[[#All],[llave2]],Gráficos_!C9))</f>
        <v>0</v>
      </c>
      <c r="U9">
        <f>IF(C9="","",COUNTIFS(Tabla1[[#All],[sem 12]],"=P",Tabla1[[#All],[llave2]],Gráficos_!C9))</f>
        <v>0</v>
      </c>
      <c r="V9">
        <f>IF(C9="","",COUNTIFS(Tabla1[[#All],[sem 13]],"=P",Tabla1[[#All],[llave2]],Gráficos_!C9))</f>
        <v>0</v>
      </c>
      <c r="W9">
        <f>IF(C9="","",COUNTIFS(Tabla1[[#All],[sem 14]],"=P",Tabla1[[#All],[llave2]],Gráficos_!C9))</f>
        <v>0</v>
      </c>
      <c r="X9">
        <f>IF(C9="","",COUNTIFS(Tabla1[[#All],[sem 15]],"=P",Tabla1[[#All],[llave2]],Gráficos_!C9))</f>
        <v>0</v>
      </c>
      <c r="Y9" s="190">
        <f>IF(C9="","",COUNTIFS(Tabla1[[#All],[sem 16]],"=P",Tabla1[[#All],[llave2]],Gráficos_!C9))</f>
        <v>0</v>
      </c>
      <c r="AA9" s="186" t="str">
        <f t="shared" si="0"/>
        <v>Trujillo-Enero-Miércoles-7:30 - 9:30 pm-45672-Inscrito Nuevo</v>
      </c>
      <c r="AB9" t="str">
        <f t="shared" si="1"/>
        <v>Conócete a ti mismo</v>
      </c>
      <c r="AC9" s="63">
        <f t="shared" si="2"/>
        <v>45672</v>
      </c>
      <c r="AD9" t="str">
        <f t="shared" si="3"/>
        <v>January</v>
      </c>
      <c r="AE9" t="str">
        <f t="shared" si="13"/>
        <v>2025</v>
      </c>
      <c r="AF9" t="str">
        <f t="shared" si="4"/>
        <v>Inscrito Nuevo</v>
      </c>
      <c r="AG9" t="str">
        <f t="shared" si="5"/>
        <v>Elizabeth Tejada</v>
      </c>
      <c r="AH9" t="str">
        <f t="shared" si="6"/>
        <v>Carlos Vargas</v>
      </c>
      <c r="AI9">
        <f t="shared" si="7"/>
        <v>17</v>
      </c>
      <c r="AK9">
        <f t="shared" si="14"/>
        <v>14</v>
      </c>
      <c r="AL9">
        <f t="shared" si="8"/>
        <v>16</v>
      </c>
      <c r="AM9">
        <f t="shared" si="8"/>
        <v>12</v>
      </c>
      <c r="AN9">
        <f t="shared" si="8"/>
        <v>13</v>
      </c>
      <c r="AO9">
        <f t="shared" si="8"/>
        <v>11</v>
      </c>
      <c r="AP9">
        <f t="shared" si="8"/>
        <v>10</v>
      </c>
      <c r="AQ9">
        <f t="shared" si="8"/>
        <v>12</v>
      </c>
      <c r="AR9">
        <f t="shared" si="8"/>
        <v>7</v>
      </c>
      <c r="AS9">
        <f t="shared" si="8"/>
        <v>0</v>
      </c>
      <c r="AT9">
        <f t="shared" si="8"/>
        <v>0</v>
      </c>
      <c r="AU9">
        <f t="shared" si="8"/>
        <v>0</v>
      </c>
      <c r="AV9">
        <f t="shared" si="8"/>
        <v>0</v>
      </c>
      <c r="AW9">
        <f t="shared" si="9"/>
        <v>0</v>
      </c>
      <c r="AX9">
        <f t="shared" si="10"/>
        <v>0</v>
      </c>
      <c r="AY9">
        <f t="shared" si="11"/>
        <v>0</v>
      </c>
      <c r="AZ9" s="190">
        <f t="shared" si="12"/>
        <v>0</v>
      </c>
      <c r="BA9">
        <f t="shared" si="15"/>
        <v>0</v>
      </c>
      <c r="BB9" s="63">
        <v>45671</v>
      </c>
      <c r="BC9" t="s">
        <v>72</v>
      </c>
      <c r="BD9" t="s">
        <v>82</v>
      </c>
      <c r="BE9" t="s">
        <v>93</v>
      </c>
      <c r="BF9" t="s">
        <v>94</v>
      </c>
      <c r="BG9" s="328">
        <v>1</v>
      </c>
    </row>
    <row r="10" spans="2:59">
      <c r="B10" s="63">
        <v>45699</v>
      </c>
      <c r="C10" t="s">
        <v>478</v>
      </c>
      <c r="D10" t="s">
        <v>72</v>
      </c>
      <c r="E10" t="s">
        <v>82</v>
      </c>
      <c r="F10" t="s">
        <v>206</v>
      </c>
      <c r="G10" t="s">
        <v>94</v>
      </c>
      <c r="H10" s="328">
        <v>6</v>
      </c>
      <c r="I10">
        <f>IF(C10="","",COUNTIFS(Tabla1[[#All],[¿Pasó a miembro?]],"Si",Tabla1[[#All],[Tipo Incrito]],"&lt;&gt;Pre-Inscrito",Tabla1[[#All],[llave2]],Gráficos_!C10))</f>
        <v>0</v>
      </c>
      <c r="J10" s="186">
        <f>IF(C10="","",COUNTIFS(Tabla1[[#All],[sem 01]],"=P",Tabla1[[#All],[llave2]],Gráficos_!C10))</f>
        <v>4</v>
      </c>
      <c r="K10">
        <f>IF(C10="","",COUNTIFS(Tabla1[[#All],[sem 02]],"=P",Tabla1[[#All],[llave2]],Gráficos_!C10))</f>
        <v>4</v>
      </c>
      <c r="L10">
        <f>IF(C10="","",COUNTIFS(Tabla1[[#All],[sem 03]],"=P",Tabla1[[#All],[llave2]],Gráficos_!C10))</f>
        <v>5</v>
      </c>
      <c r="M10">
        <f>IF(C10="","",COUNTIFS(Tabla1[[#All],[sem 04]],"=P",Tabla1[[#All],[llave2]],Gráficos_!C10))</f>
        <v>5</v>
      </c>
      <c r="N10">
        <f>IF(C10="","",COUNTIFS(Tabla1[[#All],[sem 05]],"=P",Tabla1[[#All],[llave2]],Gráficos_!C10))</f>
        <v>0</v>
      </c>
      <c r="O10">
        <f>IF(C10="","",COUNTIFS(Tabla1[[#All],[sem 06]],"=P",Tabla1[[#All],[llave2]],Gráficos_!C10))</f>
        <v>0</v>
      </c>
      <c r="P10">
        <f>IF(C10="","",COUNTIFS(Tabla1[[#All],[sem 07]],"=P",Tabla1[[#All],[llave2]],Gráficos_!C10))</f>
        <v>0</v>
      </c>
      <c r="Q10">
        <f>IF(C10="","",COUNTIFS(Tabla1[[#All],[sem 08]],"=P",Tabla1[[#All],[llave2]],Gráficos_!C10))</f>
        <v>0</v>
      </c>
      <c r="R10">
        <f>IF(C10="","",COUNTIFS(Tabla1[[#All],[sem 09]],"=P",Tabla1[[#All],[llave2]],Gráficos_!C10))</f>
        <v>0</v>
      </c>
      <c r="S10">
        <f>IF(C10="","",COUNTIFS(Tabla1[[#All],[sem 10]],"=P",Tabla1[[#All],[llave2]],Gráficos_!C10))</f>
        <v>0</v>
      </c>
      <c r="T10">
        <f>IF(C10="","",COUNTIFS(Tabla1[[#All],[sem 11]],"=P",Tabla1[[#All],[llave2]],Gráficos_!C10))</f>
        <v>0</v>
      </c>
      <c r="U10">
        <f>IF(C10="","",COUNTIFS(Tabla1[[#All],[sem 12]],"=P",Tabla1[[#All],[llave2]],Gráficos_!C10))</f>
        <v>0</v>
      </c>
      <c r="V10">
        <f>IF(C10="","",COUNTIFS(Tabla1[[#All],[sem 13]],"=P",Tabla1[[#All],[llave2]],Gráficos_!C10))</f>
        <v>0</v>
      </c>
      <c r="W10">
        <f>IF(C10="","",COUNTIFS(Tabla1[[#All],[sem 14]],"=P",Tabla1[[#All],[llave2]],Gráficos_!C10))</f>
        <v>0</v>
      </c>
      <c r="X10">
        <f>IF(C10="","",COUNTIFS(Tabla1[[#All],[sem 15]],"=P",Tabla1[[#All],[llave2]],Gráficos_!C10))</f>
        <v>0</v>
      </c>
      <c r="Y10" s="190">
        <f>IF(C10="","",COUNTIFS(Tabla1[[#All],[sem 16]],"=P",Tabla1[[#All],[llave2]],Gráficos_!C10))</f>
        <v>0</v>
      </c>
      <c r="AA10" s="186" t="str">
        <f t="shared" si="0"/>
        <v>Trujillo-Febrero-Martes-7:30 - 9:30 pm-45699-Inscrito Nuevo</v>
      </c>
      <c r="AB10" t="str">
        <f t="shared" si="1"/>
        <v>Conócete a ti mismo</v>
      </c>
      <c r="AC10" s="63">
        <f t="shared" si="2"/>
        <v>45699</v>
      </c>
      <c r="AD10" t="str">
        <f t="shared" si="3"/>
        <v>February</v>
      </c>
      <c r="AE10" t="str">
        <f t="shared" si="13"/>
        <v>2025</v>
      </c>
      <c r="AF10" t="str">
        <f t="shared" si="4"/>
        <v>Inscrito Nuevo</v>
      </c>
      <c r="AG10" t="str">
        <f t="shared" si="5"/>
        <v>Patricia Arteaga</v>
      </c>
      <c r="AH10" t="str">
        <f t="shared" si="6"/>
        <v>Carlos Vargas</v>
      </c>
      <c r="AI10">
        <f t="shared" si="7"/>
        <v>6</v>
      </c>
      <c r="AK10">
        <f t="shared" si="14"/>
        <v>4</v>
      </c>
      <c r="AL10">
        <f t="shared" si="8"/>
        <v>4</v>
      </c>
      <c r="AM10">
        <f t="shared" si="8"/>
        <v>5</v>
      </c>
      <c r="AN10">
        <f t="shared" si="8"/>
        <v>5</v>
      </c>
      <c r="AO10">
        <f t="shared" si="8"/>
        <v>0</v>
      </c>
      <c r="AP10">
        <f t="shared" si="8"/>
        <v>0</v>
      </c>
      <c r="AQ10">
        <f t="shared" si="8"/>
        <v>0</v>
      </c>
      <c r="AR10">
        <f t="shared" si="8"/>
        <v>0</v>
      </c>
      <c r="AS10">
        <f t="shared" si="8"/>
        <v>0</v>
      </c>
      <c r="AT10">
        <f t="shared" si="8"/>
        <v>0</v>
      </c>
      <c r="AU10">
        <f t="shared" si="8"/>
        <v>0</v>
      </c>
      <c r="AV10">
        <f t="shared" si="8"/>
        <v>0</v>
      </c>
      <c r="AW10">
        <f t="shared" si="9"/>
        <v>0</v>
      </c>
      <c r="AX10">
        <f t="shared" si="10"/>
        <v>0</v>
      </c>
      <c r="AY10">
        <f t="shared" si="11"/>
        <v>0</v>
      </c>
      <c r="AZ10" s="190">
        <f t="shared" si="12"/>
        <v>0</v>
      </c>
      <c r="BA10">
        <f t="shared" si="15"/>
        <v>0</v>
      </c>
      <c r="BB10" s="63">
        <v>45672</v>
      </c>
      <c r="BC10" t="s">
        <v>72</v>
      </c>
      <c r="BD10" t="s">
        <v>82</v>
      </c>
      <c r="BE10" t="s">
        <v>93</v>
      </c>
      <c r="BF10" t="s">
        <v>94</v>
      </c>
      <c r="BG10" s="328">
        <v>17</v>
      </c>
    </row>
    <row r="11" spans="2:59">
      <c r="B11" s="63">
        <v>45699</v>
      </c>
      <c r="C11" t="s">
        <v>479</v>
      </c>
      <c r="D11" t="s">
        <v>72</v>
      </c>
      <c r="E11" t="s">
        <v>225</v>
      </c>
      <c r="F11" t="s">
        <v>206</v>
      </c>
      <c r="G11" t="s">
        <v>94</v>
      </c>
      <c r="H11" s="328">
        <v>1</v>
      </c>
      <c r="I11">
        <f>IF(C11="","",COUNTIFS(Tabla1[[#All],[¿Pasó a miembro?]],"Si",Tabla1[[#All],[Tipo Incrito]],"&lt;&gt;Pre-Inscrito",Tabla1[[#All],[llave2]],Gráficos_!C11))</f>
        <v>0</v>
      </c>
      <c r="J11" s="186">
        <f>IF(C11="","",COUNTIFS(Tabla1[[#All],[sem 01]],"=P",Tabla1[[#All],[llave2]],Gráficos_!C11))</f>
        <v>1</v>
      </c>
      <c r="K11">
        <f>IF(C11="","",COUNTIFS(Tabla1[[#All],[sem 02]],"=P",Tabla1[[#All],[llave2]],Gráficos_!C11))</f>
        <v>1</v>
      </c>
      <c r="L11">
        <f>IF(C11="","",COUNTIFS(Tabla1[[#All],[sem 03]],"=P",Tabla1[[#All],[llave2]],Gráficos_!C11))</f>
        <v>1</v>
      </c>
      <c r="M11">
        <f>IF(C11="","",COUNTIFS(Tabla1[[#All],[sem 04]],"=P",Tabla1[[#All],[llave2]],Gráficos_!C11))</f>
        <v>1</v>
      </c>
      <c r="N11">
        <f>IF(C11="","",COUNTIFS(Tabla1[[#All],[sem 05]],"=P",Tabla1[[#All],[llave2]],Gráficos_!C11))</f>
        <v>0</v>
      </c>
      <c r="O11">
        <f>IF(C11="","",COUNTIFS(Tabla1[[#All],[sem 06]],"=P",Tabla1[[#All],[llave2]],Gráficos_!C11))</f>
        <v>0</v>
      </c>
      <c r="P11">
        <f>IF(C11="","",COUNTIFS(Tabla1[[#All],[sem 07]],"=P",Tabla1[[#All],[llave2]],Gráficos_!C11))</f>
        <v>0</v>
      </c>
      <c r="Q11">
        <f>IF(C11="","",COUNTIFS(Tabla1[[#All],[sem 08]],"=P",Tabla1[[#All],[llave2]],Gráficos_!C11))</f>
        <v>0</v>
      </c>
      <c r="R11">
        <f>IF(C11="","",COUNTIFS(Tabla1[[#All],[sem 09]],"=P",Tabla1[[#All],[llave2]],Gráficos_!C11))</f>
        <v>0</v>
      </c>
      <c r="S11">
        <f>IF(C11="","",COUNTIFS(Tabla1[[#All],[sem 10]],"=P",Tabla1[[#All],[llave2]],Gráficos_!C11))</f>
        <v>0</v>
      </c>
      <c r="T11">
        <f>IF(C11="","",COUNTIFS(Tabla1[[#All],[sem 11]],"=P",Tabla1[[#All],[llave2]],Gráficos_!C11))</f>
        <v>0</v>
      </c>
      <c r="U11">
        <f>IF(C11="","",COUNTIFS(Tabla1[[#All],[sem 12]],"=P",Tabla1[[#All],[llave2]],Gráficos_!C11))</f>
        <v>0</v>
      </c>
      <c r="V11">
        <f>IF(C11="","",COUNTIFS(Tabla1[[#All],[sem 13]],"=P",Tabla1[[#All],[llave2]],Gráficos_!C11))</f>
        <v>0</v>
      </c>
      <c r="W11">
        <f>IF(C11="","",COUNTIFS(Tabla1[[#All],[sem 14]],"=P",Tabla1[[#All],[llave2]],Gráficos_!C11))</f>
        <v>0</v>
      </c>
      <c r="X11">
        <f>IF(C11="","",COUNTIFS(Tabla1[[#All],[sem 15]],"=P",Tabla1[[#All],[llave2]],Gráficos_!C11))</f>
        <v>0</v>
      </c>
      <c r="Y11" s="190">
        <f>IF(C11="","",COUNTIFS(Tabla1[[#All],[sem 16]],"=P",Tabla1[[#All],[llave2]],Gráficos_!C11))</f>
        <v>0</v>
      </c>
      <c r="AA11" s="186" t="str">
        <f t="shared" si="0"/>
        <v>Trujillo-Febrero-Martes-7:30 - 9:30 pm-45699-Cambio de horario</v>
      </c>
      <c r="AB11" t="str">
        <f t="shared" si="1"/>
        <v>Conócete a ti mismo</v>
      </c>
      <c r="AC11" s="63">
        <f t="shared" si="2"/>
        <v>45699</v>
      </c>
      <c r="AD11" t="str">
        <f t="shared" si="3"/>
        <v>February</v>
      </c>
      <c r="AE11" t="str">
        <f t="shared" si="13"/>
        <v>2025</v>
      </c>
      <c r="AF11" t="str">
        <f t="shared" si="4"/>
        <v>Cambio de horario</v>
      </c>
      <c r="AG11" t="str">
        <f t="shared" si="5"/>
        <v>Patricia Arteaga</v>
      </c>
      <c r="AH11" t="str">
        <f t="shared" si="6"/>
        <v>Carlos Vargas</v>
      </c>
      <c r="AI11">
        <f t="shared" si="7"/>
        <v>1</v>
      </c>
      <c r="AK11">
        <f t="shared" si="14"/>
        <v>1</v>
      </c>
      <c r="AL11">
        <f t="shared" si="8"/>
        <v>1</v>
      </c>
      <c r="AM11">
        <f t="shared" si="8"/>
        <v>1</v>
      </c>
      <c r="AN11">
        <f t="shared" si="8"/>
        <v>1</v>
      </c>
      <c r="AO11">
        <f t="shared" si="8"/>
        <v>0</v>
      </c>
      <c r="AP11">
        <f t="shared" si="8"/>
        <v>0</v>
      </c>
      <c r="AQ11">
        <f t="shared" si="8"/>
        <v>0</v>
      </c>
      <c r="AR11">
        <f t="shared" si="8"/>
        <v>0</v>
      </c>
      <c r="AS11">
        <f t="shared" si="8"/>
        <v>0</v>
      </c>
      <c r="AT11">
        <f t="shared" si="8"/>
        <v>0</v>
      </c>
      <c r="AU11">
        <f t="shared" si="8"/>
        <v>0</v>
      </c>
      <c r="AV11">
        <f t="shared" si="8"/>
        <v>0</v>
      </c>
      <c r="AW11">
        <f t="shared" si="9"/>
        <v>0</v>
      </c>
      <c r="AX11">
        <f t="shared" si="10"/>
        <v>0</v>
      </c>
      <c r="AY11">
        <f t="shared" si="11"/>
        <v>0</v>
      </c>
      <c r="AZ11" s="190">
        <f t="shared" si="12"/>
        <v>0</v>
      </c>
      <c r="BA11">
        <f t="shared" si="15"/>
        <v>0</v>
      </c>
      <c r="BB11" s="63">
        <v>45699</v>
      </c>
      <c r="BC11" t="s">
        <v>72</v>
      </c>
      <c r="BD11" t="s">
        <v>82</v>
      </c>
      <c r="BE11" t="s">
        <v>206</v>
      </c>
      <c r="BF11" t="s">
        <v>94</v>
      </c>
      <c r="BG11" s="328">
        <v>6</v>
      </c>
    </row>
    <row r="12" spans="2:59">
      <c r="I12" t="str">
        <f>IF(C12="","",COUNTIFS(Tabla1[[#All],[¿Pasó a miembro?]],"Si",Tabla1[[#All],[Tipo Incrito]],"&lt;&gt;Pre-Inscrito",Tabla1[[#All],[llave2]],Gráficos_!C12))</f>
        <v/>
      </c>
      <c r="J12" s="186" t="str">
        <f>IF(C12="","",COUNTIFS(Tabla1[[#All],[sem 01]],"=P",Tabla1[[#All],[llave2]],Gráficos_!C12))</f>
        <v/>
      </c>
      <c r="K12" t="str">
        <f>IF(C12="","",COUNTIFS(Tabla1[[#All],[sem 02]],"=P",Tabla1[[#All],[llave2]],Gráficos_!C12))</f>
        <v/>
      </c>
      <c r="L12" t="str">
        <f>IF(C12="","",COUNTIFS(Tabla1[[#All],[sem 03]],"=P",Tabla1[[#All],[llave2]],Gráficos_!C12))</f>
        <v/>
      </c>
      <c r="M12" t="str">
        <f>IF(C12="","",COUNTIFS(Tabla1[[#All],[sem 04]],"=P",Tabla1[[#All],[llave2]],Gráficos_!C12))</f>
        <v/>
      </c>
      <c r="N12" t="str">
        <f>IF(C12="","",COUNTIFS(Tabla1[[#All],[sem 05]],"=P",Tabla1[[#All],[llave2]],Gráficos_!C12))</f>
        <v/>
      </c>
      <c r="O12" t="str">
        <f>IF(C12="","",COUNTIFS(Tabla1[[#All],[sem 06]],"=P",Tabla1[[#All],[llave2]],Gráficos_!C12))</f>
        <v/>
      </c>
      <c r="P12" t="str">
        <f>IF(C12="","",COUNTIFS(Tabla1[[#All],[sem 07]],"=P",Tabla1[[#All],[llave2]],Gráficos_!C12))</f>
        <v/>
      </c>
      <c r="Q12" t="str">
        <f>IF(C12="","",COUNTIFS(Tabla1[[#All],[sem 08]],"=P",Tabla1[[#All],[llave2]],Gráficos_!C12))</f>
        <v/>
      </c>
      <c r="R12" t="str">
        <f>IF(C12="","",COUNTIFS(Tabla1[[#All],[sem 09]],"=P",Tabla1[[#All],[llave2]],Gráficos_!C12))</f>
        <v/>
      </c>
      <c r="S12" t="str">
        <f>IF(C12="","",COUNTIFS(Tabla1[[#All],[sem 10]],"=P",Tabla1[[#All],[llave2]],Gráficos_!C12))</f>
        <v/>
      </c>
      <c r="T12" t="str">
        <f>IF(C12="","",COUNTIFS(Tabla1[[#All],[sem 11]],"=P",Tabla1[[#All],[llave2]],Gráficos_!C12))</f>
        <v/>
      </c>
      <c r="U12" t="str">
        <f>IF(C12="","",COUNTIFS(Tabla1[[#All],[sem 12]],"=P",Tabla1[[#All],[llave2]],Gráficos_!C12))</f>
        <v/>
      </c>
      <c r="V12" t="str">
        <f>IF(C12="","",COUNTIFS(Tabla1[[#All],[sem 13]],"=P",Tabla1[[#All],[llave2]],Gráficos_!C12))</f>
        <v/>
      </c>
      <c r="W12" t="str">
        <f>IF(C12="","",COUNTIFS(Tabla1[[#All],[sem 14]],"=P",Tabla1[[#All],[llave2]],Gráficos_!C12))</f>
        <v/>
      </c>
      <c r="X12" t="str">
        <f>IF(C12="","",COUNTIFS(Tabla1[[#All],[sem 15]],"=P",Tabla1[[#All],[llave2]],Gráficos_!C12))</f>
        <v/>
      </c>
      <c r="Y12" s="190" t="str">
        <f>IF(C12="","",COUNTIFS(Tabla1[[#All],[sem 16]],"=P",Tabla1[[#All],[llave2]],Gráficos_!C12))</f>
        <v/>
      </c>
      <c r="AA12" s="186" t="str">
        <f t="shared" si="0"/>
        <v/>
      </c>
      <c r="AB12" t="str">
        <f t="shared" si="1"/>
        <v/>
      </c>
      <c r="AC12" s="63" t="str">
        <f t="shared" si="2"/>
        <v/>
      </c>
      <c r="AD12" t="str">
        <f t="shared" si="3"/>
        <v/>
      </c>
      <c r="AE12" t="str">
        <f t="shared" si="13"/>
        <v/>
      </c>
      <c r="AF12" t="str">
        <f t="shared" si="4"/>
        <v/>
      </c>
      <c r="AG12" t="str">
        <f t="shared" si="5"/>
        <v/>
      </c>
      <c r="AH12" t="str">
        <f t="shared" si="6"/>
        <v/>
      </c>
      <c r="AI12" t="str">
        <f t="shared" si="7"/>
        <v/>
      </c>
      <c r="AK12" t="str">
        <f t="shared" si="14"/>
        <v/>
      </c>
      <c r="AL12" t="str">
        <f t="shared" si="8"/>
        <v/>
      </c>
      <c r="AM12" t="str">
        <f t="shared" si="8"/>
        <v/>
      </c>
      <c r="AN12" t="str">
        <f t="shared" si="8"/>
        <v/>
      </c>
      <c r="AO12" t="str">
        <f t="shared" si="8"/>
        <v/>
      </c>
      <c r="AP12" t="str">
        <f t="shared" si="8"/>
        <v/>
      </c>
      <c r="AQ12" t="str">
        <f t="shared" si="8"/>
        <v/>
      </c>
      <c r="AR12" t="str">
        <f t="shared" si="8"/>
        <v/>
      </c>
      <c r="AS12" t="str">
        <f t="shared" si="8"/>
        <v/>
      </c>
      <c r="AT12" t="str">
        <f t="shared" si="8"/>
        <v/>
      </c>
      <c r="AU12" t="str">
        <f t="shared" si="8"/>
        <v/>
      </c>
      <c r="AV12" t="str">
        <f t="shared" si="8"/>
        <v/>
      </c>
      <c r="AW12" t="str">
        <f t="shared" si="9"/>
        <v/>
      </c>
      <c r="AX12" t="str">
        <f t="shared" si="10"/>
        <v/>
      </c>
      <c r="AY12" t="str">
        <f t="shared" si="11"/>
        <v/>
      </c>
      <c r="AZ12" s="190" t="str">
        <f t="shared" si="12"/>
        <v/>
      </c>
      <c r="BA12" t="str">
        <f t="shared" si="15"/>
        <v/>
      </c>
      <c r="BB12" s="63">
        <v>45699</v>
      </c>
      <c r="BC12" t="s">
        <v>72</v>
      </c>
      <c r="BD12" t="s">
        <v>225</v>
      </c>
      <c r="BE12" t="s">
        <v>206</v>
      </c>
      <c r="BF12" t="s">
        <v>94</v>
      </c>
      <c r="BG12" s="328">
        <v>1</v>
      </c>
    </row>
    <row r="13" spans="2:59">
      <c r="I13" t="str">
        <f>IF(C13="","",COUNTIFS(Tabla1[[#All],[¿Pasó a miembro?]],"Si",Tabla1[[#All],[Tipo Incrito]],"&lt;&gt;Pre-Inscrito",Tabla1[[#All],[llave2]],Gráficos_!C13))</f>
        <v/>
      </c>
      <c r="J13" s="186" t="str">
        <f>IF(C13="","",COUNTIFS(Tabla1[[#All],[sem 01]],"=P",Tabla1[[#All],[llave2]],Gráficos_!C13))</f>
        <v/>
      </c>
      <c r="K13" t="str">
        <f>IF(C13="","",COUNTIFS(Tabla1[[#All],[sem 02]],"=P",Tabla1[[#All],[llave2]],Gráficos_!C13))</f>
        <v/>
      </c>
      <c r="L13" t="str">
        <f>IF(C13="","",COUNTIFS(Tabla1[[#All],[sem 03]],"=P",Tabla1[[#All],[llave2]],Gráficos_!C13))</f>
        <v/>
      </c>
      <c r="M13" t="str">
        <f>IF(C13="","",COUNTIFS(Tabla1[[#All],[sem 04]],"=P",Tabla1[[#All],[llave2]],Gráficos_!C13))</f>
        <v/>
      </c>
      <c r="N13" t="str">
        <f>IF(C13="","",COUNTIFS(Tabla1[[#All],[sem 05]],"=P",Tabla1[[#All],[llave2]],Gráficos_!C13))</f>
        <v/>
      </c>
      <c r="O13" t="str">
        <f>IF(C13="","",COUNTIFS(Tabla1[[#All],[sem 06]],"=P",Tabla1[[#All],[llave2]],Gráficos_!C13))</f>
        <v/>
      </c>
      <c r="P13" t="str">
        <f>IF(C13="","",COUNTIFS(Tabla1[[#All],[sem 07]],"=P",Tabla1[[#All],[llave2]],Gráficos_!C13))</f>
        <v/>
      </c>
      <c r="Q13" t="str">
        <f>IF(C13="","",COUNTIFS(Tabla1[[#All],[sem 08]],"=P",Tabla1[[#All],[llave2]],Gráficos_!C13))</f>
        <v/>
      </c>
      <c r="R13" t="str">
        <f>IF(C13="","",COUNTIFS(Tabla1[[#All],[sem 09]],"=P",Tabla1[[#All],[llave2]],Gráficos_!C13))</f>
        <v/>
      </c>
      <c r="S13" t="str">
        <f>IF(C13="","",COUNTIFS(Tabla1[[#All],[sem 10]],"=P",Tabla1[[#All],[llave2]],Gráficos_!C13))</f>
        <v/>
      </c>
      <c r="T13" t="str">
        <f>IF(C13="","",COUNTIFS(Tabla1[[#All],[sem 11]],"=P",Tabla1[[#All],[llave2]],Gráficos_!C13))</f>
        <v/>
      </c>
      <c r="U13" t="str">
        <f>IF(C13="","",COUNTIFS(Tabla1[[#All],[sem 12]],"=P",Tabla1[[#All],[llave2]],Gráficos_!C13))</f>
        <v/>
      </c>
      <c r="V13" t="str">
        <f>IF(C13="","",COUNTIFS(Tabla1[[#All],[sem 13]],"=P",Tabla1[[#All],[llave2]],Gráficos_!C13))</f>
        <v/>
      </c>
      <c r="W13" t="str">
        <f>IF(C13="","",COUNTIFS(Tabla1[[#All],[sem 14]],"=P",Tabla1[[#All],[llave2]],Gráficos_!C13))</f>
        <v/>
      </c>
      <c r="X13" t="str">
        <f>IF(C13="","",COUNTIFS(Tabla1[[#All],[sem 15]],"=P",Tabla1[[#All],[llave2]],Gráficos_!C13))</f>
        <v/>
      </c>
      <c r="Y13" s="190" t="str">
        <f>IF(C13="","",COUNTIFS(Tabla1[[#All],[sem 16]],"=P",Tabla1[[#All],[llave2]],Gráficos_!C13))</f>
        <v/>
      </c>
      <c r="AA13" s="186" t="str">
        <f t="shared" si="0"/>
        <v/>
      </c>
      <c r="AB13" t="str">
        <f t="shared" si="1"/>
        <v/>
      </c>
      <c r="AC13" s="63" t="str">
        <f t="shared" si="2"/>
        <v/>
      </c>
      <c r="AD13" t="str">
        <f t="shared" si="3"/>
        <v/>
      </c>
      <c r="AE13" t="str">
        <f t="shared" si="13"/>
        <v/>
      </c>
      <c r="AF13" t="str">
        <f t="shared" si="4"/>
        <v/>
      </c>
      <c r="AG13" t="str">
        <f t="shared" si="5"/>
        <v/>
      </c>
      <c r="AH13" t="str">
        <f t="shared" si="6"/>
        <v/>
      </c>
      <c r="AI13" t="str">
        <f t="shared" si="7"/>
        <v/>
      </c>
      <c r="AK13" t="str">
        <f t="shared" si="14"/>
        <v/>
      </c>
      <c r="AL13" t="str">
        <f t="shared" si="8"/>
        <v/>
      </c>
      <c r="AM13" t="str">
        <f t="shared" si="8"/>
        <v/>
      </c>
      <c r="AN13" t="str">
        <f t="shared" si="8"/>
        <v/>
      </c>
      <c r="AO13" t="str">
        <f t="shared" si="8"/>
        <v/>
      </c>
      <c r="AP13" t="str">
        <f t="shared" si="8"/>
        <v/>
      </c>
      <c r="AQ13" t="str">
        <f t="shared" si="8"/>
        <v/>
      </c>
      <c r="AR13" t="str">
        <f t="shared" si="8"/>
        <v/>
      </c>
      <c r="AS13" t="str">
        <f t="shared" si="8"/>
        <v/>
      </c>
      <c r="AT13" t="str">
        <f t="shared" si="8"/>
        <v/>
      </c>
      <c r="AU13" t="str">
        <f t="shared" si="8"/>
        <v/>
      </c>
      <c r="AV13" t="str">
        <f t="shared" si="8"/>
        <v/>
      </c>
      <c r="AW13" t="str">
        <f t="shared" si="9"/>
        <v/>
      </c>
      <c r="AX13" t="str">
        <f t="shared" si="10"/>
        <v/>
      </c>
      <c r="AY13" t="str">
        <f t="shared" si="11"/>
        <v/>
      </c>
      <c r="AZ13" s="190" t="str">
        <f t="shared" si="12"/>
        <v/>
      </c>
      <c r="BA13" t="str">
        <f t="shared" si="15"/>
        <v/>
      </c>
    </row>
    <row r="14" spans="2:59">
      <c r="I14" t="str">
        <f>IF(C14="","",COUNTIFS(Tabla1[[#All],[¿Pasó a miembro?]],"Si",Tabla1[[#All],[Tipo Incrito]],"&lt;&gt;Pre-Inscrito",Tabla1[[#All],[llave2]],Gráficos_!C14))</f>
        <v/>
      </c>
      <c r="J14" s="186" t="str">
        <f>IF(C14="","",COUNTIFS(Tabla1[[#All],[sem 01]],"=P",Tabla1[[#All],[llave2]],Gráficos_!C14))</f>
        <v/>
      </c>
      <c r="K14" t="str">
        <f>IF(C14="","",COUNTIFS(Tabla1[[#All],[sem 02]],"=P",Tabla1[[#All],[llave2]],Gráficos_!C14))</f>
        <v/>
      </c>
      <c r="L14" t="str">
        <f>IF(C14="","",COUNTIFS(Tabla1[[#All],[sem 03]],"=P",Tabla1[[#All],[llave2]],Gráficos_!C14))</f>
        <v/>
      </c>
      <c r="M14" t="str">
        <f>IF(C14="","",COUNTIFS(Tabla1[[#All],[sem 04]],"=P",Tabla1[[#All],[llave2]],Gráficos_!C14))</f>
        <v/>
      </c>
      <c r="N14" t="str">
        <f>IF(C14="","",COUNTIFS(Tabla1[[#All],[sem 05]],"=P",Tabla1[[#All],[llave2]],Gráficos_!C14))</f>
        <v/>
      </c>
      <c r="O14" t="str">
        <f>IF(C14="","",COUNTIFS(Tabla1[[#All],[sem 06]],"=P",Tabla1[[#All],[llave2]],Gráficos_!C14))</f>
        <v/>
      </c>
      <c r="P14" t="str">
        <f>IF(C14="","",COUNTIFS(Tabla1[[#All],[sem 07]],"=P",Tabla1[[#All],[llave2]],Gráficos_!C14))</f>
        <v/>
      </c>
      <c r="Q14" t="str">
        <f>IF(C14="","",COUNTIFS(Tabla1[[#All],[sem 08]],"=P",Tabla1[[#All],[llave2]],Gráficos_!C14))</f>
        <v/>
      </c>
      <c r="R14" t="str">
        <f>IF(C14="","",COUNTIFS(Tabla1[[#All],[sem 09]],"=P",Tabla1[[#All],[llave2]],Gráficos_!C14))</f>
        <v/>
      </c>
      <c r="S14" t="str">
        <f>IF(C14="","",COUNTIFS(Tabla1[[#All],[sem 10]],"=P",Tabla1[[#All],[llave2]],Gráficos_!C14))</f>
        <v/>
      </c>
      <c r="T14" t="str">
        <f>IF(C14="","",COUNTIFS(Tabla1[[#All],[sem 11]],"=P",Tabla1[[#All],[llave2]],Gráficos_!C14))</f>
        <v/>
      </c>
      <c r="U14" t="str">
        <f>IF(C14="","",COUNTIFS(Tabla1[[#All],[sem 12]],"=P",Tabla1[[#All],[llave2]],Gráficos_!C14))</f>
        <v/>
      </c>
      <c r="V14" t="str">
        <f>IF(C14="","",COUNTIFS(Tabla1[[#All],[sem 13]],"=P",Tabla1[[#All],[llave2]],Gráficos_!C14))</f>
        <v/>
      </c>
      <c r="W14" t="str">
        <f>IF(C14="","",COUNTIFS(Tabla1[[#All],[sem 14]],"=P",Tabla1[[#All],[llave2]],Gráficos_!C14))</f>
        <v/>
      </c>
      <c r="X14" t="str">
        <f>IF(C14="","",COUNTIFS(Tabla1[[#All],[sem 15]],"=P",Tabla1[[#All],[llave2]],Gráficos_!C14))</f>
        <v/>
      </c>
      <c r="Y14" s="190" t="str">
        <f>IF(C14="","",COUNTIFS(Tabla1[[#All],[sem 16]],"=P",Tabla1[[#All],[llave2]],Gráficos_!C14))</f>
        <v/>
      </c>
      <c r="AA14" s="186" t="str">
        <f t="shared" si="0"/>
        <v/>
      </c>
      <c r="AB14" t="str">
        <f t="shared" si="1"/>
        <v/>
      </c>
      <c r="AC14" s="63" t="str">
        <f t="shared" si="2"/>
        <v/>
      </c>
      <c r="AD14" t="str">
        <f t="shared" si="3"/>
        <v/>
      </c>
      <c r="AE14" t="str">
        <f t="shared" si="13"/>
        <v/>
      </c>
      <c r="AF14" t="str">
        <f t="shared" si="4"/>
        <v/>
      </c>
      <c r="AG14" t="str">
        <f t="shared" si="5"/>
        <v/>
      </c>
      <c r="AH14" t="str">
        <f t="shared" si="6"/>
        <v/>
      </c>
      <c r="AI14" t="str">
        <f t="shared" si="7"/>
        <v/>
      </c>
      <c r="AK14" t="str">
        <f t="shared" si="14"/>
        <v/>
      </c>
      <c r="AL14" t="str">
        <f t="shared" si="8"/>
        <v/>
      </c>
      <c r="AM14" t="str">
        <f t="shared" si="8"/>
        <v/>
      </c>
      <c r="AN14" t="str">
        <f t="shared" si="8"/>
        <v/>
      </c>
      <c r="AO14" t="str">
        <f t="shared" si="8"/>
        <v/>
      </c>
      <c r="AP14" t="str">
        <f t="shared" si="8"/>
        <v/>
      </c>
      <c r="AQ14" t="str">
        <f t="shared" si="8"/>
        <v/>
      </c>
      <c r="AR14" t="str">
        <f t="shared" si="8"/>
        <v/>
      </c>
      <c r="AS14" t="str">
        <f t="shared" si="8"/>
        <v/>
      </c>
      <c r="AT14" t="str">
        <f t="shared" si="8"/>
        <v/>
      </c>
      <c r="AU14" t="str">
        <f t="shared" si="8"/>
        <v/>
      </c>
      <c r="AV14" t="str">
        <f t="shared" si="8"/>
        <v/>
      </c>
      <c r="AW14" t="str">
        <f t="shared" si="9"/>
        <v/>
      </c>
      <c r="AX14" t="str">
        <f t="shared" si="10"/>
        <v/>
      </c>
      <c r="AY14" t="str">
        <f t="shared" si="11"/>
        <v/>
      </c>
      <c r="AZ14" s="190" t="str">
        <f t="shared" si="12"/>
        <v/>
      </c>
      <c r="BA14" t="str">
        <f t="shared" si="15"/>
        <v/>
      </c>
    </row>
    <row r="15" spans="2:59">
      <c r="I15" t="str">
        <f>IF(C15="","",COUNTIFS(Tabla1[[#All],[¿Pasó a miembro?]],"Si",Tabla1[[#All],[Tipo Incrito]],"&lt;&gt;Pre-Inscrito",Tabla1[[#All],[llave2]],Gráficos_!C15))</f>
        <v/>
      </c>
      <c r="J15" s="186" t="str">
        <f>IF(C15="","",COUNTIFS(Tabla1[[#All],[sem 01]],"=P",Tabla1[[#All],[llave2]],Gráficos_!C15))</f>
        <v/>
      </c>
      <c r="K15" t="str">
        <f>IF(C15="","",COUNTIFS(Tabla1[[#All],[sem 02]],"=P",Tabla1[[#All],[llave2]],Gráficos_!C15))</f>
        <v/>
      </c>
      <c r="L15" t="str">
        <f>IF(C15="","",COUNTIFS(Tabla1[[#All],[sem 03]],"=P",Tabla1[[#All],[llave2]],Gráficos_!C15))</f>
        <v/>
      </c>
      <c r="M15" t="str">
        <f>IF(C15="","",COUNTIFS(Tabla1[[#All],[sem 04]],"=P",Tabla1[[#All],[llave2]],Gráficos_!C15))</f>
        <v/>
      </c>
      <c r="N15" t="str">
        <f>IF(C15="","",COUNTIFS(Tabla1[[#All],[sem 05]],"=P",Tabla1[[#All],[llave2]],Gráficos_!C15))</f>
        <v/>
      </c>
      <c r="O15" t="str">
        <f>IF(C15="","",COUNTIFS(Tabla1[[#All],[sem 06]],"=P",Tabla1[[#All],[llave2]],Gráficos_!C15))</f>
        <v/>
      </c>
      <c r="P15" t="str">
        <f>IF(C15="","",COUNTIFS(Tabla1[[#All],[sem 07]],"=P",Tabla1[[#All],[llave2]],Gráficos_!C15))</f>
        <v/>
      </c>
      <c r="Q15" t="str">
        <f>IF(C15="","",COUNTIFS(Tabla1[[#All],[sem 08]],"=P",Tabla1[[#All],[llave2]],Gráficos_!C15))</f>
        <v/>
      </c>
      <c r="R15" t="str">
        <f>IF(C15="","",COUNTIFS(Tabla1[[#All],[sem 09]],"=P",Tabla1[[#All],[llave2]],Gráficos_!C15))</f>
        <v/>
      </c>
      <c r="S15" t="str">
        <f>IF(C15="","",COUNTIFS(Tabla1[[#All],[sem 10]],"=P",Tabla1[[#All],[llave2]],Gráficos_!C15))</f>
        <v/>
      </c>
      <c r="T15" t="str">
        <f>IF(C15="","",COUNTIFS(Tabla1[[#All],[sem 11]],"=P",Tabla1[[#All],[llave2]],Gráficos_!C15))</f>
        <v/>
      </c>
      <c r="U15" t="str">
        <f>IF(C15="","",COUNTIFS(Tabla1[[#All],[sem 12]],"=P",Tabla1[[#All],[llave2]],Gráficos_!C15))</f>
        <v/>
      </c>
      <c r="V15" t="str">
        <f>IF(C15="","",COUNTIFS(Tabla1[[#All],[sem 13]],"=P",Tabla1[[#All],[llave2]],Gráficos_!C15))</f>
        <v/>
      </c>
      <c r="W15" t="str">
        <f>IF(C15="","",COUNTIFS(Tabla1[[#All],[sem 14]],"=P",Tabla1[[#All],[llave2]],Gráficos_!C15))</f>
        <v/>
      </c>
      <c r="X15" t="str">
        <f>IF(C15="","",COUNTIFS(Tabla1[[#All],[sem 15]],"=P",Tabla1[[#All],[llave2]],Gráficos_!C15))</f>
        <v/>
      </c>
      <c r="Y15" s="190" t="str">
        <f>IF(C15="","",COUNTIFS(Tabla1[[#All],[sem 16]],"=P",Tabla1[[#All],[llave2]],Gráficos_!C15))</f>
        <v/>
      </c>
      <c r="AA15" s="186" t="str">
        <f t="shared" si="0"/>
        <v/>
      </c>
      <c r="AB15" t="str">
        <f t="shared" si="1"/>
        <v/>
      </c>
      <c r="AC15" s="63" t="str">
        <f t="shared" si="2"/>
        <v/>
      </c>
      <c r="AD15" t="str">
        <f t="shared" si="3"/>
        <v/>
      </c>
      <c r="AE15" t="str">
        <f t="shared" si="13"/>
        <v/>
      </c>
      <c r="AF15" t="str">
        <f t="shared" si="4"/>
        <v/>
      </c>
      <c r="AG15" t="str">
        <f t="shared" si="5"/>
        <v/>
      </c>
      <c r="AH15" t="str">
        <f t="shared" si="6"/>
        <v/>
      </c>
      <c r="AI15" t="str">
        <f t="shared" si="7"/>
        <v/>
      </c>
      <c r="AK15" t="str">
        <f t="shared" si="14"/>
        <v/>
      </c>
      <c r="AL15" t="str">
        <f t="shared" si="8"/>
        <v/>
      </c>
      <c r="AM15" t="str">
        <f t="shared" si="8"/>
        <v/>
      </c>
      <c r="AN15" t="str">
        <f t="shared" si="8"/>
        <v/>
      </c>
      <c r="AO15" t="str">
        <f t="shared" si="8"/>
        <v/>
      </c>
      <c r="AP15" t="str">
        <f t="shared" si="8"/>
        <v/>
      </c>
      <c r="AQ15" t="str">
        <f t="shared" si="8"/>
        <v/>
      </c>
      <c r="AR15" t="str">
        <f t="shared" si="8"/>
        <v/>
      </c>
      <c r="AS15" t="str">
        <f t="shared" si="8"/>
        <v/>
      </c>
      <c r="AT15" t="str">
        <f t="shared" si="8"/>
        <v/>
      </c>
      <c r="AU15" t="str">
        <f t="shared" si="8"/>
        <v/>
      </c>
      <c r="AV15" t="str">
        <f t="shared" si="8"/>
        <v/>
      </c>
      <c r="AW15" t="str">
        <f t="shared" si="9"/>
        <v/>
      </c>
      <c r="AX15" t="str">
        <f t="shared" si="10"/>
        <v/>
      </c>
      <c r="AY15" t="str">
        <f t="shared" si="11"/>
        <v/>
      </c>
      <c r="AZ15" s="190" t="str">
        <f t="shared" si="12"/>
        <v/>
      </c>
      <c r="BA15" t="str">
        <f t="shared" si="15"/>
        <v/>
      </c>
    </row>
    <row r="16" spans="2:59">
      <c r="I16" t="str">
        <f>IF(C16="","",COUNTIFS(Tabla1[[#All],[¿Pasó a miembro?]],"Si",Tabla1[[#All],[Tipo Incrito]],"&lt;&gt;Pre-Inscrito",Tabla1[[#All],[llave2]],Gráficos_!C16))</f>
        <v/>
      </c>
      <c r="J16" s="186" t="str">
        <f>IF(C16="","",COUNTIFS(Tabla1[[#All],[sem 01]],"=P",Tabla1[[#All],[llave2]],Gráficos_!C16))</f>
        <v/>
      </c>
      <c r="K16" t="str">
        <f>IF(C16="","",COUNTIFS(Tabla1[[#All],[sem 02]],"=P",Tabla1[[#All],[llave2]],Gráficos_!C16))</f>
        <v/>
      </c>
      <c r="L16" t="str">
        <f>IF(C16="","",COUNTIFS(Tabla1[[#All],[sem 03]],"=P",Tabla1[[#All],[llave2]],Gráficos_!C16))</f>
        <v/>
      </c>
      <c r="M16" t="str">
        <f>IF(C16="","",COUNTIFS(Tabla1[[#All],[sem 04]],"=P",Tabla1[[#All],[llave2]],Gráficos_!C16))</f>
        <v/>
      </c>
      <c r="N16" t="str">
        <f>IF(C16="","",COUNTIFS(Tabla1[[#All],[sem 05]],"=P",Tabla1[[#All],[llave2]],Gráficos_!C16))</f>
        <v/>
      </c>
      <c r="O16" t="str">
        <f>IF(C16="","",COUNTIFS(Tabla1[[#All],[sem 06]],"=P",Tabla1[[#All],[llave2]],Gráficos_!C16))</f>
        <v/>
      </c>
      <c r="P16" t="str">
        <f>IF(C16="","",COUNTIFS(Tabla1[[#All],[sem 07]],"=P",Tabla1[[#All],[llave2]],Gráficos_!C16))</f>
        <v/>
      </c>
      <c r="Q16" t="str">
        <f>IF(C16="","",COUNTIFS(Tabla1[[#All],[sem 08]],"=P",Tabla1[[#All],[llave2]],Gráficos_!C16))</f>
        <v/>
      </c>
      <c r="R16" t="str">
        <f>IF(C16="","",COUNTIFS(Tabla1[[#All],[sem 09]],"=P",Tabla1[[#All],[llave2]],Gráficos_!C16))</f>
        <v/>
      </c>
      <c r="S16" t="str">
        <f>IF(C16="","",COUNTIFS(Tabla1[[#All],[sem 10]],"=P",Tabla1[[#All],[llave2]],Gráficos_!C16))</f>
        <v/>
      </c>
      <c r="T16" t="str">
        <f>IF(C16="","",COUNTIFS(Tabla1[[#All],[sem 11]],"=P",Tabla1[[#All],[llave2]],Gráficos_!C16))</f>
        <v/>
      </c>
      <c r="U16" t="str">
        <f>IF(C16="","",COUNTIFS(Tabla1[[#All],[sem 12]],"=P",Tabla1[[#All],[llave2]],Gráficos_!C16))</f>
        <v/>
      </c>
      <c r="V16" t="str">
        <f>IF(C16="","",COUNTIFS(Tabla1[[#All],[sem 13]],"=P",Tabla1[[#All],[llave2]],Gráficos_!C16))</f>
        <v/>
      </c>
      <c r="W16" t="str">
        <f>IF(C16="","",COUNTIFS(Tabla1[[#All],[sem 14]],"=P",Tabla1[[#All],[llave2]],Gráficos_!C16))</f>
        <v/>
      </c>
      <c r="X16" t="str">
        <f>IF(C16="","",COUNTIFS(Tabla1[[#All],[sem 15]],"=P",Tabla1[[#All],[llave2]],Gráficos_!C16))</f>
        <v/>
      </c>
      <c r="Y16" s="190" t="str">
        <f>IF(C16="","",COUNTIFS(Tabla1[[#All],[sem 16]],"=P",Tabla1[[#All],[llave2]],Gráficos_!C16))</f>
        <v/>
      </c>
      <c r="AA16" s="186" t="str">
        <f t="shared" si="0"/>
        <v/>
      </c>
      <c r="AB16" t="str">
        <f t="shared" si="1"/>
        <v/>
      </c>
      <c r="AC16" s="63" t="str">
        <f t="shared" si="2"/>
        <v/>
      </c>
      <c r="AD16" t="str">
        <f t="shared" si="3"/>
        <v/>
      </c>
      <c r="AE16" t="str">
        <f t="shared" si="13"/>
        <v/>
      </c>
      <c r="AF16" t="str">
        <f t="shared" si="4"/>
        <v/>
      </c>
      <c r="AG16" t="str">
        <f t="shared" si="5"/>
        <v/>
      </c>
      <c r="AH16" t="str">
        <f t="shared" si="6"/>
        <v/>
      </c>
      <c r="AI16" t="str">
        <f t="shared" si="7"/>
        <v/>
      </c>
      <c r="AK16" t="str">
        <f t="shared" si="14"/>
        <v/>
      </c>
      <c r="AL16" t="str">
        <f t="shared" si="8"/>
        <v/>
      </c>
      <c r="AM16" t="str">
        <f t="shared" si="8"/>
        <v/>
      </c>
      <c r="AN16" t="str">
        <f t="shared" si="8"/>
        <v/>
      </c>
      <c r="AO16" t="str">
        <f t="shared" si="8"/>
        <v/>
      </c>
      <c r="AP16" t="str">
        <f t="shared" si="8"/>
        <v/>
      </c>
      <c r="AQ16" t="str">
        <f t="shared" si="8"/>
        <v/>
      </c>
      <c r="AR16" t="str">
        <f t="shared" si="8"/>
        <v/>
      </c>
      <c r="AS16" t="str">
        <f t="shared" si="8"/>
        <v/>
      </c>
      <c r="AT16" t="str">
        <f t="shared" si="8"/>
        <v/>
      </c>
      <c r="AU16" t="str">
        <f t="shared" si="8"/>
        <v/>
      </c>
      <c r="AV16" t="str">
        <f t="shared" si="8"/>
        <v/>
      </c>
      <c r="AW16" t="str">
        <f t="shared" si="9"/>
        <v/>
      </c>
      <c r="AX16" t="str">
        <f t="shared" si="10"/>
        <v/>
      </c>
      <c r="AY16" t="str">
        <f t="shared" si="11"/>
        <v/>
      </c>
      <c r="AZ16" s="190" t="str">
        <f t="shared" si="12"/>
        <v/>
      </c>
      <c r="BA16" t="str">
        <f t="shared" si="15"/>
        <v/>
      </c>
    </row>
    <row r="17" spans="9:53">
      <c r="I17" t="str">
        <f>IF(C17="","",COUNTIFS(Tabla1[[#All],[¿Pasó a miembro?]],"Si",Tabla1[[#All],[Tipo Incrito]],"&lt;&gt;Pre-Inscrito",Tabla1[[#All],[llave2]],Gráficos_!C17))</f>
        <v/>
      </c>
      <c r="J17" s="186" t="str">
        <f>IF(C17="","",COUNTIFS(Tabla1[[#All],[sem 01]],"=P",Tabla1[[#All],[llave2]],Gráficos_!C17))</f>
        <v/>
      </c>
      <c r="K17" t="str">
        <f>IF(C17="","",COUNTIFS(Tabla1[[#All],[sem 02]],"=P",Tabla1[[#All],[llave2]],Gráficos_!C17))</f>
        <v/>
      </c>
      <c r="L17" t="str">
        <f>IF(C17="","",COUNTIFS(Tabla1[[#All],[sem 03]],"=P",Tabla1[[#All],[llave2]],Gráficos_!C17))</f>
        <v/>
      </c>
      <c r="M17" t="str">
        <f>IF(C17="","",COUNTIFS(Tabla1[[#All],[sem 04]],"=P",Tabla1[[#All],[llave2]],Gráficos_!C17))</f>
        <v/>
      </c>
      <c r="N17" t="str">
        <f>IF(C17="","",COUNTIFS(Tabla1[[#All],[sem 05]],"=P",Tabla1[[#All],[llave2]],Gráficos_!C17))</f>
        <v/>
      </c>
      <c r="O17" t="str">
        <f>IF(C17="","",COUNTIFS(Tabla1[[#All],[sem 06]],"=P",Tabla1[[#All],[llave2]],Gráficos_!C17))</f>
        <v/>
      </c>
      <c r="P17" t="str">
        <f>IF(C17="","",COUNTIFS(Tabla1[[#All],[sem 07]],"=P",Tabla1[[#All],[llave2]],Gráficos_!C17))</f>
        <v/>
      </c>
      <c r="Q17" t="str">
        <f>IF(C17="","",COUNTIFS(Tabla1[[#All],[sem 08]],"=P",Tabla1[[#All],[llave2]],Gráficos_!C17))</f>
        <v/>
      </c>
      <c r="R17" t="str">
        <f>IF(C17="","",COUNTIFS(Tabla1[[#All],[sem 09]],"=P",Tabla1[[#All],[llave2]],Gráficos_!C17))</f>
        <v/>
      </c>
      <c r="S17" t="str">
        <f>IF(C17="","",COUNTIFS(Tabla1[[#All],[sem 10]],"=P",Tabla1[[#All],[llave2]],Gráficos_!C17))</f>
        <v/>
      </c>
      <c r="T17" t="str">
        <f>IF(C17="","",COUNTIFS(Tabla1[[#All],[sem 11]],"=P",Tabla1[[#All],[llave2]],Gráficos_!C17))</f>
        <v/>
      </c>
      <c r="U17" t="str">
        <f>IF(C17="","",COUNTIFS(Tabla1[[#All],[sem 12]],"=P",Tabla1[[#All],[llave2]],Gráficos_!C17))</f>
        <v/>
      </c>
      <c r="V17" t="str">
        <f>IF(C17="","",COUNTIFS(Tabla1[[#All],[sem 13]],"=P",Tabla1[[#All],[llave2]],Gráficos_!C17))</f>
        <v/>
      </c>
      <c r="W17" t="str">
        <f>IF(C17="","",COUNTIFS(Tabla1[[#All],[sem 14]],"=P",Tabla1[[#All],[llave2]],Gráficos_!C17))</f>
        <v/>
      </c>
      <c r="X17" t="str">
        <f>IF(C17="","",COUNTIFS(Tabla1[[#All],[sem 15]],"=P",Tabla1[[#All],[llave2]],Gráficos_!C17))</f>
        <v/>
      </c>
      <c r="Y17" s="190" t="str">
        <f>IF(C17="","",COUNTIFS(Tabla1[[#All],[sem 16]],"=P",Tabla1[[#All],[llave2]],Gráficos_!C17))</f>
        <v/>
      </c>
      <c r="AA17" s="186" t="str">
        <f t="shared" si="0"/>
        <v/>
      </c>
      <c r="AB17" t="str">
        <f t="shared" si="1"/>
        <v/>
      </c>
      <c r="AC17" s="63" t="str">
        <f t="shared" si="2"/>
        <v/>
      </c>
      <c r="AD17" t="str">
        <f t="shared" si="3"/>
        <v/>
      </c>
      <c r="AE17" t="str">
        <f t="shared" si="13"/>
        <v/>
      </c>
      <c r="AF17" t="str">
        <f t="shared" si="4"/>
        <v/>
      </c>
      <c r="AG17" t="str">
        <f t="shared" si="5"/>
        <v/>
      </c>
      <c r="AH17" t="str">
        <f t="shared" si="6"/>
        <v/>
      </c>
      <c r="AI17" t="str">
        <f t="shared" si="7"/>
        <v/>
      </c>
      <c r="AK17" t="str">
        <f t="shared" si="14"/>
        <v/>
      </c>
      <c r="AL17" t="str">
        <f t="shared" si="8"/>
        <v/>
      </c>
      <c r="AM17" t="str">
        <f t="shared" si="8"/>
        <v/>
      </c>
      <c r="AN17" t="str">
        <f t="shared" si="8"/>
        <v/>
      </c>
      <c r="AO17" t="str">
        <f t="shared" si="8"/>
        <v/>
      </c>
      <c r="AP17" t="str">
        <f t="shared" si="8"/>
        <v/>
      </c>
      <c r="AQ17" t="str">
        <f t="shared" si="8"/>
        <v/>
      </c>
      <c r="AR17" t="str">
        <f t="shared" si="8"/>
        <v/>
      </c>
      <c r="AS17" t="str">
        <f t="shared" si="8"/>
        <v/>
      </c>
      <c r="AT17" t="str">
        <f t="shared" si="8"/>
        <v/>
      </c>
      <c r="AU17" t="str">
        <f t="shared" si="8"/>
        <v/>
      </c>
      <c r="AV17" t="str">
        <f t="shared" si="8"/>
        <v/>
      </c>
      <c r="AW17" t="str">
        <f t="shared" si="9"/>
        <v/>
      </c>
      <c r="AX17" t="str">
        <f t="shared" si="10"/>
        <v/>
      </c>
      <c r="AY17" t="str">
        <f t="shared" si="11"/>
        <v/>
      </c>
      <c r="AZ17" s="190" t="str">
        <f t="shared" si="12"/>
        <v/>
      </c>
      <c r="BA17" t="str">
        <f t="shared" si="15"/>
        <v/>
      </c>
    </row>
    <row r="18" spans="9:53">
      <c r="I18" t="str">
        <f>IF(C18="","",COUNTIFS(Tabla1[[#All],[¿Pasó a miembro?]],"Si",Tabla1[[#All],[Tipo Incrito]],"&lt;&gt;Pre-Inscrito",Tabla1[[#All],[llave2]],Gráficos_!C18))</f>
        <v/>
      </c>
      <c r="J18" s="186" t="str">
        <f>IF(C18="","",COUNTIFS(Tabla1[[#All],[sem 01]],"=P",Tabla1[[#All],[llave2]],Gráficos_!C18))</f>
        <v/>
      </c>
      <c r="K18" t="str">
        <f>IF(C18="","",COUNTIFS(Tabla1[[#All],[sem 02]],"=P",Tabla1[[#All],[llave2]],Gráficos_!C18))</f>
        <v/>
      </c>
      <c r="L18" t="str">
        <f>IF(C18="","",COUNTIFS(Tabla1[[#All],[sem 03]],"=P",Tabla1[[#All],[llave2]],Gráficos_!C18))</f>
        <v/>
      </c>
      <c r="M18" t="str">
        <f>IF(C18="","",COUNTIFS(Tabla1[[#All],[sem 04]],"=P",Tabla1[[#All],[llave2]],Gráficos_!C18))</f>
        <v/>
      </c>
      <c r="N18" t="str">
        <f>IF(C18="","",COUNTIFS(Tabla1[[#All],[sem 05]],"=P",Tabla1[[#All],[llave2]],Gráficos_!C18))</f>
        <v/>
      </c>
      <c r="O18" t="str">
        <f>IF(C18="","",COUNTIFS(Tabla1[[#All],[sem 06]],"=P",Tabla1[[#All],[llave2]],Gráficos_!C18))</f>
        <v/>
      </c>
      <c r="P18" t="str">
        <f>IF(C18="","",COUNTIFS(Tabla1[[#All],[sem 07]],"=P",Tabla1[[#All],[llave2]],Gráficos_!C18))</f>
        <v/>
      </c>
      <c r="Q18" t="str">
        <f>IF(C18="","",COUNTIFS(Tabla1[[#All],[sem 08]],"=P",Tabla1[[#All],[llave2]],Gráficos_!C18))</f>
        <v/>
      </c>
      <c r="R18" t="str">
        <f>IF(C18="","",COUNTIFS(Tabla1[[#All],[sem 09]],"=P",Tabla1[[#All],[llave2]],Gráficos_!C18))</f>
        <v/>
      </c>
      <c r="S18" t="str">
        <f>IF(C18="","",COUNTIFS(Tabla1[[#All],[sem 10]],"=P",Tabla1[[#All],[llave2]],Gráficos_!C18))</f>
        <v/>
      </c>
      <c r="T18" t="str">
        <f>IF(C18="","",COUNTIFS(Tabla1[[#All],[sem 11]],"=P",Tabla1[[#All],[llave2]],Gráficos_!C18))</f>
        <v/>
      </c>
      <c r="U18" t="str">
        <f>IF(C18="","",COUNTIFS(Tabla1[[#All],[sem 12]],"=P",Tabla1[[#All],[llave2]],Gráficos_!C18))</f>
        <v/>
      </c>
      <c r="V18" t="str">
        <f>IF(C18="","",COUNTIFS(Tabla1[[#All],[sem 13]],"=P",Tabla1[[#All],[llave2]],Gráficos_!C18))</f>
        <v/>
      </c>
      <c r="W18" t="str">
        <f>IF(C18="","",COUNTIFS(Tabla1[[#All],[sem 14]],"=P",Tabla1[[#All],[llave2]],Gráficos_!C18))</f>
        <v/>
      </c>
      <c r="X18" t="str">
        <f>IF(C18="","",COUNTIFS(Tabla1[[#All],[sem 15]],"=P",Tabla1[[#All],[llave2]],Gráficos_!C18))</f>
        <v/>
      </c>
      <c r="Y18" s="190" t="str">
        <f>IF(C18="","",COUNTIFS(Tabla1[[#All],[sem 16]],"=P",Tabla1[[#All],[llave2]],Gráficos_!C18))</f>
        <v/>
      </c>
      <c r="AA18" s="186" t="str">
        <f t="shared" si="0"/>
        <v/>
      </c>
      <c r="AB18" t="str">
        <f t="shared" si="1"/>
        <v/>
      </c>
      <c r="AC18" s="63" t="str">
        <f t="shared" si="2"/>
        <v/>
      </c>
      <c r="AD18" t="str">
        <f t="shared" si="3"/>
        <v/>
      </c>
      <c r="AE18" t="str">
        <f t="shared" si="13"/>
        <v/>
      </c>
      <c r="AF18" t="str">
        <f t="shared" si="4"/>
        <v/>
      </c>
      <c r="AG18" t="str">
        <f t="shared" si="5"/>
        <v/>
      </c>
      <c r="AH18" t="str">
        <f t="shared" si="6"/>
        <v/>
      </c>
      <c r="AI18" t="str">
        <f t="shared" si="7"/>
        <v/>
      </c>
      <c r="AK18" t="str">
        <f t="shared" si="14"/>
        <v/>
      </c>
      <c r="AL18" t="str">
        <f t="shared" si="8"/>
        <v/>
      </c>
      <c r="AM18" t="str">
        <f t="shared" si="8"/>
        <v/>
      </c>
      <c r="AN18" t="str">
        <f t="shared" si="8"/>
        <v/>
      </c>
      <c r="AO18" t="str">
        <f t="shared" si="8"/>
        <v/>
      </c>
      <c r="AP18" t="str">
        <f t="shared" si="8"/>
        <v/>
      </c>
      <c r="AQ18" t="str">
        <f t="shared" si="8"/>
        <v/>
      </c>
      <c r="AR18" t="str">
        <f t="shared" si="8"/>
        <v/>
      </c>
      <c r="AS18" t="str">
        <f t="shared" si="8"/>
        <v/>
      </c>
      <c r="AT18" t="str">
        <f t="shared" si="8"/>
        <v/>
      </c>
      <c r="AU18" t="str">
        <f t="shared" si="8"/>
        <v/>
      </c>
      <c r="AV18" t="str">
        <f t="shared" si="8"/>
        <v/>
      </c>
      <c r="AW18" t="str">
        <f t="shared" si="9"/>
        <v/>
      </c>
      <c r="AX18" t="str">
        <f t="shared" si="10"/>
        <v/>
      </c>
      <c r="AY18" t="str">
        <f t="shared" si="11"/>
        <v/>
      </c>
      <c r="AZ18" s="190" t="str">
        <f t="shared" si="12"/>
        <v/>
      </c>
      <c r="BA18" t="str">
        <f t="shared" si="15"/>
        <v/>
      </c>
    </row>
    <row r="19" spans="9:53">
      <c r="I19" t="str">
        <f>IF(C19="","",COUNTIFS(Tabla1[[#All],[¿Pasó a miembro?]],"Si",Tabla1[[#All],[Tipo Incrito]],"&lt;&gt;Pre-Inscrito",Tabla1[[#All],[llave2]],Gráficos_!C19))</f>
        <v/>
      </c>
      <c r="J19" s="186" t="str">
        <f>IF(C19="","",COUNTIFS(Tabla1[[#All],[sem 01]],"=P",Tabla1[[#All],[llave2]],Gráficos_!C19))</f>
        <v/>
      </c>
      <c r="K19" t="str">
        <f>IF(C19="","",COUNTIFS(Tabla1[[#All],[sem 02]],"=P",Tabla1[[#All],[llave2]],Gráficos_!C19))</f>
        <v/>
      </c>
      <c r="L19" t="str">
        <f>IF(C19="","",COUNTIFS(Tabla1[[#All],[sem 03]],"=P",Tabla1[[#All],[llave2]],Gráficos_!C19))</f>
        <v/>
      </c>
      <c r="M19" t="str">
        <f>IF(C19="","",COUNTIFS(Tabla1[[#All],[sem 04]],"=P",Tabla1[[#All],[llave2]],Gráficos_!C19))</f>
        <v/>
      </c>
      <c r="N19" t="str">
        <f>IF(C19="","",COUNTIFS(Tabla1[[#All],[sem 05]],"=P",Tabla1[[#All],[llave2]],Gráficos_!C19))</f>
        <v/>
      </c>
      <c r="O19" t="str">
        <f>IF(C19="","",COUNTIFS(Tabla1[[#All],[sem 06]],"=P",Tabla1[[#All],[llave2]],Gráficos_!C19))</f>
        <v/>
      </c>
      <c r="P19" t="str">
        <f>IF(C19="","",COUNTIFS(Tabla1[[#All],[sem 07]],"=P",Tabla1[[#All],[llave2]],Gráficos_!C19))</f>
        <v/>
      </c>
      <c r="Q19" t="str">
        <f>IF(C19="","",COUNTIFS(Tabla1[[#All],[sem 08]],"=P",Tabla1[[#All],[llave2]],Gráficos_!C19))</f>
        <v/>
      </c>
      <c r="R19" t="str">
        <f>IF(C19="","",COUNTIFS(Tabla1[[#All],[sem 09]],"=P",Tabla1[[#All],[llave2]],Gráficos_!C19))</f>
        <v/>
      </c>
      <c r="S19" t="str">
        <f>IF(C19="","",COUNTIFS(Tabla1[[#All],[sem 10]],"=P",Tabla1[[#All],[llave2]],Gráficos_!C19))</f>
        <v/>
      </c>
      <c r="T19" t="str">
        <f>IF(C19="","",COUNTIFS(Tabla1[[#All],[sem 11]],"=P",Tabla1[[#All],[llave2]],Gráficos_!C19))</f>
        <v/>
      </c>
      <c r="U19" t="str">
        <f>IF(C19="","",COUNTIFS(Tabla1[[#All],[sem 12]],"=P",Tabla1[[#All],[llave2]],Gráficos_!C19))</f>
        <v/>
      </c>
      <c r="V19" t="str">
        <f>IF(C19="","",COUNTIFS(Tabla1[[#All],[sem 13]],"=P",Tabla1[[#All],[llave2]],Gráficos_!C19))</f>
        <v/>
      </c>
      <c r="W19" t="str">
        <f>IF(C19="","",COUNTIFS(Tabla1[[#All],[sem 14]],"=P",Tabla1[[#All],[llave2]],Gráficos_!C19))</f>
        <v/>
      </c>
      <c r="X19" t="str">
        <f>IF(C19="","",COUNTIFS(Tabla1[[#All],[sem 15]],"=P",Tabla1[[#All],[llave2]],Gráficos_!C19))</f>
        <v/>
      </c>
      <c r="Y19" s="190" t="str">
        <f>IF(C19="","",COUNTIFS(Tabla1[[#All],[sem 16]],"=P",Tabla1[[#All],[llave2]],Gráficos_!C19))</f>
        <v/>
      </c>
      <c r="AA19" s="186" t="str">
        <f t="shared" si="0"/>
        <v/>
      </c>
      <c r="AB19" t="str">
        <f t="shared" si="1"/>
        <v/>
      </c>
      <c r="AC19" s="63" t="str">
        <f t="shared" si="2"/>
        <v/>
      </c>
      <c r="AD19" t="str">
        <f t="shared" si="3"/>
        <v/>
      </c>
      <c r="AE19" t="str">
        <f t="shared" si="13"/>
        <v/>
      </c>
      <c r="AF19" t="str">
        <f t="shared" si="4"/>
        <v/>
      </c>
      <c r="AG19" t="str">
        <f t="shared" si="5"/>
        <v/>
      </c>
      <c r="AH19" t="str">
        <f t="shared" si="6"/>
        <v/>
      </c>
      <c r="AI19" t="str">
        <f t="shared" si="7"/>
        <v/>
      </c>
      <c r="AK19" t="str">
        <f t="shared" si="14"/>
        <v/>
      </c>
      <c r="AL19" t="str">
        <f t="shared" si="8"/>
        <v/>
      </c>
      <c r="AM19" t="str">
        <f t="shared" si="8"/>
        <v/>
      </c>
      <c r="AN19" t="str">
        <f t="shared" si="8"/>
        <v/>
      </c>
      <c r="AO19" t="str">
        <f t="shared" si="8"/>
        <v/>
      </c>
      <c r="AP19" t="str">
        <f t="shared" si="8"/>
        <v/>
      </c>
      <c r="AQ19" t="str">
        <f t="shared" si="8"/>
        <v/>
      </c>
      <c r="AR19" t="str">
        <f t="shared" si="8"/>
        <v/>
      </c>
      <c r="AS19" t="str">
        <f t="shared" si="8"/>
        <v/>
      </c>
      <c r="AT19" t="str">
        <f t="shared" si="8"/>
        <v/>
      </c>
      <c r="AU19" t="str">
        <f t="shared" si="8"/>
        <v/>
      </c>
      <c r="AV19" t="str">
        <f t="shared" si="8"/>
        <v/>
      </c>
      <c r="AW19" t="str">
        <f t="shared" si="9"/>
        <v/>
      </c>
      <c r="AX19" t="str">
        <f t="shared" si="10"/>
        <v/>
      </c>
      <c r="AY19" t="str">
        <f t="shared" si="11"/>
        <v/>
      </c>
      <c r="AZ19" s="190" t="str">
        <f t="shared" si="12"/>
        <v/>
      </c>
      <c r="BA19" t="str">
        <f t="shared" si="15"/>
        <v/>
      </c>
    </row>
    <row r="20" spans="9:53">
      <c r="I20" t="str">
        <f>IF(C20="","",COUNTIFS(Tabla1[[#All],[¿Pasó a miembro?]],"Si",Tabla1[[#All],[Tipo Incrito]],"&lt;&gt;Pre-Inscrito",Tabla1[[#All],[llave2]],Gráficos_!C20))</f>
        <v/>
      </c>
      <c r="J20" s="186" t="str">
        <f>IF(C20="","",COUNTIFS(Tabla1[[#All],[sem 01]],"=P",Tabla1[[#All],[llave2]],Gráficos_!C20))</f>
        <v/>
      </c>
      <c r="K20" t="str">
        <f>IF(C20="","",COUNTIFS(Tabla1[[#All],[sem 02]],"=P",Tabla1[[#All],[llave2]],Gráficos_!C20))</f>
        <v/>
      </c>
      <c r="L20" t="str">
        <f>IF(C20="","",COUNTIFS(Tabla1[[#All],[sem 03]],"=P",Tabla1[[#All],[llave2]],Gráficos_!C20))</f>
        <v/>
      </c>
      <c r="M20" t="str">
        <f>IF(C20="","",COUNTIFS(Tabla1[[#All],[sem 04]],"=P",Tabla1[[#All],[llave2]],Gráficos_!C20))</f>
        <v/>
      </c>
      <c r="N20" t="str">
        <f>IF(C20="","",COUNTIFS(Tabla1[[#All],[sem 05]],"=P",Tabla1[[#All],[llave2]],Gráficos_!C20))</f>
        <v/>
      </c>
      <c r="O20" t="str">
        <f>IF(C20="","",COUNTIFS(Tabla1[[#All],[sem 06]],"=P",Tabla1[[#All],[llave2]],Gráficos_!C20))</f>
        <v/>
      </c>
      <c r="P20" t="str">
        <f>IF(C20="","",COUNTIFS(Tabla1[[#All],[sem 07]],"=P",Tabla1[[#All],[llave2]],Gráficos_!C20))</f>
        <v/>
      </c>
      <c r="Q20" t="str">
        <f>IF(C20="","",COUNTIFS(Tabla1[[#All],[sem 08]],"=P",Tabla1[[#All],[llave2]],Gráficos_!C20))</f>
        <v/>
      </c>
      <c r="R20" t="str">
        <f>IF(C20="","",COUNTIFS(Tabla1[[#All],[sem 09]],"=P",Tabla1[[#All],[llave2]],Gráficos_!C20))</f>
        <v/>
      </c>
      <c r="S20" t="str">
        <f>IF(C20="","",COUNTIFS(Tabla1[[#All],[sem 10]],"=P",Tabla1[[#All],[llave2]],Gráficos_!C20))</f>
        <v/>
      </c>
      <c r="T20" t="str">
        <f>IF(C20="","",COUNTIFS(Tabla1[[#All],[sem 11]],"=P",Tabla1[[#All],[llave2]],Gráficos_!C20))</f>
        <v/>
      </c>
      <c r="U20" t="str">
        <f>IF(C20="","",COUNTIFS(Tabla1[[#All],[sem 12]],"=P",Tabla1[[#All],[llave2]],Gráficos_!C20))</f>
        <v/>
      </c>
      <c r="V20" t="str">
        <f>IF(C20="","",COUNTIFS(Tabla1[[#All],[sem 13]],"=P",Tabla1[[#All],[llave2]],Gráficos_!C20))</f>
        <v/>
      </c>
      <c r="W20" t="str">
        <f>IF(C20="","",COUNTIFS(Tabla1[[#All],[sem 14]],"=P",Tabla1[[#All],[llave2]],Gráficos_!C20))</f>
        <v/>
      </c>
      <c r="X20" t="str">
        <f>IF(C20="","",COUNTIFS(Tabla1[[#All],[sem 15]],"=P",Tabla1[[#All],[llave2]],Gráficos_!C20))</f>
        <v/>
      </c>
      <c r="Y20" s="190" t="str">
        <f>IF(C20="","",COUNTIFS(Tabla1[[#All],[sem 16]],"=P",Tabla1[[#All],[llave2]],Gráficos_!C20))</f>
        <v/>
      </c>
      <c r="AA20" s="186" t="str">
        <f t="shared" si="0"/>
        <v/>
      </c>
      <c r="AB20" t="str">
        <f t="shared" si="1"/>
        <v/>
      </c>
      <c r="AC20" s="63" t="str">
        <f t="shared" si="2"/>
        <v/>
      </c>
      <c r="AD20" t="str">
        <f t="shared" si="3"/>
        <v/>
      </c>
      <c r="AE20" t="str">
        <f t="shared" si="13"/>
        <v/>
      </c>
      <c r="AF20" t="str">
        <f t="shared" si="4"/>
        <v/>
      </c>
      <c r="AG20" t="str">
        <f t="shared" si="5"/>
        <v/>
      </c>
      <c r="AH20" t="str">
        <f t="shared" si="6"/>
        <v/>
      </c>
      <c r="AI20" t="str">
        <f t="shared" si="7"/>
        <v/>
      </c>
      <c r="AK20" t="str">
        <f t="shared" si="14"/>
        <v/>
      </c>
      <c r="AL20" t="str">
        <f t="shared" si="8"/>
        <v/>
      </c>
      <c r="AM20" t="str">
        <f t="shared" si="8"/>
        <v/>
      </c>
      <c r="AN20" t="str">
        <f t="shared" si="8"/>
        <v/>
      </c>
      <c r="AO20" t="str">
        <f t="shared" si="8"/>
        <v/>
      </c>
      <c r="AP20" t="str">
        <f t="shared" si="8"/>
        <v/>
      </c>
      <c r="AQ20" t="str">
        <f t="shared" si="8"/>
        <v/>
      </c>
      <c r="AR20" t="str">
        <f t="shared" si="8"/>
        <v/>
      </c>
      <c r="AS20" t="str">
        <f t="shared" si="8"/>
        <v/>
      </c>
      <c r="AT20" t="str">
        <f t="shared" si="8"/>
        <v/>
      </c>
      <c r="AU20" t="str">
        <f t="shared" si="8"/>
        <v/>
      </c>
      <c r="AV20" t="str">
        <f t="shared" si="8"/>
        <v/>
      </c>
      <c r="AW20" t="str">
        <f t="shared" si="9"/>
        <v/>
      </c>
      <c r="AX20" t="str">
        <f t="shared" si="10"/>
        <v/>
      </c>
      <c r="AY20" t="str">
        <f t="shared" si="11"/>
        <v/>
      </c>
      <c r="AZ20" s="190" t="str">
        <f t="shared" si="12"/>
        <v/>
      </c>
      <c r="BA20" t="str">
        <f t="shared" si="15"/>
        <v/>
      </c>
    </row>
    <row r="21" spans="9:53">
      <c r="I21" t="str">
        <f>IF(C21="","",COUNTIFS(Tabla1[[#All],[¿Pasó a miembro?]],"Si",Tabla1[[#All],[Tipo Incrito]],"&lt;&gt;Pre-Inscrito",Tabla1[[#All],[llave2]],Gráficos_!C21))</f>
        <v/>
      </c>
      <c r="J21" s="186" t="str">
        <f>IF(C21="","",COUNTIFS(Tabla1[[#All],[sem 01]],"=P",Tabla1[[#All],[llave2]],Gráficos_!C21))</f>
        <v/>
      </c>
      <c r="K21" t="str">
        <f>IF(C21="","",COUNTIFS(Tabla1[[#All],[sem 02]],"=P",Tabla1[[#All],[llave2]],Gráficos_!C21))</f>
        <v/>
      </c>
      <c r="L21" t="str">
        <f>IF(C21="","",COUNTIFS(Tabla1[[#All],[sem 03]],"=P",Tabla1[[#All],[llave2]],Gráficos_!C21))</f>
        <v/>
      </c>
      <c r="M21" t="str">
        <f>IF(C21="","",COUNTIFS(Tabla1[[#All],[sem 04]],"=P",Tabla1[[#All],[llave2]],Gráficos_!C21))</f>
        <v/>
      </c>
      <c r="N21" t="str">
        <f>IF(C21="","",COUNTIFS(Tabla1[[#All],[sem 05]],"=P",Tabla1[[#All],[llave2]],Gráficos_!C21))</f>
        <v/>
      </c>
      <c r="O21" t="str">
        <f>IF(C21="","",COUNTIFS(Tabla1[[#All],[sem 06]],"=P",Tabla1[[#All],[llave2]],Gráficos_!C21))</f>
        <v/>
      </c>
      <c r="P21" t="str">
        <f>IF(C21="","",COUNTIFS(Tabla1[[#All],[sem 07]],"=P",Tabla1[[#All],[llave2]],Gráficos_!C21))</f>
        <v/>
      </c>
      <c r="Q21" t="str">
        <f>IF(C21="","",COUNTIFS(Tabla1[[#All],[sem 08]],"=P",Tabla1[[#All],[llave2]],Gráficos_!C21))</f>
        <v/>
      </c>
      <c r="R21" t="str">
        <f>IF(C21="","",COUNTIFS(Tabla1[[#All],[sem 09]],"=P",Tabla1[[#All],[llave2]],Gráficos_!C21))</f>
        <v/>
      </c>
      <c r="S21" t="str">
        <f>IF(C21="","",COUNTIFS(Tabla1[[#All],[sem 10]],"=P",Tabla1[[#All],[llave2]],Gráficos_!C21))</f>
        <v/>
      </c>
      <c r="T21" t="str">
        <f>IF(C21="","",COUNTIFS(Tabla1[[#All],[sem 11]],"=P",Tabla1[[#All],[llave2]],Gráficos_!C21))</f>
        <v/>
      </c>
      <c r="U21" t="str">
        <f>IF(C21="","",COUNTIFS(Tabla1[[#All],[sem 12]],"=P",Tabla1[[#All],[llave2]],Gráficos_!C21))</f>
        <v/>
      </c>
      <c r="V21" t="str">
        <f>IF(C21="","",COUNTIFS(Tabla1[[#All],[sem 13]],"=P",Tabla1[[#All],[llave2]],Gráficos_!C21))</f>
        <v/>
      </c>
      <c r="W21" t="str">
        <f>IF(C21="","",COUNTIFS(Tabla1[[#All],[sem 14]],"=P",Tabla1[[#All],[llave2]],Gráficos_!C21))</f>
        <v/>
      </c>
      <c r="X21" t="str">
        <f>IF(C21="","",COUNTIFS(Tabla1[[#All],[sem 15]],"=P",Tabla1[[#All],[llave2]],Gráficos_!C21))</f>
        <v/>
      </c>
      <c r="Y21" s="190" t="str">
        <f>IF(C21="","",COUNTIFS(Tabla1[[#All],[sem 16]],"=P",Tabla1[[#All],[llave2]],Gráficos_!C21))</f>
        <v/>
      </c>
      <c r="AA21" s="186" t="str">
        <f t="shared" si="0"/>
        <v/>
      </c>
      <c r="AB21" t="str">
        <f t="shared" si="1"/>
        <v/>
      </c>
      <c r="AC21" s="63" t="str">
        <f t="shared" si="2"/>
        <v/>
      </c>
      <c r="AD21" t="str">
        <f t="shared" si="3"/>
        <v/>
      </c>
      <c r="AE21" t="str">
        <f t="shared" si="13"/>
        <v/>
      </c>
      <c r="AF21" t="str">
        <f t="shared" si="4"/>
        <v/>
      </c>
      <c r="AG21" t="str">
        <f t="shared" si="5"/>
        <v/>
      </c>
      <c r="AH21" t="str">
        <f t="shared" si="6"/>
        <v/>
      </c>
      <c r="AI21" t="str">
        <f t="shared" si="7"/>
        <v/>
      </c>
      <c r="AK21" t="str">
        <f t="shared" si="14"/>
        <v/>
      </c>
      <c r="AL21" t="str">
        <f t="shared" si="8"/>
        <v/>
      </c>
      <c r="AM21" t="str">
        <f t="shared" si="8"/>
        <v/>
      </c>
      <c r="AN21" t="str">
        <f t="shared" si="8"/>
        <v/>
      </c>
      <c r="AO21" t="str">
        <f t="shared" si="8"/>
        <v/>
      </c>
      <c r="AP21" t="str">
        <f t="shared" si="8"/>
        <v/>
      </c>
      <c r="AQ21" t="str">
        <f t="shared" si="8"/>
        <v/>
      </c>
      <c r="AR21" t="str">
        <f t="shared" si="8"/>
        <v/>
      </c>
      <c r="AS21" t="str">
        <f t="shared" si="8"/>
        <v/>
      </c>
      <c r="AT21" t="str">
        <f t="shared" si="8"/>
        <v/>
      </c>
      <c r="AU21" t="str">
        <f t="shared" si="8"/>
        <v/>
      </c>
      <c r="AV21" t="str">
        <f t="shared" si="8"/>
        <v/>
      </c>
      <c r="AW21" t="str">
        <f t="shared" si="9"/>
        <v/>
      </c>
      <c r="AX21" t="str">
        <f t="shared" si="10"/>
        <v/>
      </c>
      <c r="AY21" t="str">
        <f t="shared" si="11"/>
        <v/>
      </c>
      <c r="AZ21" s="190" t="str">
        <f t="shared" si="12"/>
        <v/>
      </c>
      <c r="BA21" t="str">
        <f t="shared" si="15"/>
        <v/>
      </c>
    </row>
    <row r="22" spans="9:53">
      <c r="I22" t="str">
        <f>IF(C22="","",COUNTIFS(Tabla1[[#All],[¿Pasó a miembro?]],"Si",Tabla1[[#All],[Tipo Incrito]],"&lt;&gt;Pre-Inscrito",Tabla1[[#All],[llave2]],Gráficos_!C22))</f>
        <v/>
      </c>
      <c r="J22" s="186" t="str">
        <f>IF(C22="","",COUNTIFS(Tabla1[[#All],[sem 01]],"=P",Tabla1[[#All],[llave2]],Gráficos_!C22))</f>
        <v/>
      </c>
      <c r="K22" t="str">
        <f>IF(C22="","",COUNTIFS(Tabla1[[#All],[sem 02]],"=P",Tabla1[[#All],[llave2]],Gráficos_!C22))</f>
        <v/>
      </c>
      <c r="L22" t="str">
        <f>IF(C22="","",COUNTIFS(Tabla1[[#All],[sem 03]],"=P",Tabla1[[#All],[llave2]],Gráficos_!C22))</f>
        <v/>
      </c>
      <c r="M22" t="str">
        <f>IF(C22="","",COUNTIFS(Tabla1[[#All],[sem 04]],"=P",Tabla1[[#All],[llave2]],Gráficos_!C22))</f>
        <v/>
      </c>
      <c r="N22" t="str">
        <f>IF(C22="","",COUNTIFS(Tabla1[[#All],[sem 05]],"=P",Tabla1[[#All],[llave2]],Gráficos_!C22))</f>
        <v/>
      </c>
      <c r="O22" t="str">
        <f>IF(C22="","",COUNTIFS(Tabla1[[#All],[sem 06]],"=P",Tabla1[[#All],[llave2]],Gráficos_!C22))</f>
        <v/>
      </c>
      <c r="P22" t="str">
        <f>IF(C22="","",COUNTIFS(Tabla1[[#All],[sem 07]],"=P",Tabla1[[#All],[llave2]],Gráficos_!C22))</f>
        <v/>
      </c>
      <c r="Q22" t="str">
        <f>IF(C22="","",COUNTIFS(Tabla1[[#All],[sem 08]],"=P",Tabla1[[#All],[llave2]],Gráficos_!C22))</f>
        <v/>
      </c>
      <c r="R22" t="str">
        <f>IF(C22="","",COUNTIFS(Tabla1[[#All],[sem 09]],"=P",Tabla1[[#All],[llave2]],Gráficos_!C22))</f>
        <v/>
      </c>
      <c r="S22" t="str">
        <f>IF(C22="","",COUNTIFS(Tabla1[[#All],[sem 10]],"=P",Tabla1[[#All],[llave2]],Gráficos_!C22))</f>
        <v/>
      </c>
      <c r="T22" t="str">
        <f>IF(C22="","",COUNTIFS(Tabla1[[#All],[sem 11]],"=P",Tabla1[[#All],[llave2]],Gráficos_!C22))</f>
        <v/>
      </c>
      <c r="U22" t="str">
        <f>IF(C22="","",COUNTIFS(Tabla1[[#All],[sem 12]],"=P",Tabla1[[#All],[llave2]],Gráficos_!C22))</f>
        <v/>
      </c>
      <c r="V22" t="str">
        <f>IF(C22="","",COUNTIFS(Tabla1[[#All],[sem 13]],"=P",Tabla1[[#All],[llave2]],Gráficos_!C22))</f>
        <v/>
      </c>
      <c r="W22" t="str">
        <f>IF(C22="","",COUNTIFS(Tabla1[[#All],[sem 14]],"=P",Tabla1[[#All],[llave2]],Gráficos_!C22))</f>
        <v/>
      </c>
      <c r="X22" t="str">
        <f>IF(C22="","",COUNTIFS(Tabla1[[#All],[sem 15]],"=P",Tabla1[[#All],[llave2]],Gráficos_!C22))</f>
        <v/>
      </c>
      <c r="Y22" s="190" t="str">
        <f>IF(C22="","",COUNTIFS(Tabla1[[#All],[sem 16]],"=P",Tabla1[[#All],[llave2]],Gráficos_!C22))</f>
        <v/>
      </c>
      <c r="AA22" s="186" t="str">
        <f t="shared" si="0"/>
        <v/>
      </c>
      <c r="AB22" t="str">
        <f t="shared" si="1"/>
        <v/>
      </c>
      <c r="AC22" s="63" t="str">
        <f t="shared" si="2"/>
        <v/>
      </c>
      <c r="AD22" t="str">
        <f t="shared" si="3"/>
        <v/>
      </c>
      <c r="AE22" t="str">
        <f t="shared" si="13"/>
        <v/>
      </c>
      <c r="AF22" t="str">
        <f t="shared" si="4"/>
        <v/>
      </c>
      <c r="AG22" t="str">
        <f t="shared" si="5"/>
        <v/>
      </c>
      <c r="AH22" t="str">
        <f t="shared" si="6"/>
        <v/>
      </c>
      <c r="AI22" t="str">
        <f t="shared" si="7"/>
        <v/>
      </c>
      <c r="AK22" t="str">
        <f t="shared" si="14"/>
        <v/>
      </c>
      <c r="AL22" t="str">
        <f t="shared" si="8"/>
        <v/>
      </c>
      <c r="AM22" t="str">
        <f t="shared" si="8"/>
        <v/>
      </c>
      <c r="AN22" t="str">
        <f t="shared" si="8"/>
        <v/>
      </c>
      <c r="AO22" t="str">
        <f t="shared" si="8"/>
        <v/>
      </c>
      <c r="AP22" t="str">
        <f t="shared" si="8"/>
        <v/>
      </c>
      <c r="AQ22" t="str">
        <f t="shared" si="8"/>
        <v/>
      </c>
      <c r="AR22" t="str">
        <f t="shared" si="8"/>
        <v/>
      </c>
      <c r="AS22" t="str">
        <f t="shared" si="8"/>
        <v/>
      </c>
      <c r="AT22" t="str">
        <f t="shared" si="8"/>
        <v/>
      </c>
      <c r="AU22" t="str">
        <f t="shared" si="8"/>
        <v/>
      </c>
      <c r="AV22" t="str">
        <f t="shared" si="8"/>
        <v/>
      </c>
      <c r="AW22" t="str">
        <f t="shared" si="9"/>
        <v/>
      </c>
      <c r="AX22" t="str">
        <f t="shared" si="10"/>
        <v/>
      </c>
      <c r="AY22" t="str">
        <f t="shared" si="11"/>
        <v/>
      </c>
      <c r="AZ22" s="190" t="str">
        <f t="shared" si="12"/>
        <v/>
      </c>
      <c r="BA22" t="str">
        <f t="shared" si="15"/>
        <v/>
      </c>
    </row>
    <row r="23" spans="9:53">
      <c r="I23" t="str">
        <f>IF(C23="","",COUNTIFS(Tabla1[[#All],[¿Pasó a miembro?]],"Si",Tabla1[[#All],[Tipo Incrito]],"&lt;&gt;Pre-Inscrito",Tabla1[[#All],[llave2]],Gráficos_!C23))</f>
        <v/>
      </c>
      <c r="J23" s="186" t="str">
        <f>IF(C23="","",COUNTIFS(Tabla1[[#All],[sem 01]],"=P",Tabla1[[#All],[llave2]],Gráficos_!C23))</f>
        <v/>
      </c>
      <c r="K23" t="str">
        <f>IF(C23="","",COUNTIFS(Tabla1[[#All],[sem 02]],"=P",Tabla1[[#All],[llave2]],Gráficos_!C23))</f>
        <v/>
      </c>
      <c r="L23" t="str">
        <f>IF(C23="","",COUNTIFS(Tabla1[[#All],[sem 03]],"=P",Tabla1[[#All],[llave2]],Gráficos_!C23))</f>
        <v/>
      </c>
      <c r="M23" t="str">
        <f>IF(C23="","",COUNTIFS(Tabla1[[#All],[sem 04]],"=P",Tabla1[[#All],[llave2]],Gráficos_!C23))</f>
        <v/>
      </c>
      <c r="N23" t="str">
        <f>IF(C23="","",COUNTIFS(Tabla1[[#All],[sem 05]],"=P",Tabla1[[#All],[llave2]],Gráficos_!C23))</f>
        <v/>
      </c>
      <c r="O23" t="str">
        <f>IF(C23="","",COUNTIFS(Tabla1[[#All],[sem 06]],"=P",Tabla1[[#All],[llave2]],Gráficos_!C23))</f>
        <v/>
      </c>
      <c r="P23" t="str">
        <f>IF(C23="","",COUNTIFS(Tabla1[[#All],[sem 07]],"=P",Tabla1[[#All],[llave2]],Gráficos_!C23))</f>
        <v/>
      </c>
      <c r="Q23" t="str">
        <f>IF(C23="","",COUNTIFS(Tabla1[[#All],[sem 08]],"=P",Tabla1[[#All],[llave2]],Gráficos_!C23))</f>
        <v/>
      </c>
      <c r="R23" t="str">
        <f>IF(C23="","",COUNTIFS(Tabla1[[#All],[sem 09]],"=P",Tabla1[[#All],[llave2]],Gráficos_!C23))</f>
        <v/>
      </c>
      <c r="S23" t="str">
        <f>IF(C23="","",COUNTIFS(Tabla1[[#All],[sem 10]],"=P",Tabla1[[#All],[llave2]],Gráficos_!C23))</f>
        <v/>
      </c>
      <c r="T23" t="str">
        <f>IF(C23="","",COUNTIFS(Tabla1[[#All],[sem 11]],"=P",Tabla1[[#All],[llave2]],Gráficos_!C23))</f>
        <v/>
      </c>
      <c r="U23" t="str">
        <f>IF(C23="","",COUNTIFS(Tabla1[[#All],[sem 12]],"=P",Tabla1[[#All],[llave2]],Gráficos_!C23))</f>
        <v/>
      </c>
      <c r="V23" t="str">
        <f>IF(C23="","",COUNTIFS(Tabla1[[#All],[sem 13]],"=P",Tabla1[[#All],[llave2]],Gráficos_!C23))</f>
        <v/>
      </c>
      <c r="W23" t="str">
        <f>IF(C23="","",COUNTIFS(Tabla1[[#All],[sem 14]],"=P",Tabla1[[#All],[llave2]],Gráficos_!C23))</f>
        <v/>
      </c>
      <c r="X23" t="str">
        <f>IF(C23="","",COUNTIFS(Tabla1[[#All],[sem 15]],"=P",Tabla1[[#All],[llave2]],Gráficos_!C23))</f>
        <v/>
      </c>
      <c r="Y23" s="190" t="str">
        <f>IF(C23="","",COUNTIFS(Tabla1[[#All],[sem 16]],"=P",Tabla1[[#All],[llave2]],Gráficos_!C23))</f>
        <v/>
      </c>
      <c r="AA23" s="186" t="str">
        <f t="shared" si="0"/>
        <v/>
      </c>
      <c r="AB23" t="str">
        <f t="shared" si="1"/>
        <v/>
      </c>
      <c r="AC23" s="63" t="str">
        <f t="shared" si="2"/>
        <v/>
      </c>
      <c r="AD23" t="str">
        <f t="shared" si="3"/>
        <v/>
      </c>
      <c r="AE23" t="str">
        <f t="shared" si="13"/>
        <v/>
      </c>
      <c r="AF23" t="str">
        <f t="shared" si="4"/>
        <v/>
      </c>
      <c r="AG23" t="str">
        <f t="shared" si="5"/>
        <v/>
      </c>
      <c r="AH23" t="str">
        <f t="shared" si="6"/>
        <v/>
      </c>
      <c r="AI23" t="str">
        <f t="shared" si="7"/>
        <v/>
      </c>
      <c r="AK23" t="str">
        <f t="shared" si="14"/>
        <v/>
      </c>
      <c r="AL23" t="str">
        <f t="shared" si="14"/>
        <v/>
      </c>
      <c r="AM23" t="str">
        <f t="shared" si="14"/>
        <v/>
      </c>
      <c r="AN23" t="str">
        <f t="shared" si="14"/>
        <v/>
      </c>
      <c r="AO23" t="str">
        <f t="shared" si="14"/>
        <v/>
      </c>
      <c r="AP23" t="str">
        <f t="shared" si="14"/>
        <v/>
      </c>
      <c r="AQ23" t="str">
        <f t="shared" si="14"/>
        <v/>
      </c>
      <c r="AR23" t="str">
        <f t="shared" si="14"/>
        <v/>
      </c>
      <c r="AS23" t="str">
        <f t="shared" si="14"/>
        <v/>
      </c>
      <c r="AT23" t="str">
        <f t="shared" si="14"/>
        <v/>
      </c>
      <c r="AU23" t="str">
        <f t="shared" si="14"/>
        <v/>
      </c>
      <c r="AV23" t="str">
        <f t="shared" si="14"/>
        <v/>
      </c>
      <c r="AW23" t="str">
        <f t="shared" si="9"/>
        <v/>
      </c>
      <c r="AX23" t="str">
        <f t="shared" si="10"/>
        <v/>
      </c>
      <c r="AY23" t="str">
        <f t="shared" si="11"/>
        <v/>
      </c>
      <c r="AZ23" s="190" t="str">
        <f t="shared" si="12"/>
        <v/>
      </c>
      <c r="BA23" t="str">
        <f t="shared" si="15"/>
        <v/>
      </c>
    </row>
    <row r="24" spans="9:53">
      <c r="I24" t="str">
        <f>IF(C24="","",COUNTIFS(Tabla1[[#All],[¿Pasó a miembro?]],"Si",Tabla1[[#All],[Tipo Incrito]],"&lt;&gt;Pre-Inscrito",Tabla1[[#All],[llave2]],Gráficos_!C24))</f>
        <v/>
      </c>
      <c r="J24" s="186" t="str">
        <f>IF(C24="","",COUNTIFS(Tabla1[[#All],[sem 01]],"=P",Tabla1[[#All],[llave2]],Gráficos_!C24))</f>
        <v/>
      </c>
      <c r="K24" t="str">
        <f>IF(C24="","",COUNTIFS(Tabla1[[#All],[sem 02]],"=P",Tabla1[[#All],[llave2]],Gráficos_!C24))</f>
        <v/>
      </c>
      <c r="L24" t="str">
        <f>IF(C24="","",COUNTIFS(Tabla1[[#All],[sem 03]],"=P",Tabla1[[#All],[llave2]],Gráficos_!C24))</f>
        <v/>
      </c>
      <c r="M24" t="str">
        <f>IF(C24="","",COUNTIFS(Tabla1[[#All],[sem 04]],"=P",Tabla1[[#All],[llave2]],Gráficos_!C24))</f>
        <v/>
      </c>
      <c r="N24" t="str">
        <f>IF(C24="","",COUNTIFS(Tabla1[[#All],[sem 05]],"=P",Tabla1[[#All],[llave2]],Gráficos_!C24))</f>
        <v/>
      </c>
      <c r="O24" t="str">
        <f>IF(C24="","",COUNTIFS(Tabla1[[#All],[sem 06]],"=P",Tabla1[[#All],[llave2]],Gráficos_!C24))</f>
        <v/>
      </c>
      <c r="P24" t="str">
        <f>IF(C24="","",COUNTIFS(Tabla1[[#All],[sem 07]],"=P",Tabla1[[#All],[llave2]],Gráficos_!C24))</f>
        <v/>
      </c>
      <c r="Q24" t="str">
        <f>IF(C24="","",COUNTIFS(Tabla1[[#All],[sem 08]],"=P",Tabla1[[#All],[llave2]],Gráficos_!C24))</f>
        <v/>
      </c>
      <c r="R24" t="str">
        <f>IF(C24="","",COUNTIFS(Tabla1[[#All],[sem 09]],"=P",Tabla1[[#All],[llave2]],Gráficos_!C24))</f>
        <v/>
      </c>
      <c r="S24" t="str">
        <f>IF(C24="","",COUNTIFS(Tabla1[[#All],[sem 10]],"=P",Tabla1[[#All],[llave2]],Gráficos_!C24))</f>
        <v/>
      </c>
      <c r="T24" t="str">
        <f>IF(C24="","",COUNTIFS(Tabla1[[#All],[sem 11]],"=P",Tabla1[[#All],[llave2]],Gráficos_!C24))</f>
        <v/>
      </c>
      <c r="U24" t="str">
        <f>IF(C24="","",COUNTIFS(Tabla1[[#All],[sem 12]],"=P",Tabla1[[#All],[llave2]],Gráficos_!C24))</f>
        <v/>
      </c>
      <c r="V24" t="str">
        <f>IF(C24="","",COUNTIFS(Tabla1[[#All],[sem 13]],"=P",Tabla1[[#All],[llave2]],Gráficos_!C24))</f>
        <v/>
      </c>
      <c r="W24" t="str">
        <f>IF(C24="","",COUNTIFS(Tabla1[[#All],[sem 14]],"=P",Tabla1[[#All],[llave2]],Gráficos_!C24))</f>
        <v/>
      </c>
      <c r="X24" t="str">
        <f>IF(C24="","",COUNTIFS(Tabla1[[#All],[sem 15]],"=P",Tabla1[[#All],[llave2]],Gráficos_!C24))</f>
        <v/>
      </c>
      <c r="Y24" s="190" t="str">
        <f>IF(C24="","",COUNTIFS(Tabla1[[#All],[sem 16]],"=P",Tabla1[[#All],[llave2]],Gráficos_!C24))</f>
        <v/>
      </c>
      <c r="AA24" s="186" t="str">
        <f t="shared" si="0"/>
        <v/>
      </c>
      <c r="AB24" t="str">
        <f t="shared" si="1"/>
        <v/>
      </c>
      <c r="AC24" s="63" t="str">
        <f t="shared" si="2"/>
        <v/>
      </c>
      <c r="AD24" t="str">
        <f t="shared" si="3"/>
        <v/>
      </c>
      <c r="AE24" t="str">
        <f t="shared" si="13"/>
        <v/>
      </c>
      <c r="AF24" t="str">
        <f t="shared" si="4"/>
        <v/>
      </c>
      <c r="AG24" t="str">
        <f t="shared" si="5"/>
        <v/>
      </c>
      <c r="AH24" t="str">
        <f t="shared" si="6"/>
        <v/>
      </c>
      <c r="AI24" t="str">
        <f t="shared" si="7"/>
        <v/>
      </c>
      <c r="AK24" t="str">
        <f t="shared" si="14"/>
        <v/>
      </c>
      <c r="AL24" t="str">
        <f t="shared" si="14"/>
        <v/>
      </c>
      <c r="AM24" t="str">
        <f t="shared" si="14"/>
        <v/>
      </c>
      <c r="AN24" t="str">
        <f t="shared" si="14"/>
        <v/>
      </c>
      <c r="AO24" t="str">
        <f t="shared" si="14"/>
        <v/>
      </c>
      <c r="AP24" t="str">
        <f t="shared" si="14"/>
        <v/>
      </c>
      <c r="AQ24" t="str">
        <f t="shared" si="14"/>
        <v/>
      </c>
      <c r="AR24" t="str">
        <f t="shared" si="14"/>
        <v/>
      </c>
      <c r="AS24" t="str">
        <f t="shared" si="14"/>
        <v/>
      </c>
      <c r="AT24" t="str">
        <f t="shared" si="14"/>
        <v/>
      </c>
      <c r="AU24" t="str">
        <f t="shared" si="14"/>
        <v/>
      </c>
      <c r="AV24" t="str">
        <f t="shared" si="14"/>
        <v/>
      </c>
      <c r="AW24" t="str">
        <f t="shared" si="9"/>
        <v/>
      </c>
      <c r="AX24" t="str">
        <f t="shared" si="10"/>
        <v/>
      </c>
      <c r="AY24" t="str">
        <f t="shared" si="11"/>
        <v/>
      </c>
      <c r="AZ24" s="190" t="str">
        <f t="shared" si="12"/>
        <v/>
      </c>
      <c r="BA24" t="str">
        <f t="shared" si="15"/>
        <v/>
      </c>
    </row>
    <row r="25" spans="9:53">
      <c r="I25" t="str">
        <f>IF(C25="","",COUNTIFS(Tabla1[[#All],[¿Pasó a miembro?]],"Si",Tabla1[[#All],[Tipo Incrito]],"&lt;&gt;Pre-Inscrito",Tabla1[[#All],[llave2]],Gráficos_!C25))</f>
        <v/>
      </c>
      <c r="J25" s="186" t="str">
        <f>IF(C25="","",COUNTIFS(Tabla1[[#All],[sem 01]],"=P",Tabla1[[#All],[llave2]],Gráficos_!C25))</f>
        <v/>
      </c>
      <c r="K25" t="str">
        <f>IF(C25="","",COUNTIFS(Tabla1[[#All],[sem 02]],"=P",Tabla1[[#All],[llave2]],Gráficos_!C25))</f>
        <v/>
      </c>
      <c r="L25" t="str">
        <f>IF(C25="","",COUNTIFS(Tabla1[[#All],[sem 03]],"=P",Tabla1[[#All],[llave2]],Gráficos_!C25))</f>
        <v/>
      </c>
      <c r="M25" t="str">
        <f>IF(C25="","",COUNTIFS(Tabla1[[#All],[sem 04]],"=P",Tabla1[[#All],[llave2]],Gráficos_!C25))</f>
        <v/>
      </c>
      <c r="N25" t="str">
        <f>IF(C25="","",COUNTIFS(Tabla1[[#All],[sem 05]],"=P",Tabla1[[#All],[llave2]],Gráficos_!C25))</f>
        <v/>
      </c>
      <c r="O25" t="str">
        <f>IF(C25="","",COUNTIFS(Tabla1[[#All],[sem 06]],"=P",Tabla1[[#All],[llave2]],Gráficos_!C25))</f>
        <v/>
      </c>
      <c r="P25" t="str">
        <f>IF(C25="","",COUNTIFS(Tabla1[[#All],[sem 07]],"=P",Tabla1[[#All],[llave2]],Gráficos_!C25))</f>
        <v/>
      </c>
      <c r="Q25" t="str">
        <f>IF(C25="","",COUNTIFS(Tabla1[[#All],[sem 08]],"=P",Tabla1[[#All],[llave2]],Gráficos_!C25))</f>
        <v/>
      </c>
      <c r="R25" t="str">
        <f>IF(C25="","",COUNTIFS(Tabla1[[#All],[sem 09]],"=P",Tabla1[[#All],[llave2]],Gráficos_!C25))</f>
        <v/>
      </c>
      <c r="S25" t="str">
        <f>IF(C25="","",COUNTIFS(Tabla1[[#All],[sem 10]],"=P",Tabla1[[#All],[llave2]],Gráficos_!C25))</f>
        <v/>
      </c>
      <c r="T25" t="str">
        <f>IF(C25="","",COUNTIFS(Tabla1[[#All],[sem 11]],"=P",Tabla1[[#All],[llave2]],Gráficos_!C25))</f>
        <v/>
      </c>
      <c r="U25" t="str">
        <f>IF(C25="","",COUNTIFS(Tabla1[[#All],[sem 12]],"=P",Tabla1[[#All],[llave2]],Gráficos_!C25))</f>
        <v/>
      </c>
      <c r="V25" t="str">
        <f>IF(C25="","",COUNTIFS(Tabla1[[#All],[sem 13]],"=P",Tabla1[[#All],[llave2]],Gráficos_!C25))</f>
        <v/>
      </c>
      <c r="W25" t="str">
        <f>IF(C25="","",COUNTIFS(Tabla1[[#All],[sem 14]],"=P",Tabla1[[#All],[llave2]],Gráficos_!C25))</f>
        <v/>
      </c>
      <c r="X25" t="str">
        <f>IF(C25="","",COUNTIFS(Tabla1[[#All],[sem 15]],"=P",Tabla1[[#All],[llave2]],Gráficos_!C25))</f>
        <v/>
      </c>
      <c r="Y25" s="190" t="str">
        <f>IF(C25="","",COUNTIFS(Tabla1[[#All],[sem 16]],"=P",Tabla1[[#All],[llave2]],Gráficos_!C25))</f>
        <v/>
      </c>
      <c r="AA25" s="186" t="str">
        <f t="shared" si="0"/>
        <v/>
      </c>
      <c r="AB25" t="str">
        <f t="shared" si="1"/>
        <v/>
      </c>
      <c r="AC25" s="63" t="str">
        <f t="shared" si="2"/>
        <v/>
      </c>
      <c r="AD25" t="str">
        <f t="shared" si="3"/>
        <v/>
      </c>
      <c r="AE25" t="str">
        <f t="shared" si="13"/>
        <v/>
      </c>
      <c r="AF25" t="str">
        <f t="shared" si="4"/>
        <v/>
      </c>
      <c r="AG25" t="str">
        <f t="shared" si="5"/>
        <v/>
      </c>
      <c r="AH25" t="str">
        <f t="shared" si="6"/>
        <v/>
      </c>
      <c r="AI25" t="str">
        <f t="shared" si="7"/>
        <v/>
      </c>
      <c r="AK25" t="str">
        <f t="shared" si="14"/>
        <v/>
      </c>
      <c r="AL25" t="str">
        <f t="shared" si="14"/>
        <v/>
      </c>
      <c r="AM25" t="str">
        <f t="shared" si="14"/>
        <v/>
      </c>
      <c r="AN25" t="str">
        <f t="shared" si="14"/>
        <v/>
      </c>
      <c r="AO25" t="str">
        <f t="shared" si="14"/>
        <v/>
      </c>
      <c r="AP25" t="str">
        <f t="shared" si="14"/>
        <v/>
      </c>
      <c r="AQ25" t="str">
        <f t="shared" si="14"/>
        <v/>
      </c>
      <c r="AR25" t="str">
        <f t="shared" si="14"/>
        <v/>
      </c>
      <c r="AS25" t="str">
        <f t="shared" si="14"/>
        <v/>
      </c>
      <c r="AT25" t="str">
        <f t="shared" si="14"/>
        <v/>
      </c>
      <c r="AU25" t="str">
        <f t="shared" si="14"/>
        <v/>
      </c>
      <c r="AV25" t="str">
        <f t="shared" si="14"/>
        <v/>
      </c>
      <c r="AW25" t="str">
        <f t="shared" si="9"/>
        <v/>
      </c>
      <c r="AX25" t="str">
        <f t="shared" si="10"/>
        <v/>
      </c>
      <c r="AY25" t="str">
        <f t="shared" si="11"/>
        <v/>
      </c>
      <c r="AZ25" s="190" t="str">
        <f t="shared" si="12"/>
        <v/>
      </c>
      <c r="BA25" t="str">
        <f t="shared" si="15"/>
        <v/>
      </c>
    </row>
    <row r="26" spans="9:53">
      <c r="I26" t="str">
        <f>IF(C26="","",COUNTIFS(Tabla1[[#All],[¿Pasó a miembro?]],"Si",Tabla1[[#All],[Tipo Incrito]],"&lt;&gt;Pre-Inscrito",Tabla1[[#All],[llave2]],Gráficos_!C26))</f>
        <v/>
      </c>
      <c r="J26" s="186" t="str">
        <f>IF(C26="","",COUNTIFS(Tabla1[[#All],[sem 01]],"=P",Tabla1[[#All],[llave2]],Gráficos_!C26))</f>
        <v/>
      </c>
      <c r="K26" t="str">
        <f>IF(C26="","",COUNTIFS(Tabla1[[#All],[sem 02]],"=P",Tabla1[[#All],[llave2]],Gráficos_!C26))</f>
        <v/>
      </c>
      <c r="L26" t="str">
        <f>IF(C26="","",COUNTIFS(Tabla1[[#All],[sem 03]],"=P",Tabla1[[#All],[llave2]],Gráficos_!C26))</f>
        <v/>
      </c>
      <c r="M26" t="str">
        <f>IF(C26="","",COUNTIFS(Tabla1[[#All],[sem 04]],"=P",Tabla1[[#All],[llave2]],Gráficos_!C26))</f>
        <v/>
      </c>
      <c r="N26" t="str">
        <f>IF(C26="","",COUNTIFS(Tabla1[[#All],[sem 05]],"=P",Tabla1[[#All],[llave2]],Gráficos_!C26))</f>
        <v/>
      </c>
      <c r="O26" t="str">
        <f>IF(C26="","",COUNTIFS(Tabla1[[#All],[sem 06]],"=P",Tabla1[[#All],[llave2]],Gráficos_!C26))</f>
        <v/>
      </c>
      <c r="P26" t="str">
        <f>IF(C26="","",COUNTIFS(Tabla1[[#All],[sem 07]],"=P",Tabla1[[#All],[llave2]],Gráficos_!C26))</f>
        <v/>
      </c>
      <c r="Q26" t="str">
        <f>IF(C26="","",COUNTIFS(Tabla1[[#All],[sem 08]],"=P",Tabla1[[#All],[llave2]],Gráficos_!C26))</f>
        <v/>
      </c>
      <c r="R26" t="str">
        <f>IF(C26="","",COUNTIFS(Tabla1[[#All],[sem 09]],"=P",Tabla1[[#All],[llave2]],Gráficos_!C26))</f>
        <v/>
      </c>
      <c r="S26" t="str">
        <f>IF(C26="","",COUNTIFS(Tabla1[[#All],[sem 10]],"=P",Tabla1[[#All],[llave2]],Gráficos_!C26))</f>
        <v/>
      </c>
      <c r="T26" t="str">
        <f>IF(C26="","",COUNTIFS(Tabla1[[#All],[sem 11]],"=P",Tabla1[[#All],[llave2]],Gráficos_!C26))</f>
        <v/>
      </c>
      <c r="U26" t="str">
        <f>IF(C26="","",COUNTIFS(Tabla1[[#All],[sem 12]],"=P",Tabla1[[#All],[llave2]],Gráficos_!C26))</f>
        <v/>
      </c>
      <c r="V26" t="str">
        <f>IF(C26="","",COUNTIFS(Tabla1[[#All],[sem 13]],"=P",Tabla1[[#All],[llave2]],Gráficos_!C26))</f>
        <v/>
      </c>
      <c r="W26" t="str">
        <f>IF(C26="","",COUNTIFS(Tabla1[[#All],[sem 14]],"=P",Tabla1[[#All],[llave2]],Gráficos_!C26))</f>
        <v/>
      </c>
      <c r="X26" t="str">
        <f>IF(C26="","",COUNTIFS(Tabla1[[#All],[sem 15]],"=P",Tabla1[[#All],[llave2]],Gráficos_!C26))</f>
        <v/>
      </c>
      <c r="Y26" s="190" t="str">
        <f>IF(C26="","",COUNTIFS(Tabla1[[#All],[sem 16]],"=P",Tabla1[[#All],[llave2]],Gráficos_!C26))</f>
        <v/>
      </c>
      <c r="AA26" s="186" t="str">
        <f t="shared" si="0"/>
        <v/>
      </c>
      <c r="AB26" t="str">
        <f t="shared" si="1"/>
        <v/>
      </c>
      <c r="AC26" s="63" t="str">
        <f t="shared" si="2"/>
        <v/>
      </c>
      <c r="AD26" t="str">
        <f t="shared" si="3"/>
        <v/>
      </c>
      <c r="AE26" t="str">
        <f t="shared" si="13"/>
        <v/>
      </c>
      <c r="AF26" t="str">
        <f t="shared" si="4"/>
        <v/>
      </c>
      <c r="AG26" t="str">
        <f t="shared" si="5"/>
        <v/>
      </c>
      <c r="AH26" t="str">
        <f t="shared" si="6"/>
        <v/>
      </c>
      <c r="AI26" t="str">
        <f t="shared" si="7"/>
        <v/>
      </c>
      <c r="AK26" t="str">
        <f t="shared" si="14"/>
        <v/>
      </c>
      <c r="AL26" t="str">
        <f t="shared" si="14"/>
        <v/>
      </c>
      <c r="AM26" t="str">
        <f t="shared" si="14"/>
        <v/>
      </c>
      <c r="AN26" t="str">
        <f t="shared" si="14"/>
        <v/>
      </c>
      <c r="AO26" t="str">
        <f t="shared" si="14"/>
        <v/>
      </c>
      <c r="AP26" t="str">
        <f t="shared" si="14"/>
        <v/>
      </c>
      <c r="AQ26" t="str">
        <f t="shared" si="14"/>
        <v/>
      </c>
      <c r="AR26" t="str">
        <f t="shared" si="14"/>
        <v/>
      </c>
      <c r="AS26" t="str">
        <f t="shared" si="14"/>
        <v/>
      </c>
      <c r="AT26" t="str">
        <f t="shared" si="14"/>
        <v/>
      </c>
      <c r="AU26" t="str">
        <f t="shared" si="14"/>
        <v/>
      </c>
      <c r="AV26" t="str">
        <f t="shared" si="14"/>
        <v/>
      </c>
      <c r="AW26" t="str">
        <f t="shared" si="9"/>
        <v/>
      </c>
      <c r="AX26" t="str">
        <f t="shared" si="10"/>
        <v/>
      </c>
      <c r="AY26" t="str">
        <f t="shared" si="11"/>
        <v/>
      </c>
      <c r="AZ26" s="190" t="str">
        <f t="shared" si="12"/>
        <v/>
      </c>
      <c r="BA26" t="str">
        <f t="shared" si="15"/>
        <v/>
      </c>
    </row>
    <row r="27" spans="9:53">
      <c r="I27" t="str">
        <f>IF(C27="","",COUNTIFS(Tabla1[[#All],[¿Pasó a miembro?]],"Si",Tabla1[[#All],[Tipo Incrito]],"&lt;&gt;Pre-Inscrito",Tabla1[[#All],[llave2]],Gráficos_!C27))</f>
        <v/>
      </c>
      <c r="J27" s="186" t="str">
        <f>IF(C27="","",COUNTIFS(Tabla1[[#All],[sem 01]],"=P",Tabla1[[#All],[llave2]],Gráficos_!C27))</f>
        <v/>
      </c>
      <c r="K27" t="str">
        <f>IF(C27="","",COUNTIFS(Tabla1[[#All],[sem 02]],"=P",Tabla1[[#All],[llave2]],Gráficos_!C27))</f>
        <v/>
      </c>
      <c r="L27" t="str">
        <f>IF(C27="","",COUNTIFS(Tabla1[[#All],[sem 03]],"=P",Tabla1[[#All],[llave2]],Gráficos_!C27))</f>
        <v/>
      </c>
      <c r="M27" t="str">
        <f>IF(C27="","",COUNTIFS(Tabla1[[#All],[sem 04]],"=P",Tabla1[[#All],[llave2]],Gráficos_!C27))</f>
        <v/>
      </c>
      <c r="N27" t="str">
        <f>IF(C27="","",COUNTIFS(Tabla1[[#All],[sem 05]],"=P",Tabla1[[#All],[llave2]],Gráficos_!C27))</f>
        <v/>
      </c>
      <c r="O27" t="str">
        <f>IF(C27="","",COUNTIFS(Tabla1[[#All],[sem 06]],"=P",Tabla1[[#All],[llave2]],Gráficos_!C27))</f>
        <v/>
      </c>
      <c r="P27" t="str">
        <f>IF(C27="","",COUNTIFS(Tabla1[[#All],[sem 07]],"=P",Tabla1[[#All],[llave2]],Gráficos_!C27))</f>
        <v/>
      </c>
      <c r="Q27" t="str">
        <f>IF(C27="","",COUNTIFS(Tabla1[[#All],[sem 08]],"=P",Tabla1[[#All],[llave2]],Gráficos_!C27))</f>
        <v/>
      </c>
      <c r="R27" t="str">
        <f>IF(C27="","",COUNTIFS(Tabla1[[#All],[sem 09]],"=P",Tabla1[[#All],[llave2]],Gráficos_!C27))</f>
        <v/>
      </c>
      <c r="S27" t="str">
        <f>IF(C27="","",COUNTIFS(Tabla1[[#All],[sem 10]],"=P",Tabla1[[#All],[llave2]],Gráficos_!C27))</f>
        <v/>
      </c>
      <c r="T27" t="str">
        <f>IF(C27="","",COUNTIFS(Tabla1[[#All],[sem 11]],"=P",Tabla1[[#All],[llave2]],Gráficos_!C27))</f>
        <v/>
      </c>
      <c r="U27" t="str">
        <f>IF(C27="","",COUNTIFS(Tabla1[[#All],[sem 12]],"=P",Tabla1[[#All],[llave2]],Gráficos_!C27))</f>
        <v/>
      </c>
      <c r="V27" t="str">
        <f>IF(C27="","",COUNTIFS(Tabla1[[#All],[sem 13]],"=P",Tabla1[[#All],[llave2]],Gráficos_!C27))</f>
        <v/>
      </c>
      <c r="W27" t="str">
        <f>IF(C27="","",COUNTIFS(Tabla1[[#All],[sem 14]],"=P",Tabla1[[#All],[llave2]],Gráficos_!C27))</f>
        <v/>
      </c>
      <c r="X27" t="str">
        <f>IF(C27="","",COUNTIFS(Tabla1[[#All],[sem 15]],"=P",Tabla1[[#All],[llave2]],Gráficos_!C27))</f>
        <v/>
      </c>
      <c r="Y27" s="190" t="str">
        <f>IF(C27="","",COUNTIFS(Tabla1[[#All],[sem 16]],"=P",Tabla1[[#All],[llave2]],Gráficos_!C27))</f>
        <v/>
      </c>
      <c r="AA27" s="186" t="str">
        <f t="shared" si="0"/>
        <v/>
      </c>
      <c r="AB27" t="str">
        <f t="shared" si="1"/>
        <v/>
      </c>
      <c r="AC27" s="63" t="str">
        <f t="shared" si="2"/>
        <v/>
      </c>
      <c r="AD27" t="str">
        <f t="shared" si="3"/>
        <v/>
      </c>
      <c r="AE27" t="str">
        <f t="shared" si="13"/>
        <v/>
      </c>
      <c r="AF27" t="str">
        <f t="shared" si="4"/>
        <v/>
      </c>
      <c r="AG27" t="str">
        <f t="shared" si="5"/>
        <v/>
      </c>
      <c r="AH27" t="str">
        <f t="shared" si="6"/>
        <v/>
      </c>
      <c r="AI27" t="str">
        <f t="shared" si="7"/>
        <v/>
      </c>
      <c r="AK27" t="str">
        <f t="shared" si="14"/>
        <v/>
      </c>
      <c r="AL27" t="str">
        <f t="shared" si="14"/>
        <v/>
      </c>
      <c r="AM27" t="str">
        <f t="shared" si="14"/>
        <v/>
      </c>
      <c r="AN27" t="str">
        <f t="shared" si="14"/>
        <v/>
      </c>
      <c r="AO27" t="str">
        <f t="shared" si="14"/>
        <v/>
      </c>
      <c r="AP27" t="str">
        <f t="shared" si="14"/>
        <v/>
      </c>
      <c r="AQ27" t="str">
        <f t="shared" si="14"/>
        <v/>
      </c>
      <c r="AR27" t="str">
        <f t="shared" si="14"/>
        <v/>
      </c>
      <c r="AS27" t="str">
        <f t="shared" si="14"/>
        <v/>
      </c>
      <c r="AT27" t="str">
        <f t="shared" si="14"/>
        <v/>
      </c>
      <c r="AU27" t="str">
        <f t="shared" si="14"/>
        <v/>
      </c>
      <c r="AV27" t="str">
        <f t="shared" si="14"/>
        <v/>
      </c>
      <c r="AW27" t="str">
        <f t="shared" si="9"/>
        <v/>
      </c>
      <c r="AX27" t="str">
        <f t="shared" si="10"/>
        <v/>
      </c>
      <c r="AY27" t="str">
        <f t="shared" si="11"/>
        <v/>
      </c>
      <c r="AZ27" s="190" t="str">
        <f t="shared" si="12"/>
        <v/>
      </c>
      <c r="BA27" t="str">
        <f t="shared" si="15"/>
        <v/>
      </c>
    </row>
    <row r="28" spans="9:53">
      <c r="I28" t="str">
        <f>IF(C28="","",COUNTIFS(Tabla1[[#All],[¿Pasó a miembro?]],"Si",Tabla1[[#All],[Tipo Incrito]],"&lt;&gt;Pre-Inscrito",Tabla1[[#All],[llave2]],Gráficos_!C28))</f>
        <v/>
      </c>
      <c r="J28" s="186" t="str">
        <f>IF(C28="","",COUNTIFS(Tabla1[[#All],[sem 01]],"=P",Tabla1[[#All],[llave2]],Gráficos_!C28))</f>
        <v/>
      </c>
      <c r="K28" t="str">
        <f>IF(C28="","",COUNTIFS(Tabla1[[#All],[sem 02]],"=P",Tabla1[[#All],[llave2]],Gráficos_!C28))</f>
        <v/>
      </c>
      <c r="L28" t="str">
        <f>IF(C28="","",COUNTIFS(Tabla1[[#All],[sem 03]],"=P",Tabla1[[#All],[llave2]],Gráficos_!C28))</f>
        <v/>
      </c>
      <c r="M28" t="str">
        <f>IF(C28="","",COUNTIFS(Tabla1[[#All],[sem 04]],"=P",Tabla1[[#All],[llave2]],Gráficos_!C28))</f>
        <v/>
      </c>
      <c r="N28" t="str">
        <f>IF(C28="","",COUNTIFS(Tabla1[[#All],[sem 05]],"=P",Tabla1[[#All],[llave2]],Gráficos_!C28))</f>
        <v/>
      </c>
      <c r="O28" t="str">
        <f>IF(C28="","",COUNTIFS(Tabla1[[#All],[sem 06]],"=P",Tabla1[[#All],[llave2]],Gráficos_!C28))</f>
        <v/>
      </c>
      <c r="P28" t="str">
        <f>IF(C28="","",COUNTIFS(Tabla1[[#All],[sem 07]],"=P",Tabla1[[#All],[llave2]],Gráficos_!C28))</f>
        <v/>
      </c>
      <c r="Q28" t="str">
        <f>IF(C28="","",COUNTIFS(Tabla1[[#All],[sem 08]],"=P",Tabla1[[#All],[llave2]],Gráficos_!C28))</f>
        <v/>
      </c>
      <c r="R28" t="str">
        <f>IF(C28="","",COUNTIFS(Tabla1[[#All],[sem 09]],"=P",Tabla1[[#All],[llave2]],Gráficos_!C28))</f>
        <v/>
      </c>
      <c r="S28" t="str">
        <f>IF(C28="","",COUNTIFS(Tabla1[[#All],[sem 10]],"=P",Tabla1[[#All],[llave2]],Gráficos_!C28))</f>
        <v/>
      </c>
      <c r="T28" t="str">
        <f>IF(C28="","",COUNTIFS(Tabla1[[#All],[sem 11]],"=P",Tabla1[[#All],[llave2]],Gráficos_!C28))</f>
        <v/>
      </c>
      <c r="U28" t="str">
        <f>IF(C28="","",COUNTIFS(Tabla1[[#All],[sem 12]],"=P",Tabla1[[#All],[llave2]],Gráficos_!C28))</f>
        <v/>
      </c>
      <c r="V28" t="str">
        <f>IF(C28="","",COUNTIFS(Tabla1[[#All],[sem 13]],"=P",Tabla1[[#All],[llave2]],Gráficos_!C28))</f>
        <v/>
      </c>
      <c r="W28" t="str">
        <f>IF(C28="","",COUNTIFS(Tabla1[[#All],[sem 14]],"=P",Tabla1[[#All],[llave2]],Gráficos_!C28))</f>
        <v/>
      </c>
      <c r="X28" t="str">
        <f>IF(C28="","",COUNTIFS(Tabla1[[#All],[sem 15]],"=P",Tabla1[[#All],[llave2]],Gráficos_!C28))</f>
        <v/>
      </c>
      <c r="Y28" s="190" t="str">
        <f>IF(C28="","",COUNTIFS(Tabla1[[#All],[sem 16]],"=P",Tabla1[[#All],[llave2]],Gráficos_!C28))</f>
        <v/>
      </c>
      <c r="AA28" s="186" t="str">
        <f t="shared" si="0"/>
        <v/>
      </c>
      <c r="AB28" t="str">
        <f t="shared" si="1"/>
        <v/>
      </c>
      <c r="AC28" s="63" t="str">
        <f t="shared" si="2"/>
        <v/>
      </c>
      <c r="AD28" t="str">
        <f t="shared" si="3"/>
        <v/>
      </c>
      <c r="AE28" t="str">
        <f t="shared" si="13"/>
        <v/>
      </c>
      <c r="AF28" t="str">
        <f t="shared" si="4"/>
        <v/>
      </c>
      <c r="AG28" t="str">
        <f t="shared" si="5"/>
        <v/>
      </c>
      <c r="AH28" t="str">
        <f t="shared" si="6"/>
        <v/>
      </c>
      <c r="AI28" t="str">
        <f t="shared" si="7"/>
        <v/>
      </c>
      <c r="AK28" t="str">
        <f t="shared" si="14"/>
        <v/>
      </c>
      <c r="AL28" t="str">
        <f t="shared" si="14"/>
        <v/>
      </c>
      <c r="AM28" t="str">
        <f t="shared" si="14"/>
        <v/>
      </c>
      <c r="AN28" t="str">
        <f t="shared" si="14"/>
        <v/>
      </c>
      <c r="AO28" t="str">
        <f t="shared" si="14"/>
        <v/>
      </c>
      <c r="AP28" t="str">
        <f t="shared" si="14"/>
        <v/>
      </c>
      <c r="AQ28" t="str">
        <f t="shared" si="14"/>
        <v/>
      </c>
      <c r="AR28" t="str">
        <f t="shared" si="14"/>
        <v/>
      </c>
      <c r="AS28" t="str">
        <f t="shared" si="14"/>
        <v/>
      </c>
      <c r="AT28" t="str">
        <f t="shared" si="14"/>
        <v/>
      </c>
      <c r="AU28" t="str">
        <f t="shared" si="14"/>
        <v/>
      </c>
      <c r="AV28" t="str">
        <f t="shared" si="14"/>
        <v/>
      </c>
      <c r="AW28" t="str">
        <f t="shared" si="9"/>
        <v/>
      </c>
      <c r="AX28" t="str">
        <f t="shared" si="10"/>
        <v/>
      </c>
      <c r="AY28" t="str">
        <f t="shared" si="11"/>
        <v/>
      </c>
      <c r="AZ28" s="190" t="str">
        <f t="shared" si="12"/>
        <v/>
      </c>
      <c r="BA28" t="str">
        <f t="shared" si="15"/>
        <v/>
      </c>
    </row>
    <row r="29" spans="9:53">
      <c r="I29" t="str">
        <f>IF(C29="","",COUNTIFS(Tabla1[[#All],[¿Pasó a miembro?]],"Si",Tabla1[[#All],[Tipo Incrito]],"&lt;&gt;Pre-Inscrito",Tabla1[[#All],[llave2]],Gráficos_!C29))</f>
        <v/>
      </c>
      <c r="J29" s="186" t="str">
        <f>IF(C29="","",COUNTIFS(Tabla1[[#All],[sem 01]],"=P",Tabla1[[#All],[llave2]],Gráficos_!C29))</f>
        <v/>
      </c>
      <c r="K29" t="str">
        <f>IF(C29="","",COUNTIFS(Tabla1[[#All],[sem 02]],"=P",Tabla1[[#All],[llave2]],Gráficos_!C29))</f>
        <v/>
      </c>
      <c r="L29" t="str">
        <f>IF(C29="","",COUNTIFS(Tabla1[[#All],[sem 03]],"=P",Tabla1[[#All],[llave2]],Gráficos_!C29))</f>
        <v/>
      </c>
      <c r="M29" t="str">
        <f>IF(C29="","",COUNTIFS(Tabla1[[#All],[sem 04]],"=P",Tabla1[[#All],[llave2]],Gráficos_!C29))</f>
        <v/>
      </c>
      <c r="N29" t="str">
        <f>IF(C29="","",COUNTIFS(Tabla1[[#All],[sem 05]],"=P",Tabla1[[#All],[llave2]],Gráficos_!C29))</f>
        <v/>
      </c>
      <c r="O29" t="str">
        <f>IF(C29="","",COUNTIFS(Tabla1[[#All],[sem 06]],"=P",Tabla1[[#All],[llave2]],Gráficos_!C29))</f>
        <v/>
      </c>
      <c r="P29" t="str">
        <f>IF(C29="","",COUNTIFS(Tabla1[[#All],[sem 07]],"=P",Tabla1[[#All],[llave2]],Gráficos_!C29))</f>
        <v/>
      </c>
      <c r="Q29" t="str">
        <f>IF(C29="","",COUNTIFS(Tabla1[[#All],[sem 08]],"=P",Tabla1[[#All],[llave2]],Gráficos_!C29))</f>
        <v/>
      </c>
      <c r="R29" t="str">
        <f>IF(C29="","",COUNTIFS(Tabla1[[#All],[sem 09]],"=P",Tabla1[[#All],[llave2]],Gráficos_!C29))</f>
        <v/>
      </c>
      <c r="S29" t="str">
        <f>IF(C29="","",COUNTIFS(Tabla1[[#All],[sem 10]],"=P",Tabla1[[#All],[llave2]],Gráficos_!C29))</f>
        <v/>
      </c>
      <c r="T29" t="str">
        <f>IF(C29="","",COUNTIFS(Tabla1[[#All],[sem 11]],"=P",Tabla1[[#All],[llave2]],Gráficos_!C29))</f>
        <v/>
      </c>
      <c r="U29" t="str">
        <f>IF(C29="","",COUNTIFS(Tabla1[[#All],[sem 12]],"=P",Tabla1[[#All],[llave2]],Gráficos_!C29))</f>
        <v/>
      </c>
      <c r="V29" t="str">
        <f>IF(C29="","",COUNTIFS(Tabla1[[#All],[sem 13]],"=P",Tabla1[[#All],[llave2]],Gráficos_!C29))</f>
        <v/>
      </c>
      <c r="W29" t="str">
        <f>IF(C29="","",COUNTIFS(Tabla1[[#All],[sem 14]],"=P",Tabla1[[#All],[llave2]],Gráficos_!C29))</f>
        <v/>
      </c>
      <c r="X29" t="str">
        <f>IF(C29="","",COUNTIFS(Tabla1[[#All],[sem 15]],"=P",Tabla1[[#All],[llave2]],Gráficos_!C29))</f>
        <v/>
      </c>
      <c r="Y29" s="190" t="str">
        <f>IF(C29="","",COUNTIFS(Tabla1[[#All],[sem 16]],"=P",Tabla1[[#All],[llave2]],Gráficos_!C29))</f>
        <v/>
      </c>
      <c r="AA29" s="186" t="str">
        <f t="shared" si="0"/>
        <v/>
      </c>
      <c r="AB29" t="str">
        <f t="shared" si="1"/>
        <v/>
      </c>
      <c r="AC29" s="63" t="str">
        <f t="shared" si="2"/>
        <v/>
      </c>
      <c r="AD29" t="str">
        <f t="shared" si="3"/>
        <v/>
      </c>
      <c r="AE29" t="str">
        <f t="shared" si="13"/>
        <v/>
      </c>
      <c r="AF29" t="str">
        <f t="shared" si="4"/>
        <v/>
      </c>
      <c r="AG29" t="str">
        <f t="shared" si="5"/>
        <v/>
      </c>
      <c r="AH29" t="str">
        <f t="shared" si="6"/>
        <v/>
      </c>
      <c r="AI29" t="str">
        <f t="shared" si="7"/>
        <v/>
      </c>
      <c r="AK29" t="str">
        <f t="shared" ref="AK29:AV50" si="16">IF(J29="","",J29)</f>
        <v/>
      </c>
      <c r="AL29" t="str">
        <f t="shared" si="16"/>
        <v/>
      </c>
      <c r="AM29" t="str">
        <f t="shared" si="16"/>
        <v/>
      </c>
      <c r="AN29" t="str">
        <f t="shared" si="16"/>
        <v/>
      </c>
      <c r="AO29" t="str">
        <f t="shared" si="16"/>
        <v/>
      </c>
      <c r="AP29" t="str">
        <f t="shared" si="16"/>
        <v/>
      </c>
      <c r="AQ29" t="str">
        <f t="shared" si="16"/>
        <v/>
      </c>
      <c r="AR29" t="str">
        <f t="shared" si="16"/>
        <v/>
      </c>
      <c r="AS29" t="str">
        <f t="shared" si="16"/>
        <v/>
      </c>
      <c r="AT29" t="str">
        <f t="shared" si="16"/>
        <v/>
      </c>
      <c r="AU29" t="str">
        <f t="shared" si="16"/>
        <v/>
      </c>
      <c r="AV29" t="str">
        <f t="shared" si="16"/>
        <v/>
      </c>
      <c r="AW29" t="str">
        <f t="shared" si="9"/>
        <v/>
      </c>
      <c r="AX29" t="str">
        <f t="shared" si="10"/>
        <v/>
      </c>
      <c r="AY29" t="str">
        <f t="shared" si="11"/>
        <v/>
      </c>
      <c r="AZ29" s="190" t="str">
        <f t="shared" si="12"/>
        <v/>
      </c>
      <c r="BA29" t="str">
        <f t="shared" si="15"/>
        <v/>
      </c>
    </row>
    <row r="30" spans="9:53">
      <c r="I30" t="str">
        <f>IF(C30="","",COUNTIFS(Tabla1[[#All],[¿Pasó a miembro?]],"Si",Tabla1[[#All],[Tipo Incrito]],"&lt;&gt;Pre-Inscrito",Tabla1[[#All],[llave2]],Gráficos_!C30))</f>
        <v/>
      </c>
      <c r="J30" s="186" t="str">
        <f>IF(C30="","",COUNTIFS(Tabla1[[#All],[sem 01]],"=P",Tabla1[[#All],[llave2]],Gráficos_!C30))</f>
        <v/>
      </c>
      <c r="K30" t="str">
        <f>IF(C30="","",COUNTIFS(Tabla1[[#All],[sem 02]],"=P",Tabla1[[#All],[llave2]],Gráficos_!C30))</f>
        <v/>
      </c>
      <c r="L30" t="str">
        <f>IF(C30="","",COUNTIFS(Tabla1[[#All],[sem 03]],"=P",Tabla1[[#All],[llave2]],Gráficos_!C30))</f>
        <v/>
      </c>
      <c r="M30" t="str">
        <f>IF(C30="","",COUNTIFS(Tabla1[[#All],[sem 04]],"=P",Tabla1[[#All],[llave2]],Gráficos_!C30))</f>
        <v/>
      </c>
      <c r="N30" t="str">
        <f>IF(C30="","",COUNTIFS(Tabla1[[#All],[sem 05]],"=P",Tabla1[[#All],[llave2]],Gráficos_!C30))</f>
        <v/>
      </c>
      <c r="O30" t="str">
        <f>IF(C30="","",COUNTIFS(Tabla1[[#All],[sem 06]],"=P",Tabla1[[#All],[llave2]],Gráficos_!C30))</f>
        <v/>
      </c>
      <c r="P30" t="str">
        <f>IF(C30="","",COUNTIFS(Tabla1[[#All],[sem 07]],"=P",Tabla1[[#All],[llave2]],Gráficos_!C30))</f>
        <v/>
      </c>
      <c r="Q30" t="str">
        <f>IF(C30="","",COUNTIFS(Tabla1[[#All],[sem 08]],"=P",Tabla1[[#All],[llave2]],Gráficos_!C30))</f>
        <v/>
      </c>
      <c r="R30" t="str">
        <f>IF(C30="","",COUNTIFS(Tabla1[[#All],[sem 09]],"=P",Tabla1[[#All],[llave2]],Gráficos_!C30))</f>
        <v/>
      </c>
      <c r="S30" t="str">
        <f>IF(C30="","",COUNTIFS(Tabla1[[#All],[sem 10]],"=P",Tabla1[[#All],[llave2]],Gráficos_!C30))</f>
        <v/>
      </c>
      <c r="T30" t="str">
        <f>IF(C30="","",COUNTIFS(Tabla1[[#All],[sem 11]],"=P",Tabla1[[#All],[llave2]],Gráficos_!C30))</f>
        <v/>
      </c>
      <c r="U30" t="str">
        <f>IF(C30="","",COUNTIFS(Tabla1[[#All],[sem 12]],"=P",Tabla1[[#All],[llave2]],Gráficos_!C30))</f>
        <v/>
      </c>
      <c r="V30" t="str">
        <f>IF(C30="","",COUNTIFS(Tabla1[[#All],[sem 13]],"=P",Tabla1[[#All],[llave2]],Gráficos_!C30))</f>
        <v/>
      </c>
      <c r="W30" t="str">
        <f>IF(C30="","",COUNTIFS(Tabla1[[#All],[sem 14]],"=P",Tabla1[[#All],[llave2]],Gráficos_!C30))</f>
        <v/>
      </c>
      <c r="X30" t="str">
        <f>IF(C30="","",COUNTIFS(Tabla1[[#All],[sem 15]],"=P",Tabla1[[#All],[llave2]],Gráficos_!C30))</f>
        <v/>
      </c>
      <c r="Y30" s="190" t="str">
        <f>IF(C30="","",COUNTIFS(Tabla1[[#All],[sem 16]],"=P",Tabla1[[#All],[llave2]],Gráficos_!C30))</f>
        <v/>
      </c>
      <c r="AA30" s="186" t="str">
        <f t="shared" si="0"/>
        <v/>
      </c>
      <c r="AB30" t="str">
        <f t="shared" si="1"/>
        <v/>
      </c>
      <c r="AC30" s="63" t="str">
        <f t="shared" si="2"/>
        <v/>
      </c>
      <c r="AD30" t="str">
        <f t="shared" si="3"/>
        <v/>
      </c>
      <c r="AE30" t="str">
        <f t="shared" si="13"/>
        <v/>
      </c>
      <c r="AF30" t="str">
        <f t="shared" si="4"/>
        <v/>
      </c>
      <c r="AG30" t="str">
        <f t="shared" si="5"/>
        <v/>
      </c>
      <c r="AH30" t="str">
        <f t="shared" si="6"/>
        <v/>
      </c>
      <c r="AI30" t="str">
        <f t="shared" si="7"/>
        <v/>
      </c>
      <c r="AK30" t="str">
        <f t="shared" si="16"/>
        <v/>
      </c>
      <c r="AL30" t="str">
        <f t="shared" si="16"/>
        <v/>
      </c>
      <c r="AM30" t="str">
        <f t="shared" si="16"/>
        <v/>
      </c>
      <c r="AN30" t="str">
        <f t="shared" si="16"/>
        <v/>
      </c>
      <c r="AO30" t="str">
        <f t="shared" si="16"/>
        <v/>
      </c>
      <c r="AP30" t="str">
        <f t="shared" si="16"/>
        <v/>
      </c>
      <c r="AQ30" t="str">
        <f t="shared" si="16"/>
        <v/>
      </c>
      <c r="AR30" t="str">
        <f t="shared" si="16"/>
        <v/>
      </c>
      <c r="AS30" t="str">
        <f t="shared" si="16"/>
        <v/>
      </c>
      <c r="AT30" t="str">
        <f t="shared" si="16"/>
        <v/>
      </c>
      <c r="AU30" t="str">
        <f t="shared" si="16"/>
        <v/>
      </c>
      <c r="AV30" t="str">
        <f t="shared" si="16"/>
        <v/>
      </c>
      <c r="AW30" t="str">
        <f t="shared" si="9"/>
        <v/>
      </c>
      <c r="AX30" t="str">
        <f t="shared" si="10"/>
        <v/>
      </c>
      <c r="AY30" t="str">
        <f t="shared" si="11"/>
        <v/>
      </c>
      <c r="AZ30" s="190" t="str">
        <f t="shared" si="12"/>
        <v/>
      </c>
      <c r="BA30" t="str">
        <f t="shared" si="15"/>
        <v/>
      </c>
    </row>
    <row r="31" spans="9:53">
      <c r="I31" t="str">
        <f>IF(C31="","",COUNTIFS(Tabla1[[#All],[¿Pasó a miembro?]],"Si",Tabla1[[#All],[Tipo Incrito]],"&lt;&gt;Pre-Inscrito",Tabla1[[#All],[llave2]],Gráficos_!C31))</f>
        <v/>
      </c>
      <c r="J31" s="186" t="str">
        <f>IF(C31="","",COUNTIFS(Tabla1[[#All],[sem 01]],"=P",Tabla1[[#All],[llave2]],Gráficos_!C31))</f>
        <v/>
      </c>
      <c r="K31" t="str">
        <f>IF(C31="","",COUNTIFS(Tabla1[[#All],[sem 02]],"=P",Tabla1[[#All],[llave2]],Gráficos_!C31))</f>
        <v/>
      </c>
      <c r="L31" t="str">
        <f>IF(C31="","",COUNTIFS(Tabla1[[#All],[sem 03]],"=P",Tabla1[[#All],[llave2]],Gráficos_!C31))</f>
        <v/>
      </c>
      <c r="M31" t="str">
        <f>IF(C31="","",COUNTIFS(Tabla1[[#All],[sem 04]],"=P",Tabla1[[#All],[llave2]],Gráficos_!C31))</f>
        <v/>
      </c>
      <c r="N31" t="str">
        <f>IF(C31="","",COUNTIFS(Tabla1[[#All],[sem 05]],"=P",Tabla1[[#All],[llave2]],Gráficos_!C31))</f>
        <v/>
      </c>
      <c r="O31" t="str">
        <f>IF(C31="","",COUNTIFS(Tabla1[[#All],[sem 06]],"=P",Tabla1[[#All],[llave2]],Gráficos_!C31))</f>
        <v/>
      </c>
      <c r="P31" t="str">
        <f>IF(C31="","",COUNTIFS(Tabla1[[#All],[sem 07]],"=P",Tabla1[[#All],[llave2]],Gráficos_!C31))</f>
        <v/>
      </c>
      <c r="Q31" t="str">
        <f>IF(C31="","",COUNTIFS(Tabla1[[#All],[sem 08]],"=P",Tabla1[[#All],[llave2]],Gráficos_!C31))</f>
        <v/>
      </c>
      <c r="R31" t="str">
        <f>IF(C31="","",COUNTIFS(Tabla1[[#All],[sem 09]],"=P",Tabla1[[#All],[llave2]],Gráficos_!C31))</f>
        <v/>
      </c>
      <c r="S31" t="str">
        <f>IF(C31="","",COUNTIFS(Tabla1[[#All],[sem 10]],"=P",Tabla1[[#All],[llave2]],Gráficos_!C31))</f>
        <v/>
      </c>
      <c r="T31" t="str">
        <f>IF(C31="","",COUNTIFS(Tabla1[[#All],[sem 11]],"=P",Tabla1[[#All],[llave2]],Gráficos_!C31))</f>
        <v/>
      </c>
      <c r="U31" t="str">
        <f>IF(C31="","",COUNTIFS(Tabla1[[#All],[sem 12]],"=P",Tabla1[[#All],[llave2]],Gráficos_!C31))</f>
        <v/>
      </c>
      <c r="V31" t="str">
        <f>IF(C31="","",COUNTIFS(Tabla1[[#All],[sem 13]],"=P",Tabla1[[#All],[llave2]],Gráficos_!C31))</f>
        <v/>
      </c>
      <c r="W31" t="str">
        <f>IF(C31="","",COUNTIFS(Tabla1[[#All],[sem 14]],"=P",Tabla1[[#All],[llave2]],Gráficos_!C31))</f>
        <v/>
      </c>
      <c r="X31" t="str">
        <f>IF(C31="","",COUNTIFS(Tabla1[[#All],[sem 15]],"=P",Tabla1[[#All],[llave2]],Gráficos_!C31))</f>
        <v/>
      </c>
      <c r="Y31" s="190" t="str">
        <f>IF(C31="","",COUNTIFS(Tabla1[[#All],[sem 16]],"=P",Tabla1[[#All],[llave2]],Gráficos_!C31))</f>
        <v/>
      </c>
      <c r="AA31" s="186" t="str">
        <f t="shared" si="0"/>
        <v/>
      </c>
      <c r="AB31" t="str">
        <f t="shared" si="1"/>
        <v/>
      </c>
      <c r="AC31" s="63" t="str">
        <f t="shared" si="2"/>
        <v/>
      </c>
      <c r="AD31" t="str">
        <f t="shared" si="3"/>
        <v/>
      </c>
      <c r="AE31" t="str">
        <f t="shared" si="13"/>
        <v/>
      </c>
      <c r="AF31" t="str">
        <f t="shared" si="4"/>
        <v/>
      </c>
      <c r="AG31" t="str">
        <f t="shared" si="5"/>
        <v/>
      </c>
      <c r="AH31" t="str">
        <f t="shared" si="6"/>
        <v/>
      </c>
      <c r="AI31" t="str">
        <f t="shared" si="7"/>
        <v/>
      </c>
      <c r="AK31" t="str">
        <f t="shared" si="16"/>
        <v/>
      </c>
      <c r="AL31" t="str">
        <f t="shared" si="16"/>
        <v/>
      </c>
      <c r="AM31" t="str">
        <f t="shared" si="16"/>
        <v/>
      </c>
      <c r="AN31" t="str">
        <f t="shared" si="16"/>
        <v/>
      </c>
      <c r="AO31" t="str">
        <f t="shared" si="16"/>
        <v/>
      </c>
      <c r="AP31" t="str">
        <f t="shared" si="16"/>
        <v/>
      </c>
      <c r="AQ31" t="str">
        <f t="shared" si="16"/>
        <v/>
      </c>
      <c r="AR31" t="str">
        <f t="shared" si="16"/>
        <v/>
      </c>
      <c r="AS31" t="str">
        <f t="shared" si="16"/>
        <v/>
      </c>
      <c r="AT31" t="str">
        <f t="shared" si="16"/>
        <v/>
      </c>
      <c r="AU31" t="str">
        <f t="shared" si="16"/>
        <v/>
      </c>
      <c r="AV31" t="str">
        <f t="shared" si="16"/>
        <v/>
      </c>
      <c r="AW31" t="str">
        <f t="shared" si="9"/>
        <v/>
      </c>
      <c r="AX31" t="str">
        <f t="shared" si="10"/>
        <v/>
      </c>
      <c r="AY31" t="str">
        <f t="shared" si="11"/>
        <v/>
      </c>
      <c r="AZ31" s="190" t="str">
        <f t="shared" si="12"/>
        <v/>
      </c>
      <c r="BA31" t="str">
        <f t="shared" si="15"/>
        <v/>
      </c>
    </row>
    <row r="32" spans="9:53">
      <c r="I32" t="str">
        <f>IF(C32="","",COUNTIFS(Tabla1[[#All],[¿Pasó a miembro?]],"Si",Tabla1[[#All],[Tipo Incrito]],"&lt;&gt;Pre-Inscrito",Tabla1[[#All],[llave2]],Gráficos_!C32))</f>
        <v/>
      </c>
      <c r="J32" s="186" t="str">
        <f>IF(C32="","",COUNTIFS(Tabla1[[#All],[sem 01]],"=P",Tabla1[[#All],[llave2]],Gráficos_!C32))</f>
        <v/>
      </c>
      <c r="K32" t="str">
        <f>IF(C32="","",COUNTIFS(Tabla1[[#All],[sem 02]],"=P",Tabla1[[#All],[llave2]],Gráficos_!C32))</f>
        <v/>
      </c>
      <c r="L32" t="str">
        <f>IF(C32="","",COUNTIFS(Tabla1[[#All],[sem 03]],"=P",Tabla1[[#All],[llave2]],Gráficos_!C32))</f>
        <v/>
      </c>
      <c r="M32" t="str">
        <f>IF(C32="","",COUNTIFS(Tabla1[[#All],[sem 04]],"=P",Tabla1[[#All],[llave2]],Gráficos_!C32))</f>
        <v/>
      </c>
      <c r="N32" t="str">
        <f>IF(C32="","",COUNTIFS(Tabla1[[#All],[sem 05]],"=P",Tabla1[[#All],[llave2]],Gráficos_!C32))</f>
        <v/>
      </c>
      <c r="O32" t="str">
        <f>IF(C32="","",COUNTIFS(Tabla1[[#All],[sem 06]],"=P",Tabla1[[#All],[llave2]],Gráficos_!C32))</f>
        <v/>
      </c>
      <c r="P32" t="str">
        <f>IF(C32="","",COUNTIFS(Tabla1[[#All],[sem 07]],"=P",Tabla1[[#All],[llave2]],Gráficos_!C32))</f>
        <v/>
      </c>
      <c r="Q32" t="str">
        <f>IF(C32="","",COUNTIFS(Tabla1[[#All],[sem 08]],"=P",Tabla1[[#All],[llave2]],Gráficos_!C32))</f>
        <v/>
      </c>
      <c r="R32" t="str">
        <f>IF(C32="","",COUNTIFS(Tabla1[[#All],[sem 09]],"=P",Tabla1[[#All],[llave2]],Gráficos_!C32))</f>
        <v/>
      </c>
      <c r="S32" t="str">
        <f>IF(C32="","",COUNTIFS(Tabla1[[#All],[sem 10]],"=P",Tabla1[[#All],[llave2]],Gráficos_!C32))</f>
        <v/>
      </c>
      <c r="T32" t="str">
        <f>IF(C32="","",COUNTIFS(Tabla1[[#All],[sem 11]],"=P",Tabla1[[#All],[llave2]],Gráficos_!C32))</f>
        <v/>
      </c>
      <c r="U32" t="str">
        <f>IF(C32="","",COUNTIFS(Tabla1[[#All],[sem 12]],"=P",Tabla1[[#All],[llave2]],Gráficos_!C32))</f>
        <v/>
      </c>
      <c r="V32" t="str">
        <f>IF(C32="","",COUNTIFS(Tabla1[[#All],[sem 13]],"=P",Tabla1[[#All],[llave2]],Gráficos_!C32))</f>
        <v/>
      </c>
      <c r="W32" t="str">
        <f>IF(C32="","",COUNTIFS(Tabla1[[#All],[sem 14]],"=P",Tabla1[[#All],[llave2]],Gráficos_!C32))</f>
        <v/>
      </c>
      <c r="X32" t="str">
        <f>IF(C32="","",COUNTIFS(Tabla1[[#All],[sem 15]],"=P",Tabla1[[#All],[llave2]],Gráficos_!C32))</f>
        <v/>
      </c>
      <c r="Y32" s="190" t="str">
        <f>IF(C32="","",COUNTIFS(Tabla1[[#All],[sem 16]],"=P",Tabla1[[#All],[llave2]],Gráficos_!C32))</f>
        <v/>
      </c>
      <c r="AA32" s="186" t="str">
        <f t="shared" si="0"/>
        <v/>
      </c>
      <c r="AB32" t="str">
        <f t="shared" si="1"/>
        <v/>
      </c>
      <c r="AC32" s="63" t="str">
        <f t="shared" si="2"/>
        <v/>
      </c>
      <c r="AD32" t="str">
        <f t="shared" si="3"/>
        <v/>
      </c>
      <c r="AE32" t="str">
        <f t="shared" si="13"/>
        <v/>
      </c>
      <c r="AF32" t="str">
        <f t="shared" si="4"/>
        <v/>
      </c>
      <c r="AG32" t="str">
        <f t="shared" si="5"/>
        <v/>
      </c>
      <c r="AH32" t="str">
        <f t="shared" si="6"/>
        <v/>
      </c>
      <c r="AI32" t="str">
        <f t="shared" si="7"/>
        <v/>
      </c>
      <c r="AK32" t="str">
        <f t="shared" si="16"/>
        <v/>
      </c>
      <c r="AL32" t="str">
        <f t="shared" si="16"/>
        <v/>
      </c>
      <c r="AM32" t="str">
        <f t="shared" si="16"/>
        <v/>
      </c>
      <c r="AN32" t="str">
        <f t="shared" si="16"/>
        <v/>
      </c>
      <c r="AO32" t="str">
        <f t="shared" si="16"/>
        <v/>
      </c>
      <c r="AP32" t="str">
        <f t="shared" si="16"/>
        <v/>
      </c>
      <c r="AQ32" t="str">
        <f t="shared" si="16"/>
        <v/>
      </c>
      <c r="AR32" t="str">
        <f t="shared" si="16"/>
        <v/>
      </c>
      <c r="AS32" t="str">
        <f t="shared" si="16"/>
        <v/>
      </c>
      <c r="AT32" t="str">
        <f t="shared" si="16"/>
        <v/>
      </c>
      <c r="AU32" t="str">
        <f t="shared" si="16"/>
        <v/>
      </c>
      <c r="AV32" t="str">
        <f t="shared" si="16"/>
        <v/>
      </c>
      <c r="AW32" t="str">
        <f t="shared" si="9"/>
        <v/>
      </c>
      <c r="AX32" t="str">
        <f t="shared" si="10"/>
        <v/>
      </c>
      <c r="AY32" t="str">
        <f t="shared" si="11"/>
        <v/>
      </c>
      <c r="AZ32" s="190" t="str">
        <f t="shared" si="12"/>
        <v/>
      </c>
      <c r="BA32" t="str">
        <f t="shared" si="15"/>
        <v/>
      </c>
    </row>
    <row r="33" spans="4:96">
      <c r="I33" t="str">
        <f>IF(C33="","",COUNTIFS(Tabla1[[#All],[¿Pasó a miembro?]],"Si",Tabla1[[#All],[Tipo Incrito]],"&lt;&gt;Pre-Inscrito",Tabla1[[#All],[llave2]],Gráficos_!C33))</f>
        <v/>
      </c>
      <c r="J33" s="186" t="str">
        <f>IF(C33="","",COUNTIFS(Tabla1[[#All],[sem 01]],"=P",Tabla1[[#All],[llave2]],Gráficos_!C33))</f>
        <v/>
      </c>
      <c r="K33" t="str">
        <f>IF(C33="","",COUNTIFS(Tabla1[[#All],[sem 02]],"=P",Tabla1[[#All],[llave2]],Gráficos_!C33))</f>
        <v/>
      </c>
      <c r="L33" t="str">
        <f>IF(C33="","",COUNTIFS(Tabla1[[#All],[sem 03]],"=P",Tabla1[[#All],[llave2]],Gráficos_!C33))</f>
        <v/>
      </c>
      <c r="M33" t="str">
        <f>IF(C33="","",COUNTIFS(Tabla1[[#All],[sem 04]],"=P",Tabla1[[#All],[llave2]],Gráficos_!C33))</f>
        <v/>
      </c>
      <c r="N33" t="str">
        <f>IF(C33="","",COUNTIFS(Tabla1[[#All],[sem 05]],"=P",Tabla1[[#All],[llave2]],Gráficos_!C33))</f>
        <v/>
      </c>
      <c r="O33" t="str">
        <f>IF(C33="","",COUNTIFS(Tabla1[[#All],[sem 06]],"=P",Tabla1[[#All],[llave2]],Gráficos_!C33))</f>
        <v/>
      </c>
      <c r="P33" t="str">
        <f>IF(C33="","",COUNTIFS(Tabla1[[#All],[sem 07]],"=P",Tabla1[[#All],[llave2]],Gráficos_!C33))</f>
        <v/>
      </c>
      <c r="Q33" t="str">
        <f>IF(C33="","",COUNTIFS(Tabla1[[#All],[sem 08]],"=P",Tabla1[[#All],[llave2]],Gráficos_!C33))</f>
        <v/>
      </c>
      <c r="R33" t="str">
        <f>IF(C33="","",COUNTIFS(Tabla1[[#All],[sem 09]],"=P",Tabla1[[#All],[llave2]],Gráficos_!C33))</f>
        <v/>
      </c>
      <c r="S33" t="str">
        <f>IF(C33="","",COUNTIFS(Tabla1[[#All],[sem 10]],"=P",Tabla1[[#All],[llave2]],Gráficos_!C33))</f>
        <v/>
      </c>
      <c r="T33" t="str">
        <f>IF(C33="","",COUNTIFS(Tabla1[[#All],[sem 11]],"=P",Tabla1[[#All],[llave2]],Gráficos_!C33))</f>
        <v/>
      </c>
      <c r="U33" t="str">
        <f>IF(C33="","",COUNTIFS(Tabla1[[#All],[sem 12]],"=P",Tabla1[[#All],[llave2]],Gráficos_!C33))</f>
        <v/>
      </c>
      <c r="V33" t="str">
        <f>IF(C33="","",COUNTIFS(Tabla1[[#All],[sem 13]],"=P",Tabla1[[#All],[llave2]],Gráficos_!C33))</f>
        <v/>
      </c>
      <c r="W33" t="str">
        <f>IF(C33="","",COUNTIFS(Tabla1[[#All],[sem 14]],"=P",Tabla1[[#All],[llave2]],Gráficos_!C33))</f>
        <v/>
      </c>
      <c r="X33" t="str">
        <f>IF(C33="","",COUNTIFS(Tabla1[[#All],[sem 15]],"=P",Tabla1[[#All],[llave2]],Gráficos_!C33))</f>
        <v/>
      </c>
      <c r="Y33" s="190" t="str">
        <f>IF(C33="","",COUNTIFS(Tabla1[[#All],[sem 16]],"=P",Tabla1[[#All],[llave2]],Gráficos_!C33))</f>
        <v/>
      </c>
      <c r="AA33" s="186" t="str">
        <f t="shared" si="0"/>
        <v/>
      </c>
      <c r="AB33" t="str">
        <f t="shared" si="1"/>
        <v/>
      </c>
      <c r="AC33" s="63" t="str">
        <f t="shared" si="2"/>
        <v/>
      </c>
      <c r="AD33" t="str">
        <f t="shared" si="3"/>
        <v/>
      </c>
      <c r="AE33" t="str">
        <f t="shared" si="13"/>
        <v/>
      </c>
      <c r="AF33" t="str">
        <f t="shared" si="4"/>
        <v/>
      </c>
      <c r="AG33" t="str">
        <f t="shared" si="5"/>
        <v/>
      </c>
      <c r="AH33" t="str">
        <f t="shared" si="6"/>
        <v/>
      </c>
      <c r="AI33" t="str">
        <f t="shared" si="7"/>
        <v/>
      </c>
      <c r="AK33" t="str">
        <f t="shared" si="16"/>
        <v/>
      </c>
      <c r="AL33" t="str">
        <f t="shared" si="16"/>
        <v/>
      </c>
      <c r="AM33" t="str">
        <f t="shared" si="16"/>
        <v/>
      </c>
      <c r="AN33" t="str">
        <f t="shared" si="16"/>
        <v/>
      </c>
      <c r="AO33" t="str">
        <f t="shared" si="16"/>
        <v/>
      </c>
      <c r="AP33" t="str">
        <f t="shared" si="16"/>
        <v/>
      </c>
      <c r="AQ33" t="str">
        <f t="shared" si="16"/>
        <v/>
      </c>
      <c r="AR33" t="str">
        <f t="shared" si="16"/>
        <v/>
      </c>
      <c r="AS33" t="str">
        <f t="shared" si="16"/>
        <v/>
      </c>
      <c r="AT33" t="str">
        <f t="shared" si="16"/>
        <v/>
      </c>
      <c r="AU33" t="str">
        <f t="shared" si="16"/>
        <v/>
      </c>
      <c r="AV33" t="str">
        <f t="shared" si="16"/>
        <v/>
      </c>
      <c r="AW33" t="str">
        <f t="shared" si="9"/>
        <v/>
      </c>
      <c r="AX33" t="str">
        <f t="shared" si="10"/>
        <v/>
      </c>
      <c r="AY33" t="str">
        <f t="shared" si="11"/>
        <v/>
      </c>
      <c r="AZ33" s="190" t="str">
        <f t="shared" si="12"/>
        <v/>
      </c>
      <c r="BA33" t="str">
        <f t="shared" si="15"/>
        <v/>
      </c>
    </row>
    <row r="34" spans="4:96">
      <c r="I34" t="str">
        <f>IF(C34="","",COUNTIFS(Tabla1[[#All],[¿Pasó a miembro?]],"Si",Tabla1[[#All],[Tipo Incrito]],"&lt;&gt;Pre-Inscrito",Tabla1[[#All],[llave2]],Gráficos_!C34))</f>
        <v/>
      </c>
      <c r="J34" s="186" t="str">
        <f>IF(C34="","",COUNTIFS(Tabla1[[#All],[sem 01]],"=P",Tabla1[[#All],[llave2]],Gráficos_!C34))</f>
        <v/>
      </c>
      <c r="K34" t="str">
        <f>IF(C34="","",COUNTIFS(Tabla1[[#All],[sem 02]],"=P",Tabla1[[#All],[llave2]],Gráficos_!C34))</f>
        <v/>
      </c>
      <c r="L34" t="str">
        <f>IF(C34="","",COUNTIFS(Tabla1[[#All],[sem 03]],"=P",Tabla1[[#All],[llave2]],Gráficos_!C34))</f>
        <v/>
      </c>
      <c r="M34" t="str">
        <f>IF(C34="","",COUNTIFS(Tabla1[[#All],[sem 04]],"=P",Tabla1[[#All],[llave2]],Gráficos_!C34))</f>
        <v/>
      </c>
      <c r="N34" t="str">
        <f>IF(C34="","",COUNTIFS(Tabla1[[#All],[sem 05]],"=P",Tabla1[[#All],[llave2]],Gráficos_!C34))</f>
        <v/>
      </c>
      <c r="O34" t="str">
        <f>IF(C34="","",COUNTIFS(Tabla1[[#All],[sem 06]],"=P",Tabla1[[#All],[llave2]],Gráficos_!C34))</f>
        <v/>
      </c>
      <c r="P34" t="str">
        <f>IF(C34="","",COUNTIFS(Tabla1[[#All],[sem 07]],"=P",Tabla1[[#All],[llave2]],Gráficos_!C34))</f>
        <v/>
      </c>
      <c r="Q34" t="str">
        <f>IF(C34="","",COUNTIFS(Tabla1[[#All],[sem 08]],"=P",Tabla1[[#All],[llave2]],Gráficos_!C34))</f>
        <v/>
      </c>
      <c r="R34" t="str">
        <f>IF(C34="","",COUNTIFS(Tabla1[[#All],[sem 09]],"=P",Tabla1[[#All],[llave2]],Gráficos_!C34))</f>
        <v/>
      </c>
      <c r="S34" t="str">
        <f>IF(C34="","",COUNTIFS(Tabla1[[#All],[sem 10]],"=P",Tabla1[[#All],[llave2]],Gráficos_!C34))</f>
        <v/>
      </c>
      <c r="T34" t="str">
        <f>IF(C34="","",COUNTIFS(Tabla1[[#All],[sem 11]],"=P",Tabla1[[#All],[llave2]],Gráficos_!C34))</f>
        <v/>
      </c>
      <c r="U34" t="str">
        <f>IF(C34="","",COUNTIFS(Tabla1[[#All],[sem 12]],"=P",Tabla1[[#All],[llave2]],Gráficos_!C34))</f>
        <v/>
      </c>
      <c r="V34" t="str">
        <f>IF(C34="","",COUNTIFS(Tabla1[[#All],[sem 13]],"=P",Tabla1[[#All],[llave2]],Gráficos_!C34))</f>
        <v/>
      </c>
      <c r="W34" t="str">
        <f>IF(C34="","",COUNTIFS(Tabla1[[#All],[sem 14]],"=P",Tabla1[[#All],[llave2]],Gráficos_!C34))</f>
        <v/>
      </c>
      <c r="X34" t="str">
        <f>IF(C34="","",COUNTIFS(Tabla1[[#All],[sem 15]],"=P",Tabla1[[#All],[llave2]],Gráficos_!C34))</f>
        <v/>
      </c>
      <c r="Y34" s="190" t="str">
        <f>IF(C34="","",COUNTIFS(Tabla1[[#All],[sem 16]],"=P",Tabla1[[#All],[llave2]],Gráficos_!C34))</f>
        <v/>
      </c>
      <c r="AA34" s="186" t="str">
        <f t="shared" si="0"/>
        <v/>
      </c>
      <c r="AB34" t="str">
        <f t="shared" si="1"/>
        <v/>
      </c>
      <c r="AC34" s="63" t="str">
        <f t="shared" si="2"/>
        <v/>
      </c>
      <c r="AD34" t="str">
        <f t="shared" si="3"/>
        <v/>
      </c>
      <c r="AE34" t="str">
        <f t="shared" si="13"/>
        <v/>
      </c>
      <c r="AF34" t="str">
        <f t="shared" si="4"/>
        <v/>
      </c>
      <c r="AG34" t="str">
        <f t="shared" si="5"/>
        <v/>
      </c>
      <c r="AH34" t="str">
        <f t="shared" si="6"/>
        <v/>
      </c>
      <c r="AI34" t="str">
        <f t="shared" si="7"/>
        <v/>
      </c>
      <c r="AK34" t="str">
        <f t="shared" si="16"/>
        <v/>
      </c>
      <c r="AL34" t="str">
        <f t="shared" si="16"/>
        <v/>
      </c>
      <c r="AM34" t="str">
        <f t="shared" si="16"/>
        <v/>
      </c>
      <c r="AN34" t="str">
        <f t="shared" si="16"/>
        <v/>
      </c>
      <c r="AO34" t="str">
        <f t="shared" si="16"/>
        <v/>
      </c>
      <c r="AP34" t="str">
        <f t="shared" si="16"/>
        <v/>
      </c>
      <c r="AQ34" t="str">
        <f t="shared" si="16"/>
        <v/>
      </c>
      <c r="AR34" t="str">
        <f t="shared" si="16"/>
        <v/>
      </c>
      <c r="AS34" t="str">
        <f t="shared" si="16"/>
        <v/>
      </c>
      <c r="AT34" t="str">
        <f t="shared" si="16"/>
        <v/>
      </c>
      <c r="AU34" t="str">
        <f t="shared" si="16"/>
        <v/>
      </c>
      <c r="AV34" t="str">
        <f t="shared" si="16"/>
        <v/>
      </c>
      <c r="AW34" t="str">
        <f t="shared" si="9"/>
        <v/>
      </c>
      <c r="AX34" t="str">
        <f t="shared" si="10"/>
        <v/>
      </c>
      <c r="AY34" t="str">
        <f t="shared" si="11"/>
        <v/>
      </c>
      <c r="AZ34" s="190" t="str">
        <f t="shared" si="12"/>
        <v/>
      </c>
      <c r="BA34" t="str">
        <f t="shared" si="15"/>
        <v/>
      </c>
    </row>
    <row r="35" spans="4:96">
      <c r="I35" t="str">
        <f>IF(C35="","",COUNTIFS(Tabla1[[#All],[¿Pasó a miembro?]],"Si",Tabla1[[#All],[Tipo Incrito]],"&lt;&gt;Pre-Inscrito",Tabla1[[#All],[llave2]],Gráficos_!C35))</f>
        <v/>
      </c>
      <c r="J35" s="186" t="str">
        <f>IF(C35="","",COUNTIFS(Tabla1[[#All],[sem 01]],"=P",Tabla1[[#All],[llave2]],Gráficos_!C35))</f>
        <v/>
      </c>
      <c r="K35" t="str">
        <f>IF(C35="","",COUNTIFS(Tabla1[[#All],[sem 02]],"=P",Tabla1[[#All],[llave2]],Gráficos_!C35))</f>
        <v/>
      </c>
      <c r="L35" t="str">
        <f>IF(C35="","",COUNTIFS(Tabla1[[#All],[sem 03]],"=P",Tabla1[[#All],[llave2]],Gráficos_!C35))</f>
        <v/>
      </c>
      <c r="M35" t="str">
        <f>IF(C35="","",COUNTIFS(Tabla1[[#All],[sem 04]],"=P",Tabla1[[#All],[llave2]],Gráficos_!C35))</f>
        <v/>
      </c>
      <c r="N35" t="str">
        <f>IF(C35="","",COUNTIFS(Tabla1[[#All],[sem 05]],"=P",Tabla1[[#All],[llave2]],Gráficos_!C35))</f>
        <v/>
      </c>
      <c r="O35" t="str">
        <f>IF(C35="","",COUNTIFS(Tabla1[[#All],[sem 06]],"=P",Tabla1[[#All],[llave2]],Gráficos_!C35))</f>
        <v/>
      </c>
      <c r="P35" t="str">
        <f>IF(C35="","",COUNTIFS(Tabla1[[#All],[sem 07]],"=P",Tabla1[[#All],[llave2]],Gráficos_!C35))</f>
        <v/>
      </c>
      <c r="Q35" t="str">
        <f>IF(C35="","",COUNTIFS(Tabla1[[#All],[sem 08]],"=P",Tabla1[[#All],[llave2]],Gráficos_!C35))</f>
        <v/>
      </c>
      <c r="R35" t="str">
        <f>IF(C35="","",COUNTIFS(Tabla1[[#All],[sem 09]],"=P",Tabla1[[#All],[llave2]],Gráficos_!C35))</f>
        <v/>
      </c>
      <c r="S35" t="str">
        <f>IF(C35="","",COUNTIFS(Tabla1[[#All],[sem 10]],"=P",Tabla1[[#All],[llave2]],Gráficos_!C35))</f>
        <v/>
      </c>
      <c r="T35" t="str">
        <f>IF(C35="","",COUNTIFS(Tabla1[[#All],[sem 11]],"=P",Tabla1[[#All],[llave2]],Gráficos_!C35))</f>
        <v/>
      </c>
      <c r="U35" t="str">
        <f>IF(C35="","",COUNTIFS(Tabla1[[#All],[sem 12]],"=P",Tabla1[[#All],[llave2]],Gráficos_!C35))</f>
        <v/>
      </c>
      <c r="V35" t="str">
        <f>IF(C35="","",COUNTIFS(Tabla1[[#All],[sem 13]],"=P",Tabla1[[#All],[llave2]],Gráficos_!C35))</f>
        <v/>
      </c>
      <c r="W35" t="str">
        <f>IF(C35="","",COUNTIFS(Tabla1[[#All],[sem 14]],"=P",Tabla1[[#All],[llave2]],Gráficos_!C35))</f>
        <v/>
      </c>
      <c r="X35" t="str">
        <f>IF(C35="","",COUNTIFS(Tabla1[[#All],[sem 15]],"=P",Tabla1[[#All],[llave2]],Gráficos_!C35))</f>
        <v/>
      </c>
      <c r="Y35" s="190" t="str">
        <f>IF(C35="","",COUNTIFS(Tabla1[[#All],[sem 16]],"=P",Tabla1[[#All],[llave2]],Gráficos_!C35))</f>
        <v/>
      </c>
      <c r="AA35" s="186" t="str">
        <f t="shared" si="0"/>
        <v/>
      </c>
      <c r="AB35" t="str">
        <f t="shared" si="1"/>
        <v/>
      </c>
      <c r="AC35" s="63" t="str">
        <f t="shared" si="2"/>
        <v/>
      </c>
      <c r="AD35" t="str">
        <f t="shared" si="3"/>
        <v/>
      </c>
      <c r="AE35" t="str">
        <f t="shared" si="13"/>
        <v/>
      </c>
      <c r="AF35" t="str">
        <f t="shared" si="4"/>
        <v/>
      </c>
      <c r="AG35" t="str">
        <f t="shared" si="5"/>
        <v/>
      </c>
      <c r="AH35" t="str">
        <f t="shared" si="6"/>
        <v/>
      </c>
      <c r="AI35" t="str">
        <f t="shared" si="7"/>
        <v/>
      </c>
      <c r="AK35" t="str">
        <f t="shared" si="16"/>
        <v/>
      </c>
      <c r="AL35" t="str">
        <f t="shared" si="16"/>
        <v/>
      </c>
      <c r="AM35" t="str">
        <f t="shared" si="16"/>
        <v/>
      </c>
      <c r="AN35" t="str">
        <f t="shared" si="16"/>
        <v/>
      </c>
      <c r="AO35" t="str">
        <f t="shared" si="16"/>
        <v/>
      </c>
      <c r="AP35" t="str">
        <f t="shared" si="16"/>
        <v/>
      </c>
      <c r="AQ35" t="str">
        <f t="shared" si="16"/>
        <v/>
      </c>
      <c r="AR35" t="str">
        <f t="shared" si="16"/>
        <v/>
      </c>
      <c r="AS35" t="str">
        <f t="shared" si="16"/>
        <v/>
      </c>
      <c r="AT35" t="str">
        <f t="shared" si="16"/>
        <v/>
      </c>
      <c r="AU35" t="str">
        <f t="shared" si="16"/>
        <v/>
      </c>
      <c r="AV35" t="str">
        <f t="shared" si="16"/>
        <v/>
      </c>
      <c r="AW35" t="str">
        <f t="shared" si="9"/>
        <v/>
      </c>
      <c r="AX35" t="str">
        <f t="shared" si="10"/>
        <v/>
      </c>
      <c r="AY35" t="str">
        <f t="shared" si="11"/>
        <v/>
      </c>
      <c r="AZ35" s="190" t="str">
        <f t="shared" si="12"/>
        <v/>
      </c>
      <c r="BA35" t="str">
        <f t="shared" si="15"/>
        <v/>
      </c>
    </row>
    <row r="36" spans="4:96">
      <c r="I36" t="str">
        <f>IF(C36="","",COUNTIFS(Tabla1[[#All],[¿Pasó a miembro?]],"Si",Tabla1[[#All],[Tipo Incrito]],"&lt;&gt;Pre-Inscrito",Tabla1[[#All],[llave2]],Gráficos_!C36))</f>
        <v/>
      </c>
      <c r="J36" s="186" t="str">
        <f>IF(C36="","",COUNTIFS(Tabla1[[#All],[sem 01]],"=P",Tabla1[[#All],[llave2]],Gráficos_!C36))</f>
        <v/>
      </c>
      <c r="K36" t="str">
        <f>IF(C36="","",COUNTIFS(Tabla1[[#All],[sem 02]],"=P",Tabla1[[#All],[llave2]],Gráficos_!C36))</f>
        <v/>
      </c>
      <c r="L36" t="str">
        <f>IF(C36="","",COUNTIFS(Tabla1[[#All],[sem 03]],"=P",Tabla1[[#All],[llave2]],Gráficos_!C36))</f>
        <v/>
      </c>
      <c r="M36" t="str">
        <f>IF(C36="","",COUNTIFS(Tabla1[[#All],[sem 04]],"=P",Tabla1[[#All],[llave2]],Gráficos_!C36))</f>
        <v/>
      </c>
      <c r="N36" t="str">
        <f>IF(C36="","",COUNTIFS(Tabla1[[#All],[sem 05]],"=P",Tabla1[[#All],[llave2]],Gráficos_!C36))</f>
        <v/>
      </c>
      <c r="O36" t="str">
        <f>IF(C36="","",COUNTIFS(Tabla1[[#All],[sem 06]],"=P",Tabla1[[#All],[llave2]],Gráficos_!C36))</f>
        <v/>
      </c>
      <c r="P36" t="str">
        <f>IF(C36="","",COUNTIFS(Tabla1[[#All],[sem 07]],"=P",Tabla1[[#All],[llave2]],Gráficos_!C36))</f>
        <v/>
      </c>
      <c r="Q36" t="str">
        <f>IF(C36="","",COUNTIFS(Tabla1[[#All],[sem 08]],"=P",Tabla1[[#All],[llave2]],Gráficos_!C36))</f>
        <v/>
      </c>
      <c r="R36" t="str">
        <f>IF(C36="","",COUNTIFS(Tabla1[[#All],[sem 09]],"=P",Tabla1[[#All],[llave2]],Gráficos_!C36))</f>
        <v/>
      </c>
      <c r="S36" t="str">
        <f>IF(C36="","",COUNTIFS(Tabla1[[#All],[sem 10]],"=P",Tabla1[[#All],[llave2]],Gráficos_!C36))</f>
        <v/>
      </c>
      <c r="T36" t="str">
        <f>IF(C36="","",COUNTIFS(Tabla1[[#All],[sem 11]],"=P",Tabla1[[#All],[llave2]],Gráficos_!C36))</f>
        <v/>
      </c>
      <c r="U36" t="str">
        <f>IF(C36="","",COUNTIFS(Tabla1[[#All],[sem 12]],"=P",Tabla1[[#All],[llave2]],Gráficos_!C36))</f>
        <v/>
      </c>
      <c r="V36" t="str">
        <f>IF(C36="","",COUNTIFS(Tabla1[[#All],[sem 13]],"=P",Tabla1[[#All],[llave2]],Gráficos_!C36))</f>
        <v/>
      </c>
      <c r="W36" t="str">
        <f>IF(C36="","",COUNTIFS(Tabla1[[#All],[sem 14]],"=P",Tabla1[[#All],[llave2]],Gráficos_!C36))</f>
        <v/>
      </c>
      <c r="X36" t="str">
        <f>IF(C36="","",COUNTIFS(Tabla1[[#All],[sem 15]],"=P",Tabla1[[#All],[llave2]],Gráficos_!C36))</f>
        <v/>
      </c>
      <c r="Y36" s="190" t="str">
        <f>IF(C36="","",COUNTIFS(Tabla1[[#All],[sem 16]],"=P",Tabla1[[#All],[llave2]],Gráficos_!C36))</f>
        <v/>
      </c>
      <c r="AA36" s="186" t="str">
        <f t="shared" si="0"/>
        <v/>
      </c>
      <c r="AB36" t="str">
        <f t="shared" si="1"/>
        <v/>
      </c>
      <c r="AC36" s="63" t="str">
        <f t="shared" si="2"/>
        <v/>
      </c>
      <c r="AD36" t="str">
        <f t="shared" si="3"/>
        <v/>
      </c>
      <c r="AE36" t="str">
        <f t="shared" si="13"/>
        <v/>
      </c>
      <c r="AF36" t="str">
        <f t="shared" si="4"/>
        <v/>
      </c>
      <c r="AG36" t="str">
        <f t="shared" si="5"/>
        <v/>
      </c>
      <c r="AH36" t="str">
        <f t="shared" si="6"/>
        <v/>
      </c>
      <c r="AI36" t="str">
        <f t="shared" si="7"/>
        <v/>
      </c>
      <c r="AK36" t="str">
        <f t="shared" si="16"/>
        <v/>
      </c>
      <c r="AL36" t="str">
        <f t="shared" si="16"/>
        <v/>
      </c>
      <c r="AM36" t="str">
        <f t="shared" si="16"/>
        <v/>
      </c>
      <c r="AN36" t="str">
        <f t="shared" si="16"/>
        <v/>
      </c>
      <c r="AO36" t="str">
        <f t="shared" si="16"/>
        <v/>
      </c>
      <c r="AP36" t="str">
        <f t="shared" si="16"/>
        <v/>
      </c>
      <c r="AQ36" t="str">
        <f t="shared" si="16"/>
        <v/>
      </c>
      <c r="AR36" t="str">
        <f t="shared" si="16"/>
        <v/>
      </c>
      <c r="AS36" t="str">
        <f t="shared" si="16"/>
        <v/>
      </c>
      <c r="AT36" t="str">
        <f t="shared" si="16"/>
        <v/>
      </c>
      <c r="AU36" t="str">
        <f t="shared" si="16"/>
        <v/>
      </c>
      <c r="AV36" t="str">
        <f t="shared" si="16"/>
        <v/>
      </c>
      <c r="AW36" t="str">
        <f t="shared" si="9"/>
        <v/>
      </c>
      <c r="AX36" t="str">
        <f t="shared" si="10"/>
        <v/>
      </c>
      <c r="AY36" t="str">
        <f t="shared" si="11"/>
        <v/>
      </c>
      <c r="AZ36" s="190" t="str">
        <f t="shared" si="12"/>
        <v/>
      </c>
      <c r="BA36" t="str">
        <f t="shared" si="15"/>
        <v/>
      </c>
    </row>
    <row r="37" spans="4:96">
      <c r="I37" t="str">
        <f>IF(C37="","",COUNTIFS(Tabla1[[#All],[¿Pasó a miembro?]],"Si",Tabla1[[#All],[Tipo Incrito]],"&lt;&gt;Pre-Inscrito",Tabla1[[#All],[llave2]],Gráficos_!C37))</f>
        <v/>
      </c>
      <c r="J37" s="186" t="str">
        <f>IF(C37="","",COUNTIFS(Tabla1[[#All],[sem 01]],"=P",Tabla1[[#All],[llave2]],Gráficos_!C37))</f>
        <v/>
      </c>
      <c r="K37" t="str">
        <f>IF(C37="","",COUNTIFS(Tabla1[[#All],[sem 02]],"=P",Tabla1[[#All],[llave2]],Gráficos_!C37))</f>
        <v/>
      </c>
      <c r="L37" t="str">
        <f>IF(C37="","",COUNTIFS(Tabla1[[#All],[sem 03]],"=P",Tabla1[[#All],[llave2]],Gráficos_!C37))</f>
        <v/>
      </c>
      <c r="M37" t="str">
        <f>IF(C37="","",COUNTIFS(Tabla1[[#All],[sem 04]],"=P",Tabla1[[#All],[llave2]],Gráficos_!C37))</f>
        <v/>
      </c>
      <c r="N37" t="str">
        <f>IF(C37="","",COUNTIFS(Tabla1[[#All],[sem 05]],"=P",Tabla1[[#All],[llave2]],Gráficos_!C37))</f>
        <v/>
      </c>
      <c r="O37" t="str">
        <f>IF(C37="","",COUNTIFS(Tabla1[[#All],[sem 06]],"=P",Tabla1[[#All],[llave2]],Gráficos_!C37))</f>
        <v/>
      </c>
      <c r="P37" t="str">
        <f>IF(C37="","",COUNTIFS(Tabla1[[#All],[sem 07]],"=P",Tabla1[[#All],[llave2]],Gráficos_!C37))</f>
        <v/>
      </c>
      <c r="Q37" t="str">
        <f>IF(C37="","",COUNTIFS(Tabla1[[#All],[sem 08]],"=P",Tabla1[[#All],[llave2]],Gráficos_!C37))</f>
        <v/>
      </c>
      <c r="R37" t="str">
        <f>IF(C37="","",COUNTIFS(Tabla1[[#All],[sem 09]],"=P",Tabla1[[#All],[llave2]],Gráficos_!C37))</f>
        <v/>
      </c>
      <c r="S37" t="str">
        <f>IF(C37="","",COUNTIFS(Tabla1[[#All],[sem 10]],"=P",Tabla1[[#All],[llave2]],Gráficos_!C37))</f>
        <v/>
      </c>
      <c r="T37" t="str">
        <f>IF(C37="","",COUNTIFS(Tabla1[[#All],[sem 11]],"=P",Tabla1[[#All],[llave2]],Gráficos_!C37))</f>
        <v/>
      </c>
      <c r="U37" t="str">
        <f>IF(C37="","",COUNTIFS(Tabla1[[#All],[sem 12]],"=P",Tabla1[[#All],[llave2]],Gráficos_!C37))</f>
        <v/>
      </c>
      <c r="V37" t="str">
        <f>IF(C37="","",COUNTIFS(Tabla1[[#All],[sem 13]],"=P",Tabla1[[#All],[llave2]],Gráficos_!C37))</f>
        <v/>
      </c>
      <c r="W37" t="str">
        <f>IF(C37="","",COUNTIFS(Tabla1[[#All],[sem 14]],"=P",Tabla1[[#All],[llave2]],Gráficos_!C37))</f>
        <v/>
      </c>
      <c r="X37" t="str">
        <f>IF(C37="","",COUNTIFS(Tabla1[[#All],[sem 15]],"=P",Tabla1[[#All],[llave2]],Gráficos_!C37))</f>
        <v/>
      </c>
      <c r="Y37" s="190" t="str">
        <f>IF(C37="","",COUNTIFS(Tabla1[[#All],[sem 16]],"=P",Tabla1[[#All],[llave2]],Gráficos_!C37))</f>
        <v/>
      </c>
      <c r="AA37" s="186" t="str">
        <f t="shared" si="0"/>
        <v/>
      </c>
      <c r="AB37" t="str">
        <f t="shared" si="1"/>
        <v/>
      </c>
      <c r="AC37" s="63" t="str">
        <f t="shared" si="2"/>
        <v/>
      </c>
      <c r="AD37" t="str">
        <f t="shared" si="3"/>
        <v/>
      </c>
      <c r="AE37" t="str">
        <f t="shared" si="13"/>
        <v/>
      </c>
      <c r="AF37" t="str">
        <f t="shared" si="4"/>
        <v/>
      </c>
      <c r="AG37" t="str">
        <f t="shared" si="5"/>
        <v/>
      </c>
      <c r="AH37" t="str">
        <f t="shared" si="6"/>
        <v/>
      </c>
      <c r="AI37" t="str">
        <f t="shared" si="7"/>
        <v/>
      </c>
      <c r="AK37" t="str">
        <f t="shared" si="16"/>
        <v/>
      </c>
      <c r="AL37" t="str">
        <f t="shared" si="16"/>
        <v/>
      </c>
      <c r="AM37" t="str">
        <f t="shared" si="16"/>
        <v/>
      </c>
      <c r="AN37" t="str">
        <f t="shared" si="16"/>
        <v/>
      </c>
      <c r="AO37" t="str">
        <f t="shared" si="16"/>
        <v/>
      </c>
      <c r="AP37" t="str">
        <f t="shared" si="16"/>
        <v/>
      </c>
      <c r="AQ37" t="str">
        <f t="shared" si="16"/>
        <v/>
      </c>
      <c r="AR37" t="str">
        <f t="shared" si="16"/>
        <v/>
      </c>
      <c r="AS37" t="str">
        <f t="shared" si="16"/>
        <v/>
      </c>
      <c r="AT37" t="str">
        <f t="shared" si="16"/>
        <v/>
      </c>
      <c r="AU37" t="str">
        <f t="shared" si="16"/>
        <v/>
      </c>
      <c r="AV37" t="str">
        <f t="shared" si="16"/>
        <v/>
      </c>
      <c r="AW37" t="str">
        <f t="shared" si="9"/>
        <v/>
      </c>
      <c r="AX37" t="str">
        <f t="shared" si="10"/>
        <v/>
      </c>
      <c r="AY37" t="str">
        <f t="shared" si="11"/>
        <v/>
      </c>
      <c r="AZ37" s="190" t="str">
        <f t="shared" si="12"/>
        <v/>
      </c>
      <c r="BA37" t="str">
        <f t="shared" si="15"/>
        <v/>
      </c>
    </row>
    <row r="38" spans="4:96">
      <c r="I38" t="str">
        <f>IF(C38="","",COUNTIFS(Tabla1[[#All],[¿Pasó a miembro?]],"Si",Tabla1[[#All],[Tipo Incrito]],"&lt;&gt;Pre-Inscrito",Tabla1[[#All],[llave2]],Gráficos_!C38))</f>
        <v/>
      </c>
      <c r="J38" s="186" t="str">
        <f>IF(C38="","",COUNTIFS(Tabla1[[#All],[sem 01]],"=P",Tabla1[[#All],[llave2]],Gráficos_!C38))</f>
        <v/>
      </c>
      <c r="K38" t="str">
        <f>IF(C38="","",COUNTIFS(Tabla1[[#All],[sem 02]],"=P",Tabla1[[#All],[llave2]],Gráficos_!C38))</f>
        <v/>
      </c>
      <c r="L38" t="str">
        <f>IF(C38="","",COUNTIFS(Tabla1[[#All],[sem 03]],"=P",Tabla1[[#All],[llave2]],Gráficos_!C38))</f>
        <v/>
      </c>
      <c r="M38" t="str">
        <f>IF(C38="","",COUNTIFS(Tabla1[[#All],[sem 04]],"=P",Tabla1[[#All],[llave2]],Gráficos_!C38))</f>
        <v/>
      </c>
      <c r="N38" t="str">
        <f>IF(C38="","",COUNTIFS(Tabla1[[#All],[sem 05]],"=P",Tabla1[[#All],[llave2]],Gráficos_!C38))</f>
        <v/>
      </c>
      <c r="O38" t="str">
        <f>IF(C38="","",COUNTIFS(Tabla1[[#All],[sem 06]],"=P",Tabla1[[#All],[llave2]],Gráficos_!C38))</f>
        <v/>
      </c>
      <c r="P38" t="str">
        <f>IF(C38="","",COUNTIFS(Tabla1[[#All],[sem 07]],"=P",Tabla1[[#All],[llave2]],Gráficos_!C38))</f>
        <v/>
      </c>
      <c r="Q38" t="str">
        <f>IF(C38="","",COUNTIFS(Tabla1[[#All],[sem 08]],"=P",Tabla1[[#All],[llave2]],Gráficos_!C38))</f>
        <v/>
      </c>
      <c r="R38" t="str">
        <f>IF(C38="","",COUNTIFS(Tabla1[[#All],[sem 09]],"=P",Tabla1[[#All],[llave2]],Gráficos_!C38))</f>
        <v/>
      </c>
      <c r="S38" t="str">
        <f>IF(C38="","",COUNTIFS(Tabla1[[#All],[sem 10]],"=P",Tabla1[[#All],[llave2]],Gráficos_!C38))</f>
        <v/>
      </c>
      <c r="T38" t="str">
        <f>IF(C38="","",COUNTIFS(Tabla1[[#All],[sem 11]],"=P",Tabla1[[#All],[llave2]],Gráficos_!C38))</f>
        <v/>
      </c>
      <c r="U38" t="str">
        <f>IF(C38="","",COUNTIFS(Tabla1[[#All],[sem 12]],"=P",Tabla1[[#All],[llave2]],Gráficos_!C38))</f>
        <v/>
      </c>
      <c r="V38" t="str">
        <f>IF(C38="","",COUNTIFS(Tabla1[[#All],[sem 13]],"=P",Tabla1[[#All],[llave2]],Gráficos_!C38))</f>
        <v/>
      </c>
      <c r="W38" t="str">
        <f>IF(C38="","",COUNTIFS(Tabla1[[#All],[sem 14]],"=P",Tabla1[[#All],[llave2]],Gráficos_!C38))</f>
        <v/>
      </c>
      <c r="X38" t="str">
        <f>IF(C38="","",COUNTIFS(Tabla1[[#All],[sem 15]],"=P",Tabla1[[#All],[llave2]],Gráficos_!C38))</f>
        <v/>
      </c>
      <c r="Y38" s="190" t="str">
        <f>IF(C38="","",COUNTIFS(Tabla1[[#All],[sem 16]],"=P",Tabla1[[#All],[llave2]],Gráficos_!C38))</f>
        <v/>
      </c>
      <c r="AA38" s="186" t="str">
        <f t="shared" si="0"/>
        <v/>
      </c>
      <c r="AB38" t="str">
        <f t="shared" si="1"/>
        <v/>
      </c>
      <c r="AC38" s="63" t="str">
        <f t="shared" si="2"/>
        <v/>
      </c>
      <c r="AD38" t="str">
        <f t="shared" si="3"/>
        <v/>
      </c>
      <c r="AE38" t="str">
        <f t="shared" si="13"/>
        <v/>
      </c>
      <c r="AF38" t="str">
        <f t="shared" si="4"/>
        <v/>
      </c>
      <c r="AG38" t="str">
        <f t="shared" si="5"/>
        <v/>
      </c>
      <c r="AH38" t="str">
        <f t="shared" si="6"/>
        <v/>
      </c>
      <c r="AI38" t="str">
        <f t="shared" si="7"/>
        <v/>
      </c>
      <c r="AK38" t="str">
        <f t="shared" si="16"/>
        <v/>
      </c>
      <c r="AL38" t="str">
        <f t="shared" si="16"/>
        <v/>
      </c>
      <c r="AM38" t="str">
        <f t="shared" si="16"/>
        <v/>
      </c>
      <c r="AN38" t="str">
        <f t="shared" si="16"/>
        <v/>
      </c>
      <c r="AO38" t="str">
        <f t="shared" si="16"/>
        <v/>
      </c>
      <c r="AP38" t="str">
        <f t="shared" si="16"/>
        <v/>
      </c>
      <c r="AQ38" t="str">
        <f t="shared" si="16"/>
        <v/>
      </c>
      <c r="AR38" t="str">
        <f t="shared" si="16"/>
        <v/>
      </c>
      <c r="AS38" t="str">
        <f t="shared" si="16"/>
        <v/>
      </c>
      <c r="AT38" t="str">
        <f t="shared" si="16"/>
        <v/>
      </c>
      <c r="AU38" t="str">
        <f t="shared" si="16"/>
        <v/>
      </c>
      <c r="AV38" t="str">
        <f t="shared" si="16"/>
        <v/>
      </c>
      <c r="AW38" t="str">
        <f t="shared" si="9"/>
        <v/>
      </c>
      <c r="AX38" t="str">
        <f t="shared" si="10"/>
        <v/>
      </c>
      <c r="AY38" t="str">
        <f t="shared" si="11"/>
        <v/>
      </c>
      <c r="AZ38" s="190" t="str">
        <f t="shared" si="12"/>
        <v/>
      </c>
      <c r="BA38" t="str">
        <f t="shared" si="15"/>
        <v/>
      </c>
    </row>
    <row r="39" spans="4:96">
      <c r="I39" t="str">
        <f>IF(C39="","",COUNTIFS(Tabla1[[#All],[¿Pasó a miembro?]],"Si",Tabla1[[#All],[Tipo Incrito]],"&lt;&gt;Pre-Inscrito",Tabla1[[#All],[llave2]],Gráficos_!C39))</f>
        <v/>
      </c>
      <c r="J39" s="186" t="str">
        <f>IF(C39="","",COUNTIFS(Tabla1[[#All],[sem 01]],"=P",Tabla1[[#All],[llave2]],Gráficos_!C39))</f>
        <v/>
      </c>
      <c r="K39" t="str">
        <f>IF(C39="","",COUNTIFS(Tabla1[[#All],[sem 02]],"=P",Tabla1[[#All],[llave2]],Gráficos_!C39))</f>
        <v/>
      </c>
      <c r="L39" t="str">
        <f>IF(C39="","",COUNTIFS(Tabla1[[#All],[sem 03]],"=P",Tabla1[[#All],[llave2]],Gráficos_!C39))</f>
        <v/>
      </c>
      <c r="M39" t="str">
        <f>IF(C39="","",COUNTIFS(Tabla1[[#All],[sem 04]],"=P",Tabla1[[#All],[llave2]],Gráficos_!C39))</f>
        <v/>
      </c>
      <c r="N39" t="str">
        <f>IF(C39="","",COUNTIFS(Tabla1[[#All],[sem 05]],"=P",Tabla1[[#All],[llave2]],Gráficos_!C39))</f>
        <v/>
      </c>
      <c r="O39" t="str">
        <f>IF(C39="","",COUNTIFS(Tabla1[[#All],[sem 06]],"=P",Tabla1[[#All],[llave2]],Gráficos_!C39))</f>
        <v/>
      </c>
      <c r="P39" t="str">
        <f>IF(C39="","",COUNTIFS(Tabla1[[#All],[sem 07]],"=P",Tabla1[[#All],[llave2]],Gráficos_!C39))</f>
        <v/>
      </c>
      <c r="Q39" t="str">
        <f>IF(C39="","",COUNTIFS(Tabla1[[#All],[sem 08]],"=P",Tabla1[[#All],[llave2]],Gráficos_!C39))</f>
        <v/>
      </c>
      <c r="R39" t="str">
        <f>IF(C39="","",COUNTIFS(Tabla1[[#All],[sem 09]],"=P",Tabla1[[#All],[llave2]],Gráficos_!C39))</f>
        <v/>
      </c>
      <c r="S39" t="str">
        <f>IF(C39="","",COUNTIFS(Tabla1[[#All],[sem 10]],"=P",Tabla1[[#All],[llave2]],Gráficos_!C39))</f>
        <v/>
      </c>
      <c r="T39" t="str">
        <f>IF(C39="","",COUNTIFS(Tabla1[[#All],[sem 11]],"=P",Tabla1[[#All],[llave2]],Gráficos_!C39))</f>
        <v/>
      </c>
      <c r="U39" t="str">
        <f>IF(C39="","",COUNTIFS(Tabla1[[#All],[sem 12]],"=P",Tabla1[[#All],[llave2]],Gráficos_!C39))</f>
        <v/>
      </c>
      <c r="V39" t="str">
        <f>IF(C39="","",COUNTIFS(Tabla1[[#All],[sem 13]],"=P",Tabla1[[#All],[llave2]],Gráficos_!C39))</f>
        <v/>
      </c>
      <c r="W39" t="str">
        <f>IF(C39="","",COUNTIFS(Tabla1[[#All],[sem 14]],"=P",Tabla1[[#All],[llave2]],Gráficos_!C39))</f>
        <v/>
      </c>
      <c r="X39" t="str">
        <f>IF(C39="","",COUNTIFS(Tabla1[[#All],[sem 15]],"=P",Tabla1[[#All],[llave2]],Gráficos_!C39))</f>
        <v/>
      </c>
      <c r="Y39" s="190" t="str">
        <f>IF(C39="","",COUNTIFS(Tabla1[[#All],[sem 16]],"=P",Tabla1[[#All],[llave2]],Gráficos_!C39))</f>
        <v/>
      </c>
      <c r="AA39" s="186" t="str">
        <f t="shared" ref="AA39:AA70" si="17">IF(OR(C39="",C39="(En blanco)"),"",C39)</f>
        <v/>
      </c>
      <c r="AB39" t="str">
        <f t="shared" ref="AB39:AB70" si="18">IF(OR(D39="",D39="(En blanco)"),"",D39)</f>
        <v/>
      </c>
      <c r="AC39" s="63" t="str">
        <f t="shared" ref="AC39:AC70" si="19">IF(OR(B39="",B39="(En blanco)"),"",B39)</f>
        <v/>
      </c>
      <c r="AD39" t="str">
        <f t="shared" ref="AD39:AD70" si="20">IF(OR(B39="",B39="(En blanco)"),"",TEXT(B39,"mmmm"))</f>
        <v/>
      </c>
      <c r="AE39" t="str">
        <f t="shared" si="13"/>
        <v/>
      </c>
      <c r="AF39" t="str">
        <f t="shared" ref="AF39:AF70" si="21">IF(OR(E39="",E39="(En blanco)"),"",E39)</f>
        <v/>
      </c>
      <c r="AG39" t="str">
        <f t="shared" ref="AG39:AG70" si="22">IF(OR(F39="",F39="(En blanco)"),"",F39)</f>
        <v/>
      </c>
      <c r="AH39" t="str">
        <f t="shared" ref="AH39:AH70" si="23">IF(OR(G39="",G39="(En blanco)"),"",G39)</f>
        <v/>
      </c>
      <c r="AI39" t="str">
        <f t="shared" ref="AI39:AI70" si="24">IF(H39="","",H39)</f>
        <v/>
      </c>
      <c r="AK39" t="str">
        <f t="shared" si="16"/>
        <v/>
      </c>
      <c r="AL39" t="str">
        <f t="shared" si="16"/>
        <v/>
      </c>
      <c r="AM39" t="str">
        <f t="shared" si="16"/>
        <v/>
      </c>
      <c r="AN39" t="str">
        <f t="shared" si="16"/>
        <v/>
      </c>
      <c r="AO39" t="str">
        <f t="shared" si="16"/>
        <v/>
      </c>
      <c r="AP39" t="str">
        <f t="shared" si="16"/>
        <v/>
      </c>
      <c r="AQ39" t="str">
        <f t="shared" si="16"/>
        <v/>
      </c>
      <c r="AR39" t="str">
        <f t="shared" si="16"/>
        <v/>
      </c>
      <c r="AS39" t="str">
        <f t="shared" si="16"/>
        <v/>
      </c>
      <c r="AT39" t="str">
        <f t="shared" si="16"/>
        <v/>
      </c>
      <c r="AU39" t="str">
        <f t="shared" si="16"/>
        <v/>
      </c>
      <c r="AV39" t="str">
        <f t="shared" si="16"/>
        <v/>
      </c>
      <c r="AW39" t="str">
        <f t="shared" si="9"/>
        <v/>
      </c>
      <c r="AX39" t="str">
        <f t="shared" si="10"/>
        <v/>
      </c>
      <c r="AY39" t="str">
        <f t="shared" si="11"/>
        <v/>
      </c>
      <c r="AZ39" s="190" t="str">
        <f t="shared" si="12"/>
        <v/>
      </c>
      <c r="BA39" t="str">
        <f t="shared" si="15"/>
        <v/>
      </c>
    </row>
    <row r="40" spans="4:96">
      <c r="I40" t="str">
        <f>IF(C40="","",COUNTIFS(Tabla1[[#All],[¿Pasó a miembro?]],"Si",Tabla1[[#All],[Tipo Incrito]],"&lt;&gt;Pre-Inscrito",Tabla1[[#All],[llave2]],Gráficos_!C40))</f>
        <v/>
      </c>
      <c r="J40" s="186" t="str">
        <f>IF(C40="","",COUNTIFS(Tabla1[[#All],[sem 01]],"=P",Tabla1[[#All],[llave2]],Gráficos_!C40))</f>
        <v/>
      </c>
      <c r="K40" t="str">
        <f>IF(C40="","",COUNTIFS(Tabla1[[#All],[sem 02]],"=P",Tabla1[[#All],[llave2]],Gráficos_!C40))</f>
        <v/>
      </c>
      <c r="L40" t="str">
        <f>IF(C40="","",COUNTIFS(Tabla1[[#All],[sem 03]],"=P",Tabla1[[#All],[llave2]],Gráficos_!C40))</f>
        <v/>
      </c>
      <c r="M40" t="str">
        <f>IF(C40="","",COUNTIFS(Tabla1[[#All],[sem 04]],"=P",Tabla1[[#All],[llave2]],Gráficos_!C40))</f>
        <v/>
      </c>
      <c r="N40" t="str">
        <f>IF(C40="","",COUNTIFS(Tabla1[[#All],[sem 05]],"=P",Tabla1[[#All],[llave2]],Gráficos_!C40))</f>
        <v/>
      </c>
      <c r="O40" t="str">
        <f>IF(C40="","",COUNTIFS(Tabla1[[#All],[sem 06]],"=P",Tabla1[[#All],[llave2]],Gráficos_!C40))</f>
        <v/>
      </c>
      <c r="P40" t="str">
        <f>IF(C40="","",COUNTIFS(Tabla1[[#All],[sem 07]],"=P",Tabla1[[#All],[llave2]],Gráficos_!C40))</f>
        <v/>
      </c>
      <c r="Q40" t="str">
        <f>IF(C40="","",COUNTIFS(Tabla1[[#All],[sem 08]],"=P",Tabla1[[#All],[llave2]],Gráficos_!C40))</f>
        <v/>
      </c>
      <c r="R40" t="str">
        <f>IF(C40="","",COUNTIFS(Tabla1[[#All],[sem 09]],"=P",Tabla1[[#All],[llave2]],Gráficos_!C40))</f>
        <v/>
      </c>
      <c r="S40" t="str">
        <f>IF(C40="","",COUNTIFS(Tabla1[[#All],[sem 10]],"=P",Tabla1[[#All],[llave2]],Gráficos_!C40))</f>
        <v/>
      </c>
      <c r="T40" t="str">
        <f>IF(C40="","",COUNTIFS(Tabla1[[#All],[sem 11]],"=P",Tabla1[[#All],[llave2]],Gráficos_!C40))</f>
        <v/>
      </c>
      <c r="U40" t="str">
        <f>IF(C40="","",COUNTIFS(Tabla1[[#All],[sem 12]],"=P",Tabla1[[#All],[llave2]],Gráficos_!C40))</f>
        <v/>
      </c>
      <c r="V40" t="str">
        <f>IF(C40="","",COUNTIFS(Tabla1[[#All],[sem 13]],"=P",Tabla1[[#All],[llave2]],Gráficos_!C40))</f>
        <v/>
      </c>
      <c r="W40" t="str">
        <f>IF(C40="","",COUNTIFS(Tabla1[[#All],[sem 14]],"=P",Tabla1[[#All],[llave2]],Gráficos_!C40))</f>
        <v/>
      </c>
      <c r="X40" t="str">
        <f>IF(C40="","",COUNTIFS(Tabla1[[#All],[sem 15]],"=P",Tabla1[[#All],[llave2]],Gráficos_!C40))</f>
        <v/>
      </c>
      <c r="Y40" s="190" t="str">
        <f>IF(C40="","",COUNTIFS(Tabla1[[#All],[sem 16]],"=P",Tabla1[[#All],[llave2]],Gráficos_!C40))</f>
        <v/>
      </c>
      <c r="AA40" s="186" t="str">
        <f t="shared" si="17"/>
        <v/>
      </c>
      <c r="AB40" t="str">
        <f t="shared" si="18"/>
        <v/>
      </c>
      <c r="AC40" s="63" t="str">
        <f t="shared" si="19"/>
        <v/>
      </c>
      <c r="AD40" t="str">
        <f t="shared" si="20"/>
        <v/>
      </c>
      <c r="AE40" t="str">
        <f t="shared" si="13"/>
        <v/>
      </c>
      <c r="AF40" t="str">
        <f t="shared" si="21"/>
        <v/>
      </c>
      <c r="AG40" t="str">
        <f t="shared" si="22"/>
        <v/>
      </c>
      <c r="AH40" t="str">
        <f t="shared" si="23"/>
        <v/>
      </c>
      <c r="AI40" t="str">
        <f t="shared" si="24"/>
        <v/>
      </c>
      <c r="AK40" t="str">
        <f t="shared" si="16"/>
        <v/>
      </c>
      <c r="AL40" t="str">
        <f t="shared" si="16"/>
        <v/>
      </c>
      <c r="AM40" t="str">
        <f t="shared" si="16"/>
        <v/>
      </c>
      <c r="AN40" t="str">
        <f t="shared" si="16"/>
        <v/>
      </c>
      <c r="AO40" t="str">
        <f t="shared" si="16"/>
        <v/>
      </c>
      <c r="AP40" t="str">
        <f t="shared" si="16"/>
        <v/>
      </c>
      <c r="AQ40" t="str">
        <f t="shared" si="16"/>
        <v/>
      </c>
      <c r="AR40" t="str">
        <f t="shared" si="16"/>
        <v/>
      </c>
      <c r="AS40" t="str">
        <f t="shared" si="16"/>
        <v/>
      </c>
      <c r="AT40" t="str">
        <f t="shared" si="16"/>
        <v/>
      </c>
      <c r="AU40" t="str">
        <f t="shared" si="16"/>
        <v/>
      </c>
      <c r="AV40" t="str">
        <f t="shared" si="16"/>
        <v/>
      </c>
      <c r="AW40" t="str">
        <f t="shared" si="9"/>
        <v/>
      </c>
      <c r="AX40" t="str">
        <f t="shared" si="10"/>
        <v/>
      </c>
      <c r="AY40" t="str">
        <f t="shared" si="11"/>
        <v/>
      </c>
      <c r="AZ40" s="190" t="str">
        <f t="shared" si="12"/>
        <v/>
      </c>
      <c r="BA40" t="str">
        <f t="shared" si="15"/>
        <v/>
      </c>
    </row>
    <row r="41" spans="4:96">
      <c r="D41" s="63"/>
      <c r="I41" t="str">
        <f>IF(C41="","",COUNTIFS(Tabla1[[#All],[¿Pasó a miembro?]],"Si",Tabla1[[#All],[Tipo Incrito]],"&lt;&gt;Pre-Inscrito",Tabla1[[#All],[llave2]],Gráficos_!C41))</f>
        <v/>
      </c>
      <c r="J41" s="186" t="str">
        <f>IF(C41="","",COUNTIFS(Tabla1[[#All],[sem 01]],"=P",Tabla1[[#All],[llave2]],Gráficos_!C41))</f>
        <v/>
      </c>
      <c r="K41" t="str">
        <f>IF(C41="","",COUNTIFS(Tabla1[[#All],[sem 02]],"=P",Tabla1[[#All],[llave2]],Gráficos_!C41))</f>
        <v/>
      </c>
      <c r="L41" t="str">
        <f>IF(C41="","",COUNTIFS(Tabla1[[#All],[sem 03]],"=P",Tabla1[[#All],[llave2]],Gráficos_!C41))</f>
        <v/>
      </c>
      <c r="M41" t="str">
        <f>IF(C41="","",COUNTIFS(Tabla1[[#All],[sem 04]],"=P",Tabla1[[#All],[llave2]],Gráficos_!C41))</f>
        <v/>
      </c>
      <c r="N41" t="str">
        <f>IF(C41="","",COUNTIFS(Tabla1[[#All],[sem 05]],"=P",Tabla1[[#All],[llave2]],Gráficos_!C41))</f>
        <v/>
      </c>
      <c r="O41" t="str">
        <f>IF(C41="","",COUNTIFS(Tabla1[[#All],[sem 06]],"=P",Tabla1[[#All],[llave2]],Gráficos_!C41))</f>
        <v/>
      </c>
      <c r="P41" t="str">
        <f>IF(C41="","",COUNTIFS(Tabla1[[#All],[sem 07]],"=P",Tabla1[[#All],[llave2]],Gráficos_!C41))</f>
        <v/>
      </c>
      <c r="Q41" t="str">
        <f>IF(C41="","",COUNTIFS(Tabla1[[#All],[sem 08]],"=P",Tabla1[[#All],[llave2]],Gráficos_!C41))</f>
        <v/>
      </c>
      <c r="R41" t="str">
        <f>IF(C41="","",COUNTIFS(Tabla1[[#All],[sem 09]],"=P",Tabla1[[#All],[llave2]],Gráficos_!C41))</f>
        <v/>
      </c>
      <c r="S41" t="str">
        <f>IF(C41="","",COUNTIFS(Tabla1[[#All],[sem 10]],"=P",Tabla1[[#All],[llave2]],Gráficos_!C41))</f>
        <v/>
      </c>
      <c r="T41" t="str">
        <f>IF(C41="","",COUNTIFS(Tabla1[[#All],[sem 11]],"=P",Tabla1[[#All],[llave2]],Gráficos_!C41))</f>
        <v/>
      </c>
      <c r="U41" t="str">
        <f>IF(C41="","",COUNTIFS(Tabla1[[#All],[sem 12]],"=P",Tabla1[[#All],[llave2]],Gráficos_!C41))</f>
        <v/>
      </c>
      <c r="V41" t="str">
        <f>IF(C41="","",COUNTIFS(Tabla1[[#All],[sem 13]],"=P",Tabla1[[#All],[llave2]],Gráficos_!C41))</f>
        <v/>
      </c>
      <c r="W41" t="str">
        <f>IF(C41="","",COUNTIFS(Tabla1[[#All],[sem 14]],"=P",Tabla1[[#All],[llave2]],Gráficos_!C41))</f>
        <v/>
      </c>
      <c r="X41" t="str">
        <f>IF(C41="","",COUNTIFS(Tabla1[[#All],[sem 15]],"=P",Tabla1[[#All],[llave2]],Gráficos_!C41))</f>
        <v/>
      </c>
      <c r="Y41" s="190" t="str">
        <f>IF(C41="","",COUNTIFS(Tabla1[[#All],[sem 16]],"=P",Tabla1[[#All],[llave2]],Gráficos_!C41))</f>
        <v/>
      </c>
      <c r="AA41" s="186" t="str">
        <f t="shared" si="17"/>
        <v/>
      </c>
      <c r="AB41" t="str">
        <f t="shared" si="18"/>
        <v/>
      </c>
      <c r="AC41" s="63" t="str">
        <f t="shared" si="19"/>
        <v/>
      </c>
      <c r="AD41" t="str">
        <f t="shared" si="20"/>
        <v/>
      </c>
      <c r="AE41" t="str">
        <f t="shared" si="13"/>
        <v/>
      </c>
      <c r="AF41" t="str">
        <f t="shared" si="21"/>
        <v/>
      </c>
      <c r="AG41" t="str">
        <f t="shared" si="22"/>
        <v/>
      </c>
      <c r="AH41" t="str">
        <f t="shared" si="23"/>
        <v/>
      </c>
      <c r="AI41" t="str">
        <f t="shared" si="24"/>
        <v/>
      </c>
      <c r="AK41" t="str">
        <f t="shared" si="16"/>
        <v/>
      </c>
      <c r="AL41" t="str">
        <f t="shared" si="16"/>
        <v/>
      </c>
      <c r="AM41" t="str">
        <f t="shared" si="16"/>
        <v/>
      </c>
      <c r="AN41" t="str">
        <f t="shared" si="16"/>
        <v/>
      </c>
      <c r="AO41" t="str">
        <f t="shared" si="16"/>
        <v/>
      </c>
      <c r="AP41" t="str">
        <f t="shared" si="16"/>
        <v/>
      </c>
      <c r="AQ41" t="str">
        <f t="shared" si="16"/>
        <v/>
      </c>
      <c r="AR41" t="str">
        <f t="shared" si="16"/>
        <v/>
      </c>
      <c r="AS41" t="str">
        <f t="shared" si="16"/>
        <v/>
      </c>
      <c r="AT41" t="str">
        <f t="shared" si="16"/>
        <v/>
      </c>
      <c r="AU41" t="str">
        <f t="shared" si="16"/>
        <v/>
      </c>
      <c r="AV41" t="str">
        <f t="shared" si="16"/>
        <v/>
      </c>
      <c r="AW41" t="str">
        <f t="shared" si="9"/>
        <v/>
      </c>
      <c r="AX41" t="str">
        <f t="shared" si="10"/>
        <v/>
      </c>
      <c r="AY41" t="str">
        <f t="shared" si="11"/>
        <v/>
      </c>
      <c r="AZ41" s="190" t="str">
        <f t="shared" si="12"/>
        <v/>
      </c>
      <c r="BA41" t="str">
        <f t="shared" si="15"/>
        <v/>
      </c>
    </row>
    <row r="42" spans="4:96">
      <c r="D42" s="63"/>
      <c r="I42" t="str">
        <f>IF(C42="","",COUNTIFS(Tabla1[[#All],[¿Pasó a miembro?]],"Si",Tabla1[[#All],[Tipo Incrito]],"&lt;&gt;Pre-Inscrito",Tabla1[[#All],[llave2]],Gráficos_!C42))</f>
        <v/>
      </c>
      <c r="J42" s="186" t="str">
        <f>IF(C42="","",COUNTIFS(Tabla1[[#All],[sem 01]],"=P",Tabla1[[#All],[llave2]],Gráficos_!C42))</f>
        <v/>
      </c>
      <c r="K42" t="str">
        <f>IF(C42="","",COUNTIFS(Tabla1[[#All],[sem 02]],"=P",Tabla1[[#All],[llave2]],Gráficos_!C42))</f>
        <v/>
      </c>
      <c r="L42" t="str">
        <f>IF(C42="","",COUNTIFS(Tabla1[[#All],[sem 03]],"=P",Tabla1[[#All],[llave2]],Gráficos_!C42))</f>
        <v/>
      </c>
      <c r="M42" t="str">
        <f>IF(C42="","",COUNTIFS(Tabla1[[#All],[sem 04]],"=P",Tabla1[[#All],[llave2]],Gráficos_!C42))</f>
        <v/>
      </c>
      <c r="N42" t="str">
        <f>IF(C42="","",COUNTIFS(Tabla1[[#All],[sem 05]],"=P",Tabla1[[#All],[llave2]],Gráficos_!C42))</f>
        <v/>
      </c>
      <c r="O42" t="str">
        <f>IF(C42="","",COUNTIFS(Tabla1[[#All],[sem 06]],"=P",Tabla1[[#All],[llave2]],Gráficos_!C42))</f>
        <v/>
      </c>
      <c r="P42" t="str">
        <f>IF(C42="","",COUNTIFS(Tabla1[[#All],[sem 07]],"=P",Tabla1[[#All],[llave2]],Gráficos_!C42))</f>
        <v/>
      </c>
      <c r="Q42" t="str">
        <f>IF(C42="","",COUNTIFS(Tabla1[[#All],[sem 08]],"=P",Tabla1[[#All],[llave2]],Gráficos_!C42))</f>
        <v/>
      </c>
      <c r="R42" t="str">
        <f>IF(C42="","",COUNTIFS(Tabla1[[#All],[sem 09]],"=P",Tabla1[[#All],[llave2]],Gráficos_!C42))</f>
        <v/>
      </c>
      <c r="S42" t="str">
        <f>IF(C42="","",COUNTIFS(Tabla1[[#All],[sem 10]],"=P",Tabla1[[#All],[llave2]],Gráficos_!C42))</f>
        <v/>
      </c>
      <c r="T42" t="str">
        <f>IF(C42="","",COUNTIFS(Tabla1[[#All],[sem 11]],"=P",Tabla1[[#All],[llave2]],Gráficos_!C42))</f>
        <v/>
      </c>
      <c r="U42" t="str">
        <f>IF(C42="","",COUNTIFS(Tabla1[[#All],[sem 12]],"=P",Tabla1[[#All],[llave2]],Gráficos_!C42))</f>
        <v/>
      </c>
      <c r="V42" t="str">
        <f>IF(C42="","",COUNTIFS(Tabla1[[#All],[sem 13]],"=P",Tabla1[[#All],[llave2]],Gráficos_!C42))</f>
        <v/>
      </c>
      <c r="W42" t="str">
        <f>IF(C42="","",COUNTIFS(Tabla1[[#All],[sem 14]],"=P",Tabla1[[#All],[llave2]],Gráficos_!C42))</f>
        <v/>
      </c>
      <c r="X42" t="str">
        <f>IF(C42="","",COUNTIFS(Tabla1[[#All],[sem 15]],"=P",Tabla1[[#All],[llave2]],Gráficos_!C42))</f>
        <v/>
      </c>
      <c r="Y42" s="190" t="str">
        <f>IF(C42="","",COUNTIFS(Tabla1[[#All],[sem 16]],"=P",Tabla1[[#All],[llave2]],Gráficos_!C42))</f>
        <v/>
      </c>
      <c r="AA42" s="186" t="str">
        <f t="shared" si="17"/>
        <v/>
      </c>
      <c r="AB42" t="str">
        <f t="shared" si="18"/>
        <v/>
      </c>
      <c r="AC42" s="63" t="str">
        <f t="shared" si="19"/>
        <v/>
      </c>
      <c r="AD42" t="str">
        <f t="shared" si="20"/>
        <v/>
      </c>
      <c r="AE42" t="str">
        <f t="shared" si="13"/>
        <v/>
      </c>
      <c r="AF42" t="str">
        <f t="shared" si="21"/>
        <v/>
      </c>
      <c r="AG42" t="str">
        <f t="shared" si="22"/>
        <v/>
      </c>
      <c r="AH42" t="str">
        <f t="shared" si="23"/>
        <v/>
      </c>
      <c r="AI42" t="str">
        <f t="shared" si="24"/>
        <v/>
      </c>
      <c r="AK42" t="str">
        <f t="shared" si="16"/>
        <v/>
      </c>
      <c r="AL42" t="str">
        <f t="shared" si="16"/>
        <v/>
      </c>
      <c r="AM42" t="str">
        <f t="shared" si="16"/>
        <v/>
      </c>
      <c r="AN42" t="str">
        <f t="shared" si="16"/>
        <v/>
      </c>
      <c r="AO42" t="str">
        <f t="shared" si="16"/>
        <v/>
      </c>
      <c r="AP42" t="str">
        <f t="shared" si="16"/>
        <v/>
      </c>
      <c r="AQ42" t="str">
        <f t="shared" si="16"/>
        <v/>
      </c>
      <c r="AR42" t="str">
        <f t="shared" si="16"/>
        <v/>
      </c>
      <c r="AS42" t="str">
        <f t="shared" si="16"/>
        <v/>
      </c>
      <c r="AT42" t="str">
        <f t="shared" si="16"/>
        <v/>
      </c>
      <c r="AU42" t="str">
        <f t="shared" si="16"/>
        <v/>
      </c>
      <c r="AV42" t="str">
        <f t="shared" si="16"/>
        <v/>
      </c>
      <c r="AW42" t="str">
        <f t="shared" si="9"/>
        <v/>
      </c>
      <c r="AX42" t="str">
        <f t="shared" si="10"/>
        <v/>
      </c>
      <c r="AY42" t="str">
        <f t="shared" si="11"/>
        <v/>
      </c>
      <c r="AZ42" s="190" t="str">
        <f t="shared" si="12"/>
        <v/>
      </c>
      <c r="BA42" t="str">
        <f t="shared" si="15"/>
        <v/>
      </c>
    </row>
    <row r="43" spans="4:96">
      <c r="D43" s="63"/>
      <c r="I43" t="str">
        <f>IF(C43="","",COUNTIFS(Tabla1[[#All],[¿Pasó a miembro?]],"Si",Tabla1[[#All],[Tipo Incrito]],"&lt;&gt;Pre-Inscrito",Tabla1[[#All],[llave2]],Gráficos_!C43))</f>
        <v/>
      </c>
      <c r="J43" s="186" t="str">
        <f>IF(C43="","",COUNTIFS(Tabla1[[#All],[sem 01]],"=P",Tabla1[[#All],[llave2]],Gráficos_!C43))</f>
        <v/>
      </c>
      <c r="K43" t="str">
        <f>IF(C43="","",COUNTIFS(Tabla1[[#All],[sem 02]],"=P",Tabla1[[#All],[llave2]],Gráficos_!C43))</f>
        <v/>
      </c>
      <c r="L43" t="str">
        <f>IF(C43="","",COUNTIFS(Tabla1[[#All],[sem 03]],"=P",Tabla1[[#All],[llave2]],Gráficos_!C43))</f>
        <v/>
      </c>
      <c r="M43" t="str">
        <f>IF(C43="","",COUNTIFS(Tabla1[[#All],[sem 04]],"=P",Tabla1[[#All],[llave2]],Gráficos_!C43))</f>
        <v/>
      </c>
      <c r="N43" t="str">
        <f>IF(C43="","",COUNTIFS(Tabla1[[#All],[sem 05]],"=P",Tabla1[[#All],[llave2]],Gráficos_!C43))</f>
        <v/>
      </c>
      <c r="O43" t="str">
        <f>IF(C43="","",COUNTIFS(Tabla1[[#All],[sem 06]],"=P",Tabla1[[#All],[llave2]],Gráficos_!C43))</f>
        <v/>
      </c>
      <c r="P43" t="str">
        <f>IF(C43="","",COUNTIFS(Tabla1[[#All],[sem 07]],"=P",Tabla1[[#All],[llave2]],Gráficos_!C43))</f>
        <v/>
      </c>
      <c r="Q43" t="str">
        <f>IF(C43="","",COUNTIFS(Tabla1[[#All],[sem 08]],"=P",Tabla1[[#All],[llave2]],Gráficos_!C43))</f>
        <v/>
      </c>
      <c r="R43" t="str">
        <f>IF(C43="","",COUNTIFS(Tabla1[[#All],[sem 09]],"=P",Tabla1[[#All],[llave2]],Gráficos_!C43))</f>
        <v/>
      </c>
      <c r="S43" t="str">
        <f>IF(C43="","",COUNTIFS(Tabla1[[#All],[sem 10]],"=P",Tabla1[[#All],[llave2]],Gráficos_!C43))</f>
        <v/>
      </c>
      <c r="T43" t="str">
        <f>IF(C43="","",COUNTIFS(Tabla1[[#All],[sem 11]],"=P",Tabla1[[#All],[llave2]],Gráficos_!C43))</f>
        <v/>
      </c>
      <c r="U43" t="str">
        <f>IF(C43="","",COUNTIFS(Tabla1[[#All],[sem 12]],"=P",Tabla1[[#All],[llave2]],Gráficos_!C43))</f>
        <v/>
      </c>
      <c r="V43" t="str">
        <f>IF(C43="","",COUNTIFS(Tabla1[[#All],[sem 13]],"=P",Tabla1[[#All],[llave2]],Gráficos_!C43))</f>
        <v/>
      </c>
      <c r="W43" t="str">
        <f>IF(C43="","",COUNTIFS(Tabla1[[#All],[sem 14]],"=P",Tabla1[[#All],[llave2]],Gráficos_!C43))</f>
        <v/>
      </c>
      <c r="X43" t="str">
        <f>IF(C43="","",COUNTIFS(Tabla1[[#All],[sem 15]],"=P",Tabla1[[#All],[llave2]],Gráficos_!C43))</f>
        <v/>
      </c>
      <c r="Y43" s="190" t="str">
        <f>IF(C43="","",COUNTIFS(Tabla1[[#All],[sem 16]],"=P",Tabla1[[#All],[llave2]],Gráficos_!C43))</f>
        <v/>
      </c>
      <c r="AA43" s="186" t="str">
        <f t="shared" si="17"/>
        <v/>
      </c>
      <c r="AB43" t="str">
        <f t="shared" si="18"/>
        <v/>
      </c>
      <c r="AC43" s="63" t="str">
        <f t="shared" si="19"/>
        <v/>
      </c>
      <c r="AD43" t="str">
        <f t="shared" si="20"/>
        <v/>
      </c>
      <c r="AE43" t="str">
        <f t="shared" si="13"/>
        <v/>
      </c>
      <c r="AF43" t="str">
        <f t="shared" si="21"/>
        <v/>
      </c>
      <c r="AG43" t="str">
        <f t="shared" si="22"/>
        <v/>
      </c>
      <c r="AH43" t="str">
        <f t="shared" si="23"/>
        <v/>
      </c>
      <c r="AI43" t="str">
        <f t="shared" si="24"/>
        <v/>
      </c>
      <c r="AK43" t="str">
        <f t="shared" si="16"/>
        <v/>
      </c>
      <c r="AL43" t="str">
        <f t="shared" si="16"/>
        <v/>
      </c>
      <c r="AM43" t="str">
        <f t="shared" si="16"/>
        <v/>
      </c>
      <c r="AN43" t="str">
        <f t="shared" si="16"/>
        <v/>
      </c>
      <c r="AO43" t="str">
        <f t="shared" si="16"/>
        <v/>
      </c>
      <c r="AP43" t="str">
        <f t="shared" si="16"/>
        <v/>
      </c>
      <c r="AQ43" t="str">
        <f t="shared" si="16"/>
        <v/>
      </c>
      <c r="AR43" t="str">
        <f t="shared" si="16"/>
        <v/>
      </c>
      <c r="AS43" t="str">
        <f t="shared" si="16"/>
        <v/>
      </c>
      <c r="AT43" t="str">
        <f t="shared" si="16"/>
        <v/>
      </c>
      <c r="AU43" t="str">
        <f t="shared" si="16"/>
        <v/>
      </c>
      <c r="AV43" t="str">
        <f t="shared" si="16"/>
        <v/>
      </c>
      <c r="AW43" t="str">
        <f t="shared" si="9"/>
        <v/>
      </c>
      <c r="AX43" t="str">
        <f t="shared" si="10"/>
        <v/>
      </c>
      <c r="AY43" t="str">
        <f t="shared" si="11"/>
        <v/>
      </c>
      <c r="AZ43" s="190" t="str">
        <f t="shared" si="12"/>
        <v/>
      </c>
      <c r="BA43" t="str">
        <f t="shared" si="15"/>
        <v/>
      </c>
    </row>
    <row r="44" spans="4:96">
      <c r="I44" t="str">
        <f>IF(C44="","",COUNTIFS(Tabla1[[#All],[¿Pasó a miembro?]],"Si",Tabla1[[#All],[Tipo Incrito]],"&lt;&gt;Pre-Inscrito",Tabla1[[#All],[llave2]],Gráficos_!C44))</f>
        <v/>
      </c>
      <c r="J44" s="186" t="str">
        <f>IF(C44="","",COUNTIFS(Tabla1[[#All],[sem 01]],"=P",Tabla1[[#All],[llave2]],Gráficos_!C44))</f>
        <v/>
      </c>
      <c r="K44" t="str">
        <f>IF(C44="","",COUNTIFS(Tabla1[[#All],[sem 02]],"=P",Tabla1[[#All],[llave2]],Gráficos_!C44))</f>
        <v/>
      </c>
      <c r="L44" t="str">
        <f>IF(C44="","",COUNTIFS(Tabla1[[#All],[sem 03]],"=P",Tabla1[[#All],[llave2]],Gráficos_!C44))</f>
        <v/>
      </c>
      <c r="M44" t="str">
        <f>IF(C44="","",COUNTIFS(Tabla1[[#All],[sem 04]],"=P",Tabla1[[#All],[llave2]],Gráficos_!C44))</f>
        <v/>
      </c>
      <c r="N44" t="str">
        <f>IF(C44="","",COUNTIFS(Tabla1[[#All],[sem 05]],"=P",Tabla1[[#All],[llave2]],Gráficos_!C44))</f>
        <v/>
      </c>
      <c r="O44" t="str">
        <f>IF(C44="","",COUNTIFS(Tabla1[[#All],[sem 06]],"=P",Tabla1[[#All],[llave2]],Gráficos_!C44))</f>
        <v/>
      </c>
      <c r="P44" t="str">
        <f>IF(C44="","",COUNTIFS(Tabla1[[#All],[sem 07]],"=P",Tabla1[[#All],[llave2]],Gráficos_!C44))</f>
        <v/>
      </c>
      <c r="Q44" t="str">
        <f>IF(C44="","",COUNTIFS(Tabla1[[#All],[sem 08]],"=P",Tabla1[[#All],[llave2]],Gráficos_!C44))</f>
        <v/>
      </c>
      <c r="R44" t="str">
        <f>IF(C44="","",COUNTIFS(Tabla1[[#All],[sem 09]],"=P",Tabla1[[#All],[llave2]],Gráficos_!C44))</f>
        <v/>
      </c>
      <c r="S44" t="str">
        <f>IF(C44="","",COUNTIFS(Tabla1[[#All],[sem 10]],"=P",Tabla1[[#All],[llave2]],Gráficos_!C44))</f>
        <v/>
      </c>
      <c r="T44" t="str">
        <f>IF(C44="","",COUNTIFS(Tabla1[[#All],[sem 11]],"=P",Tabla1[[#All],[llave2]],Gráficos_!C44))</f>
        <v/>
      </c>
      <c r="U44" t="str">
        <f>IF(C44="","",COUNTIFS(Tabla1[[#All],[sem 12]],"=P",Tabla1[[#All],[llave2]],Gráficos_!C44))</f>
        <v/>
      </c>
      <c r="V44" t="str">
        <f>IF(C44="","",COUNTIFS(Tabla1[[#All],[sem 13]],"=P",Tabla1[[#All],[llave2]],Gráficos_!C44))</f>
        <v/>
      </c>
      <c r="W44" t="str">
        <f>IF(C44="","",COUNTIFS(Tabla1[[#All],[sem 14]],"=P",Tabla1[[#All],[llave2]],Gráficos_!C44))</f>
        <v/>
      </c>
      <c r="X44" t="str">
        <f>IF(C44="","",COUNTIFS(Tabla1[[#All],[sem 15]],"=P",Tabla1[[#All],[llave2]],Gráficos_!C44))</f>
        <v/>
      </c>
      <c r="Y44" s="190" t="str">
        <f>IF(C44="","",COUNTIFS(Tabla1[[#All],[sem 16]],"=P",Tabla1[[#All],[llave2]],Gráficos_!C44))</f>
        <v/>
      </c>
      <c r="AA44" s="186" t="str">
        <f t="shared" si="17"/>
        <v/>
      </c>
      <c r="AB44" t="str">
        <f t="shared" si="18"/>
        <v/>
      </c>
      <c r="AC44" s="63" t="str">
        <f t="shared" si="19"/>
        <v/>
      </c>
      <c r="AD44" t="str">
        <f t="shared" si="20"/>
        <v/>
      </c>
      <c r="AE44" t="str">
        <f t="shared" si="13"/>
        <v/>
      </c>
      <c r="AF44" t="str">
        <f t="shared" si="21"/>
        <v/>
      </c>
      <c r="AG44" t="str">
        <f t="shared" si="22"/>
        <v/>
      </c>
      <c r="AH44" t="str">
        <f t="shared" si="23"/>
        <v/>
      </c>
      <c r="AI44" t="str">
        <f t="shared" si="24"/>
        <v/>
      </c>
      <c r="AK44" t="str">
        <f t="shared" si="16"/>
        <v/>
      </c>
      <c r="AL44" t="str">
        <f t="shared" si="16"/>
        <v/>
      </c>
      <c r="AM44" t="str">
        <f t="shared" si="16"/>
        <v/>
      </c>
      <c r="AN44" t="str">
        <f t="shared" si="16"/>
        <v/>
      </c>
      <c r="AO44" t="str">
        <f t="shared" si="16"/>
        <v/>
      </c>
      <c r="AP44" t="str">
        <f t="shared" si="16"/>
        <v/>
      </c>
      <c r="AQ44" t="str">
        <f t="shared" si="16"/>
        <v/>
      </c>
      <c r="AR44" t="str">
        <f t="shared" si="16"/>
        <v/>
      </c>
      <c r="AS44" t="str">
        <f t="shared" si="16"/>
        <v/>
      </c>
      <c r="AT44" t="str">
        <f t="shared" si="16"/>
        <v/>
      </c>
      <c r="AU44" t="str">
        <f t="shared" si="16"/>
        <v/>
      </c>
      <c r="AV44" t="str">
        <f t="shared" si="16"/>
        <v/>
      </c>
      <c r="AW44" t="str">
        <f t="shared" si="9"/>
        <v/>
      </c>
      <c r="AX44" t="str">
        <f t="shared" si="10"/>
        <v/>
      </c>
      <c r="AY44" t="str">
        <f t="shared" si="11"/>
        <v/>
      </c>
      <c r="AZ44" s="190" t="str">
        <f t="shared" si="12"/>
        <v/>
      </c>
      <c r="BA44" t="str">
        <f t="shared" si="15"/>
        <v/>
      </c>
      <c r="CM44" s="185" t="s">
        <v>14</v>
      </c>
      <c r="CN44" s="185" t="s">
        <v>23</v>
      </c>
      <c r="CO44" s="185" t="s">
        <v>24</v>
      </c>
      <c r="CP44" t="s">
        <v>480</v>
      </c>
      <c r="CQ44" t="s">
        <v>481</v>
      </c>
      <c r="CR44" t="s">
        <v>482</v>
      </c>
    </row>
    <row r="45" spans="4:96">
      <c r="I45" t="str">
        <f>IF(C45="","",COUNTIFS(Tabla1[[#All],[¿Pasó a miembro?]],"Si",Tabla1[[#All],[Tipo Incrito]],"&lt;&gt;Pre-Inscrito",Tabla1[[#All],[llave2]],Gráficos_!C45))</f>
        <v/>
      </c>
      <c r="J45" s="186" t="str">
        <f>IF(C45="","",COUNTIFS(Tabla1[[#All],[sem 01]],"=P",Tabla1[[#All],[llave2]],Gráficos_!C45))</f>
        <v/>
      </c>
      <c r="K45" t="str">
        <f>IF(C45="","",COUNTIFS(Tabla1[[#All],[sem 02]],"=P",Tabla1[[#All],[llave2]],Gráficos_!C45))</f>
        <v/>
      </c>
      <c r="L45" t="str">
        <f>IF(C45="","",COUNTIFS(Tabla1[[#All],[sem 03]],"=P",Tabla1[[#All],[llave2]],Gráficos_!C45))</f>
        <v/>
      </c>
      <c r="M45" t="str">
        <f>IF(C45="","",COUNTIFS(Tabla1[[#All],[sem 04]],"=P",Tabla1[[#All],[llave2]],Gráficos_!C45))</f>
        <v/>
      </c>
      <c r="N45" t="str">
        <f>IF(C45="","",COUNTIFS(Tabla1[[#All],[sem 05]],"=P",Tabla1[[#All],[llave2]],Gráficos_!C45))</f>
        <v/>
      </c>
      <c r="O45" t="str">
        <f>IF(C45="","",COUNTIFS(Tabla1[[#All],[sem 06]],"=P",Tabla1[[#All],[llave2]],Gráficos_!C45))</f>
        <v/>
      </c>
      <c r="P45" t="str">
        <f>IF(C45="","",COUNTIFS(Tabla1[[#All],[sem 07]],"=P",Tabla1[[#All],[llave2]],Gráficos_!C45))</f>
        <v/>
      </c>
      <c r="Q45" t="str">
        <f>IF(C45="","",COUNTIFS(Tabla1[[#All],[sem 08]],"=P",Tabla1[[#All],[llave2]],Gráficos_!C45))</f>
        <v/>
      </c>
      <c r="R45" t="str">
        <f>IF(C45="","",COUNTIFS(Tabla1[[#All],[sem 09]],"=P",Tabla1[[#All],[llave2]],Gráficos_!C45))</f>
        <v/>
      </c>
      <c r="S45" t="str">
        <f>IF(C45="","",COUNTIFS(Tabla1[[#All],[sem 10]],"=P",Tabla1[[#All],[llave2]],Gráficos_!C45))</f>
        <v/>
      </c>
      <c r="T45" t="str">
        <f>IF(C45="","",COUNTIFS(Tabla1[[#All],[sem 11]],"=P",Tabla1[[#All],[llave2]],Gráficos_!C45))</f>
        <v/>
      </c>
      <c r="U45" t="str">
        <f>IF(C45="","",COUNTIFS(Tabla1[[#All],[sem 12]],"=P",Tabla1[[#All],[llave2]],Gráficos_!C45))</f>
        <v/>
      </c>
      <c r="V45" t="str">
        <f>IF(C45="","",COUNTIFS(Tabla1[[#All],[sem 13]],"=P",Tabla1[[#All],[llave2]],Gráficos_!C45))</f>
        <v/>
      </c>
      <c r="W45" t="str">
        <f>IF(C45="","",COUNTIFS(Tabla1[[#All],[sem 14]],"=P",Tabla1[[#All],[llave2]],Gráficos_!C45))</f>
        <v/>
      </c>
      <c r="X45" t="str">
        <f>IF(C45="","",COUNTIFS(Tabla1[[#All],[sem 15]],"=P",Tabla1[[#All],[llave2]],Gráficos_!C45))</f>
        <v/>
      </c>
      <c r="Y45" s="190" t="str">
        <f>IF(C45="","",COUNTIFS(Tabla1[[#All],[sem 16]],"=P",Tabla1[[#All],[llave2]],Gráficos_!C45))</f>
        <v/>
      </c>
      <c r="AA45" s="186" t="str">
        <f t="shared" si="17"/>
        <v/>
      </c>
      <c r="AB45" t="str">
        <f t="shared" si="18"/>
        <v/>
      </c>
      <c r="AC45" s="63" t="str">
        <f t="shared" si="19"/>
        <v/>
      </c>
      <c r="AD45" t="str">
        <f t="shared" si="20"/>
        <v/>
      </c>
      <c r="AE45" t="str">
        <f t="shared" si="13"/>
        <v/>
      </c>
      <c r="AF45" t="str">
        <f t="shared" si="21"/>
        <v/>
      </c>
      <c r="AG45" t="str">
        <f t="shared" si="22"/>
        <v/>
      </c>
      <c r="AH45" t="str">
        <f t="shared" si="23"/>
        <v/>
      </c>
      <c r="AI45" t="str">
        <f t="shared" si="24"/>
        <v/>
      </c>
      <c r="AK45" t="str">
        <f t="shared" si="16"/>
        <v/>
      </c>
      <c r="AL45" t="str">
        <f t="shared" si="16"/>
        <v/>
      </c>
      <c r="AM45" t="str">
        <f t="shared" si="16"/>
        <v/>
      </c>
      <c r="AN45" t="str">
        <f t="shared" si="16"/>
        <v/>
      </c>
      <c r="AO45" t="str">
        <f t="shared" si="16"/>
        <v/>
      </c>
      <c r="AP45" t="str">
        <f t="shared" si="16"/>
        <v/>
      </c>
      <c r="AQ45" t="str">
        <f t="shared" si="16"/>
        <v/>
      </c>
      <c r="AR45" t="str">
        <f t="shared" si="16"/>
        <v/>
      </c>
      <c r="AS45" t="str">
        <f t="shared" si="16"/>
        <v/>
      </c>
      <c r="AT45" t="str">
        <f t="shared" si="16"/>
        <v/>
      </c>
      <c r="AU45" t="str">
        <f t="shared" si="16"/>
        <v/>
      </c>
      <c r="AV45" t="str">
        <f t="shared" si="16"/>
        <v/>
      </c>
      <c r="AW45" t="str">
        <f t="shared" si="9"/>
        <v/>
      </c>
      <c r="AX45" t="str">
        <f t="shared" si="10"/>
        <v/>
      </c>
      <c r="AY45" t="str">
        <f t="shared" si="11"/>
        <v/>
      </c>
      <c r="AZ45" s="190" t="str">
        <f t="shared" si="12"/>
        <v/>
      </c>
      <c r="BA45" t="str">
        <f t="shared" si="15"/>
        <v/>
      </c>
      <c r="CM45" t="s">
        <v>483</v>
      </c>
      <c r="CN45" t="s">
        <v>483</v>
      </c>
      <c r="CP45" s="328">
        <v>0</v>
      </c>
      <c r="CQ45" s="328">
        <v>0</v>
      </c>
      <c r="CR45" s="205" t="e">
        <v>#DIV/0!</v>
      </c>
    </row>
    <row r="46" spans="4:96">
      <c r="I46" t="str">
        <f>IF(C46="","",COUNTIFS(Tabla1[[#All],[¿Pasó a miembro?]],"Si",Tabla1[[#All],[Tipo Incrito]],"&lt;&gt;Pre-Inscrito",Tabla1[[#All],[llave2]],Gráficos_!C46))</f>
        <v/>
      </c>
      <c r="J46" s="186" t="str">
        <f>IF(C46="","",COUNTIFS(Tabla1[[#All],[sem 01]],"=P",Tabla1[[#All],[llave2]],Gráficos_!C46))</f>
        <v/>
      </c>
      <c r="K46" t="str">
        <f>IF(C46="","",COUNTIFS(Tabla1[[#All],[sem 02]],"=P",Tabla1[[#All],[llave2]],Gráficos_!C46))</f>
        <v/>
      </c>
      <c r="L46" t="str">
        <f>IF(C46="","",COUNTIFS(Tabla1[[#All],[sem 03]],"=P",Tabla1[[#All],[llave2]],Gráficos_!C46))</f>
        <v/>
      </c>
      <c r="M46" t="str">
        <f>IF(C46="","",COUNTIFS(Tabla1[[#All],[sem 04]],"=P",Tabla1[[#All],[llave2]],Gráficos_!C46))</f>
        <v/>
      </c>
      <c r="N46" t="str">
        <f>IF(C46="","",COUNTIFS(Tabla1[[#All],[sem 05]],"=P",Tabla1[[#All],[llave2]],Gráficos_!C46))</f>
        <v/>
      </c>
      <c r="O46" t="str">
        <f>IF(C46="","",COUNTIFS(Tabla1[[#All],[sem 06]],"=P",Tabla1[[#All],[llave2]],Gráficos_!C46))</f>
        <v/>
      </c>
      <c r="P46" t="str">
        <f>IF(C46="","",COUNTIFS(Tabla1[[#All],[sem 07]],"=P",Tabla1[[#All],[llave2]],Gráficos_!C46))</f>
        <v/>
      </c>
      <c r="Q46" t="str">
        <f>IF(C46="","",COUNTIFS(Tabla1[[#All],[sem 08]],"=P",Tabla1[[#All],[llave2]],Gráficos_!C46))</f>
        <v/>
      </c>
      <c r="R46" t="str">
        <f>IF(C46="","",COUNTIFS(Tabla1[[#All],[sem 09]],"=P",Tabla1[[#All],[llave2]],Gráficos_!C46))</f>
        <v/>
      </c>
      <c r="S46" t="str">
        <f>IF(C46="","",COUNTIFS(Tabla1[[#All],[sem 10]],"=P",Tabla1[[#All],[llave2]],Gráficos_!C46))</f>
        <v/>
      </c>
      <c r="T46" t="str">
        <f>IF(C46="","",COUNTIFS(Tabla1[[#All],[sem 11]],"=P",Tabla1[[#All],[llave2]],Gráficos_!C46))</f>
        <v/>
      </c>
      <c r="U46" t="str">
        <f>IF(C46="","",COUNTIFS(Tabla1[[#All],[sem 12]],"=P",Tabla1[[#All],[llave2]],Gráficos_!C46))</f>
        <v/>
      </c>
      <c r="V46" t="str">
        <f>IF(C46="","",COUNTIFS(Tabla1[[#All],[sem 13]],"=P",Tabla1[[#All],[llave2]],Gráficos_!C46))</f>
        <v/>
      </c>
      <c r="W46" t="str">
        <f>IF(C46="","",COUNTIFS(Tabla1[[#All],[sem 14]],"=P",Tabla1[[#All],[llave2]],Gráficos_!C46))</f>
        <v/>
      </c>
      <c r="X46" t="str">
        <f>IF(C46="","",COUNTIFS(Tabla1[[#All],[sem 15]],"=P",Tabla1[[#All],[llave2]],Gráficos_!C46))</f>
        <v/>
      </c>
      <c r="Y46" s="190" t="str">
        <f>IF(C46="","",COUNTIFS(Tabla1[[#All],[sem 16]],"=P",Tabla1[[#All],[llave2]],Gráficos_!C46))</f>
        <v/>
      </c>
      <c r="AA46" s="186" t="str">
        <f t="shared" si="17"/>
        <v/>
      </c>
      <c r="AB46" t="str">
        <f t="shared" si="18"/>
        <v/>
      </c>
      <c r="AC46" s="63" t="str">
        <f t="shared" si="19"/>
        <v/>
      </c>
      <c r="AD46" t="str">
        <f t="shared" si="20"/>
        <v/>
      </c>
      <c r="AE46" t="str">
        <f t="shared" si="13"/>
        <v/>
      </c>
      <c r="AF46" t="str">
        <f t="shared" si="21"/>
        <v/>
      </c>
      <c r="AG46" t="str">
        <f t="shared" si="22"/>
        <v/>
      </c>
      <c r="AH46" t="str">
        <f t="shared" si="23"/>
        <v/>
      </c>
      <c r="AI46" t="str">
        <f t="shared" si="24"/>
        <v/>
      </c>
      <c r="AK46" t="str">
        <f t="shared" si="16"/>
        <v/>
      </c>
      <c r="AL46" t="str">
        <f t="shared" si="16"/>
        <v/>
      </c>
      <c r="AM46" t="str">
        <f t="shared" si="16"/>
        <v/>
      </c>
      <c r="AN46" t="str">
        <f t="shared" si="16"/>
        <v/>
      </c>
      <c r="AO46" t="str">
        <f t="shared" si="16"/>
        <v/>
      </c>
      <c r="AP46" t="str">
        <f t="shared" si="16"/>
        <v/>
      </c>
      <c r="AQ46" t="str">
        <f t="shared" si="16"/>
        <v/>
      </c>
      <c r="AR46" t="str">
        <f t="shared" si="16"/>
        <v/>
      </c>
      <c r="AS46" t="str">
        <f t="shared" si="16"/>
        <v/>
      </c>
      <c r="AT46" t="str">
        <f t="shared" si="16"/>
        <v/>
      </c>
      <c r="AU46" t="str">
        <f t="shared" si="16"/>
        <v/>
      </c>
      <c r="AV46" t="str">
        <f t="shared" si="16"/>
        <v/>
      </c>
      <c r="AW46" t="str">
        <f t="shared" si="9"/>
        <v/>
      </c>
      <c r="AX46" t="str">
        <f t="shared" si="10"/>
        <v/>
      </c>
      <c r="AY46" t="str">
        <f t="shared" si="11"/>
        <v/>
      </c>
      <c r="AZ46" s="190" t="str">
        <f t="shared" si="12"/>
        <v/>
      </c>
      <c r="BA46" t="str">
        <f t="shared" si="15"/>
        <v/>
      </c>
      <c r="CM46" s="63">
        <v>45671</v>
      </c>
      <c r="CN46" t="s">
        <v>476</v>
      </c>
      <c r="CO46" t="s">
        <v>82</v>
      </c>
      <c r="CP46" s="328">
        <v>11</v>
      </c>
      <c r="CQ46" s="328">
        <v>0</v>
      </c>
      <c r="CR46" s="205">
        <v>0</v>
      </c>
    </row>
    <row r="47" spans="4:96">
      <c r="I47" t="str">
        <f>IF(C47="","",COUNTIFS(Tabla1[[#All],[¿Pasó a miembro?]],"Si",Tabla1[[#All],[Tipo Incrito]],"&lt;&gt;Pre-Inscrito",Tabla1[[#All],[llave2]],Gráficos_!C47))</f>
        <v/>
      </c>
      <c r="J47" s="186" t="str">
        <f>IF(C47="","",COUNTIFS(Tabla1[[#All],[sem 01]],"=P",Tabla1[[#All],[llave2]],Gráficos_!C47))</f>
        <v/>
      </c>
      <c r="K47" t="str">
        <f>IF(C47="","",COUNTIFS(Tabla1[[#All],[sem 02]],"=P",Tabla1[[#All],[llave2]],Gráficos_!C47))</f>
        <v/>
      </c>
      <c r="L47" t="str">
        <f>IF(C47="","",COUNTIFS(Tabla1[[#All],[sem 03]],"=P",Tabla1[[#All],[llave2]],Gráficos_!C47))</f>
        <v/>
      </c>
      <c r="M47" t="str">
        <f>IF(C47="","",COUNTIFS(Tabla1[[#All],[sem 04]],"=P",Tabla1[[#All],[llave2]],Gráficos_!C47))</f>
        <v/>
      </c>
      <c r="N47" t="str">
        <f>IF(C47="","",COUNTIFS(Tabla1[[#All],[sem 05]],"=P",Tabla1[[#All],[llave2]],Gráficos_!C47))</f>
        <v/>
      </c>
      <c r="O47" t="str">
        <f>IF(C47="","",COUNTIFS(Tabla1[[#All],[sem 06]],"=P",Tabla1[[#All],[llave2]],Gráficos_!C47))</f>
        <v/>
      </c>
      <c r="P47" t="str">
        <f>IF(C47="","",COUNTIFS(Tabla1[[#All],[sem 07]],"=P",Tabla1[[#All],[llave2]],Gráficos_!C47))</f>
        <v/>
      </c>
      <c r="Q47" t="str">
        <f>IF(C47="","",COUNTIFS(Tabla1[[#All],[sem 08]],"=P",Tabla1[[#All],[llave2]],Gráficos_!C47))</f>
        <v/>
      </c>
      <c r="R47" t="str">
        <f>IF(C47="","",COUNTIFS(Tabla1[[#All],[sem 09]],"=P",Tabla1[[#All],[llave2]],Gráficos_!C47))</f>
        <v/>
      </c>
      <c r="S47" t="str">
        <f>IF(C47="","",COUNTIFS(Tabla1[[#All],[sem 10]],"=P",Tabla1[[#All],[llave2]],Gráficos_!C47))</f>
        <v/>
      </c>
      <c r="T47" t="str">
        <f>IF(C47="","",COUNTIFS(Tabla1[[#All],[sem 11]],"=P",Tabla1[[#All],[llave2]],Gráficos_!C47))</f>
        <v/>
      </c>
      <c r="U47" t="str">
        <f>IF(C47="","",COUNTIFS(Tabla1[[#All],[sem 12]],"=P",Tabla1[[#All],[llave2]],Gráficos_!C47))</f>
        <v/>
      </c>
      <c r="V47" t="str">
        <f>IF(C47="","",COUNTIFS(Tabla1[[#All],[sem 13]],"=P",Tabla1[[#All],[llave2]],Gráficos_!C47))</f>
        <v/>
      </c>
      <c r="W47" t="str">
        <f>IF(C47="","",COUNTIFS(Tabla1[[#All],[sem 14]],"=P",Tabla1[[#All],[llave2]],Gráficos_!C47))</f>
        <v/>
      </c>
      <c r="X47" t="str">
        <f>IF(C47="","",COUNTIFS(Tabla1[[#All],[sem 15]],"=P",Tabla1[[#All],[llave2]],Gráficos_!C47))</f>
        <v/>
      </c>
      <c r="Y47" s="190" t="str">
        <f>IF(C47="","",COUNTIFS(Tabla1[[#All],[sem 16]],"=P",Tabla1[[#All],[llave2]],Gráficos_!C47))</f>
        <v/>
      </c>
      <c r="AA47" s="186" t="str">
        <f t="shared" si="17"/>
        <v/>
      </c>
      <c r="AB47" t="str">
        <f t="shared" si="18"/>
        <v/>
      </c>
      <c r="AC47" s="63" t="str">
        <f t="shared" si="19"/>
        <v/>
      </c>
      <c r="AD47" t="str">
        <f t="shared" si="20"/>
        <v/>
      </c>
      <c r="AE47" t="str">
        <f t="shared" si="13"/>
        <v/>
      </c>
      <c r="AF47" t="str">
        <f t="shared" si="21"/>
        <v/>
      </c>
      <c r="AG47" t="str">
        <f t="shared" si="22"/>
        <v/>
      </c>
      <c r="AH47" t="str">
        <f t="shared" si="23"/>
        <v/>
      </c>
      <c r="AI47" t="str">
        <f t="shared" si="24"/>
        <v/>
      </c>
      <c r="AK47" t="str">
        <f t="shared" si="16"/>
        <v/>
      </c>
      <c r="AL47" t="str">
        <f t="shared" si="16"/>
        <v/>
      </c>
      <c r="AM47" t="str">
        <f t="shared" si="16"/>
        <v/>
      </c>
      <c r="AN47" t="str">
        <f t="shared" si="16"/>
        <v/>
      </c>
      <c r="AO47" t="str">
        <f t="shared" si="16"/>
        <v/>
      </c>
      <c r="AP47" t="str">
        <f t="shared" si="16"/>
        <v/>
      </c>
      <c r="AQ47" t="str">
        <f t="shared" si="16"/>
        <v/>
      </c>
      <c r="AR47" t="str">
        <f t="shared" si="16"/>
        <v/>
      </c>
      <c r="AS47" t="str">
        <f t="shared" si="16"/>
        <v/>
      </c>
      <c r="AT47" t="str">
        <f t="shared" si="16"/>
        <v/>
      </c>
      <c r="AU47" t="str">
        <f t="shared" si="16"/>
        <v/>
      </c>
      <c r="AV47" t="str">
        <f t="shared" si="16"/>
        <v/>
      </c>
      <c r="AW47" t="str">
        <f t="shared" si="9"/>
        <v/>
      </c>
      <c r="AX47" t="str">
        <f t="shared" si="10"/>
        <v/>
      </c>
      <c r="AY47" t="str">
        <f t="shared" si="11"/>
        <v/>
      </c>
      <c r="AZ47" s="190" t="str">
        <f t="shared" si="12"/>
        <v/>
      </c>
      <c r="BA47" t="str">
        <f t="shared" si="15"/>
        <v/>
      </c>
      <c r="CM47" s="63">
        <v>45672</v>
      </c>
      <c r="CN47" t="s">
        <v>477</v>
      </c>
      <c r="CO47" t="s">
        <v>82</v>
      </c>
      <c r="CP47" s="328">
        <v>17</v>
      </c>
      <c r="CQ47" s="328">
        <v>0</v>
      </c>
      <c r="CR47" s="205">
        <v>0</v>
      </c>
    </row>
    <row r="48" spans="4:96">
      <c r="I48" t="str">
        <f>IF(C48="","",COUNTIFS(Tabla1[[#All],[¿Pasó a miembro?]],"Si",Tabla1[[#All],[Tipo Incrito]],"&lt;&gt;Pre-Inscrito",Tabla1[[#All],[llave2]],Gráficos_!C48))</f>
        <v/>
      </c>
      <c r="J48" s="186" t="str">
        <f>IF(C48="","",COUNTIFS(Tabla1[[#All],[sem 01]],"=P",Tabla1[[#All],[llave2]],Gráficos_!C48))</f>
        <v/>
      </c>
      <c r="K48" t="str">
        <f>IF(C48="","",COUNTIFS(Tabla1[[#All],[sem 02]],"=P",Tabla1[[#All],[llave2]],Gráficos_!C48))</f>
        <v/>
      </c>
      <c r="L48" t="str">
        <f>IF(C48="","",COUNTIFS(Tabla1[[#All],[sem 03]],"=P",Tabla1[[#All],[llave2]],Gráficos_!C48))</f>
        <v/>
      </c>
      <c r="M48" t="str">
        <f>IF(C48="","",COUNTIFS(Tabla1[[#All],[sem 04]],"=P",Tabla1[[#All],[llave2]],Gráficos_!C48))</f>
        <v/>
      </c>
      <c r="N48" t="str">
        <f>IF(C48="","",COUNTIFS(Tabla1[[#All],[sem 05]],"=P",Tabla1[[#All],[llave2]],Gráficos_!C48))</f>
        <v/>
      </c>
      <c r="O48" t="str">
        <f>IF(C48="","",COUNTIFS(Tabla1[[#All],[sem 06]],"=P",Tabla1[[#All],[llave2]],Gráficos_!C48))</f>
        <v/>
      </c>
      <c r="P48" t="str">
        <f>IF(C48="","",COUNTIFS(Tabla1[[#All],[sem 07]],"=P",Tabla1[[#All],[llave2]],Gráficos_!C48))</f>
        <v/>
      </c>
      <c r="Q48" t="str">
        <f>IF(C48="","",COUNTIFS(Tabla1[[#All],[sem 08]],"=P",Tabla1[[#All],[llave2]],Gráficos_!C48))</f>
        <v/>
      </c>
      <c r="R48" t="str">
        <f>IF(C48="","",COUNTIFS(Tabla1[[#All],[sem 09]],"=P",Tabla1[[#All],[llave2]],Gráficos_!C48))</f>
        <v/>
      </c>
      <c r="S48" t="str">
        <f>IF(C48="","",COUNTIFS(Tabla1[[#All],[sem 10]],"=P",Tabla1[[#All],[llave2]],Gráficos_!C48))</f>
        <v/>
      </c>
      <c r="T48" t="str">
        <f>IF(C48="","",COUNTIFS(Tabla1[[#All],[sem 11]],"=P",Tabla1[[#All],[llave2]],Gráficos_!C48))</f>
        <v/>
      </c>
      <c r="U48" t="str">
        <f>IF(C48="","",COUNTIFS(Tabla1[[#All],[sem 12]],"=P",Tabla1[[#All],[llave2]],Gráficos_!C48))</f>
        <v/>
      </c>
      <c r="V48" t="str">
        <f>IF(C48="","",COUNTIFS(Tabla1[[#All],[sem 13]],"=P",Tabla1[[#All],[llave2]],Gráficos_!C48))</f>
        <v/>
      </c>
      <c r="W48" t="str">
        <f>IF(C48="","",COUNTIFS(Tabla1[[#All],[sem 14]],"=P",Tabla1[[#All],[llave2]],Gráficos_!C48))</f>
        <v/>
      </c>
      <c r="X48" t="str">
        <f>IF(C48="","",COUNTIFS(Tabla1[[#All],[sem 15]],"=P",Tabla1[[#All],[llave2]],Gráficos_!C48))</f>
        <v/>
      </c>
      <c r="Y48" s="190" t="str">
        <f>IF(C48="","",COUNTIFS(Tabla1[[#All],[sem 16]],"=P",Tabla1[[#All],[llave2]],Gráficos_!C48))</f>
        <v/>
      </c>
      <c r="AA48" s="186" t="str">
        <f t="shared" si="17"/>
        <v/>
      </c>
      <c r="AB48" t="str">
        <f t="shared" si="18"/>
        <v/>
      </c>
      <c r="AC48" s="63" t="str">
        <f t="shared" si="19"/>
        <v/>
      </c>
      <c r="AD48" t="str">
        <f t="shared" si="20"/>
        <v/>
      </c>
      <c r="AE48" t="str">
        <f t="shared" si="13"/>
        <v/>
      </c>
      <c r="AF48" t="str">
        <f t="shared" si="21"/>
        <v/>
      </c>
      <c r="AG48" t="str">
        <f t="shared" si="22"/>
        <v/>
      </c>
      <c r="AH48" t="str">
        <f t="shared" si="23"/>
        <v/>
      </c>
      <c r="AI48" t="str">
        <f t="shared" si="24"/>
        <v/>
      </c>
      <c r="AK48" t="str">
        <f t="shared" si="16"/>
        <v/>
      </c>
      <c r="AL48" t="str">
        <f t="shared" si="16"/>
        <v/>
      </c>
      <c r="AM48" t="str">
        <f t="shared" si="16"/>
        <v/>
      </c>
      <c r="AN48" t="str">
        <f t="shared" si="16"/>
        <v/>
      </c>
      <c r="AO48" t="str">
        <f t="shared" si="16"/>
        <v/>
      </c>
      <c r="AP48" t="str">
        <f t="shared" si="16"/>
        <v/>
      </c>
      <c r="AQ48" t="str">
        <f t="shared" si="16"/>
        <v/>
      </c>
      <c r="AR48" t="str">
        <f t="shared" si="16"/>
        <v/>
      </c>
      <c r="AS48" t="str">
        <f t="shared" si="16"/>
        <v/>
      </c>
      <c r="AT48" t="str">
        <f t="shared" si="16"/>
        <v/>
      </c>
      <c r="AU48" t="str">
        <f t="shared" si="16"/>
        <v/>
      </c>
      <c r="AV48" t="str">
        <f t="shared" si="16"/>
        <v/>
      </c>
      <c r="AW48" t="str">
        <f t="shared" si="9"/>
        <v/>
      </c>
      <c r="AX48" t="str">
        <f t="shared" si="10"/>
        <v/>
      </c>
      <c r="AY48" t="str">
        <f t="shared" si="11"/>
        <v/>
      </c>
      <c r="AZ48" s="190" t="str">
        <f t="shared" si="12"/>
        <v/>
      </c>
      <c r="BA48" t="str">
        <f t="shared" si="15"/>
        <v/>
      </c>
      <c r="CM48" s="63">
        <v>45699</v>
      </c>
      <c r="CN48" t="s">
        <v>478</v>
      </c>
      <c r="CO48" t="s">
        <v>82</v>
      </c>
      <c r="CP48" s="328">
        <v>6</v>
      </c>
      <c r="CQ48" s="328">
        <v>0</v>
      </c>
      <c r="CR48" s="205">
        <v>0</v>
      </c>
    </row>
    <row r="49" spans="9:96">
      <c r="I49" t="str">
        <f>IF(C49="","",COUNTIFS(Tabla1[[#All],[¿Pasó a miembro?]],"Si",Tabla1[[#All],[Tipo Incrito]],"&lt;&gt;Pre-Inscrito",Tabla1[[#All],[llave2]],Gráficos_!C49))</f>
        <v/>
      </c>
      <c r="J49" s="186" t="str">
        <f>IF(C49="","",COUNTIFS(Tabla1[[#All],[sem 01]],"=P",Tabla1[[#All],[llave2]],Gráficos_!C49))</f>
        <v/>
      </c>
      <c r="K49" t="str">
        <f>IF(C49="","",COUNTIFS(Tabla1[[#All],[sem 02]],"=P",Tabla1[[#All],[llave2]],Gráficos_!C49))</f>
        <v/>
      </c>
      <c r="L49" t="str">
        <f>IF(C49="","",COUNTIFS(Tabla1[[#All],[sem 03]],"=P",Tabla1[[#All],[llave2]],Gráficos_!C49))</f>
        <v/>
      </c>
      <c r="M49" t="str">
        <f>IF(C49="","",COUNTIFS(Tabla1[[#All],[sem 04]],"=P",Tabla1[[#All],[llave2]],Gráficos_!C49))</f>
        <v/>
      </c>
      <c r="N49" t="str">
        <f>IF(C49="","",COUNTIFS(Tabla1[[#All],[sem 05]],"=P",Tabla1[[#All],[llave2]],Gráficos_!C49))</f>
        <v/>
      </c>
      <c r="O49" t="str">
        <f>IF(C49="","",COUNTIFS(Tabla1[[#All],[sem 06]],"=P",Tabla1[[#All],[llave2]],Gráficos_!C49))</f>
        <v/>
      </c>
      <c r="P49" t="str">
        <f>IF(C49="","",COUNTIFS(Tabla1[[#All],[sem 07]],"=P",Tabla1[[#All],[llave2]],Gráficos_!C49))</f>
        <v/>
      </c>
      <c r="Q49" t="str">
        <f>IF(C49="","",COUNTIFS(Tabla1[[#All],[sem 08]],"=P",Tabla1[[#All],[llave2]],Gráficos_!C49))</f>
        <v/>
      </c>
      <c r="R49" t="str">
        <f>IF(C49="","",COUNTIFS(Tabla1[[#All],[sem 09]],"=P",Tabla1[[#All],[llave2]],Gráficos_!C49))</f>
        <v/>
      </c>
      <c r="S49" t="str">
        <f>IF(C49="","",COUNTIFS(Tabla1[[#All],[sem 10]],"=P",Tabla1[[#All],[llave2]],Gráficos_!C49))</f>
        <v/>
      </c>
      <c r="T49" t="str">
        <f>IF(C49="","",COUNTIFS(Tabla1[[#All],[sem 11]],"=P",Tabla1[[#All],[llave2]],Gráficos_!C49))</f>
        <v/>
      </c>
      <c r="U49" t="str">
        <f>IF(C49="","",COUNTIFS(Tabla1[[#All],[sem 12]],"=P",Tabla1[[#All],[llave2]],Gráficos_!C49))</f>
        <v/>
      </c>
      <c r="V49" t="str">
        <f>IF(C49="","",COUNTIFS(Tabla1[[#All],[sem 13]],"=P",Tabla1[[#All],[llave2]],Gráficos_!C49))</f>
        <v/>
      </c>
      <c r="W49" t="str">
        <f>IF(C49="","",COUNTIFS(Tabla1[[#All],[sem 14]],"=P",Tabla1[[#All],[llave2]],Gráficos_!C49))</f>
        <v/>
      </c>
      <c r="X49" t="str">
        <f>IF(C49="","",COUNTIFS(Tabla1[[#All],[sem 15]],"=P",Tabla1[[#All],[llave2]],Gráficos_!C49))</f>
        <v/>
      </c>
      <c r="Y49" s="190" t="str">
        <f>IF(C49="","",COUNTIFS(Tabla1[[#All],[sem 16]],"=P",Tabla1[[#All],[llave2]],Gráficos_!C49))</f>
        <v/>
      </c>
      <c r="AA49" s="186" t="str">
        <f t="shared" si="17"/>
        <v/>
      </c>
      <c r="AB49" t="str">
        <f t="shared" si="18"/>
        <v/>
      </c>
      <c r="AC49" s="63" t="str">
        <f t="shared" si="19"/>
        <v/>
      </c>
      <c r="AD49" t="str">
        <f t="shared" si="20"/>
        <v/>
      </c>
      <c r="AE49" t="str">
        <f t="shared" si="13"/>
        <v/>
      </c>
      <c r="AF49" t="str">
        <f t="shared" si="21"/>
        <v/>
      </c>
      <c r="AG49" t="str">
        <f t="shared" si="22"/>
        <v/>
      </c>
      <c r="AH49" t="str">
        <f t="shared" si="23"/>
        <v/>
      </c>
      <c r="AI49" t="str">
        <f t="shared" si="24"/>
        <v/>
      </c>
      <c r="AK49" t="str">
        <f t="shared" si="16"/>
        <v/>
      </c>
      <c r="AL49" t="str">
        <f t="shared" si="16"/>
        <v/>
      </c>
      <c r="AM49" t="str">
        <f t="shared" si="16"/>
        <v/>
      </c>
      <c r="AN49" t="str">
        <f t="shared" si="16"/>
        <v/>
      </c>
      <c r="AO49" t="str">
        <f t="shared" si="16"/>
        <v/>
      </c>
      <c r="AP49" t="str">
        <f t="shared" si="16"/>
        <v/>
      </c>
      <c r="AQ49" t="str">
        <f t="shared" si="16"/>
        <v/>
      </c>
      <c r="AR49" t="str">
        <f t="shared" si="16"/>
        <v/>
      </c>
      <c r="AS49" t="str">
        <f t="shared" si="16"/>
        <v/>
      </c>
      <c r="AT49" t="str">
        <f t="shared" si="16"/>
        <v/>
      </c>
      <c r="AU49" t="str">
        <f t="shared" si="16"/>
        <v/>
      </c>
      <c r="AV49" t="str">
        <f t="shared" si="16"/>
        <v/>
      </c>
      <c r="AW49" t="str">
        <f t="shared" si="9"/>
        <v/>
      </c>
      <c r="AX49" t="str">
        <f t="shared" si="10"/>
        <v/>
      </c>
      <c r="AY49" t="str">
        <f t="shared" si="11"/>
        <v/>
      </c>
      <c r="AZ49" s="190" t="str">
        <f t="shared" si="12"/>
        <v/>
      </c>
      <c r="BA49" t="str">
        <f t="shared" si="15"/>
        <v/>
      </c>
      <c r="CM49" s="63">
        <v>45699</v>
      </c>
      <c r="CN49" t="s">
        <v>479</v>
      </c>
      <c r="CO49" t="s">
        <v>225</v>
      </c>
      <c r="CP49" s="328">
        <v>1</v>
      </c>
      <c r="CQ49" s="328">
        <v>0</v>
      </c>
      <c r="CR49" s="205">
        <v>0</v>
      </c>
    </row>
    <row r="50" spans="9:96">
      <c r="I50" t="str">
        <f>IF(C50="","",COUNTIFS(Tabla1[[#All],[¿Pasó a miembro?]],"Si",Tabla1[[#All],[Tipo Incrito]],"&lt;&gt;Pre-Inscrito",Tabla1[[#All],[llave2]],Gráficos_!C50))</f>
        <v/>
      </c>
      <c r="J50" s="186" t="str">
        <f>IF(C50="","",COUNTIFS(Tabla1[[#All],[sem 01]],"=P",Tabla1[[#All],[llave2]],Gráficos_!C50))</f>
        <v/>
      </c>
      <c r="K50" t="str">
        <f>IF(C50="","",COUNTIFS(Tabla1[[#All],[sem 02]],"=P",Tabla1[[#All],[llave2]],Gráficos_!C50))</f>
        <v/>
      </c>
      <c r="L50" t="str">
        <f>IF(C50="","",COUNTIFS(Tabla1[[#All],[sem 03]],"=P",Tabla1[[#All],[llave2]],Gráficos_!C50))</f>
        <v/>
      </c>
      <c r="M50" t="str">
        <f>IF(C50="","",COUNTIFS(Tabla1[[#All],[sem 04]],"=P",Tabla1[[#All],[llave2]],Gráficos_!C50))</f>
        <v/>
      </c>
      <c r="N50" t="str">
        <f>IF(C50="","",COUNTIFS(Tabla1[[#All],[sem 05]],"=P",Tabla1[[#All],[llave2]],Gráficos_!C50))</f>
        <v/>
      </c>
      <c r="O50" t="str">
        <f>IF(C50="","",COUNTIFS(Tabla1[[#All],[sem 06]],"=P",Tabla1[[#All],[llave2]],Gráficos_!C50))</f>
        <v/>
      </c>
      <c r="P50" t="str">
        <f>IF(C50="","",COUNTIFS(Tabla1[[#All],[sem 07]],"=P",Tabla1[[#All],[llave2]],Gráficos_!C50))</f>
        <v/>
      </c>
      <c r="Q50" t="str">
        <f>IF(C50="","",COUNTIFS(Tabla1[[#All],[sem 08]],"=P",Tabla1[[#All],[llave2]],Gráficos_!C50))</f>
        <v/>
      </c>
      <c r="R50" t="str">
        <f>IF(C50="","",COUNTIFS(Tabla1[[#All],[sem 09]],"=P",Tabla1[[#All],[llave2]],Gráficos_!C50))</f>
        <v/>
      </c>
      <c r="S50" t="str">
        <f>IF(C50="","",COUNTIFS(Tabla1[[#All],[sem 10]],"=P",Tabla1[[#All],[llave2]],Gráficos_!C50))</f>
        <v/>
      </c>
      <c r="T50" t="str">
        <f>IF(C50="","",COUNTIFS(Tabla1[[#All],[sem 11]],"=P",Tabla1[[#All],[llave2]],Gráficos_!C50))</f>
        <v/>
      </c>
      <c r="U50" t="str">
        <f>IF(C50="","",COUNTIFS(Tabla1[[#All],[sem 12]],"=P",Tabla1[[#All],[llave2]],Gráficos_!C50))</f>
        <v/>
      </c>
      <c r="V50" t="str">
        <f>IF(C50="","",COUNTIFS(Tabla1[[#All],[sem 13]],"=P",Tabla1[[#All],[llave2]],Gráficos_!C50))</f>
        <v/>
      </c>
      <c r="W50" t="str">
        <f>IF(C50="","",COUNTIFS(Tabla1[[#All],[sem 14]],"=P",Tabla1[[#All],[llave2]],Gráficos_!C50))</f>
        <v/>
      </c>
      <c r="X50" t="str">
        <f>IF(C50="","",COUNTIFS(Tabla1[[#All],[sem 15]],"=P",Tabla1[[#All],[llave2]],Gráficos_!C50))</f>
        <v/>
      </c>
      <c r="Y50" s="190" t="str">
        <f>IF(C50="","",COUNTIFS(Tabla1[[#All],[sem 16]],"=P",Tabla1[[#All],[llave2]],Gráficos_!C50))</f>
        <v/>
      </c>
      <c r="AA50" s="186" t="str">
        <f t="shared" si="17"/>
        <v/>
      </c>
      <c r="AB50" t="str">
        <f t="shared" si="18"/>
        <v/>
      </c>
      <c r="AC50" s="63" t="str">
        <f t="shared" si="19"/>
        <v/>
      </c>
      <c r="AD50" t="str">
        <f t="shared" si="20"/>
        <v/>
      </c>
      <c r="AE50" t="str">
        <f t="shared" si="13"/>
        <v/>
      </c>
      <c r="AF50" t="str">
        <f t="shared" si="21"/>
        <v/>
      </c>
      <c r="AG50" t="str">
        <f t="shared" si="22"/>
        <v/>
      </c>
      <c r="AH50" t="str">
        <f t="shared" si="23"/>
        <v/>
      </c>
      <c r="AI50" t="str">
        <f t="shared" si="24"/>
        <v/>
      </c>
      <c r="AK50" t="str">
        <f t="shared" si="16"/>
        <v/>
      </c>
      <c r="AL50" t="str">
        <f t="shared" si="16"/>
        <v/>
      </c>
      <c r="AM50" t="str">
        <f t="shared" si="16"/>
        <v/>
      </c>
      <c r="AN50" t="str">
        <f t="shared" ref="AK50:AV71" si="25">IF(M50="","",M50)</f>
        <v/>
      </c>
      <c r="AO50" t="str">
        <f t="shared" si="25"/>
        <v/>
      </c>
      <c r="AP50" t="str">
        <f t="shared" si="25"/>
        <v/>
      </c>
      <c r="AQ50" t="str">
        <f t="shared" si="25"/>
        <v/>
      </c>
      <c r="AR50" t="str">
        <f t="shared" si="25"/>
        <v/>
      </c>
      <c r="AS50" t="str">
        <f t="shared" si="25"/>
        <v/>
      </c>
      <c r="AT50" t="str">
        <f t="shared" si="25"/>
        <v/>
      </c>
      <c r="AU50" t="str">
        <f t="shared" si="25"/>
        <v/>
      </c>
      <c r="AV50" t="str">
        <f t="shared" si="25"/>
        <v/>
      </c>
      <c r="AW50" t="str">
        <f t="shared" si="9"/>
        <v/>
      </c>
      <c r="AX50" t="str">
        <f t="shared" si="10"/>
        <v/>
      </c>
      <c r="AY50" t="str">
        <f t="shared" si="11"/>
        <v/>
      </c>
      <c r="AZ50" s="190" t="str">
        <f t="shared" si="12"/>
        <v/>
      </c>
      <c r="BA50" t="str">
        <f t="shared" si="15"/>
        <v/>
      </c>
      <c r="CM50" t="s">
        <v>439</v>
      </c>
      <c r="CN50" t="s">
        <v>439</v>
      </c>
      <c r="CO50" t="s">
        <v>439</v>
      </c>
      <c r="CP50" s="328"/>
      <c r="CQ50" s="328"/>
      <c r="CR50" s="205" t="e">
        <v>#DIV/0!</v>
      </c>
    </row>
    <row r="51" spans="9:96">
      <c r="I51" t="str">
        <f>IF(C51="","",COUNTIFS(Tabla1[[#All],[¿Pasó a miembro?]],"Si",Tabla1[[#All],[Tipo Incrito]],"&lt;&gt;Pre-Inscrito",Tabla1[[#All],[llave2]],Gráficos_!C51))</f>
        <v/>
      </c>
      <c r="J51" s="186" t="str">
        <f>IF(C51="","",COUNTIFS(Tabla1[[#All],[sem 01]],"=P",Tabla1[[#All],[llave2]],Gráficos_!C51))</f>
        <v/>
      </c>
      <c r="K51" t="str">
        <f>IF(C51="","",COUNTIFS(Tabla1[[#All],[sem 02]],"=P",Tabla1[[#All],[llave2]],Gráficos_!C51))</f>
        <v/>
      </c>
      <c r="L51" t="str">
        <f>IF(C51="","",COUNTIFS(Tabla1[[#All],[sem 03]],"=P",Tabla1[[#All],[llave2]],Gráficos_!C51))</f>
        <v/>
      </c>
      <c r="M51" t="str">
        <f>IF(C51="","",COUNTIFS(Tabla1[[#All],[sem 04]],"=P",Tabla1[[#All],[llave2]],Gráficos_!C51))</f>
        <v/>
      </c>
      <c r="N51" t="str">
        <f>IF(C51="","",COUNTIFS(Tabla1[[#All],[sem 05]],"=P",Tabla1[[#All],[llave2]],Gráficos_!C51))</f>
        <v/>
      </c>
      <c r="O51" t="str">
        <f>IF(C51="","",COUNTIFS(Tabla1[[#All],[sem 06]],"=P",Tabla1[[#All],[llave2]],Gráficos_!C51))</f>
        <v/>
      </c>
      <c r="P51" t="str">
        <f>IF(C51="","",COUNTIFS(Tabla1[[#All],[sem 07]],"=P",Tabla1[[#All],[llave2]],Gráficos_!C51))</f>
        <v/>
      </c>
      <c r="Q51" t="str">
        <f>IF(C51="","",COUNTIFS(Tabla1[[#All],[sem 08]],"=P",Tabla1[[#All],[llave2]],Gráficos_!C51))</f>
        <v/>
      </c>
      <c r="R51" t="str">
        <f>IF(C51="","",COUNTIFS(Tabla1[[#All],[sem 09]],"=P",Tabla1[[#All],[llave2]],Gráficos_!C51))</f>
        <v/>
      </c>
      <c r="S51" t="str">
        <f>IF(C51="","",COUNTIFS(Tabla1[[#All],[sem 10]],"=P",Tabla1[[#All],[llave2]],Gráficos_!C51))</f>
        <v/>
      </c>
      <c r="T51" t="str">
        <f>IF(C51="","",COUNTIFS(Tabla1[[#All],[sem 11]],"=P",Tabla1[[#All],[llave2]],Gráficos_!C51))</f>
        <v/>
      </c>
      <c r="U51" t="str">
        <f>IF(C51="","",COUNTIFS(Tabla1[[#All],[sem 12]],"=P",Tabla1[[#All],[llave2]],Gráficos_!C51))</f>
        <v/>
      </c>
      <c r="V51" t="str">
        <f>IF(C51="","",COUNTIFS(Tabla1[[#All],[sem 13]],"=P",Tabla1[[#All],[llave2]],Gráficos_!C51))</f>
        <v/>
      </c>
      <c r="W51" t="str">
        <f>IF(C51="","",COUNTIFS(Tabla1[[#All],[sem 14]],"=P",Tabla1[[#All],[llave2]],Gráficos_!C51))</f>
        <v/>
      </c>
      <c r="X51" t="str">
        <f>IF(C51="","",COUNTIFS(Tabla1[[#All],[sem 15]],"=P",Tabla1[[#All],[llave2]],Gráficos_!C51))</f>
        <v/>
      </c>
      <c r="Y51" s="190" t="str">
        <f>IF(C51="","",COUNTIFS(Tabla1[[#All],[sem 16]],"=P",Tabla1[[#All],[llave2]],Gráficos_!C51))</f>
        <v/>
      </c>
      <c r="AA51" s="186" t="str">
        <f t="shared" si="17"/>
        <v/>
      </c>
      <c r="AB51" t="str">
        <f t="shared" si="18"/>
        <v/>
      </c>
      <c r="AC51" s="63" t="str">
        <f t="shared" si="19"/>
        <v/>
      </c>
      <c r="AD51" t="str">
        <f t="shared" si="20"/>
        <v/>
      </c>
      <c r="AE51" t="str">
        <f t="shared" si="13"/>
        <v/>
      </c>
      <c r="AF51" t="str">
        <f t="shared" si="21"/>
        <v/>
      </c>
      <c r="AG51" t="str">
        <f t="shared" si="22"/>
        <v/>
      </c>
      <c r="AH51" t="str">
        <f t="shared" si="23"/>
        <v/>
      </c>
      <c r="AI51" t="str">
        <f t="shared" si="24"/>
        <v/>
      </c>
      <c r="AK51" t="str">
        <f t="shared" si="25"/>
        <v/>
      </c>
      <c r="AL51" t="str">
        <f t="shared" si="25"/>
        <v/>
      </c>
      <c r="AM51" t="str">
        <f t="shared" si="25"/>
        <v/>
      </c>
      <c r="AN51" t="str">
        <f t="shared" si="25"/>
        <v/>
      </c>
      <c r="AO51" t="str">
        <f t="shared" si="25"/>
        <v/>
      </c>
      <c r="AP51" t="str">
        <f t="shared" si="25"/>
        <v/>
      </c>
      <c r="AQ51" t="str">
        <f t="shared" si="25"/>
        <v/>
      </c>
      <c r="AR51" t="str">
        <f t="shared" si="25"/>
        <v/>
      </c>
      <c r="AS51" t="str">
        <f t="shared" si="25"/>
        <v/>
      </c>
      <c r="AT51" t="str">
        <f t="shared" si="25"/>
        <v/>
      </c>
      <c r="AU51" t="str">
        <f t="shared" si="25"/>
        <v/>
      </c>
      <c r="AV51" t="str">
        <f t="shared" si="25"/>
        <v/>
      </c>
      <c r="AW51" t="str">
        <f t="shared" si="9"/>
        <v/>
      </c>
      <c r="AX51" t="str">
        <f t="shared" si="10"/>
        <v/>
      </c>
      <c r="AY51" t="str">
        <f t="shared" si="11"/>
        <v/>
      </c>
      <c r="AZ51" s="190" t="str">
        <f t="shared" si="12"/>
        <v/>
      </c>
      <c r="BA51" t="str">
        <f t="shared" si="15"/>
        <v/>
      </c>
      <c r="CM51" t="s">
        <v>484</v>
      </c>
      <c r="CP51" s="328">
        <v>35</v>
      </c>
      <c r="CQ51" s="328">
        <v>0</v>
      </c>
      <c r="CR51" s="205">
        <v>0</v>
      </c>
    </row>
    <row r="52" spans="9:96">
      <c r="I52" t="str">
        <f>IF(C52="","",COUNTIFS(Tabla1[[#All],[¿Pasó a miembro?]],"Si",Tabla1[[#All],[Tipo Incrito]],"&lt;&gt;Pre-Inscrito",Tabla1[[#All],[llave2]],Gráficos_!C52))</f>
        <v/>
      </c>
      <c r="J52" s="186" t="str">
        <f>IF(C52="","",COUNTIFS(Tabla1[[#All],[sem 01]],"=P",Tabla1[[#All],[llave2]],Gráficos_!C52))</f>
        <v/>
      </c>
      <c r="K52" t="str">
        <f>IF(C52="","",COUNTIFS(Tabla1[[#All],[sem 02]],"=P",Tabla1[[#All],[llave2]],Gráficos_!C52))</f>
        <v/>
      </c>
      <c r="L52" t="str">
        <f>IF(C52="","",COUNTIFS(Tabla1[[#All],[sem 03]],"=P",Tabla1[[#All],[llave2]],Gráficos_!C52))</f>
        <v/>
      </c>
      <c r="M52" t="str">
        <f>IF(C52="","",COUNTIFS(Tabla1[[#All],[sem 04]],"=P",Tabla1[[#All],[llave2]],Gráficos_!C52))</f>
        <v/>
      </c>
      <c r="N52" t="str">
        <f>IF(C52="","",COUNTIFS(Tabla1[[#All],[sem 05]],"=P",Tabla1[[#All],[llave2]],Gráficos_!C52))</f>
        <v/>
      </c>
      <c r="O52" t="str">
        <f>IF(C52="","",COUNTIFS(Tabla1[[#All],[sem 06]],"=P",Tabla1[[#All],[llave2]],Gráficos_!C52))</f>
        <v/>
      </c>
      <c r="P52" t="str">
        <f>IF(C52="","",COUNTIFS(Tabla1[[#All],[sem 07]],"=P",Tabla1[[#All],[llave2]],Gráficos_!C52))</f>
        <v/>
      </c>
      <c r="Q52" t="str">
        <f>IF(C52="","",COUNTIFS(Tabla1[[#All],[sem 08]],"=P",Tabla1[[#All],[llave2]],Gráficos_!C52))</f>
        <v/>
      </c>
      <c r="R52" t="str">
        <f>IF(C52="","",COUNTIFS(Tabla1[[#All],[sem 09]],"=P",Tabla1[[#All],[llave2]],Gráficos_!C52))</f>
        <v/>
      </c>
      <c r="S52" t="str">
        <f>IF(C52="","",COUNTIFS(Tabla1[[#All],[sem 10]],"=P",Tabla1[[#All],[llave2]],Gráficos_!C52))</f>
        <v/>
      </c>
      <c r="T52" t="str">
        <f>IF(C52="","",COUNTIFS(Tabla1[[#All],[sem 11]],"=P",Tabla1[[#All],[llave2]],Gráficos_!C52))</f>
        <v/>
      </c>
      <c r="U52" t="str">
        <f>IF(C52="","",COUNTIFS(Tabla1[[#All],[sem 12]],"=P",Tabla1[[#All],[llave2]],Gráficos_!C52))</f>
        <v/>
      </c>
      <c r="V52" t="str">
        <f>IF(C52="","",COUNTIFS(Tabla1[[#All],[sem 13]],"=P",Tabla1[[#All],[llave2]],Gráficos_!C52))</f>
        <v/>
      </c>
      <c r="W52" t="str">
        <f>IF(C52="","",COUNTIFS(Tabla1[[#All],[sem 14]],"=P",Tabla1[[#All],[llave2]],Gráficos_!C52))</f>
        <v/>
      </c>
      <c r="X52" t="str">
        <f>IF(C52="","",COUNTIFS(Tabla1[[#All],[sem 15]],"=P",Tabla1[[#All],[llave2]],Gráficos_!C52))</f>
        <v/>
      </c>
      <c r="Y52" s="190" t="str">
        <f>IF(C52="","",COUNTIFS(Tabla1[[#All],[sem 16]],"=P",Tabla1[[#All],[llave2]],Gráficos_!C52))</f>
        <v/>
      </c>
      <c r="AA52" s="186" t="str">
        <f t="shared" si="17"/>
        <v/>
      </c>
      <c r="AB52" t="str">
        <f t="shared" si="18"/>
        <v/>
      </c>
      <c r="AC52" s="63" t="str">
        <f t="shared" si="19"/>
        <v/>
      </c>
      <c r="AD52" t="str">
        <f t="shared" si="20"/>
        <v/>
      </c>
      <c r="AE52" t="str">
        <f t="shared" si="13"/>
        <v/>
      </c>
      <c r="AF52" t="str">
        <f t="shared" si="21"/>
        <v/>
      </c>
      <c r="AG52" t="str">
        <f t="shared" si="22"/>
        <v/>
      </c>
      <c r="AH52" t="str">
        <f t="shared" si="23"/>
        <v/>
      </c>
      <c r="AI52" t="str">
        <f t="shared" si="24"/>
        <v/>
      </c>
      <c r="AK52" t="str">
        <f t="shared" si="25"/>
        <v/>
      </c>
      <c r="AL52" t="str">
        <f t="shared" si="25"/>
        <v/>
      </c>
      <c r="AM52" t="str">
        <f t="shared" si="25"/>
        <v/>
      </c>
      <c r="AN52" t="str">
        <f t="shared" si="25"/>
        <v/>
      </c>
      <c r="AO52" t="str">
        <f t="shared" si="25"/>
        <v/>
      </c>
      <c r="AP52" t="str">
        <f t="shared" si="25"/>
        <v/>
      </c>
      <c r="AQ52" t="str">
        <f t="shared" si="25"/>
        <v/>
      </c>
      <c r="AR52" t="str">
        <f t="shared" si="25"/>
        <v/>
      </c>
      <c r="AS52" t="str">
        <f t="shared" si="25"/>
        <v/>
      </c>
      <c r="AT52" t="str">
        <f t="shared" si="25"/>
        <v/>
      </c>
      <c r="AU52" t="str">
        <f t="shared" si="25"/>
        <v/>
      </c>
      <c r="AV52" t="str">
        <f t="shared" si="25"/>
        <v/>
      </c>
      <c r="AW52" t="str">
        <f t="shared" si="9"/>
        <v/>
      </c>
      <c r="AX52" t="str">
        <f t="shared" si="10"/>
        <v/>
      </c>
      <c r="AY52" t="str">
        <f t="shared" si="11"/>
        <v/>
      </c>
      <c r="AZ52" s="190" t="str">
        <f t="shared" si="12"/>
        <v/>
      </c>
      <c r="BA52" t="str">
        <f t="shared" si="15"/>
        <v/>
      </c>
    </row>
    <row r="53" spans="9:96">
      <c r="I53" t="str">
        <f>IF(C53="","",COUNTIFS(Tabla1[[#All],[¿Pasó a miembro?]],"Si",Tabla1[[#All],[Tipo Incrito]],"&lt;&gt;Pre-Inscrito",Tabla1[[#All],[llave2]],Gráficos_!C53))</f>
        <v/>
      </c>
      <c r="J53" s="186" t="str">
        <f>IF(C53="","",COUNTIFS(Tabla1[[#All],[sem 01]],"=P",Tabla1[[#All],[llave2]],Gráficos_!C53))</f>
        <v/>
      </c>
      <c r="K53" t="str">
        <f>IF(C53="","",COUNTIFS(Tabla1[[#All],[sem 02]],"=P",Tabla1[[#All],[llave2]],Gráficos_!C53))</f>
        <v/>
      </c>
      <c r="L53" t="str">
        <f>IF(C53="","",COUNTIFS(Tabla1[[#All],[sem 03]],"=P",Tabla1[[#All],[llave2]],Gráficos_!C53))</f>
        <v/>
      </c>
      <c r="M53" t="str">
        <f>IF(C53="","",COUNTIFS(Tabla1[[#All],[sem 04]],"=P",Tabla1[[#All],[llave2]],Gráficos_!C53))</f>
        <v/>
      </c>
      <c r="N53" t="str">
        <f>IF(C53="","",COUNTIFS(Tabla1[[#All],[sem 05]],"=P",Tabla1[[#All],[llave2]],Gráficos_!C53))</f>
        <v/>
      </c>
      <c r="O53" t="str">
        <f>IF(C53="","",COUNTIFS(Tabla1[[#All],[sem 06]],"=P",Tabla1[[#All],[llave2]],Gráficos_!C53))</f>
        <v/>
      </c>
      <c r="P53" t="str">
        <f>IF(C53="","",COUNTIFS(Tabla1[[#All],[sem 07]],"=P",Tabla1[[#All],[llave2]],Gráficos_!C53))</f>
        <v/>
      </c>
      <c r="Q53" t="str">
        <f>IF(C53="","",COUNTIFS(Tabla1[[#All],[sem 08]],"=P",Tabla1[[#All],[llave2]],Gráficos_!C53))</f>
        <v/>
      </c>
      <c r="R53" t="str">
        <f>IF(C53="","",COUNTIFS(Tabla1[[#All],[sem 09]],"=P",Tabla1[[#All],[llave2]],Gráficos_!C53))</f>
        <v/>
      </c>
      <c r="S53" t="str">
        <f>IF(C53="","",COUNTIFS(Tabla1[[#All],[sem 10]],"=P",Tabla1[[#All],[llave2]],Gráficos_!C53))</f>
        <v/>
      </c>
      <c r="T53" t="str">
        <f>IF(C53="","",COUNTIFS(Tabla1[[#All],[sem 11]],"=P",Tabla1[[#All],[llave2]],Gráficos_!C53))</f>
        <v/>
      </c>
      <c r="U53" t="str">
        <f>IF(C53="","",COUNTIFS(Tabla1[[#All],[sem 12]],"=P",Tabla1[[#All],[llave2]],Gráficos_!C53))</f>
        <v/>
      </c>
      <c r="V53" t="str">
        <f>IF(C53="","",COUNTIFS(Tabla1[[#All],[sem 13]],"=P",Tabla1[[#All],[llave2]],Gráficos_!C53))</f>
        <v/>
      </c>
      <c r="W53" t="str">
        <f>IF(C53="","",COUNTIFS(Tabla1[[#All],[sem 14]],"=P",Tabla1[[#All],[llave2]],Gráficos_!C53))</f>
        <v/>
      </c>
      <c r="X53" t="str">
        <f>IF(C53="","",COUNTIFS(Tabla1[[#All],[sem 15]],"=P",Tabla1[[#All],[llave2]],Gráficos_!C53))</f>
        <v/>
      </c>
      <c r="Y53" s="190" t="str">
        <f>IF(C53="","",COUNTIFS(Tabla1[[#All],[sem 16]],"=P",Tabla1[[#All],[llave2]],Gráficos_!C53))</f>
        <v/>
      </c>
      <c r="AA53" s="186" t="str">
        <f t="shared" si="17"/>
        <v/>
      </c>
      <c r="AB53" t="str">
        <f t="shared" si="18"/>
        <v/>
      </c>
      <c r="AC53" s="63" t="str">
        <f t="shared" si="19"/>
        <v/>
      </c>
      <c r="AD53" t="str">
        <f t="shared" si="20"/>
        <v/>
      </c>
      <c r="AE53" t="str">
        <f t="shared" si="13"/>
        <v/>
      </c>
      <c r="AF53" t="str">
        <f t="shared" si="21"/>
        <v/>
      </c>
      <c r="AG53" t="str">
        <f t="shared" si="22"/>
        <v/>
      </c>
      <c r="AH53" t="str">
        <f t="shared" si="23"/>
        <v/>
      </c>
      <c r="AI53" t="str">
        <f t="shared" si="24"/>
        <v/>
      </c>
      <c r="AK53" t="str">
        <f t="shared" si="25"/>
        <v/>
      </c>
      <c r="AL53" t="str">
        <f t="shared" si="25"/>
        <v/>
      </c>
      <c r="AM53" t="str">
        <f t="shared" si="25"/>
        <v/>
      </c>
      <c r="AN53" t="str">
        <f t="shared" si="25"/>
        <v/>
      </c>
      <c r="AO53" t="str">
        <f t="shared" si="25"/>
        <v/>
      </c>
      <c r="AP53" t="str">
        <f t="shared" si="25"/>
        <v/>
      </c>
      <c r="AQ53" t="str">
        <f t="shared" si="25"/>
        <v/>
      </c>
      <c r="AR53" t="str">
        <f t="shared" si="25"/>
        <v/>
      </c>
      <c r="AS53" t="str">
        <f t="shared" si="25"/>
        <v/>
      </c>
      <c r="AT53" t="str">
        <f t="shared" si="25"/>
        <v/>
      </c>
      <c r="AU53" t="str">
        <f t="shared" si="25"/>
        <v/>
      </c>
      <c r="AV53" t="str">
        <f t="shared" si="25"/>
        <v/>
      </c>
      <c r="AW53" t="str">
        <f t="shared" si="9"/>
        <v/>
      </c>
      <c r="AX53" t="str">
        <f t="shared" si="10"/>
        <v/>
      </c>
      <c r="AY53" t="str">
        <f t="shared" si="11"/>
        <v/>
      </c>
      <c r="AZ53" s="190" t="str">
        <f t="shared" si="12"/>
        <v/>
      </c>
      <c r="BA53" t="str">
        <f t="shared" si="15"/>
        <v/>
      </c>
    </row>
    <row r="54" spans="9:96">
      <c r="I54" t="str">
        <f>IF(C54="","",COUNTIFS(Tabla1[[#All],[¿Pasó a miembro?]],"Si",Tabla1[[#All],[Tipo Incrito]],"&lt;&gt;Pre-Inscrito",Tabla1[[#All],[llave2]],Gráficos_!C54))</f>
        <v/>
      </c>
      <c r="J54" s="186" t="str">
        <f>IF(C54="","",COUNTIFS(Tabla1[[#All],[sem 01]],"=P",Tabla1[[#All],[llave2]],Gráficos_!C54))</f>
        <v/>
      </c>
      <c r="K54" t="str">
        <f>IF(C54="","",COUNTIFS(Tabla1[[#All],[sem 02]],"=P",Tabla1[[#All],[llave2]],Gráficos_!C54))</f>
        <v/>
      </c>
      <c r="L54" t="str">
        <f>IF(C54="","",COUNTIFS(Tabla1[[#All],[sem 03]],"=P",Tabla1[[#All],[llave2]],Gráficos_!C54))</f>
        <v/>
      </c>
      <c r="M54" t="str">
        <f>IF(C54="","",COUNTIFS(Tabla1[[#All],[sem 04]],"=P",Tabla1[[#All],[llave2]],Gráficos_!C54))</f>
        <v/>
      </c>
      <c r="N54" t="str">
        <f>IF(C54="","",COUNTIFS(Tabla1[[#All],[sem 05]],"=P",Tabla1[[#All],[llave2]],Gráficos_!C54))</f>
        <v/>
      </c>
      <c r="O54" t="str">
        <f>IF(C54="","",COUNTIFS(Tabla1[[#All],[sem 06]],"=P",Tabla1[[#All],[llave2]],Gráficos_!C54))</f>
        <v/>
      </c>
      <c r="P54" t="str">
        <f>IF(C54="","",COUNTIFS(Tabla1[[#All],[sem 07]],"=P",Tabla1[[#All],[llave2]],Gráficos_!C54))</f>
        <v/>
      </c>
      <c r="Q54" t="str">
        <f>IF(C54="","",COUNTIFS(Tabla1[[#All],[sem 08]],"=P",Tabla1[[#All],[llave2]],Gráficos_!C54))</f>
        <v/>
      </c>
      <c r="R54" t="str">
        <f>IF(C54="","",COUNTIFS(Tabla1[[#All],[sem 09]],"=P",Tabla1[[#All],[llave2]],Gráficos_!C54))</f>
        <v/>
      </c>
      <c r="S54" t="str">
        <f>IF(C54="","",COUNTIFS(Tabla1[[#All],[sem 10]],"=P",Tabla1[[#All],[llave2]],Gráficos_!C54))</f>
        <v/>
      </c>
      <c r="T54" t="str">
        <f>IF(C54="","",COUNTIFS(Tabla1[[#All],[sem 11]],"=P",Tabla1[[#All],[llave2]],Gráficos_!C54))</f>
        <v/>
      </c>
      <c r="U54" t="str">
        <f>IF(C54="","",COUNTIFS(Tabla1[[#All],[sem 12]],"=P",Tabla1[[#All],[llave2]],Gráficos_!C54))</f>
        <v/>
      </c>
      <c r="V54" t="str">
        <f>IF(C54="","",COUNTIFS(Tabla1[[#All],[sem 13]],"=P",Tabla1[[#All],[llave2]],Gráficos_!C54))</f>
        <v/>
      </c>
      <c r="W54" t="str">
        <f>IF(C54="","",COUNTIFS(Tabla1[[#All],[sem 14]],"=P",Tabla1[[#All],[llave2]],Gráficos_!C54))</f>
        <v/>
      </c>
      <c r="X54" t="str">
        <f>IF(C54="","",COUNTIFS(Tabla1[[#All],[sem 15]],"=P",Tabla1[[#All],[llave2]],Gráficos_!C54))</f>
        <v/>
      </c>
      <c r="Y54" s="190" t="str">
        <f>IF(C54="","",COUNTIFS(Tabla1[[#All],[sem 16]],"=P",Tabla1[[#All],[llave2]],Gráficos_!C54))</f>
        <v/>
      </c>
      <c r="AA54" s="186" t="str">
        <f t="shared" si="17"/>
        <v/>
      </c>
      <c r="AB54" t="str">
        <f t="shared" si="18"/>
        <v/>
      </c>
      <c r="AC54" s="63" t="str">
        <f t="shared" si="19"/>
        <v/>
      </c>
      <c r="AD54" t="str">
        <f t="shared" si="20"/>
        <v/>
      </c>
      <c r="AE54" t="str">
        <f t="shared" si="13"/>
        <v/>
      </c>
      <c r="AF54" t="str">
        <f t="shared" si="21"/>
        <v/>
      </c>
      <c r="AG54" t="str">
        <f t="shared" si="22"/>
        <v/>
      </c>
      <c r="AH54" t="str">
        <f t="shared" si="23"/>
        <v/>
      </c>
      <c r="AI54" t="str">
        <f t="shared" si="24"/>
        <v/>
      </c>
      <c r="AK54" t="str">
        <f t="shared" si="25"/>
        <v/>
      </c>
      <c r="AL54" t="str">
        <f t="shared" si="25"/>
        <v/>
      </c>
      <c r="AM54" t="str">
        <f t="shared" si="25"/>
        <v/>
      </c>
      <c r="AN54" t="str">
        <f t="shared" si="25"/>
        <v/>
      </c>
      <c r="AO54" t="str">
        <f t="shared" si="25"/>
        <v/>
      </c>
      <c r="AP54" t="str">
        <f t="shared" si="25"/>
        <v/>
      </c>
      <c r="AQ54" t="str">
        <f t="shared" si="25"/>
        <v/>
      </c>
      <c r="AR54" t="str">
        <f t="shared" si="25"/>
        <v/>
      </c>
      <c r="AS54" t="str">
        <f t="shared" si="25"/>
        <v/>
      </c>
      <c r="AT54" t="str">
        <f t="shared" si="25"/>
        <v/>
      </c>
      <c r="AU54" t="str">
        <f t="shared" si="25"/>
        <v/>
      </c>
      <c r="AV54" t="str">
        <f t="shared" si="25"/>
        <v/>
      </c>
      <c r="AW54" t="str">
        <f t="shared" si="9"/>
        <v/>
      </c>
      <c r="AX54" t="str">
        <f t="shared" si="10"/>
        <v/>
      </c>
      <c r="AY54" t="str">
        <f t="shared" si="11"/>
        <v/>
      </c>
      <c r="AZ54" s="190" t="str">
        <f t="shared" si="12"/>
        <v/>
      </c>
      <c r="BA54" t="str">
        <f t="shared" si="15"/>
        <v/>
      </c>
    </row>
    <row r="55" spans="9:96">
      <c r="I55" t="str">
        <f>IF(C55="","",COUNTIFS(Tabla1[[#All],[¿Pasó a miembro?]],"Si",Tabla1[[#All],[Tipo Incrito]],"&lt;&gt;Pre-Inscrito",Tabla1[[#All],[llave2]],Gráficos_!C55))</f>
        <v/>
      </c>
      <c r="J55" s="186" t="str">
        <f>IF(C55="","",COUNTIFS(Tabla1[[#All],[sem 01]],"=P",Tabla1[[#All],[llave2]],Gráficos_!C55))</f>
        <v/>
      </c>
      <c r="K55" t="str">
        <f>IF(C55="","",COUNTIFS(Tabla1[[#All],[sem 02]],"=P",Tabla1[[#All],[llave2]],Gráficos_!C55))</f>
        <v/>
      </c>
      <c r="L55" t="str">
        <f>IF(C55="","",COUNTIFS(Tabla1[[#All],[sem 03]],"=P",Tabla1[[#All],[llave2]],Gráficos_!C55))</f>
        <v/>
      </c>
      <c r="M55" t="str">
        <f>IF(C55="","",COUNTIFS(Tabla1[[#All],[sem 04]],"=P",Tabla1[[#All],[llave2]],Gráficos_!C55))</f>
        <v/>
      </c>
      <c r="N55" t="str">
        <f>IF(C55="","",COUNTIFS(Tabla1[[#All],[sem 05]],"=P",Tabla1[[#All],[llave2]],Gráficos_!C55))</f>
        <v/>
      </c>
      <c r="O55" t="str">
        <f>IF(C55="","",COUNTIFS(Tabla1[[#All],[sem 06]],"=P",Tabla1[[#All],[llave2]],Gráficos_!C55))</f>
        <v/>
      </c>
      <c r="P55" t="str">
        <f>IF(C55="","",COUNTIFS(Tabla1[[#All],[sem 07]],"=P",Tabla1[[#All],[llave2]],Gráficos_!C55))</f>
        <v/>
      </c>
      <c r="Q55" t="str">
        <f>IF(C55="","",COUNTIFS(Tabla1[[#All],[sem 08]],"=P",Tabla1[[#All],[llave2]],Gráficos_!C55))</f>
        <v/>
      </c>
      <c r="R55" t="str">
        <f>IF(C55="","",COUNTIFS(Tabla1[[#All],[sem 09]],"=P",Tabla1[[#All],[llave2]],Gráficos_!C55))</f>
        <v/>
      </c>
      <c r="S55" t="str">
        <f>IF(C55="","",COUNTIFS(Tabla1[[#All],[sem 10]],"=P",Tabla1[[#All],[llave2]],Gráficos_!C55))</f>
        <v/>
      </c>
      <c r="T55" t="str">
        <f>IF(C55="","",COUNTIFS(Tabla1[[#All],[sem 11]],"=P",Tabla1[[#All],[llave2]],Gráficos_!C55))</f>
        <v/>
      </c>
      <c r="U55" t="str">
        <f>IF(C55="","",COUNTIFS(Tabla1[[#All],[sem 12]],"=P",Tabla1[[#All],[llave2]],Gráficos_!C55))</f>
        <v/>
      </c>
      <c r="V55" t="str">
        <f>IF(C55="","",COUNTIFS(Tabla1[[#All],[sem 13]],"=P",Tabla1[[#All],[llave2]],Gráficos_!C55))</f>
        <v/>
      </c>
      <c r="W55" t="str">
        <f>IF(C55="","",COUNTIFS(Tabla1[[#All],[sem 14]],"=P",Tabla1[[#All],[llave2]],Gráficos_!C55))</f>
        <v/>
      </c>
      <c r="X55" t="str">
        <f>IF(C55="","",COUNTIFS(Tabla1[[#All],[sem 15]],"=P",Tabla1[[#All],[llave2]],Gráficos_!C55))</f>
        <v/>
      </c>
      <c r="Y55" s="190" t="str">
        <f>IF(C55="","",COUNTIFS(Tabla1[[#All],[sem 16]],"=P",Tabla1[[#All],[llave2]],Gráficos_!C55))</f>
        <v/>
      </c>
      <c r="AA55" s="186" t="str">
        <f t="shared" si="17"/>
        <v/>
      </c>
      <c r="AB55" t="str">
        <f t="shared" si="18"/>
        <v/>
      </c>
      <c r="AC55" s="63" t="str">
        <f t="shared" si="19"/>
        <v/>
      </c>
      <c r="AD55" t="str">
        <f t="shared" si="20"/>
        <v/>
      </c>
      <c r="AE55" t="str">
        <f t="shared" si="13"/>
        <v/>
      </c>
      <c r="AF55" t="str">
        <f t="shared" si="21"/>
        <v/>
      </c>
      <c r="AG55" t="str">
        <f t="shared" si="22"/>
        <v/>
      </c>
      <c r="AH55" t="str">
        <f t="shared" si="23"/>
        <v/>
      </c>
      <c r="AI55" t="str">
        <f t="shared" si="24"/>
        <v/>
      </c>
      <c r="AK55" t="str">
        <f t="shared" si="25"/>
        <v/>
      </c>
      <c r="AL55" t="str">
        <f t="shared" si="25"/>
        <v/>
      </c>
      <c r="AM55" t="str">
        <f t="shared" si="25"/>
        <v/>
      </c>
      <c r="AN55" t="str">
        <f t="shared" si="25"/>
        <v/>
      </c>
      <c r="AO55" t="str">
        <f t="shared" si="25"/>
        <v/>
      </c>
      <c r="AP55" t="str">
        <f t="shared" si="25"/>
        <v/>
      </c>
      <c r="AQ55" t="str">
        <f t="shared" si="25"/>
        <v/>
      </c>
      <c r="AR55" t="str">
        <f t="shared" si="25"/>
        <v/>
      </c>
      <c r="AS55" t="str">
        <f t="shared" si="25"/>
        <v/>
      </c>
      <c r="AT55" t="str">
        <f t="shared" si="25"/>
        <v/>
      </c>
      <c r="AU55" t="str">
        <f t="shared" si="25"/>
        <v/>
      </c>
      <c r="AV55" t="str">
        <f t="shared" si="25"/>
        <v/>
      </c>
      <c r="AW55" t="str">
        <f t="shared" si="9"/>
        <v/>
      </c>
      <c r="AX55" t="str">
        <f t="shared" si="10"/>
        <v/>
      </c>
      <c r="AY55" t="str">
        <f t="shared" si="11"/>
        <v/>
      </c>
      <c r="AZ55" s="190" t="str">
        <f t="shared" si="12"/>
        <v/>
      </c>
      <c r="BA55" t="str">
        <f t="shared" si="15"/>
        <v/>
      </c>
      <c r="BJ55" s="183"/>
      <c r="BK55" s="183"/>
      <c r="BL55" s="183"/>
      <c r="BM55" s="183"/>
      <c r="BN55" s="183"/>
      <c r="BO55" s="183"/>
      <c r="BP55" s="183"/>
      <c r="BQ55" s="183"/>
      <c r="BR55" s="183"/>
      <c r="BS55" s="183"/>
      <c r="BT55" s="183"/>
      <c r="BU55" s="183"/>
      <c r="BV55" s="183"/>
      <c r="BW55" s="183"/>
      <c r="BX55" s="183"/>
      <c r="BY55" s="183"/>
      <c r="BZ55" s="183"/>
      <c r="CA55" s="183"/>
      <c r="CB55" s="183"/>
      <c r="CC55" s="183"/>
      <c r="CD55" s="183"/>
      <c r="CE55" s="183"/>
      <c r="CF55" s="183"/>
      <c r="CG55" s="183"/>
      <c r="CH55" s="183"/>
      <c r="CI55" s="183"/>
      <c r="CJ55" s="183"/>
    </row>
    <row r="56" spans="9:96">
      <c r="I56" t="str">
        <f>IF(C56="","",COUNTIFS(Tabla1[[#All],[¿Pasó a miembro?]],"Si",Tabla1[[#All],[Tipo Incrito]],"&lt;&gt;Pre-Inscrito",Tabla1[[#All],[llave2]],Gráficos_!C56))</f>
        <v/>
      </c>
      <c r="J56" s="186" t="str">
        <f>IF(C56="","",COUNTIFS(Tabla1[[#All],[sem 01]],"=P",Tabla1[[#All],[llave2]],Gráficos_!C56))</f>
        <v/>
      </c>
      <c r="K56" t="str">
        <f>IF(C56="","",COUNTIFS(Tabla1[[#All],[sem 02]],"=P",Tabla1[[#All],[llave2]],Gráficos_!C56))</f>
        <v/>
      </c>
      <c r="L56" t="str">
        <f>IF(C56="","",COUNTIFS(Tabla1[[#All],[sem 03]],"=P",Tabla1[[#All],[llave2]],Gráficos_!C56))</f>
        <v/>
      </c>
      <c r="M56" t="str">
        <f>IF(C56="","",COUNTIFS(Tabla1[[#All],[sem 04]],"=P",Tabla1[[#All],[llave2]],Gráficos_!C56))</f>
        <v/>
      </c>
      <c r="N56" t="str">
        <f>IF(C56="","",COUNTIFS(Tabla1[[#All],[sem 05]],"=P",Tabla1[[#All],[llave2]],Gráficos_!C56))</f>
        <v/>
      </c>
      <c r="O56" t="str">
        <f>IF(C56="","",COUNTIFS(Tabla1[[#All],[sem 06]],"=P",Tabla1[[#All],[llave2]],Gráficos_!C56))</f>
        <v/>
      </c>
      <c r="P56" t="str">
        <f>IF(C56="","",COUNTIFS(Tabla1[[#All],[sem 07]],"=P",Tabla1[[#All],[llave2]],Gráficos_!C56))</f>
        <v/>
      </c>
      <c r="Q56" t="str">
        <f>IF(C56="","",COUNTIFS(Tabla1[[#All],[sem 08]],"=P",Tabla1[[#All],[llave2]],Gráficos_!C56))</f>
        <v/>
      </c>
      <c r="R56" t="str">
        <f>IF(C56="","",COUNTIFS(Tabla1[[#All],[sem 09]],"=P",Tabla1[[#All],[llave2]],Gráficos_!C56))</f>
        <v/>
      </c>
      <c r="S56" t="str">
        <f>IF(C56="","",COUNTIFS(Tabla1[[#All],[sem 10]],"=P",Tabla1[[#All],[llave2]],Gráficos_!C56))</f>
        <v/>
      </c>
      <c r="T56" t="str">
        <f>IF(C56="","",COUNTIFS(Tabla1[[#All],[sem 11]],"=P",Tabla1[[#All],[llave2]],Gráficos_!C56))</f>
        <v/>
      </c>
      <c r="U56" t="str">
        <f>IF(C56="","",COUNTIFS(Tabla1[[#All],[sem 12]],"=P",Tabla1[[#All],[llave2]],Gráficos_!C56))</f>
        <v/>
      </c>
      <c r="V56" t="str">
        <f>IF(C56="","",COUNTIFS(Tabla1[[#All],[sem 13]],"=P",Tabla1[[#All],[llave2]],Gráficos_!C56))</f>
        <v/>
      </c>
      <c r="W56" t="str">
        <f>IF(C56="","",COUNTIFS(Tabla1[[#All],[sem 14]],"=P",Tabla1[[#All],[llave2]],Gráficos_!C56))</f>
        <v/>
      </c>
      <c r="X56" t="str">
        <f>IF(C56="","",COUNTIFS(Tabla1[[#All],[sem 15]],"=P",Tabla1[[#All],[llave2]],Gráficos_!C56))</f>
        <v/>
      </c>
      <c r="Y56" s="190" t="str">
        <f>IF(C56="","",COUNTIFS(Tabla1[[#All],[sem 16]],"=P",Tabla1[[#All],[llave2]],Gráficos_!C56))</f>
        <v/>
      </c>
      <c r="AA56" s="186" t="str">
        <f t="shared" si="17"/>
        <v/>
      </c>
      <c r="AB56" t="str">
        <f t="shared" si="18"/>
        <v/>
      </c>
      <c r="AC56" s="63" t="str">
        <f t="shared" si="19"/>
        <v/>
      </c>
      <c r="AD56" t="str">
        <f t="shared" si="20"/>
        <v/>
      </c>
      <c r="AE56" t="str">
        <f t="shared" si="13"/>
        <v/>
      </c>
      <c r="AF56" t="str">
        <f t="shared" si="21"/>
        <v/>
      </c>
      <c r="AG56" t="str">
        <f t="shared" si="22"/>
        <v/>
      </c>
      <c r="AH56" t="str">
        <f t="shared" si="23"/>
        <v/>
      </c>
      <c r="AI56" t="str">
        <f t="shared" si="24"/>
        <v/>
      </c>
      <c r="AK56" t="str">
        <f t="shared" si="25"/>
        <v/>
      </c>
      <c r="AL56" t="str">
        <f t="shared" si="25"/>
        <v/>
      </c>
      <c r="AM56" t="str">
        <f t="shared" si="25"/>
        <v/>
      </c>
      <c r="AN56" t="str">
        <f t="shared" si="25"/>
        <v/>
      </c>
      <c r="AO56" t="str">
        <f t="shared" si="25"/>
        <v/>
      </c>
      <c r="AP56" t="str">
        <f t="shared" si="25"/>
        <v/>
      </c>
      <c r="AQ56" t="str">
        <f t="shared" si="25"/>
        <v/>
      </c>
      <c r="AR56" t="str">
        <f t="shared" si="25"/>
        <v/>
      </c>
      <c r="AS56" t="str">
        <f t="shared" si="25"/>
        <v/>
      </c>
      <c r="AT56" t="str">
        <f t="shared" si="25"/>
        <v/>
      </c>
      <c r="AU56" t="str">
        <f t="shared" si="25"/>
        <v/>
      </c>
      <c r="AV56" t="str">
        <f t="shared" si="25"/>
        <v/>
      </c>
      <c r="AW56" t="str">
        <f t="shared" si="9"/>
        <v/>
      </c>
      <c r="AX56" t="str">
        <f t="shared" si="10"/>
        <v/>
      </c>
      <c r="AY56" t="str">
        <f t="shared" si="11"/>
        <v/>
      </c>
      <c r="AZ56" s="190" t="str">
        <f t="shared" si="12"/>
        <v/>
      </c>
      <c r="BA56" t="str">
        <f t="shared" si="15"/>
        <v/>
      </c>
    </row>
    <row r="57" spans="9:96">
      <c r="I57" t="str">
        <f>IF(C57="","",COUNTIFS(Tabla1[[#All],[¿Pasó a miembro?]],"Si",Tabla1[[#All],[Tipo Incrito]],"&lt;&gt;Pre-Inscrito",Tabla1[[#All],[llave2]],Gráficos_!C57))</f>
        <v/>
      </c>
      <c r="J57" s="186" t="str">
        <f>IF(C57="","",COUNTIFS(Tabla1[[#All],[sem 01]],"=P",Tabla1[[#All],[llave2]],Gráficos_!C57))</f>
        <v/>
      </c>
      <c r="K57" t="str">
        <f>IF(C57="","",COUNTIFS(Tabla1[[#All],[sem 02]],"=P",Tabla1[[#All],[llave2]],Gráficos_!C57))</f>
        <v/>
      </c>
      <c r="L57" t="str">
        <f>IF(C57="","",COUNTIFS(Tabla1[[#All],[sem 03]],"=P",Tabla1[[#All],[llave2]],Gráficos_!C57))</f>
        <v/>
      </c>
      <c r="M57" t="str">
        <f>IF(C57="","",COUNTIFS(Tabla1[[#All],[sem 04]],"=P",Tabla1[[#All],[llave2]],Gráficos_!C57))</f>
        <v/>
      </c>
      <c r="N57" t="str">
        <f>IF(C57="","",COUNTIFS(Tabla1[[#All],[sem 05]],"=P",Tabla1[[#All],[llave2]],Gráficos_!C57))</f>
        <v/>
      </c>
      <c r="O57" t="str">
        <f>IF(C57="","",COUNTIFS(Tabla1[[#All],[sem 06]],"=P",Tabla1[[#All],[llave2]],Gráficos_!C57))</f>
        <v/>
      </c>
      <c r="P57" t="str">
        <f>IF(C57="","",COUNTIFS(Tabla1[[#All],[sem 07]],"=P",Tabla1[[#All],[llave2]],Gráficos_!C57))</f>
        <v/>
      </c>
      <c r="Q57" t="str">
        <f>IF(C57="","",COUNTIFS(Tabla1[[#All],[sem 08]],"=P",Tabla1[[#All],[llave2]],Gráficos_!C57))</f>
        <v/>
      </c>
      <c r="R57" t="str">
        <f>IF(C57="","",COUNTIFS(Tabla1[[#All],[sem 09]],"=P",Tabla1[[#All],[llave2]],Gráficos_!C57))</f>
        <v/>
      </c>
      <c r="S57" t="str">
        <f>IF(C57="","",COUNTIFS(Tabla1[[#All],[sem 10]],"=P",Tabla1[[#All],[llave2]],Gráficos_!C57))</f>
        <v/>
      </c>
      <c r="T57" t="str">
        <f>IF(C57="","",COUNTIFS(Tabla1[[#All],[sem 11]],"=P",Tabla1[[#All],[llave2]],Gráficos_!C57))</f>
        <v/>
      </c>
      <c r="U57" t="str">
        <f>IF(C57="","",COUNTIFS(Tabla1[[#All],[sem 12]],"=P",Tabla1[[#All],[llave2]],Gráficos_!C57))</f>
        <v/>
      </c>
      <c r="V57" t="str">
        <f>IF(C57="","",COUNTIFS(Tabla1[[#All],[sem 13]],"=P",Tabla1[[#All],[llave2]],Gráficos_!C57))</f>
        <v/>
      </c>
      <c r="W57" t="str">
        <f>IF(C57="","",COUNTIFS(Tabla1[[#All],[sem 14]],"=P",Tabla1[[#All],[llave2]],Gráficos_!C57))</f>
        <v/>
      </c>
      <c r="X57" t="str">
        <f>IF(C57="","",COUNTIFS(Tabla1[[#All],[sem 15]],"=P",Tabla1[[#All],[llave2]],Gráficos_!C57))</f>
        <v/>
      </c>
      <c r="Y57" s="190" t="str">
        <f>IF(C57="","",COUNTIFS(Tabla1[[#All],[sem 16]],"=P",Tabla1[[#All],[llave2]],Gráficos_!C57))</f>
        <v/>
      </c>
      <c r="AA57" s="186" t="str">
        <f t="shared" si="17"/>
        <v/>
      </c>
      <c r="AB57" t="str">
        <f t="shared" si="18"/>
        <v/>
      </c>
      <c r="AC57" s="63" t="str">
        <f t="shared" si="19"/>
        <v/>
      </c>
      <c r="AD57" t="str">
        <f t="shared" si="20"/>
        <v/>
      </c>
      <c r="AE57" t="str">
        <f t="shared" si="13"/>
        <v/>
      </c>
      <c r="AF57" t="str">
        <f t="shared" si="21"/>
        <v/>
      </c>
      <c r="AG57" t="str">
        <f t="shared" si="22"/>
        <v/>
      </c>
      <c r="AH57" t="str">
        <f t="shared" si="23"/>
        <v/>
      </c>
      <c r="AI57" t="str">
        <f t="shared" si="24"/>
        <v/>
      </c>
      <c r="AK57" t="str">
        <f t="shared" si="25"/>
        <v/>
      </c>
      <c r="AL57" t="str">
        <f t="shared" si="25"/>
        <v/>
      </c>
      <c r="AM57" t="str">
        <f t="shared" si="25"/>
        <v/>
      </c>
      <c r="AN57" t="str">
        <f t="shared" si="25"/>
        <v/>
      </c>
      <c r="AO57" t="str">
        <f t="shared" si="25"/>
        <v/>
      </c>
      <c r="AP57" t="str">
        <f t="shared" si="25"/>
        <v/>
      </c>
      <c r="AQ57" t="str">
        <f t="shared" si="25"/>
        <v/>
      </c>
      <c r="AR57" t="str">
        <f t="shared" si="25"/>
        <v/>
      </c>
      <c r="AS57" t="str">
        <f t="shared" si="25"/>
        <v/>
      </c>
      <c r="AT57" t="str">
        <f t="shared" si="25"/>
        <v/>
      </c>
      <c r="AU57" t="str">
        <f t="shared" si="25"/>
        <v/>
      </c>
      <c r="AV57" t="str">
        <f t="shared" si="25"/>
        <v/>
      </c>
      <c r="AW57" t="str">
        <f t="shared" si="9"/>
        <v/>
      </c>
      <c r="AX57" t="str">
        <f t="shared" si="10"/>
        <v/>
      </c>
      <c r="AY57" t="str">
        <f t="shared" si="11"/>
        <v/>
      </c>
      <c r="AZ57" s="190" t="str">
        <f t="shared" si="12"/>
        <v/>
      </c>
      <c r="BA57" t="str">
        <f t="shared" si="15"/>
        <v/>
      </c>
    </row>
    <row r="58" spans="9:96">
      <c r="I58" t="str">
        <f>IF(C58="","",COUNTIFS(Tabla1[[#All],[¿Pasó a miembro?]],"Si",Tabla1[[#All],[Tipo Incrito]],"&lt;&gt;Pre-Inscrito",Tabla1[[#All],[llave2]],Gráficos_!C58))</f>
        <v/>
      </c>
      <c r="J58" s="186" t="str">
        <f>IF(C58="","",COUNTIFS(Tabla1[[#All],[sem 01]],"=P",Tabla1[[#All],[llave2]],Gráficos_!C58))</f>
        <v/>
      </c>
      <c r="K58" t="str">
        <f>IF(C58="","",COUNTIFS(Tabla1[[#All],[sem 02]],"=P",Tabla1[[#All],[llave2]],Gráficos_!C58))</f>
        <v/>
      </c>
      <c r="L58" t="str">
        <f>IF(C58="","",COUNTIFS(Tabla1[[#All],[sem 03]],"=P",Tabla1[[#All],[llave2]],Gráficos_!C58))</f>
        <v/>
      </c>
      <c r="M58" t="str">
        <f>IF(C58="","",COUNTIFS(Tabla1[[#All],[sem 04]],"=P",Tabla1[[#All],[llave2]],Gráficos_!C58))</f>
        <v/>
      </c>
      <c r="N58" t="str">
        <f>IF(C58="","",COUNTIFS(Tabla1[[#All],[sem 05]],"=P",Tabla1[[#All],[llave2]],Gráficos_!C58))</f>
        <v/>
      </c>
      <c r="O58" t="str">
        <f>IF(C58="","",COUNTIFS(Tabla1[[#All],[sem 06]],"=P",Tabla1[[#All],[llave2]],Gráficos_!C58))</f>
        <v/>
      </c>
      <c r="P58" t="str">
        <f>IF(C58="","",COUNTIFS(Tabla1[[#All],[sem 07]],"=P",Tabla1[[#All],[llave2]],Gráficos_!C58))</f>
        <v/>
      </c>
      <c r="Q58" t="str">
        <f>IF(C58="","",COUNTIFS(Tabla1[[#All],[sem 08]],"=P",Tabla1[[#All],[llave2]],Gráficos_!C58))</f>
        <v/>
      </c>
      <c r="R58" t="str">
        <f>IF(C58="","",COUNTIFS(Tabla1[[#All],[sem 09]],"=P",Tabla1[[#All],[llave2]],Gráficos_!C58))</f>
        <v/>
      </c>
      <c r="S58" t="str">
        <f>IF(C58="","",COUNTIFS(Tabla1[[#All],[sem 10]],"=P",Tabla1[[#All],[llave2]],Gráficos_!C58))</f>
        <v/>
      </c>
      <c r="T58" t="str">
        <f>IF(C58="","",COUNTIFS(Tabla1[[#All],[sem 11]],"=P",Tabla1[[#All],[llave2]],Gráficos_!C58))</f>
        <v/>
      </c>
      <c r="U58" t="str">
        <f>IF(C58="","",COUNTIFS(Tabla1[[#All],[sem 12]],"=P",Tabla1[[#All],[llave2]],Gráficos_!C58))</f>
        <v/>
      </c>
      <c r="V58" t="str">
        <f>IF(C58="","",COUNTIFS(Tabla1[[#All],[sem 13]],"=P",Tabla1[[#All],[llave2]],Gráficos_!C58))</f>
        <v/>
      </c>
      <c r="W58" t="str">
        <f>IF(C58="","",COUNTIFS(Tabla1[[#All],[sem 14]],"=P",Tabla1[[#All],[llave2]],Gráficos_!C58))</f>
        <v/>
      </c>
      <c r="X58" t="str">
        <f>IF(C58="","",COUNTIFS(Tabla1[[#All],[sem 15]],"=P",Tabla1[[#All],[llave2]],Gráficos_!C58))</f>
        <v/>
      </c>
      <c r="Y58" s="190" t="str">
        <f>IF(C58="","",COUNTIFS(Tabla1[[#All],[sem 16]],"=P",Tabla1[[#All],[llave2]],Gráficos_!C58))</f>
        <v/>
      </c>
      <c r="AA58" s="186" t="str">
        <f t="shared" si="17"/>
        <v/>
      </c>
      <c r="AB58" t="str">
        <f t="shared" si="18"/>
        <v/>
      </c>
      <c r="AC58" s="63" t="str">
        <f t="shared" si="19"/>
        <v/>
      </c>
      <c r="AD58" t="str">
        <f t="shared" si="20"/>
        <v/>
      </c>
      <c r="AE58" t="str">
        <f t="shared" si="13"/>
        <v/>
      </c>
      <c r="AF58" t="str">
        <f t="shared" si="21"/>
        <v/>
      </c>
      <c r="AG58" t="str">
        <f t="shared" si="22"/>
        <v/>
      </c>
      <c r="AH58" t="str">
        <f t="shared" si="23"/>
        <v/>
      </c>
      <c r="AI58" t="str">
        <f t="shared" si="24"/>
        <v/>
      </c>
      <c r="AK58" t="str">
        <f t="shared" si="25"/>
        <v/>
      </c>
      <c r="AL58" t="str">
        <f t="shared" si="25"/>
        <v/>
      </c>
      <c r="AM58" t="str">
        <f t="shared" si="25"/>
        <v/>
      </c>
      <c r="AN58" t="str">
        <f t="shared" si="25"/>
        <v/>
      </c>
      <c r="AO58" t="str">
        <f t="shared" si="25"/>
        <v/>
      </c>
      <c r="AP58" t="str">
        <f t="shared" si="25"/>
        <v/>
      </c>
      <c r="AQ58" t="str">
        <f t="shared" si="25"/>
        <v/>
      </c>
      <c r="AR58" t="str">
        <f t="shared" si="25"/>
        <v/>
      </c>
      <c r="AS58" t="str">
        <f t="shared" si="25"/>
        <v/>
      </c>
      <c r="AT58" t="str">
        <f t="shared" si="25"/>
        <v/>
      </c>
      <c r="AU58" t="str">
        <f t="shared" si="25"/>
        <v/>
      </c>
      <c r="AV58" t="str">
        <f t="shared" si="25"/>
        <v/>
      </c>
      <c r="AW58" t="str">
        <f t="shared" si="9"/>
        <v/>
      </c>
      <c r="AX58" t="str">
        <f t="shared" si="10"/>
        <v/>
      </c>
      <c r="AY58" t="str">
        <f t="shared" si="11"/>
        <v/>
      </c>
      <c r="AZ58" s="190" t="str">
        <f t="shared" si="12"/>
        <v/>
      </c>
      <c r="BA58" t="str">
        <f t="shared" si="15"/>
        <v/>
      </c>
    </row>
    <row r="59" spans="9:96">
      <c r="I59" t="str">
        <f>IF(C59="","",COUNTIFS(Tabla1[[#All],[¿Pasó a miembro?]],"Si",Tabla1[[#All],[Tipo Incrito]],"&lt;&gt;Pre-Inscrito",Tabla1[[#All],[llave2]],Gráficos_!C59))</f>
        <v/>
      </c>
      <c r="J59" s="186" t="str">
        <f>IF(C59="","",COUNTIFS(Tabla1[[#All],[sem 01]],"=P",Tabla1[[#All],[llave2]],Gráficos_!C59))</f>
        <v/>
      </c>
      <c r="K59" t="str">
        <f>IF(C59="","",COUNTIFS(Tabla1[[#All],[sem 02]],"=P",Tabla1[[#All],[llave2]],Gráficos_!C59))</f>
        <v/>
      </c>
      <c r="L59" t="str">
        <f>IF(C59="","",COUNTIFS(Tabla1[[#All],[sem 03]],"=P",Tabla1[[#All],[llave2]],Gráficos_!C59))</f>
        <v/>
      </c>
      <c r="M59" t="str">
        <f>IF(C59="","",COUNTIFS(Tabla1[[#All],[sem 04]],"=P",Tabla1[[#All],[llave2]],Gráficos_!C59))</f>
        <v/>
      </c>
      <c r="N59" t="str">
        <f>IF(C59="","",COUNTIFS(Tabla1[[#All],[sem 05]],"=P",Tabla1[[#All],[llave2]],Gráficos_!C59))</f>
        <v/>
      </c>
      <c r="O59" t="str">
        <f>IF(C59="","",COUNTIFS(Tabla1[[#All],[sem 06]],"=P",Tabla1[[#All],[llave2]],Gráficos_!C59))</f>
        <v/>
      </c>
      <c r="P59" t="str">
        <f>IF(C59="","",COUNTIFS(Tabla1[[#All],[sem 07]],"=P",Tabla1[[#All],[llave2]],Gráficos_!C59))</f>
        <v/>
      </c>
      <c r="Q59" t="str">
        <f>IF(C59="","",COUNTIFS(Tabla1[[#All],[sem 08]],"=P",Tabla1[[#All],[llave2]],Gráficos_!C59))</f>
        <v/>
      </c>
      <c r="R59" t="str">
        <f>IF(C59="","",COUNTIFS(Tabla1[[#All],[sem 09]],"=P",Tabla1[[#All],[llave2]],Gráficos_!C59))</f>
        <v/>
      </c>
      <c r="S59" t="str">
        <f>IF(C59="","",COUNTIFS(Tabla1[[#All],[sem 10]],"=P",Tabla1[[#All],[llave2]],Gráficos_!C59))</f>
        <v/>
      </c>
      <c r="T59" t="str">
        <f>IF(C59="","",COUNTIFS(Tabla1[[#All],[sem 11]],"=P",Tabla1[[#All],[llave2]],Gráficos_!C59))</f>
        <v/>
      </c>
      <c r="U59" t="str">
        <f>IF(C59="","",COUNTIFS(Tabla1[[#All],[sem 12]],"=P",Tabla1[[#All],[llave2]],Gráficos_!C59))</f>
        <v/>
      </c>
      <c r="V59" t="str">
        <f>IF(C59="","",COUNTIFS(Tabla1[[#All],[sem 13]],"=P",Tabla1[[#All],[llave2]],Gráficos_!C59))</f>
        <v/>
      </c>
      <c r="W59" t="str">
        <f>IF(C59="","",COUNTIFS(Tabla1[[#All],[sem 14]],"=P",Tabla1[[#All],[llave2]],Gráficos_!C59))</f>
        <v/>
      </c>
      <c r="X59" t="str">
        <f>IF(C59="","",COUNTIFS(Tabla1[[#All],[sem 15]],"=P",Tabla1[[#All],[llave2]],Gráficos_!C59))</f>
        <v/>
      </c>
      <c r="Y59" s="190" t="str">
        <f>IF(C59="","",COUNTIFS(Tabla1[[#All],[sem 16]],"=P",Tabla1[[#All],[llave2]],Gráficos_!C59))</f>
        <v/>
      </c>
      <c r="AA59" s="186" t="str">
        <f t="shared" si="17"/>
        <v/>
      </c>
      <c r="AB59" t="str">
        <f t="shared" si="18"/>
        <v/>
      </c>
      <c r="AC59" s="63" t="str">
        <f t="shared" si="19"/>
        <v/>
      </c>
      <c r="AD59" t="str">
        <f t="shared" si="20"/>
        <v/>
      </c>
      <c r="AE59" t="str">
        <f t="shared" si="13"/>
        <v/>
      </c>
      <c r="AF59" t="str">
        <f t="shared" si="21"/>
        <v/>
      </c>
      <c r="AG59" t="str">
        <f t="shared" si="22"/>
        <v/>
      </c>
      <c r="AH59" t="str">
        <f t="shared" si="23"/>
        <v/>
      </c>
      <c r="AI59" t="str">
        <f t="shared" si="24"/>
        <v/>
      </c>
      <c r="AK59" t="str">
        <f t="shared" si="25"/>
        <v/>
      </c>
      <c r="AL59" t="str">
        <f t="shared" si="25"/>
        <v/>
      </c>
      <c r="AM59" t="str">
        <f t="shared" si="25"/>
        <v/>
      </c>
      <c r="AN59" t="str">
        <f t="shared" si="25"/>
        <v/>
      </c>
      <c r="AO59" t="str">
        <f t="shared" si="25"/>
        <v/>
      </c>
      <c r="AP59" t="str">
        <f t="shared" si="25"/>
        <v/>
      </c>
      <c r="AQ59" t="str">
        <f t="shared" si="25"/>
        <v/>
      </c>
      <c r="AR59" t="str">
        <f t="shared" si="25"/>
        <v/>
      </c>
      <c r="AS59" t="str">
        <f t="shared" si="25"/>
        <v/>
      </c>
      <c r="AT59" t="str">
        <f t="shared" si="25"/>
        <v/>
      </c>
      <c r="AU59" t="str">
        <f t="shared" si="25"/>
        <v/>
      </c>
      <c r="AV59" t="str">
        <f t="shared" si="25"/>
        <v/>
      </c>
      <c r="AW59" t="str">
        <f t="shared" si="9"/>
        <v/>
      </c>
      <c r="AX59" t="str">
        <f t="shared" si="10"/>
        <v/>
      </c>
      <c r="AY59" t="str">
        <f t="shared" si="11"/>
        <v/>
      </c>
      <c r="AZ59" s="190" t="str">
        <f t="shared" si="12"/>
        <v/>
      </c>
      <c r="BA59" t="str">
        <f t="shared" si="15"/>
        <v/>
      </c>
    </row>
    <row r="60" spans="9:96">
      <c r="I60" t="str">
        <f>IF(C60="","",COUNTIFS(Tabla1[[#All],[¿Pasó a miembro?]],"Si",Tabla1[[#All],[Tipo Incrito]],"&lt;&gt;Pre-Inscrito",Tabla1[[#All],[llave2]],Gráficos_!C60))</f>
        <v/>
      </c>
      <c r="J60" s="186" t="str">
        <f>IF(C60="","",COUNTIFS(Tabla1[[#All],[sem 01]],"=P",Tabla1[[#All],[llave2]],Gráficos_!C60))</f>
        <v/>
      </c>
      <c r="K60" t="str">
        <f>IF(C60="","",COUNTIFS(Tabla1[[#All],[sem 02]],"=P",Tabla1[[#All],[llave2]],Gráficos_!C60))</f>
        <v/>
      </c>
      <c r="L60" t="str">
        <f>IF(C60="","",COUNTIFS(Tabla1[[#All],[sem 03]],"=P",Tabla1[[#All],[llave2]],Gráficos_!C60))</f>
        <v/>
      </c>
      <c r="M60" t="str">
        <f>IF(C60="","",COUNTIFS(Tabla1[[#All],[sem 04]],"=P",Tabla1[[#All],[llave2]],Gráficos_!C60))</f>
        <v/>
      </c>
      <c r="N60" t="str">
        <f>IF(C60="","",COUNTIFS(Tabla1[[#All],[sem 05]],"=P",Tabla1[[#All],[llave2]],Gráficos_!C60))</f>
        <v/>
      </c>
      <c r="O60" t="str">
        <f>IF(C60="","",COUNTIFS(Tabla1[[#All],[sem 06]],"=P",Tabla1[[#All],[llave2]],Gráficos_!C60))</f>
        <v/>
      </c>
      <c r="P60" t="str">
        <f>IF(C60="","",COUNTIFS(Tabla1[[#All],[sem 07]],"=P",Tabla1[[#All],[llave2]],Gráficos_!C60))</f>
        <v/>
      </c>
      <c r="Q60" t="str">
        <f>IF(C60="","",COUNTIFS(Tabla1[[#All],[sem 08]],"=P",Tabla1[[#All],[llave2]],Gráficos_!C60))</f>
        <v/>
      </c>
      <c r="R60" t="str">
        <f>IF(C60="","",COUNTIFS(Tabla1[[#All],[sem 09]],"=P",Tabla1[[#All],[llave2]],Gráficos_!C60))</f>
        <v/>
      </c>
      <c r="S60" t="str">
        <f>IF(C60="","",COUNTIFS(Tabla1[[#All],[sem 10]],"=P",Tabla1[[#All],[llave2]],Gráficos_!C60))</f>
        <v/>
      </c>
      <c r="T60" t="str">
        <f>IF(C60="","",COUNTIFS(Tabla1[[#All],[sem 11]],"=P",Tabla1[[#All],[llave2]],Gráficos_!C60))</f>
        <v/>
      </c>
      <c r="U60" t="str">
        <f>IF(C60="","",COUNTIFS(Tabla1[[#All],[sem 12]],"=P",Tabla1[[#All],[llave2]],Gráficos_!C60))</f>
        <v/>
      </c>
      <c r="V60" t="str">
        <f>IF(C60="","",COUNTIFS(Tabla1[[#All],[sem 13]],"=P",Tabla1[[#All],[llave2]],Gráficos_!C60))</f>
        <v/>
      </c>
      <c r="W60" t="str">
        <f>IF(C60="","",COUNTIFS(Tabla1[[#All],[sem 14]],"=P",Tabla1[[#All],[llave2]],Gráficos_!C60))</f>
        <v/>
      </c>
      <c r="X60" t="str">
        <f>IF(C60="","",COUNTIFS(Tabla1[[#All],[sem 15]],"=P",Tabla1[[#All],[llave2]],Gráficos_!C60))</f>
        <v/>
      </c>
      <c r="Y60" s="190" t="str">
        <f>IF(C60="","",COUNTIFS(Tabla1[[#All],[sem 16]],"=P",Tabla1[[#All],[llave2]],Gráficos_!C60))</f>
        <v/>
      </c>
      <c r="AA60" s="186" t="str">
        <f t="shared" si="17"/>
        <v/>
      </c>
      <c r="AB60" t="str">
        <f t="shared" si="18"/>
        <v/>
      </c>
      <c r="AC60" s="63" t="str">
        <f t="shared" si="19"/>
        <v/>
      </c>
      <c r="AD60" t="str">
        <f t="shared" si="20"/>
        <v/>
      </c>
      <c r="AE60" t="str">
        <f t="shared" si="13"/>
        <v/>
      </c>
      <c r="AF60" t="str">
        <f t="shared" si="21"/>
        <v/>
      </c>
      <c r="AG60" t="str">
        <f t="shared" si="22"/>
        <v/>
      </c>
      <c r="AH60" t="str">
        <f t="shared" si="23"/>
        <v/>
      </c>
      <c r="AI60" t="str">
        <f t="shared" si="24"/>
        <v/>
      </c>
      <c r="AK60" t="str">
        <f t="shared" si="25"/>
        <v/>
      </c>
      <c r="AL60" t="str">
        <f t="shared" si="25"/>
        <v/>
      </c>
      <c r="AM60" t="str">
        <f t="shared" si="25"/>
        <v/>
      </c>
      <c r="AN60" t="str">
        <f t="shared" si="25"/>
        <v/>
      </c>
      <c r="AO60" t="str">
        <f t="shared" si="25"/>
        <v/>
      </c>
      <c r="AP60" t="str">
        <f t="shared" si="25"/>
        <v/>
      </c>
      <c r="AQ60" t="str">
        <f t="shared" si="25"/>
        <v/>
      </c>
      <c r="AR60" t="str">
        <f t="shared" si="25"/>
        <v/>
      </c>
      <c r="AS60" t="str">
        <f t="shared" si="25"/>
        <v/>
      </c>
      <c r="AT60" t="str">
        <f t="shared" si="25"/>
        <v/>
      </c>
      <c r="AU60" t="str">
        <f t="shared" si="25"/>
        <v/>
      </c>
      <c r="AV60" t="str">
        <f t="shared" si="25"/>
        <v/>
      </c>
      <c r="AW60" t="str">
        <f t="shared" si="9"/>
        <v/>
      </c>
      <c r="AX60" t="str">
        <f t="shared" si="10"/>
        <v/>
      </c>
      <c r="AY60" t="str">
        <f t="shared" si="11"/>
        <v/>
      </c>
      <c r="AZ60" s="190" t="str">
        <f t="shared" si="12"/>
        <v/>
      </c>
      <c r="BA60" t="str">
        <f t="shared" si="15"/>
        <v/>
      </c>
    </row>
    <row r="61" spans="9:96">
      <c r="I61" t="str">
        <f>IF(C61="","",COUNTIFS(Tabla1[[#All],[¿Pasó a miembro?]],"Si",Tabla1[[#All],[Tipo Incrito]],"&lt;&gt;Pre-Inscrito",Tabla1[[#All],[llave2]],Gráficos_!C61))</f>
        <v/>
      </c>
      <c r="J61" s="186" t="str">
        <f>IF(C61="","",COUNTIFS(Tabla1[[#All],[sem 01]],"=P",Tabla1[[#All],[llave2]],Gráficos_!C61))</f>
        <v/>
      </c>
      <c r="K61" t="str">
        <f>IF(C61="","",COUNTIFS(Tabla1[[#All],[sem 02]],"=P",Tabla1[[#All],[llave2]],Gráficos_!C61))</f>
        <v/>
      </c>
      <c r="L61" t="str">
        <f>IF(C61="","",COUNTIFS(Tabla1[[#All],[sem 03]],"=P",Tabla1[[#All],[llave2]],Gráficos_!C61))</f>
        <v/>
      </c>
      <c r="M61" t="str">
        <f>IF(C61="","",COUNTIFS(Tabla1[[#All],[sem 04]],"=P",Tabla1[[#All],[llave2]],Gráficos_!C61))</f>
        <v/>
      </c>
      <c r="N61" t="str">
        <f>IF(C61="","",COUNTIFS(Tabla1[[#All],[sem 05]],"=P",Tabla1[[#All],[llave2]],Gráficos_!C61))</f>
        <v/>
      </c>
      <c r="O61" t="str">
        <f>IF(C61="","",COUNTIFS(Tabla1[[#All],[sem 06]],"=P",Tabla1[[#All],[llave2]],Gráficos_!C61))</f>
        <v/>
      </c>
      <c r="P61" t="str">
        <f>IF(C61="","",COUNTIFS(Tabla1[[#All],[sem 07]],"=P",Tabla1[[#All],[llave2]],Gráficos_!C61))</f>
        <v/>
      </c>
      <c r="Q61" t="str">
        <f>IF(C61="","",COUNTIFS(Tabla1[[#All],[sem 08]],"=P",Tabla1[[#All],[llave2]],Gráficos_!C61))</f>
        <v/>
      </c>
      <c r="R61" t="str">
        <f>IF(C61="","",COUNTIFS(Tabla1[[#All],[sem 09]],"=P",Tabla1[[#All],[llave2]],Gráficos_!C61))</f>
        <v/>
      </c>
      <c r="S61" t="str">
        <f>IF(C61="","",COUNTIFS(Tabla1[[#All],[sem 10]],"=P",Tabla1[[#All],[llave2]],Gráficos_!C61))</f>
        <v/>
      </c>
      <c r="T61" t="str">
        <f>IF(C61="","",COUNTIFS(Tabla1[[#All],[sem 11]],"=P",Tabla1[[#All],[llave2]],Gráficos_!C61))</f>
        <v/>
      </c>
      <c r="U61" t="str">
        <f>IF(C61="","",COUNTIFS(Tabla1[[#All],[sem 12]],"=P",Tabla1[[#All],[llave2]],Gráficos_!C61))</f>
        <v/>
      </c>
      <c r="V61" t="str">
        <f>IF(C61="","",COUNTIFS(Tabla1[[#All],[sem 13]],"=P",Tabla1[[#All],[llave2]],Gráficos_!C61))</f>
        <v/>
      </c>
      <c r="W61" t="str">
        <f>IF(C61="","",COUNTIFS(Tabla1[[#All],[sem 14]],"=P",Tabla1[[#All],[llave2]],Gráficos_!C61))</f>
        <v/>
      </c>
      <c r="X61" t="str">
        <f>IF(C61="","",COUNTIFS(Tabla1[[#All],[sem 15]],"=P",Tabla1[[#All],[llave2]],Gráficos_!C61))</f>
        <v/>
      </c>
      <c r="Y61" s="190" t="str">
        <f>IF(C61="","",COUNTIFS(Tabla1[[#All],[sem 16]],"=P",Tabla1[[#All],[llave2]],Gráficos_!C61))</f>
        <v/>
      </c>
      <c r="AA61" s="186" t="str">
        <f t="shared" si="17"/>
        <v/>
      </c>
      <c r="AB61" t="str">
        <f t="shared" si="18"/>
        <v/>
      </c>
      <c r="AC61" s="63" t="str">
        <f t="shared" si="19"/>
        <v/>
      </c>
      <c r="AD61" t="str">
        <f t="shared" si="20"/>
        <v/>
      </c>
      <c r="AE61" t="str">
        <f t="shared" si="13"/>
        <v/>
      </c>
      <c r="AF61" t="str">
        <f t="shared" si="21"/>
        <v/>
      </c>
      <c r="AG61" t="str">
        <f t="shared" si="22"/>
        <v/>
      </c>
      <c r="AH61" t="str">
        <f t="shared" si="23"/>
        <v/>
      </c>
      <c r="AI61" t="str">
        <f t="shared" si="24"/>
        <v/>
      </c>
      <c r="AK61" t="str">
        <f t="shared" si="25"/>
        <v/>
      </c>
      <c r="AL61" t="str">
        <f t="shared" si="25"/>
        <v/>
      </c>
      <c r="AM61" t="str">
        <f t="shared" si="25"/>
        <v/>
      </c>
      <c r="AN61" t="str">
        <f t="shared" si="25"/>
        <v/>
      </c>
      <c r="AO61" t="str">
        <f t="shared" si="25"/>
        <v/>
      </c>
      <c r="AP61" t="str">
        <f t="shared" si="25"/>
        <v/>
      </c>
      <c r="AQ61" t="str">
        <f t="shared" si="25"/>
        <v/>
      </c>
      <c r="AR61" t="str">
        <f t="shared" si="25"/>
        <v/>
      </c>
      <c r="AS61" t="str">
        <f t="shared" si="25"/>
        <v/>
      </c>
      <c r="AT61" t="str">
        <f t="shared" si="25"/>
        <v/>
      </c>
      <c r="AU61" t="str">
        <f t="shared" si="25"/>
        <v/>
      </c>
      <c r="AV61" t="str">
        <f t="shared" si="25"/>
        <v/>
      </c>
      <c r="AW61" t="str">
        <f t="shared" si="9"/>
        <v/>
      </c>
      <c r="AX61" t="str">
        <f t="shared" si="10"/>
        <v/>
      </c>
      <c r="AY61" t="str">
        <f t="shared" si="11"/>
        <v/>
      </c>
      <c r="AZ61" s="190" t="str">
        <f t="shared" si="12"/>
        <v/>
      </c>
      <c r="BA61" t="str">
        <f t="shared" si="15"/>
        <v/>
      </c>
    </row>
    <row r="62" spans="9:96">
      <c r="I62" t="str">
        <f>IF(C62="","",COUNTIFS(Tabla1[[#All],[¿Pasó a miembro?]],"Si",Tabla1[[#All],[Tipo Incrito]],"&lt;&gt;Pre-Inscrito",Tabla1[[#All],[llave2]],Gráficos_!C62))</f>
        <v/>
      </c>
      <c r="J62" s="186" t="str">
        <f>IF(C62="","",COUNTIFS(Tabla1[[#All],[sem 01]],"=P",Tabla1[[#All],[llave2]],Gráficos_!C62))</f>
        <v/>
      </c>
      <c r="K62" t="str">
        <f>IF(C62="","",COUNTIFS(Tabla1[[#All],[sem 02]],"=P",Tabla1[[#All],[llave2]],Gráficos_!C62))</f>
        <v/>
      </c>
      <c r="L62" t="str">
        <f>IF(C62="","",COUNTIFS(Tabla1[[#All],[sem 03]],"=P",Tabla1[[#All],[llave2]],Gráficos_!C62))</f>
        <v/>
      </c>
      <c r="M62" t="str">
        <f>IF(C62="","",COUNTIFS(Tabla1[[#All],[sem 04]],"=P",Tabla1[[#All],[llave2]],Gráficos_!C62))</f>
        <v/>
      </c>
      <c r="N62" t="str">
        <f>IF(C62="","",COUNTIFS(Tabla1[[#All],[sem 05]],"=P",Tabla1[[#All],[llave2]],Gráficos_!C62))</f>
        <v/>
      </c>
      <c r="O62" t="str">
        <f>IF(C62="","",COUNTIFS(Tabla1[[#All],[sem 06]],"=P",Tabla1[[#All],[llave2]],Gráficos_!C62))</f>
        <v/>
      </c>
      <c r="P62" t="str">
        <f>IF(C62="","",COUNTIFS(Tabla1[[#All],[sem 07]],"=P",Tabla1[[#All],[llave2]],Gráficos_!C62))</f>
        <v/>
      </c>
      <c r="Q62" t="str">
        <f>IF(C62="","",COUNTIFS(Tabla1[[#All],[sem 08]],"=P",Tabla1[[#All],[llave2]],Gráficos_!C62))</f>
        <v/>
      </c>
      <c r="R62" t="str">
        <f>IF(C62="","",COUNTIFS(Tabla1[[#All],[sem 09]],"=P",Tabla1[[#All],[llave2]],Gráficos_!C62))</f>
        <v/>
      </c>
      <c r="S62" t="str">
        <f>IF(C62="","",COUNTIFS(Tabla1[[#All],[sem 10]],"=P",Tabla1[[#All],[llave2]],Gráficos_!C62))</f>
        <v/>
      </c>
      <c r="T62" t="str">
        <f>IF(C62="","",COUNTIFS(Tabla1[[#All],[sem 11]],"=P",Tabla1[[#All],[llave2]],Gráficos_!C62))</f>
        <v/>
      </c>
      <c r="U62" t="str">
        <f>IF(C62="","",COUNTIFS(Tabla1[[#All],[sem 12]],"=P",Tabla1[[#All],[llave2]],Gráficos_!C62))</f>
        <v/>
      </c>
      <c r="V62" t="str">
        <f>IF(C62="","",COUNTIFS(Tabla1[[#All],[sem 13]],"=P",Tabla1[[#All],[llave2]],Gráficos_!C62))</f>
        <v/>
      </c>
      <c r="W62" t="str">
        <f>IF(C62="","",COUNTIFS(Tabla1[[#All],[sem 14]],"=P",Tabla1[[#All],[llave2]],Gráficos_!C62))</f>
        <v/>
      </c>
      <c r="X62" t="str">
        <f>IF(C62="","",COUNTIFS(Tabla1[[#All],[sem 15]],"=P",Tabla1[[#All],[llave2]],Gráficos_!C62))</f>
        <v/>
      </c>
      <c r="Y62" s="190" t="str">
        <f>IF(C62="","",COUNTIFS(Tabla1[[#All],[sem 16]],"=P",Tabla1[[#All],[llave2]],Gráficos_!C62))</f>
        <v/>
      </c>
      <c r="AA62" s="186" t="str">
        <f t="shared" si="17"/>
        <v/>
      </c>
      <c r="AB62" t="str">
        <f t="shared" si="18"/>
        <v/>
      </c>
      <c r="AC62" s="63" t="str">
        <f t="shared" si="19"/>
        <v/>
      </c>
      <c r="AD62" t="str">
        <f t="shared" si="20"/>
        <v/>
      </c>
      <c r="AE62" t="str">
        <f t="shared" si="13"/>
        <v/>
      </c>
      <c r="AF62" t="str">
        <f t="shared" si="21"/>
        <v/>
      </c>
      <c r="AG62" t="str">
        <f t="shared" si="22"/>
        <v/>
      </c>
      <c r="AH62" t="str">
        <f t="shared" si="23"/>
        <v/>
      </c>
      <c r="AI62" t="str">
        <f t="shared" si="24"/>
        <v/>
      </c>
      <c r="AK62" t="str">
        <f t="shared" si="25"/>
        <v/>
      </c>
      <c r="AL62" t="str">
        <f t="shared" si="25"/>
        <v/>
      </c>
      <c r="AM62" t="str">
        <f t="shared" si="25"/>
        <v/>
      </c>
      <c r="AN62" t="str">
        <f t="shared" si="25"/>
        <v/>
      </c>
      <c r="AO62" t="str">
        <f t="shared" si="25"/>
        <v/>
      </c>
      <c r="AP62" t="str">
        <f t="shared" si="25"/>
        <v/>
      </c>
      <c r="AQ62" t="str">
        <f t="shared" si="25"/>
        <v/>
      </c>
      <c r="AR62" t="str">
        <f t="shared" si="25"/>
        <v/>
      </c>
      <c r="AS62" t="str">
        <f t="shared" si="25"/>
        <v/>
      </c>
      <c r="AT62" t="str">
        <f t="shared" si="25"/>
        <v/>
      </c>
      <c r="AU62" t="str">
        <f t="shared" si="25"/>
        <v/>
      </c>
      <c r="AV62" t="str">
        <f t="shared" si="25"/>
        <v/>
      </c>
      <c r="AW62" t="str">
        <f t="shared" si="9"/>
        <v/>
      </c>
      <c r="AX62" t="str">
        <f t="shared" si="10"/>
        <v/>
      </c>
      <c r="AY62" t="str">
        <f t="shared" si="11"/>
        <v/>
      </c>
      <c r="AZ62" s="190" t="str">
        <f t="shared" si="12"/>
        <v/>
      </c>
      <c r="BA62" t="str">
        <f t="shared" si="15"/>
        <v/>
      </c>
    </row>
    <row r="63" spans="9:96">
      <c r="I63" t="str">
        <f>IF(C63="","",COUNTIFS(Tabla1[[#All],[¿Pasó a miembro?]],"Si",Tabla1[[#All],[Tipo Incrito]],"&lt;&gt;Pre-Inscrito",Tabla1[[#All],[llave2]],Gráficos_!C63))</f>
        <v/>
      </c>
      <c r="J63" s="186" t="str">
        <f>IF(C63="","",COUNTIFS(Tabla1[[#All],[sem 01]],"=P",Tabla1[[#All],[llave2]],Gráficos_!C63))</f>
        <v/>
      </c>
      <c r="K63" t="str">
        <f>IF(C63="","",COUNTIFS(Tabla1[[#All],[sem 02]],"=P",Tabla1[[#All],[llave2]],Gráficos_!C63))</f>
        <v/>
      </c>
      <c r="L63" t="str">
        <f>IF(C63="","",COUNTIFS(Tabla1[[#All],[sem 03]],"=P",Tabla1[[#All],[llave2]],Gráficos_!C63))</f>
        <v/>
      </c>
      <c r="M63" t="str">
        <f>IF(C63="","",COUNTIFS(Tabla1[[#All],[sem 04]],"=P",Tabla1[[#All],[llave2]],Gráficos_!C63))</f>
        <v/>
      </c>
      <c r="N63" t="str">
        <f>IF(C63="","",COUNTIFS(Tabla1[[#All],[sem 05]],"=P",Tabla1[[#All],[llave2]],Gráficos_!C63))</f>
        <v/>
      </c>
      <c r="O63" t="str">
        <f>IF(C63="","",COUNTIFS(Tabla1[[#All],[sem 06]],"=P",Tabla1[[#All],[llave2]],Gráficos_!C63))</f>
        <v/>
      </c>
      <c r="P63" t="str">
        <f>IF(C63="","",COUNTIFS(Tabla1[[#All],[sem 07]],"=P",Tabla1[[#All],[llave2]],Gráficos_!C63))</f>
        <v/>
      </c>
      <c r="Q63" t="str">
        <f>IF(C63="","",COUNTIFS(Tabla1[[#All],[sem 08]],"=P",Tabla1[[#All],[llave2]],Gráficos_!C63))</f>
        <v/>
      </c>
      <c r="R63" t="str">
        <f>IF(C63="","",COUNTIFS(Tabla1[[#All],[sem 09]],"=P",Tabla1[[#All],[llave2]],Gráficos_!C63))</f>
        <v/>
      </c>
      <c r="S63" t="str">
        <f>IF(C63="","",COUNTIFS(Tabla1[[#All],[sem 10]],"=P",Tabla1[[#All],[llave2]],Gráficos_!C63))</f>
        <v/>
      </c>
      <c r="T63" t="str">
        <f>IF(C63="","",COUNTIFS(Tabla1[[#All],[sem 11]],"=P",Tabla1[[#All],[llave2]],Gráficos_!C63))</f>
        <v/>
      </c>
      <c r="U63" t="str">
        <f>IF(C63="","",COUNTIFS(Tabla1[[#All],[sem 12]],"=P",Tabla1[[#All],[llave2]],Gráficos_!C63))</f>
        <v/>
      </c>
      <c r="V63" t="str">
        <f>IF(C63="","",COUNTIFS(Tabla1[[#All],[sem 13]],"=P",Tabla1[[#All],[llave2]],Gráficos_!C63))</f>
        <v/>
      </c>
      <c r="W63" t="str">
        <f>IF(C63="","",COUNTIFS(Tabla1[[#All],[sem 14]],"=P",Tabla1[[#All],[llave2]],Gráficos_!C63))</f>
        <v/>
      </c>
      <c r="X63" t="str">
        <f>IF(C63="","",COUNTIFS(Tabla1[[#All],[sem 15]],"=P",Tabla1[[#All],[llave2]],Gráficos_!C63))</f>
        <v/>
      </c>
      <c r="Y63" s="190" t="str">
        <f>IF(C63="","",COUNTIFS(Tabla1[[#All],[sem 16]],"=P",Tabla1[[#All],[llave2]],Gráficos_!C63))</f>
        <v/>
      </c>
      <c r="AA63" s="186" t="str">
        <f t="shared" si="17"/>
        <v/>
      </c>
      <c r="AB63" t="str">
        <f t="shared" si="18"/>
        <v/>
      </c>
      <c r="AC63" s="63" t="str">
        <f t="shared" si="19"/>
        <v/>
      </c>
      <c r="AD63" t="str">
        <f t="shared" si="20"/>
        <v/>
      </c>
      <c r="AE63" t="str">
        <f t="shared" si="13"/>
        <v/>
      </c>
      <c r="AF63" t="str">
        <f t="shared" si="21"/>
        <v/>
      </c>
      <c r="AG63" t="str">
        <f t="shared" si="22"/>
        <v/>
      </c>
      <c r="AH63" t="str">
        <f t="shared" si="23"/>
        <v/>
      </c>
      <c r="AI63" t="str">
        <f t="shared" si="24"/>
        <v/>
      </c>
      <c r="AK63" t="str">
        <f t="shared" si="25"/>
        <v/>
      </c>
      <c r="AL63" t="str">
        <f t="shared" si="25"/>
        <v/>
      </c>
      <c r="AM63" t="str">
        <f t="shared" si="25"/>
        <v/>
      </c>
      <c r="AN63" t="str">
        <f t="shared" si="25"/>
        <v/>
      </c>
      <c r="AO63" t="str">
        <f t="shared" si="25"/>
        <v/>
      </c>
      <c r="AP63" t="str">
        <f t="shared" si="25"/>
        <v/>
      </c>
      <c r="AQ63" t="str">
        <f t="shared" si="25"/>
        <v/>
      </c>
      <c r="AR63" t="str">
        <f t="shared" si="25"/>
        <v/>
      </c>
      <c r="AS63" t="str">
        <f t="shared" si="25"/>
        <v/>
      </c>
      <c r="AT63" t="str">
        <f t="shared" si="25"/>
        <v/>
      </c>
      <c r="AU63" t="str">
        <f t="shared" si="25"/>
        <v/>
      </c>
      <c r="AV63" t="str">
        <f t="shared" si="25"/>
        <v/>
      </c>
      <c r="AW63" t="str">
        <f t="shared" si="9"/>
        <v/>
      </c>
      <c r="AX63" t="str">
        <f t="shared" si="10"/>
        <v/>
      </c>
      <c r="AY63" t="str">
        <f t="shared" si="11"/>
        <v/>
      </c>
      <c r="AZ63" s="190" t="str">
        <f t="shared" si="12"/>
        <v/>
      </c>
      <c r="BA63" t="str">
        <f t="shared" si="15"/>
        <v/>
      </c>
    </row>
    <row r="64" spans="9:96">
      <c r="I64" t="str">
        <f>IF(C64="","",COUNTIFS(Tabla1[[#All],[¿Pasó a miembro?]],"Si",Tabla1[[#All],[Tipo Incrito]],"&lt;&gt;Pre-Inscrito",Tabla1[[#All],[llave2]],Gráficos_!C64))</f>
        <v/>
      </c>
      <c r="J64" s="186" t="str">
        <f>IF(C64="","",COUNTIFS(Tabla1[[#All],[sem 01]],"=P",Tabla1[[#All],[llave2]],Gráficos_!C64))</f>
        <v/>
      </c>
      <c r="K64" t="str">
        <f>IF(C64="","",COUNTIFS(Tabla1[[#All],[sem 02]],"=P",Tabla1[[#All],[llave2]],Gráficos_!C64))</f>
        <v/>
      </c>
      <c r="L64" t="str">
        <f>IF(C64="","",COUNTIFS(Tabla1[[#All],[sem 03]],"=P",Tabla1[[#All],[llave2]],Gráficos_!C64))</f>
        <v/>
      </c>
      <c r="M64" t="str">
        <f>IF(C64="","",COUNTIFS(Tabla1[[#All],[sem 04]],"=P",Tabla1[[#All],[llave2]],Gráficos_!C64))</f>
        <v/>
      </c>
      <c r="N64" t="str">
        <f>IF(C64="","",COUNTIFS(Tabla1[[#All],[sem 05]],"=P",Tabla1[[#All],[llave2]],Gráficos_!C64))</f>
        <v/>
      </c>
      <c r="O64" t="str">
        <f>IF(C64="","",COUNTIFS(Tabla1[[#All],[sem 06]],"=P",Tabla1[[#All],[llave2]],Gráficos_!C64))</f>
        <v/>
      </c>
      <c r="P64" t="str">
        <f>IF(C64="","",COUNTIFS(Tabla1[[#All],[sem 07]],"=P",Tabla1[[#All],[llave2]],Gráficos_!C64))</f>
        <v/>
      </c>
      <c r="Q64" t="str">
        <f>IF(C64="","",COUNTIFS(Tabla1[[#All],[sem 08]],"=P",Tabla1[[#All],[llave2]],Gráficos_!C64))</f>
        <v/>
      </c>
      <c r="R64" t="str">
        <f>IF(C64="","",COUNTIFS(Tabla1[[#All],[sem 09]],"=P",Tabla1[[#All],[llave2]],Gráficos_!C64))</f>
        <v/>
      </c>
      <c r="S64" t="str">
        <f>IF(C64="","",COUNTIFS(Tabla1[[#All],[sem 10]],"=P",Tabla1[[#All],[llave2]],Gráficos_!C64))</f>
        <v/>
      </c>
      <c r="T64" t="str">
        <f>IF(C64="","",COUNTIFS(Tabla1[[#All],[sem 11]],"=P",Tabla1[[#All],[llave2]],Gráficos_!C64))</f>
        <v/>
      </c>
      <c r="U64" t="str">
        <f>IF(C64="","",COUNTIFS(Tabla1[[#All],[sem 12]],"=P",Tabla1[[#All],[llave2]],Gráficos_!C64))</f>
        <v/>
      </c>
      <c r="V64" t="str">
        <f>IF(C64="","",COUNTIFS(Tabla1[[#All],[sem 13]],"=P",Tabla1[[#All],[llave2]],Gráficos_!C64))</f>
        <v/>
      </c>
      <c r="W64" t="str">
        <f>IF(C64="","",COUNTIFS(Tabla1[[#All],[sem 14]],"=P",Tabla1[[#All],[llave2]],Gráficos_!C64))</f>
        <v/>
      </c>
      <c r="X64" t="str">
        <f>IF(C64="","",COUNTIFS(Tabla1[[#All],[sem 15]],"=P",Tabla1[[#All],[llave2]],Gráficos_!C64))</f>
        <v/>
      </c>
      <c r="Y64" s="190" t="str">
        <f>IF(C64="","",COUNTIFS(Tabla1[[#All],[sem 16]],"=P",Tabla1[[#All],[llave2]],Gráficos_!C64))</f>
        <v/>
      </c>
      <c r="AA64" s="186" t="str">
        <f t="shared" si="17"/>
        <v/>
      </c>
      <c r="AB64" t="str">
        <f t="shared" si="18"/>
        <v/>
      </c>
      <c r="AC64" s="63" t="str">
        <f t="shared" si="19"/>
        <v/>
      </c>
      <c r="AD64" t="str">
        <f t="shared" si="20"/>
        <v/>
      </c>
      <c r="AE64" t="str">
        <f t="shared" si="13"/>
        <v/>
      </c>
      <c r="AF64" t="str">
        <f t="shared" si="21"/>
        <v/>
      </c>
      <c r="AG64" t="str">
        <f t="shared" si="22"/>
        <v/>
      </c>
      <c r="AH64" t="str">
        <f t="shared" si="23"/>
        <v/>
      </c>
      <c r="AI64" t="str">
        <f t="shared" si="24"/>
        <v/>
      </c>
      <c r="AK64" t="str">
        <f t="shared" si="25"/>
        <v/>
      </c>
      <c r="AL64" t="str">
        <f t="shared" si="25"/>
        <v/>
      </c>
      <c r="AM64" t="str">
        <f t="shared" si="25"/>
        <v/>
      </c>
      <c r="AN64" t="str">
        <f t="shared" si="25"/>
        <v/>
      </c>
      <c r="AO64" t="str">
        <f t="shared" si="25"/>
        <v/>
      </c>
      <c r="AP64" t="str">
        <f t="shared" si="25"/>
        <v/>
      </c>
      <c r="AQ64" t="str">
        <f t="shared" si="25"/>
        <v/>
      </c>
      <c r="AR64" t="str">
        <f t="shared" si="25"/>
        <v/>
      </c>
      <c r="AS64" t="str">
        <f t="shared" si="25"/>
        <v/>
      </c>
      <c r="AT64" t="str">
        <f t="shared" si="25"/>
        <v/>
      </c>
      <c r="AU64" t="str">
        <f t="shared" si="25"/>
        <v/>
      </c>
      <c r="AV64" t="str">
        <f t="shared" si="25"/>
        <v/>
      </c>
      <c r="AW64" t="str">
        <f t="shared" si="9"/>
        <v/>
      </c>
      <c r="AX64" t="str">
        <f t="shared" si="10"/>
        <v/>
      </c>
      <c r="AY64" t="str">
        <f t="shared" si="11"/>
        <v/>
      </c>
      <c r="AZ64" s="190" t="str">
        <f t="shared" si="12"/>
        <v/>
      </c>
      <c r="BA64" t="str">
        <f t="shared" si="15"/>
        <v/>
      </c>
    </row>
    <row r="65" spans="9:53">
      <c r="I65" t="str">
        <f>IF(C65="","",COUNTIFS(Tabla1[[#All],[¿Pasó a miembro?]],"Si",Tabla1[[#All],[Tipo Incrito]],"&lt;&gt;Pre-Inscrito",Tabla1[[#All],[llave2]],Gráficos_!C65))</f>
        <v/>
      </c>
      <c r="J65" s="186" t="str">
        <f>IF(C65="","",COUNTIFS(Tabla1[[#All],[sem 01]],"=P",Tabla1[[#All],[llave2]],Gráficos_!C65))</f>
        <v/>
      </c>
      <c r="K65" t="str">
        <f>IF(C65="","",COUNTIFS(Tabla1[[#All],[sem 02]],"=P",Tabla1[[#All],[llave2]],Gráficos_!C65))</f>
        <v/>
      </c>
      <c r="L65" t="str">
        <f>IF(C65="","",COUNTIFS(Tabla1[[#All],[sem 03]],"=P",Tabla1[[#All],[llave2]],Gráficos_!C65))</f>
        <v/>
      </c>
      <c r="M65" t="str">
        <f>IF(C65="","",COUNTIFS(Tabla1[[#All],[sem 04]],"=P",Tabla1[[#All],[llave2]],Gráficos_!C65))</f>
        <v/>
      </c>
      <c r="N65" t="str">
        <f>IF(C65="","",COUNTIFS(Tabla1[[#All],[sem 05]],"=P",Tabla1[[#All],[llave2]],Gráficos_!C65))</f>
        <v/>
      </c>
      <c r="O65" t="str">
        <f>IF(C65="","",COUNTIFS(Tabla1[[#All],[sem 06]],"=P",Tabla1[[#All],[llave2]],Gráficos_!C65))</f>
        <v/>
      </c>
      <c r="P65" t="str">
        <f>IF(C65="","",COUNTIFS(Tabla1[[#All],[sem 07]],"=P",Tabla1[[#All],[llave2]],Gráficos_!C65))</f>
        <v/>
      </c>
      <c r="Q65" t="str">
        <f>IF(C65="","",COUNTIFS(Tabla1[[#All],[sem 08]],"=P",Tabla1[[#All],[llave2]],Gráficos_!C65))</f>
        <v/>
      </c>
      <c r="R65" t="str">
        <f>IF(C65="","",COUNTIFS(Tabla1[[#All],[sem 09]],"=P",Tabla1[[#All],[llave2]],Gráficos_!C65))</f>
        <v/>
      </c>
      <c r="S65" t="str">
        <f>IF(C65="","",COUNTIFS(Tabla1[[#All],[sem 10]],"=P",Tabla1[[#All],[llave2]],Gráficos_!C65))</f>
        <v/>
      </c>
      <c r="T65" t="str">
        <f>IF(C65="","",COUNTIFS(Tabla1[[#All],[sem 11]],"=P",Tabla1[[#All],[llave2]],Gráficos_!C65))</f>
        <v/>
      </c>
      <c r="U65" t="str">
        <f>IF(C65="","",COUNTIFS(Tabla1[[#All],[sem 12]],"=P",Tabla1[[#All],[llave2]],Gráficos_!C65))</f>
        <v/>
      </c>
      <c r="V65" t="str">
        <f>IF(C65="","",COUNTIFS(Tabla1[[#All],[sem 13]],"=P",Tabla1[[#All],[llave2]],Gráficos_!C65))</f>
        <v/>
      </c>
      <c r="W65" t="str">
        <f>IF(C65="","",COUNTIFS(Tabla1[[#All],[sem 14]],"=P",Tabla1[[#All],[llave2]],Gráficos_!C65))</f>
        <v/>
      </c>
      <c r="X65" t="str">
        <f>IF(C65="","",COUNTIFS(Tabla1[[#All],[sem 15]],"=P",Tabla1[[#All],[llave2]],Gráficos_!C65))</f>
        <v/>
      </c>
      <c r="Y65" s="190" t="str">
        <f>IF(C65="","",COUNTIFS(Tabla1[[#All],[sem 16]],"=P",Tabla1[[#All],[llave2]],Gráficos_!C65))</f>
        <v/>
      </c>
      <c r="AA65" s="186" t="str">
        <f t="shared" si="17"/>
        <v/>
      </c>
      <c r="AB65" t="str">
        <f t="shared" si="18"/>
        <v/>
      </c>
      <c r="AC65" s="63" t="str">
        <f t="shared" si="19"/>
        <v/>
      </c>
      <c r="AD65" t="str">
        <f t="shared" si="20"/>
        <v/>
      </c>
      <c r="AE65" t="str">
        <f t="shared" si="13"/>
        <v/>
      </c>
      <c r="AF65" t="str">
        <f t="shared" si="21"/>
        <v/>
      </c>
      <c r="AG65" t="str">
        <f t="shared" si="22"/>
        <v/>
      </c>
      <c r="AH65" t="str">
        <f t="shared" si="23"/>
        <v/>
      </c>
      <c r="AI65" t="str">
        <f t="shared" si="24"/>
        <v/>
      </c>
      <c r="AK65" t="str">
        <f t="shared" si="25"/>
        <v/>
      </c>
      <c r="AL65" t="str">
        <f t="shared" si="25"/>
        <v/>
      </c>
      <c r="AM65" t="str">
        <f t="shared" si="25"/>
        <v/>
      </c>
      <c r="AN65" t="str">
        <f t="shared" si="25"/>
        <v/>
      </c>
      <c r="AO65" t="str">
        <f t="shared" si="25"/>
        <v/>
      </c>
      <c r="AP65" t="str">
        <f t="shared" si="25"/>
        <v/>
      </c>
      <c r="AQ65" t="str">
        <f t="shared" si="25"/>
        <v/>
      </c>
      <c r="AR65" t="str">
        <f t="shared" si="25"/>
        <v/>
      </c>
      <c r="AS65" t="str">
        <f t="shared" si="25"/>
        <v/>
      </c>
      <c r="AT65" t="str">
        <f t="shared" si="25"/>
        <v/>
      </c>
      <c r="AU65" t="str">
        <f t="shared" si="25"/>
        <v/>
      </c>
      <c r="AV65" t="str">
        <f t="shared" si="25"/>
        <v/>
      </c>
      <c r="AW65" t="str">
        <f t="shared" si="9"/>
        <v/>
      </c>
      <c r="AX65" t="str">
        <f t="shared" si="10"/>
        <v/>
      </c>
      <c r="AY65" t="str">
        <f t="shared" si="11"/>
        <v/>
      </c>
      <c r="AZ65" s="190" t="str">
        <f t="shared" si="12"/>
        <v/>
      </c>
      <c r="BA65" t="str">
        <f t="shared" si="15"/>
        <v/>
      </c>
    </row>
    <row r="66" spans="9:53">
      <c r="I66" t="str">
        <f>IF(C66="","",COUNTIFS(Tabla1[[#All],[¿Pasó a miembro?]],"Si",Tabla1[[#All],[Tipo Incrito]],"&lt;&gt;Pre-Inscrito",Tabla1[[#All],[llave2]],Gráficos_!C66))</f>
        <v/>
      </c>
      <c r="J66" s="186" t="str">
        <f>IF(C66="","",COUNTIFS(Tabla1[[#All],[sem 01]],"=P",Tabla1[[#All],[llave2]],Gráficos_!C66))</f>
        <v/>
      </c>
      <c r="K66" t="str">
        <f>IF(C66="","",COUNTIFS(Tabla1[[#All],[sem 02]],"=P",Tabla1[[#All],[llave2]],Gráficos_!C66))</f>
        <v/>
      </c>
      <c r="L66" t="str">
        <f>IF(C66="","",COUNTIFS(Tabla1[[#All],[sem 03]],"=P",Tabla1[[#All],[llave2]],Gráficos_!C66))</f>
        <v/>
      </c>
      <c r="M66" t="str">
        <f>IF(C66="","",COUNTIFS(Tabla1[[#All],[sem 04]],"=P",Tabla1[[#All],[llave2]],Gráficos_!C66))</f>
        <v/>
      </c>
      <c r="N66" t="str">
        <f>IF(C66="","",COUNTIFS(Tabla1[[#All],[sem 05]],"=P",Tabla1[[#All],[llave2]],Gráficos_!C66))</f>
        <v/>
      </c>
      <c r="O66" t="str">
        <f>IF(C66="","",COUNTIFS(Tabla1[[#All],[sem 06]],"=P",Tabla1[[#All],[llave2]],Gráficos_!C66))</f>
        <v/>
      </c>
      <c r="P66" t="str">
        <f>IF(C66="","",COUNTIFS(Tabla1[[#All],[sem 07]],"=P",Tabla1[[#All],[llave2]],Gráficos_!C66))</f>
        <v/>
      </c>
      <c r="Q66" t="str">
        <f>IF(C66="","",COUNTIFS(Tabla1[[#All],[sem 08]],"=P",Tabla1[[#All],[llave2]],Gráficos_!C66))</f>
        <v/>
      </c>
      <c r="R66" t="str">
        <f>IF(C66="","",COUNTIFS(Tabla1[[#All],[sem 09]],"=P",Tabla1[[#All],[llave2]],Gráficos_!C66))</f>
        <v/>
      </c>
      <c r="S66" t="str">
        <f>IF(C66="","",COUNTIFS(Tabla1[[#All],[sem 10]],"=P",Tabla1[[#All],[llave2]],Gráficos_!C66))</f>
        <v/>
      </c>
      <c r="T66" t="str">
        <f>IF(C66="","",COUNTIFS(Tabla1[[#All],[sem 11]],"=P",Tabla1[[#All],[llave2]],Gráficos_!C66))</f>
        <v/>
      </c>
      <c r="U66" t="str">
        <f>IF(C66="","",COUNTIFS(Tabla1[[#All],[sem 12]],"=P",Tabla1[[#All],[llave2]],Gráficos_!C66))</f>
        <v/>
      </c>
      <c r="V66" t="str">
        <f>IF(C66="","",COUNTIFS(Tabla1[[#All],[sem 13]],"=P",Tabla1[[#All],[llave2]],Gráficos_!C66))</f>
        <v/>
      </c>
      <c r="W66" t="str">
        <f>IF(C66="","",COUNTIFS(Tabla1[[#All],[sem 14]],"=P",Tabla1[[#All],[llave2]],Gráficos_!C66))</f>
        <v/>
      </c>
      <c r="X66" t="str">
        <f>IF(C66="","",COUNTIFS(Tabla1[[#All],[sem 15]],"=P",Tabla1[[#All],[llave2]],Gráficos_!C66))</f>
        <v/>
      </c>
      <c r="Y66" s="190" t="str">
        <f>IF(C66="","",COUNTIFS(Tabla1[[#All],[sem 16]],"=P",Tabla1[[#All],[llave2]],Gráficos_!C66))</f>
        <v/>
      </c>
      <c r="AA66" s="186" t="str">
        <f t="shared" si="17"/>
        <v/>
      </c>
      <c r="AB66" t="str">
        <f t="shared" si="18"/>
        <v/>
      </c>
      <c r="AC66" s="63" t="str">
        <f t="shared" si="19"/>
        <v/>
      </c>
      <c r="AD66" t="str">
        <f t="shared" si="20"/>
        <v/>
      </c>
      <c r="AE66" t="str">
        <f t="shared" si="13"/>
        <v/>
      </c>
      <c r="AF66" t="str">
        <f t="shared" si="21"/>
        <v/>
      </c>
      <c r="AG66" t="str">
        <f t="shared" si="22"/>
        <v/>
      </c>
      <c r="AH66" t="str">
        <f t="shared" si="23"/>
        <v/>
      </c>
      <c r="AI66" t="str">
        <f t="shared" si="24"/>
        <v/>
      </c>
      <c r="AK66" t="str">
        <f t="shared" si="25"/>
        <v/>
      </c>
      <c r="AL66" t="str">
        <f t="shared" si="25"/>
        <v/>
      </c>
      <c r="AM66" t="str">
        <f t="shared" si="25"/>
        <v/>
      </c>
      <c r="AN66" t="str">
        <f t="shared" si="25"/>
        <v/>
      </c>
      <c r="AO66" t="str">
        <f t="shared" si="25"/>
        <v/>
      </c>
      <c r="AP66" t="str">
        <f t="shared" si="25"/>
        <v/>
      </c>
      <c r="AQ66" t="str">
        <f t="shared" si="25"/>
        <v/>
      </c>
      <c r="AR66" t="str">
        <f t="shared" si="25"/>
        <v/>
      </c>
      <c r="AS66" t="str">
        <f t="shared" si="25"/>
        <v/>
      </c>
      <c r="AT66" t="str">
        <f t="shared" si="25"/>
        <v/>
      </c>
      <c r="AU66" t="str">
        <f t="shared" si="25"/>
        <v/>
      </c>
      <c r="AV66" t="str">
        <f t="shared" si="25"/>
        <v/>
      </c>
      <c r="AW66" t="str">
        <f t="shared" si="9"/>
        <v/>
      </c>
      <c r="AX66" t="str">
        <f t="shared" si="10"/>
        <v/>
      </c>
      <c r="AY66" t="str">
        <f t="shared" si="11"/>
        <v/>
      </c>
      <c r="AZ66" s="190" t="str">
        <f t="shared" si="12"/>
        <v/>
      </c>
      <c r="BA66" t="str">
        <f t="shared" si="15"/>
        <v/>
      </c>
    </row>
    <row r="67" spans="9:53">
      <c r="I67" t="str">
        <f>IF(C67="","",COUNTIFS(Tabla1[[#All],[¿Pasó a miembro?]],"Si",Tabla1[[#All],[Tipo Incrito]],"&lt;&gt;Pre-Inscrito",Tabla1[[#All],[llave2]],Gráficos_!C67))</f>
        <v/>
      </c>
      <c r="J67" s="186" t="str">
        <f>IF(C67="","",COUNTIFS(Tabla1[[#All],[sem 01]],"=P",Tabla1[[#All],[llave2]],Gráficos_!C67))</f>
        <v/>
      </c>
      <c r="K67" t="str">
        <f>IF(C67="","",COUNTIFS(Tabla1[[#All],[sem 02]],"=P",Tabla1[[#All],[llave2]],Gráficos_!C67))</f>
        <v/>
      </c>
      <c r="L67" t="str">
        <f>IF(C67="","",COUNTIFS(Tabla1[[#All],[sem 03]],"=P",Tabla1[[#All],[llave2]],Gráficos_!C67))</f>
        <v/>
      </c>
      <c r="M67" t="str">
        <f>IF(C67="","",COUNTIFS(Tabla1[[#All],[sem 04]],"=P",Tabla1[[#All],[llave2]],Gráficos_!C67))</f>
        <v/>
      </c>
      <c r="N67" t="str">
        <f>IF(C67="","",COUNTIFS(Tabla1[[#All],[sem 05]],"=P",Tabla1[[#All],[llave2]],Gráficos_!C67))</f>
        <v/>
      </c>
      <c r="O67" t="str">
        <f>IF(C67="","",COUNTIFS(Tabla1[[#All],[sem 06]],"=P",Tabla1[[#All],[llave2]],Gráficos_!C67))</f>
        <v/>
      </c>
      <c r="P67" t="str">
        <f>IF(C67="","",COUNTIFS(Tabla1[[#All],[sem 07]],"=P",Tabla1[[#All],[llave2]],Gráficos_!C67))</f>
        <v/>
      </c>
      <c r="Q67" t="str">
        <f>IF(C67="","",COUNTIFS(Tabla1[[#All],[sem 08]],"=P",Tabla1[[#All],[llave2]],Gráficos_!C67))</f>
        <v/>
      </c>
      <c r="R67" t="str">
        <f>IF(C67="","",COUNTIFS(Tabla1[[#All],[sem 09]],"=P",Tabla1[[#All],[llave2]],Gráficos_!C67))</f>
        <v/>
      </c>
      <c r="S67" t="str">
        <f>IF(C67="","",COUNTIFS(Tabla1[[#All],[sem 10]],"=P",Tabla1[[#All],[llave2]],Gráficos_!C67))</f>
        <v/>
      </c>
      <c r="T67" t="str">
        <f>IF(C67="","",COUNTIFS(Tabla1[[#All],[sem 11]],"=P",Tabla1[[#All],[llave2]],Gráficos_!C67))</f>
        <v/>
      </c>
      <c r="U67" t="str">
        <f>IF(C67="","",COUNTIFS(Tabla1[[#All],[sem 12]],"=P",Tabla1[[#All],[llave2]],Gráficos_!C67))</f>
        <v/>
      </c>
      <c r="V67" t="str">
        <f>IF(C67="","",COUNTIFS(Tabla1[[#All],[sem 13]],"=P",Tabla1[[#All],[llave2]],Gráficos_!C67))</f>
        <v/>
      </c>
      <c r="W67" t="str">
        <f>IF(C67="","",COUNTIFS(Tabla1[[#All],[sem 14]],"=P",Tabla1[[#All],[llave2]],Gráficos_!C67))</f>
        <v/>
      </c>
      <c r="X67" t="str">
        <f>IF(C67="","",COUNTIFS(Tabla1[[#All],[sem 15]],"=P",Tabla1[[#All],[llave2]],Gráficos_!C67))</f>
        <v/>
      </c>
      <c r="Y67" s="190" t="str">
        <f>IF(C67="","",COUNTIFS(Tabla1[[#All],[sem 16]],"=P",Tabla1[[#All],[llave2]],Gráficos_!C67))</f>
        <v/>
      </c>
      <c r="AA67" s="186" t="str">
        <f t="shared" si="17"/>
        <v/>
      </c>
      <c r="AB67" t="str">
        <f t="shared" si="18"/>
        <v/>
      </c>
      <c r="AC67" s="63" t="str">
        <f t="shared" si="19"/>
        <v/>
      </c>
      <c r="AD67" t="str">
        <f t="shared" si="20"/>
        <v/>
      </c>
      <c r="AE67" t="str">
        <f t="shared" si="13"/>
        <v/>
      </c>
      <c r="AF67" t="str">
        <f t="shared" si="21"/>
        <v/>
      </c>
      <c r="AG67" t="str">
        <f t="shared" si="22"/>
        <v/>
      </c>
      <c r="AH67" t="str">
        <f t="shared" si="23"/>
        <v/>
      </c>
      <c r="AI67" t="str">
        <f t="shared" si="24"/>
        <v/>
      </c>
      <c r="AK67" t="str">
        <f t="shared" si="25"/>
        <v/>
      </c>
      <c r="AL67" t="str">
        <f t="shared" si="25"/>
        <v/>
      </c>
      <c r="AM67" t="str">
        <f t="shared" si="25"/>
        <v/>
      </c>
      <c r="AN67" t="str">
        <f t="shared" si="25"/>
        <v/>
      </c>
      <c r="AO67" t="str">
        <f t="shared" si="25"/>
        <v/>
      </c>
      <c r="AP67" t="str">
        <f t="shared" si="25"/>
        <v/>
      </c>
      <c r="AQ67" t="str">
        <f t="shared" si="25"/>
        <v/>
      </c>
      <c r="AR67" t="str">
        <f t="shared" si="25"/>
        <v/>
      </c>
      <c r="AS67" t="str">
        <f t="shared" si="25"/>
        <v/>
      </c>
      <c r="AT67" t="str">
        <f t="shared" si="25"/>
        <v/>
      </c>
      <c r="AU67" t="str">
        <f t="shared" si="25"/>
        <v/>
      </c>
      <c r="AV67" t="str">
        <f t="shared" si="25"/>
        <v/>
      </c>
      <c r="AW67" t="str">
        <f t="shared" si="9"/>
        <v/>
      </c>
      <c r="AX67" t="str">
        <f t="shared" si="10"/>
        <v/>
      </c>
      <c r="AY67" t="str">
        <f t="shared" si="11"/>
        <v/>
      </c>
      <c r="AZ67" s="190" t="str">
        <f t="shared" si="12"/>
        <v/>
      </c>
      <c r="BA67" t="str">
        <f t="shared" si="15"/>
        <v/>
      </c>
    </row>
    <row r="68" spans="9:53">
      <c r="I68" t="str">
        <f>IF(C68="","",COUNTIFS(Tabla1[[#All],[¿Pasó a miembro?]],"Si",Tabla1[[#All],[Tipo Incrito]],"&lt;&gt;Pre-Inscrito",Tabla1[[#All],[llave2]],Gráficos_!C68))</f>
        <v/>
      </c>
      <c r="J68" s="186" t="str">
        <f>IF(C68="","",COUNTIFS(Tabla1[[#All],[sem 01]],"=P",Tabla1[[#All],[llave2]],Gráficos_!C68))</f>
        <v/>
      </c>
      <c r="K68" t="str">
        <f>IF(C68="","",COUNTIFS(Tabla1[[#All],[sem 02]],"=P",Tabla1[[#All],[llave2]],Gráficos_!C68))</f>
        <v/>
      </c>
      <c r="L68" t="str">
        <f>IF(C68="","",COUNTIFS(Tabla1[[#All],[sem 03]],"=P",Tabla1[[#All],[llave2]],Gráficos_!C68))</f>
        <v/>
      </c>
      <c r="M68" t="str">
        <f>IF(C68="","",COUNTIFS(Tabla1[[#All],[sem 04]],"=P",Tabla1[[#All],[llave2]],Gráficos_!C68))</f>
        <v/>
      </c>
      <c r="N68" t="str">
        <f>IF(C68="","",COUNTIFS(Tabla1[[#All],[sem 05]],"=P",Tabla1[[#All],[llave2]],Gráficos_!C68))</f>
        <v/>
      </c>
      <c r="O68" t="str">
        <f>IF(C68="","",COUNTIFS(Tabla1[[#All],[sem 06]],"=P",Tabla1[[#All],[llave2]],Gráficos_!C68))</f>
        <v/>
      </c>
      <c r="P68" t="str">
        <f>IF(C68="","",COUNTIFS(Tabla1[[#All],[sem 07]],"=P",Tabla1[[#All],[llave2]],Gráficos_!C68))</f>
        <v/>
      </c>
      <c r="Q68" t="str">
        <f>IF(C68="","",COUNTIFS(Tabla1[[#All],[sem 08]],"=P",Tabla1[[#All],[llave2]],Gráficos_!C68))</f>
        <v/>
      </c>
      <c r="R68" t="str">
        <f>IF(C68="","",COUNTIFS(Tabla1[[#All],[sem 09]],"=P",Tabla1[[#All],[llave2]],Gráficos_!C68))</f>
        <v/>
      </c>
      <c r="S68" t="str">
        <f>IF(C68="","",COUNTIFS(Tabla1[[#All],[sem 10]],"=P",Tabla1[[#All],[llave2]],Gráficos_!C68))</f>
        <v/>
      </c>
      <c r="T68" t="str">
        <f>IF(C68="","",COUNTIFS(Tabla1[[#All],[sem 11]],"=P",Tabla1[[#All],[llave2]],Gráficos_!C68))</f>
        <v/>
      </c>
      <c r="U68" t="str">
        <f>IF(C68="","",COUNTIFS(Tabla1[[#All],[sem 12]],"=P",Tabla1[[#All],[llave2]],Gráficos_!C68))</f>
        <v/>
      </c>
      <c r="V68" t="str">
        <f>IF(C68="","",COUNTIFS(Tabla1[[#All],[sem 13]],"=P",Tabla1[[#All],[llave2]],Gráficos_!C68))</f>
        <v/>
      </c>
      <c r="W68" t="str">
        <f>IF(C68="","",COUNTIFS(Tabla1[[#All],[sem 14]],"=P",Tabla1[[#All],[llave2]],Gráficos_!C68))</f>
        <v/>
      </c>
      <c r="X68" t="str">
        <f>IF(C68="","",COUNTIFS(Tabla1[[#All],[sem 15]],"=P",Tabla1[[#All],[llave2]],Gráficos_!C68))</f>
        <v/>
      </c>
      <c r="Y68" s="190" t="str">
        <f>IF(C68="","",COUNTIFS(Tabla1[[#All],[sem 16]],"=P",Tabla1[[#All],[llave2]],Gráficos_!C68))</f>
        <v/>
      </c>
      <c r="AA68" s="186" t="str">
        <f t="shared" si="17"/>
        <v/>
      </c>
      <c r="AB68" t="str">
        <f t="shared" si="18"/>
        <v/>
      </c>
      <c r="AC68" s="63" t="str">
        <f t="shared" si="19"/>
        <v/>
      </c>
      <c r="AD68" t="str">
        <f t="shared" si="20"/>
        <v/>
      </c>
      <c r="AE68" t="str">
        <f t="shared" si="13"/>
        <v/>
      </c>
      <c r="AF68" t="str">
        <f t="shared" si="21"/>
        <v/>
      </c>
      <c r="AG68" t="str">
        <f t="shared" si="22"/>
        <v/>
      </c>
      <c r="AH68" t="str">
        <f t="shared" si="23"/>
        <v/>
      </c>
      <c r="AI68" t="str">
        <f t="shared" si="24"/>
        <v/>
      </c>
      <c r="AK68" t="str">
        <f t="shared" si="25"/>
        <v/>
      </c>
      <c r="AL68" t="str">
        <f t="shared" si="25"/>
        <v/>
      </c>
      <c r="AM68" t="str">
        <f t="shared" si="25"/>
        <v/>
      </c>
      <c r="AN68" t="str">
        <f t="shared" si="25"/>
        <v/>
      </c>
      <c r="AO68" t="str">
        <f t="shared" si="25"/>
        <v/>
      </c>
      <c r="AP68" t="str">
        <f t="shared" si="25"/>
        <v/>
      </c>
      <c r="AQ68" t="str">
        <f t="shared" si="25"/>
        <v/>
      </c>
      <c r="AR68" t="str">
        <f t="shared" si="25"/>
        <v/>
      </c>
      <c r="AS68" t="str">
        <f t="shared" si="25"/>
        <v/>
      </c>
      <c r="AT68" t="str">
        <f t="shared" si="25"/>
        <v/>
      </c>
      <c r="AU68" t="str">
        <f t="shared" si="25"/>
        <v/>
      </c>
      <c r="AV68" t="str">
        <f t="shared" si="25"/>
        <v/>
      </c>
      <c r="AW68" t="str">
        <f t="shared" si="9"/>
        <v/>
      </c>
      <c r="AX68" t="str">
        <f t="shared" si="10"/>
        <v/>
      </c>
      <c r="AY68" t="str">
        <f t="shared" si="11"/>
        <v/>
      </c>
      <c r="AZ68" s="190" t="str">
        <f t="shared" si="12"/>
        <v/>
      </c>
      <c r="BA68" t="str">
        <f t="shared" si="15"/>
        <v/>
      </c>
    </row>
    <row r="69" spans="9:53">
      <c r="I69" t="str">
        <f>IF(C69="","",COUNTIFS(Tabla1[[#All],[¿Pasó a miembro?]],"Si",Tabla1[[#All],[Tipo Incrito]],"&lt;&gt;Pre-Inscrito",Tabla1[[#All],[llave2]],Gráficos_!C69))</f>
        <v/>
      </c>
      <c r="J69" s="186" t="str">
        <f>IF(C69="","",COUNTIFS(Tabla1[[#All],[sem 01]],"=P",Tabla1[[#All],[llave2]],Gráficos_!C69))</f>
        <v/>
      </c>
      <c r="K69" t="str">
        <f>IF(C69="","",COUNTIFS(Tabla1[[#All],[sem 02]],"=P",Tabla1[[#All],[llave2]],Gráficos_!C69))</f>
        <v/>
      </c>
      <c r="L69" t="str">
        <f>IF(C69="","",COUNTIFS(Tabla1[[#All],[sem 03]],"=P",Tabla1[[#All],[llave2]],Gráficos_!C69))</f>
        <v/>
      </c>
      <c r="M69" t="str">
        <f>IF(C69="","",COUNTIFS(Tabla1[[#All],[sem 04]],"=P",Tabla1[[#All],[llave2]],Gráficos_!C69))</f>
        <v/>
      </c>
      <c r="N69" t="str">
        <f>IF(C69="","",COUNTIFS(Tabla1[[#All],[sem 05]],"=P",Tabla1[[#All],[llave2]],Gráficos_!C69))</f>
        <v/>
      </c>
      <c r="O69" t="str">
        <f>IF(C69="","",COUNTIFS(Tabla1[[#All],[sem 06]],"=P",Tabla1[[#All],[llave2]],Gráficos_!C69))</f>
        <v/>
      </c>
      <c r="P69" t="str">
        <f>IF(C69="","",COUNTIFS(Tabla1[[#All],[sem 07]],"=P",Tabla1[[#All],[llave2]],Gráficos_!C69))</f>
        <v/>
      </c>
      <c r="Q69" t="str">
        <f>IF(C69="","",COUNTIFS(Tabla1[[#All],[sem 08]],"=P",Tabla1[[#All],[llave2]],Gráficos_!C69))</f>
        <v/>
      </c>
      <c r="R69" t="str">
        <f>IF(C69="","",COUNTIFS(Tabla1[[#All],[sem 09]],"=P",Tabla1[[#All],[llave2]],Gráficos_!C69))</f>
        <v/>
      </c>
      <c r="S69" t="str">
        <f>IF(C69="","",COUNTIFS(Tabla1[[#All],[sem 10]],"=P",Tabla1[[#All],[llave2]],Gráficos_!C69))</f>
        <v/>
      </c>
      <c r="T69" t="str">
        <f>IF(C69="","",COUNTIFS(Tabla1[[#All],[sem 11]],"=P",Tabla1[[#All],[llave2]],Gráficos_!C69))</f>
        <v/>
      </c>
      <c r="U69" t="str">
        <f>IF(C69="","",COUNTIFS(Tabla1[[#All],[sem 12]],"=P",Tabla1[[#All],[llave2]],Gráficos_!C69))</f>
        <v/>
      </c>
      <c r="V69" t="str">
        <f>IF(C69="","",COUNTIFS(Tabla1[[#All],[sem 13]],"=P",Tabla1[[#All],[llave2]],Gráficos_!C69))</f>
        <v/>
      </c>
      <c r="W69" t="str">
        <f>IF(C69="","",COUNTIFS(Tabla1[[#All],[sem 14]],"=P",Tabla1[[#All],[llave2]],Gráficos_!C69))</f>
        <v/>
      </c>
      <c r="X69" t="str">
        <f>IF(C69="","",COUNTIFS(Tabla1[[#All],[sem 15]],"=P",Tabla1[[#All],[llave2]],Gráficos_!C69))</f>
        <v/>
      </c>
      <c r="Y69" s="190" t="str">
        <f>IF(C69="","",COUNTIFS(Tabla1[[#All],[sem 16]],"=P",Tabla1[[#All],[llave2]],Gráficos_!C69))</f>
        <v/>
      </c>
      <c r="AA69" s="186" t="str">
        <f t="shared" si="17"/>
        <v/>
      </c>
      <c r="AB69" t="str">
        <f t="shared" si="18"/>
        <v/>
      </c>
      <c r="AC69" s="63" t="str">
        <f t="shared" si="19"/>
        <v/>
      </c>
      <c r="AD69" t="str">
        <f t="shared" si="20"/>
        <v/>
      </c>
      <c r="AE69" t="str">
        <f t="shared" si="13"/>
        <v/>
      </c>
      <c r="AF69" t="str">
        <f t="shared" si="21"/>
        <v/>
      </c>
      <c r="AG69" t="str">
        <f t="shared" si="22"/>
        <v/>
      </c>
      <c r="AH69" t="str">
        <f t="shared" si="23"/>
        <v/>
      </c>
      <c r="AI69" t="str">
        <f t="shared" si="24"/>
        <v/>
      </c>
      <c r="AK69" t="str">
        <f t="shared" si="25"/>
        <v/>
      </c>
      <c r="AL69" t="str">
        <f t="shared" si="25"/>
        <v/>
      </c>
      <c r="AM69" t="str">
        <f t="shared" si="25"/>
        <v/>
      </c>
      <c r="AN69" t="str">
        <f t="shared" si="25"/>
        <v/>
      </c>
      <c r="AO69" t="str">
        <f t="shared" si="25"/>
        <v/>
      </c>
      <c r="AP69" t="str">
        <f t="shared" si="25"/>
        <v/>
      </c>
      <c r="AQ69" t="str">
        <f t="shared" si="25"/>
        <v/>
      </c>
      <c r="AR69" t="str">
        <f t="shared" si="25"/>
        <v/>
      </c>
      <c r="AS69" t="str">
        <f t="shared" si="25"/>
        <v/>
      </c>
      <c r="AT69" t="str">
        <f t="shared" si="25"/>
        <v/>
      </c>
      <c r="AU69" t="str">
        <f t="shared" si="25"/>
        <v/>
      </c>
      <c r="AV69" t="str">
        <f t="shared" si="25"/>
        <v/>
      </c>
      <c r="AW69" t="str">
        <f t="shared" si="9"/>
        <v/>
      </c>
      <c r="AX69" t="str">
        <f t="shared" si="10"/>
        <v/>
      </c>
      <c r="AY69" t="str">
        <f t="shared" si="11"/>
        <v/>
      </c>
      <c r="AZ69" s="190" t="str">
        <f t="shared" si="12"/>
        <v/>
      </c>
      <c r="BA69" t="str">
        <f t="shared" si="15"/>
        <v/>
      </c>
    </row>
    <row r="70" spans="9:53">
      <c r="I70" t="str">
        <f>IF(C70="","",COUNTIFS(Tabla1[[#All],[¿Pasó a miembro?]],"Si",Tabla1[[#All],[Tipo Incrito]],"&lt;&gt;Pre-Inscrito",Tabla1[[#All],[llave2]],Gráficos_!C70))</f>
        <v/>
      </c>
      <c r="J70" s="186" t="str">
        <f>IF(C70="","",COUNTIFS(Tabla1[[#All],[sem 01]],"=P",Tabla1[[#All],[llave2]],Gráficos_!C70))</f>
        <v/>
      </c>
      <c r="K70" t="str">
        <f>IF(C70="","",COUNTIFS(Tabla1[[#All],[sem 02]],"=P",Tabla1[[#All],[llave2]],Gráficos_!C70))</f>
        <v/>
      </c>
      <c r="L70" t="str">
        <f>IF(C70="","",COUNTIFS(Tabla1[[#All],[sem 03]],"=P",Tabla1[[#All],[llave2]],Gráficos_!C70))</f>
        <v/>
      </c>
      <c r="M70" t="str">
        <f>IF(C70="","",COUNTIFS(Tabla1[[#All],[sem 04]],"=P",Tabla1[[#All],[llave2]],Gráficos_!C70))</f>
        <v/>
      </c>
      <c r="N70" t="str">
        <f>IF(C70="","",COUNTIFS(Tabla1[[#All],[sem 05]],"=P",Tabla1[[#All],[llave2]],Gráficos_!C70))</f>
        <v/>
      </c>
      <c r="O70" t="str">
        <f>IF(C70="","",COUNTIFS(Tabla1[[#All],[sem 06]],"=P",Tabla1[[#All],[llave2]],Gráficos_!C70))</f>
        <v/>
      </c>
      <c r="P70" t="str">
        <f>IF(C70="","",COUNTIFS(Tabla1[[#All],[sem 07]],"=P",Tabla1[[#All],[llave2]],Gráficos_!C70))</f>
        <v/>
      </c>
      <c r="Q70" t="str">
        <f>IF(C70="","",COUNTIFS(Tabla1[[#All],[sem 08]],"=P",Tabla1[[#All],[llave2]],Gráficos_!C70))</f>
        <v/>
      </c>
      <c r="R70" t="str">
        <f>IF(C70="","",COUNTIFS(Tabla1[[#All],[sem 09]],"=P",Tabla1[[#All],[llave2]],Gráficos_!C70))</f>
        <v/>
      </c>
      <c r="S70" t="str">
        <f>IF(C70="","",COUNTIFS(Tabla1[[#All],[sem 10]],"=P",Tabla1[[#All],[llave2]],Gráficos_!C70))</f>
        <v/>
      </c>
      <c r="T70" t="str">
        <f>IF(C70="","",COUNTIFS(Tabla1[[#All],[sem 11]],"=P",Tabla1[[#All],[llave2]],Gráficos_!C70))</f>
        <v/>
      </c>
      <c r="U70" t="str">
        <f>IF(C70="","",COUNTIFS(Tabla1[[#All],[sem 12]],"=P",Tabla1[[#All],[llave2]],Gráficos_!C70))</f>
        <v/>
      </c>
      <c r="V70" t="str">
        <f>IF(C70="","",COUNTIFS(Tabla1[[#All],[sem 13]],"=P",Tabla1[[#All],[llave2]],Gráficos_!C70))</f>
        <v/>
      </c>
      <c r="W70" t="str">
        <f>IF(C70="","",COUNTIFS(Tabla1[[#All],[sem 14]],"=P",Tabla1[[#All],[llave2]],Gráficos_!C70))</f>
        <v/>
      </c>
      <c r="X70" t="str">
        <f>IF(C70="","",COUNTIFS(Tabla1[[#All],[sem 15]],"=P",Tabla1[[#All],[llave2]],Gráficos_!C70))</f>
        <v/>
      </c>
      <c r="Y70" s="190" t="str">
        <f>IF(C70="","",COUNTIFS(Tabla1[[#All],[sem 16]],"=P",Tabla1[[#All],[llave2]],Gráficos_!C70))</f>
        <v/>
      </c>
      <c r="AA70" s="186" t="str">
        <f t="shared" si="17"/>
        <v/>
      </c>
      <c r="AB70" t="str">
        <f t="shared" si="18"/>
        <v/>
      </c>
      <c r="AC70" s="63" t="str">
        <f t="shared" si="19"/>
        <v/>
      </c>
      <c r="AD70" t="str">
        <f t="shared" si="20"/>
        <v/>
      </c>
      <c r="AE70" t="str">
        <f t="shared" si="13"/>
        <v/>
      </c>
      <c r="AF70" t="str">
        <f t="shared" si="21"/>
        <v/>
      </c>
      <c r="AG70" t="str">
        <f t="shared" si="22"/>
        <v/>
      </c>
      <c r="AH70" t="str">
        <f t="shared" si="23"/>
        <v/>
      </c>
      <c r="AI70" t="str">
        <f t="shared" si="24"/>
        <v/>
      </c>
      <c r="AK70" t="str">
        <f t="shared" si="25"/>
        <v/>
      </c>
      <c r="AL70" t="str">
        <f t="shared" si="25"/>
        <v/>
      </c>
      <c r="AM70" t="str">
        <f t="shared" si="25"/>
        <v/>
      </c>
      <c r="AN70" t="str">
        <f t="shared" si="25"/>
        <v/>
      </c>
      <c r="AO70" t="str">
        <f t="shared" si="25"/>
        <v/>
      </c>
      <c r="AP70" t="str">
        <f t="shared" si="25"/>
        <v/>
      </c>
      <c r="AQ70" t="str">
        <f t="shared" si="25"/>
        <v/>
      </c>
      <c r="AR70" t="str">
        <f t="shared" si="25"/>
        <v/>
      </c>
      <c r="AS70" t="str">
        <f t="shared" si="25"/>
        <v/>
      </c>
      <c r="AT70" t="str">
        <f t="shared" si="25"/>
        <v/>
      </c>
      <c r="AU70" t="str">
        <f t="shared" si="25"/>
        <v/>
      </c>
      <c r="AV70" t="str">
        <f t="shared" si="25"/>
        <v/>
      </c>
      <c r="AW70" t="str">
        <f t="shared" si="9"/>
        <v/>
      </c>
      <c r="AX70" t="str">
        <f t="shared" si="10"/>
        <v/>
      </c>
      <c r="AY70" t="str">
        <f t="shared" si="11"/>
        <v/>
      </c>
      <c r="AZ70" s="190" t="str">
        <f t="shared" si="12"/>
        <v/>
      </c>
      <c r="BA70" t="str">
        <f t="shared" si="15"/>
        <v/>
      </c>
    </row>
    <row r="71" spans="9:53">
      <c r="I71" t="str">
        <f>IF(C71="","",COUNTIFS(Tabla1[[#All],[¿Pasó a miembro?]],"Si",Tabla1[[#All],[Tipo Incrito]],"&lt;&gt;Pre-Inscrito",Tabla1[[#All],[llave2]],Gráficos_!C71))</f>
        <v/>
      </c>
      <c r="J71" s="186" t="str">
        <f>IF(C71="","",COUNTIFS(Tabla1[[#All],[sem 01]],"=P",Tabla1[[#All],[llave2]],Gráficos_!C71))</f>
        <v/>
      </c>
      <c r="K71" t="str">
        <f>IF(C71="","",COUNTIFS(Tabla1[[#All],[sem 02]],"=P",Tabla1[[#All],[llave2]],Gráficos_!C71))</f>
        <v/>
      </c>
      <c r="L71" t="str">
        <f>IF(C71="","",COUNTIFS(Tabla1[[#All],[sem 03]],"=P",Tabla1[[#All],[llave2]],Gráficos_!C71))</f>
        <v/>
      </c>
      <c r="M71" t="str">
        <f>IF(C71="","",COUNTIFS(Tabla1[[#All],[sem 04]],"=P",Tabla1[[#All],[llave2]],Gráficos_!C71))</f>
        <v/>
      </c>
      <c r="N71" t="str">
        <f>IF(C71="","",COUNTIFS(Tabla1[[#All],[sem 05]],"=P",Tabla1[[#All],[llave2]],Gráficos_!C71))</f>
        <v/>
      </c>
      <c r="O71" t="str">
        <f>IF(C71="","",COUNTIFS(Tabla1[[#All],[sem 06]],"=P",Tabla1[[#All],[llave2]],Gráficos_!C71))</f>
        <v/>
      </c>
      <c r="P71" t="str">
        <f>IF(C71="","",COUNTIFS(Tabla1[[#All],[sem 07]],"=P",Tabla1[[#All],[llave2]],Gráficos_!C71))</f>
        <v/>
      </c>
      <c r="Q71" t="str">
        <f>IF(C71="","",COUNTIFS(Tabla1[[#All],[sem 08]],"=P",Tabla1[[#All],[llave2]],Gráficos_!C71))</f>
        <v/>
      </c>
      <c r="R71" t="str">
        <f>IF(C71="","",COUNTIFS(Tabla1[[#All],[sem 09]],"=P",Tabla1[[#All],[llave2]],Gráficos_!C71))</f>
        <v/>
      </c>
      <c r="S71" t="str">
        <f>IF(C71="","",COUNTIFS(Tabla1[[#All],[sem 10]],"=P",Tabla1[[#All],[llave2]],Gráficos_!C71))</f>
        <v/>
      </c>
      <c r="T71" t="str">
        <f>IF(C71="","",COUNTIFS(Tabla1[[#All],[sem 11]],"=P",Tabla1[[#All],[llave2]],Gráficos_!C71))</f>
        <v/>
      </c>
      <c r="U71" t="str">
        <f>IF(C71="","",COUNTIFS(Tabla1[[#All],[sem 12]],"=P",Tabla1[[#All],[llave2]],Gráficos_!C71))</f>
        <v/>
      </c>
      <c r="V71" t="str">
        <f>IF(C71="","",COUNTIFS(Tabla1[[#All],[sem 13]],"=P",Tabla1[[#All],[llave2]],Gráficos_!C71))</f>
        <v/>
      </c>
      <c r="W71" t="str">
        <f>IF(C71="","",COUNTIFS(Tabla1[[#All],[sem 14]],"=P",Tabla1[[#All],[llave2]],Gráficos_!C71))</f>
        <v/>
      </c>
      <c r="X71" t="str">
        <f>IF(C71="","",COUNTIFS(Tabla1[[#All],[sem 15]],"=P",Tabla1[[#All],[llave2]],Gráficos_!C71))</f>
        <v/>
      </c>
      <c r="Y71" s="190" t="str">
        <f>IF(C71="","",COUNTIFS(Tabla1[[#All],[sem 16]],"=P",Tabla1[[#All],[llave2]],Gráficos_!C71))</f>
        <v/>
      </c>
      <c r="AA71" s="186" t="str">
        <f t="shared" ref="AA71:AA102" si="26">IF(OR(C71="",C71="(En blanco)"),"",C71)</f>
        <v/>
      </c>
      <c r="AB71" t="str">
        <f t="shared" ref="AB71:AB102" si="27">IF(OR(D71="",D71="(En blanco)"),"",D71)</f>
        <v/>
      </c>
      <c r="AC71" s="63" t="str">
        <f t="shared" ref="AC71:AC102" si="28">IF(OR(B71="",B71="(En blanco)"),"",B71)</f>
        <v/>
      </c>
      <c r="AD71" t="str">
        <f t="shared" ref="AD71:AD102" si="29">IF(OR(B71="",B71="(En blanco)"),"",TEXT(B71,"mmmm"))</f>
        <v/>
      </c>
      <c r="AE71" t="str">
        <f t="shared" si="13"/>
        <v/>
      </c>
      <c r="AF71" t="str">
        <f t="shared" ref="AF71:AF102" si="30">IF(OR(E71="",E71="(En blanco)"),"",E71)</f>
        <v/>
      </c>
      <c r="AG71" t="str">
        <f t="shared" ref="AG71:AG102" si="31">IF(OR(F71="",F71="(En blanco)"),"",F71)</f>
        <v/>
      </c>
      <c r="AH71" t="str">
        <f t="shared" ref="AH71:AH102" si="32">IF(OR(G71="",G71="(En blanco)"),"",G71)</f>
        <v/>
      </c>
      <c r="AI71" t="str">
        <f t="shared" ref="AI71:AI102" si="33">IF(H71="","",H71)</f>
        <v/>
      </c>
      <c r="AK71" t="str">
        <f t="shared" si="25"/>
        <v/>
      </c>
      <c r="AL71" t="str">
        <f t="shared" si="25"/>
        <v/>
      </c>
      <c r="AM71" t="str">
        <f t="shared" si="25"/>
        <v/>
      </c>
      <c r="AN71" t="str">
        <f t="shared" si="25"/>
        <v/>
      </c>
      <c r="AO71" t="str">
        <f t="shared" si="25"/>
        <v/>
      </c>
      <c r="AP71" t="str">
        <f t="shared" si="25"/>
        <v/>
      </c>
      <c r="AQ71" t="str">
        <f t="shared" ref="AK71:AV92" si="34">IF(P71="","",P71)</f>
        <v/>
      </c>
      <c r="AR71" t="str">
        <f t="shared" si="34"/>
        <v/>
      </c>
      <c r="AS71" t="str">
        <f t="shared" si="34"/>
        <v/>
      </c>
      <c r="AT71" t="str">
        <f t="shared" si="34"/>
        <v/>
      </c>
      <c r="AU71" t="str">
        <f t="shared" si="34"/>
        <v/>
      </c>
      <c r="AV71" t="str">
        <f t="shared" si="34"/>
        <v/>
      </c>
      <c r="AW71" t="str">
        <f t="shared" ref="AW71:AW100" si="35">IF(V71="","",V71)</f>
        <v/>
      </c>
      <c r="AX71" t="str">
        <f t="shared" ref="AX71:AX100" si="36">IF(W71="","",W71)</f>
        <v/>
      </c>
      <c r="AY71" t="str">
        <f t="shared" ref="AY71:AY100" si="37">IF(X71="","",X71)</f>
        <v/>
      </c>
      <c r="AZ71" s="190" t="str">
        <f t="shared" ref="AZ71:AZ100" si="38">IF(Y71="","",Y71)</f>
        <v/>
      </c>
      <c r="BA71" t="str">
        <f t="shared" si="15"/>
        <v/>
      </c>
    </row>
    <row r="72" spans="9:53">
      <c r="I72" t="str">
        <f>IF(C72="","",COUNTIFS(Tabla1[[#All],[¿Pasó a miembro?]],"Si",Tabla1[[#All],[Tipo Incrito]],"&lt;&gt;Pre-Inscrito",Tabla1[[#All],[llave2]],Gráficos_!C72))</f>
        <v/>
      </c>
      <c r="J72" s="186" t="str">
        <f>IF(C72="","",COUNTIFS(Tabla1[[#All],[sem 01]],"=P",Tabla1[[#All],[llave2]],Gráficos_!C72))</f>
        <v/>
      </c>
      <c r="K72" t="str">
        <f>IF(C72="","",COUNTIFS(Tabla1[[#All],[sem 02]],"=P",Tabla1[[#All],[llave2]],Gráficos_!C72))</f>
        <v/>
      </c>
      <c r="L72" t="str">
        <f>IF(C72="","",COUNTIFS(Tabla1[[#All],[sem 03]],"=P",Tabla1[[#All],[llave2]],Gráficos_!C72))</f>
        <v/>
      </c>
      <c r="M72" t="str">
        <f>IF(C72="","",COUNTIFS(Tabla1[[#All],[sem 04]],"=P",Tabla1[[#All],[llave2]],Gráficos_!C72))</f>
        <v/>
      </c>
      <c r="N72" t="str">
        <f>IF(C72="","",COUNTIFS(Tabla1[[#All],[sem 05]],"=P",Tabla1[[#All],[llave2]],Gráficos_!C72))</f>
        <v/>
      </c>
      <c r="O72" t="str">
        <f>IF(C72="","",COUNTIFS(Tabla1[[#All],[sem 06]],"=P",Tabla1[[#All],[llave2]],Gráficos_!C72))</f>
        <v/>
      </c>
      <c r="P72" t="str">
        <f>IF(C72="","",COUNTIFS(Tabla1[[#All],[sem 07]],"=P",Tabla1[[#All],[llave2]],Gráficos_!C72))</f>
        <v/>
      </c>
      <c r="Q72" t="str">
        <f>IF(C72="","",COUNTIFS(Tabla1[[#All],[sem 08]],"=P",Tabla1[[#All],[llave2]],Gráficos_!C72))</f>
        <v/>
      </c>
      <c r="R72" t="str">
        <f>IF(C72="","",COUNTIFS(Tabla1[[#All],[sem 09]],"=P",Tabla1[[#All],[llave2]],Gráficos_!C72))</f>
        <v/>
      </c>
      <c r="S72" t="str">
        <f>IF(C72="","",COUNTIFS(Tabla1[[#All],[sem 10]],"=P",Tabla1[[#All],[llave2]],Gráficos_!C72))</f>
        <v/>
      </c>
      <c r="T72" t="str">
        <f>IF(C72="","",COUNTIFS(Tabla1[[#All],[sem 11]],"=P",Tabla1[[#All],[llave2]],Gráficos_!C72))</f>
        <v/>
      </c>
      <c r="U72" t="str">
        <f>IF(C72="","",COUNTIFS(Tabla1[[#All],[sem 12]],"=P",Tabla1[[#All],[llave2]],Gráficos_!C72))</f>
        <v/>
      </c>
      <c r="V72" t="str">
        <f>IF(C72="","",COUNTIFS(Tabla1[[#All],[sem 13]],"=P",Tabla1[[#All],[llave2]],Gráficos_!C72))</f>
        <v/>
      </c>
      <c r="W72" t="str">
        <f>IF(C72="","",COUNTIFS(Tabla1[[#All],[sem 14]],"=P",Tabla1[[#All],[llave2]],Gráficos_!C72))</f>
        <v/>
      </c>
      <c r="X72" t="str">
        <f>IF(C72="","",COUNTIFS(Tabla1[[#All],[sem 15]],"=P",Tabla1[[#All],[llave2]],Gráficos_!C72))</f>
        <v/>
      </c>
      <c r="Y72" s="190" t="str">
        <f>IF(C72="","",COUNTIFS(Tabla1[[#All],[sem 16]],"=P",Tabla1[[#All],[llave2]],Gráficos_!C72))</f>
        <v/>
      </c>
      <c r="AA72" s="186" t="str">
        <f t="shared" si="26"/>
        <v/>
      </c>
      <c r="AB72" t="str">
        <f t="shared" si="27"/>
        <v/>
      </c>
      <c r="AC72" s="63" t="str">
        <f t="shared" si="28"/>
        <v/>
      </c>
      <c r="AD72" t="str">
        <f t="shared" si="29"/>
        <v/>
      </c>
      <c r="AE72" t="str">
        <f t="shared" ref="AE72:AE100" si="39">IF(OR(B72="",B72="(En blanco)"),"",TEXT(B72,"yyyy"))</f>
        <v/>
      </c>
      <c r="AF72" t="str">
        <f t="shared" si="30"/>
        <v/>
      </c>
      <c r="AG72" t="str">
        <f t="shared" si="31"/>
        <v/>
      </c>
      <c r="AH72" t="str">
        <f t="shared" si="32"/>
        <v/>
      </c>
      <c r="AI72" t="str">
        <f t="shared" si="33"/>
        <v/>
      </c>
      <c r="AK72" t="str">
        <f t="shared" si="34"/>
        <v/>
      </c>
      <c r="AL72" t="str">
        <f t="shared" si="34"/>
        <v/>
      </c>
      <c r="AM72" t="str">
        <f t="shared" si="34"/>
        <v/>
      </c>
      <c r="AN72" t="str">
        <f t="shared" si="34"/>
        <v/>
      </c>
      <c r="AO72" t="str">
        <f t="shared" si="34"/>
        <v/>
      </c>
      <c r="AP72" t="str">
        <f t="shared" si="34"/>
        <v/>
      </c>
      <c r="AQ72" t="str">
        <f t="shared" si="34"/>
        <v/>
      </c>
      <c r="AR72" t="str">
        <f t="shared" si="34"/>
        <v/>
      </c>
      <c r="AS72" t="str">
        <f t="shared" si="34"/>
        <v/>
      </c>
      <c r="AT72" t="str">
        <f t="shared" si="34"/>
        <v/>
      </c>
      <c r="AU72" t="str">
        <f t="shared" si="34"/>
        <v/>
      </c>
      <c r="AV72" t="str">
        <f t="shared" si="34"/>
        <v/>
      </c>
      <c r="AW72" t="str">
        <f t="shared" si="35"/>
        <v/>
      </c>
      <c r="AX72" t="str">
        <f t="shared" si="36"/>
        <v/>
      </c>
      <c r="AY72" t="str">
        <f t="shared" si="37"/>
        <v/>
      </c>
      <c r="AZ72" s="190" t="str">
        <f t="shared" si="38"/>
        <v/>
      </c>
      <c r="BA72" t="str">
        <f t="shared" ref="BA72:BA135" si="40">IF(I72="","",I72)</f>
        <v/>
      </c>
    </row>
    <row r="73" spans="9:53">
      <c r="I73" t="str">
        <f>IF(C73="","",COUNTIFS(Tabla1[[#All],[¿Pasó a miembro?]],"Si",Tabla1[[#All],[Tipo Incrito]],"&lt;&gt;Pre-Inscrito",Tabla1[[#All],[llave2]],Gráficos_!C73))</f>
        <v/>
      </c>
      <c r="J73" s="186" t="str">
        <f>IF(C73="","",COUNTIFS(Tabla1[[#All],[sem 01]],"=P",Tabla1[[#All],[llave2]],Gráficos_!C73))</f>
        <v/>
      </c>
      <c r="K73" t="str">
        <f>IF(C73="","",COUNTIFS(Tabla1[[#All],[sem 02]],"=P",Tabla1[[#All],[llave2]],Gráficos_!C73))</f>
        <v/>
      </c>
      <c r="L73" t="str">
        <f>IF(C73="","",COUNTIFS(Tabla1[[#All],[sem 03]],"=P",Tabla1[[#All],[llave2]],Gráficos_!C73))</f>
        <v/>
      </c>
      <c r="M73" t="str">
        <f>IF(C73="","",COUNTIFS(Tabla1[[#All],[sem 04]],"=P",Tabla1[[#All],[llave2]],Gráficos_!C73))</f>
        <v/>
      </c>
      <c r="N73" t="str">
        <f>IF(C73="","",COUNTIFS(Tabla1[[#All],[sem 05]],"=P",Tabla1[[#All],[llave2]],Gráficos_!C73))</f>
        <v/>
      </c>
      <c r="O73" t="str">
        <f>IF(C73="","",COUNTIFS(Tabla1[[#All],[sem 06]],"=P",Tabla1[[#All],[llave2]],Gráficos_!C73))</f>
        <v/>
      </c>
      <c r="P73" t="str">
        <f>IF(C73="","",COUNTIFS(Tabla1[[#All],[sem 07]],"=P",Tabla1[[#All],[llave2]],Gráficos_!C73))</f>
        <v/>
      </c>
      <c r="Q73" t="str">
        <f>IF(C73="","",COUNTIFS(Tabla1[[#All],[sem 08]],"=P",Tabla1[[#All],[llave2]],Gráficos_!C73))</f>
        <v/>
      </c>
      <c r="R73" t="str">
        <f>IF(C73="","",COUNTIFS(Tabla1[[#All],[sem 09]],"=P",Tabla1[[#All],[llave2]],Gráficos_!C73))</f>
        <v/>
      </c>
      <c r="S73" t="str">
        <f>IF(C73="","",COUNTIFS(Tabla1[[#All],[sem 10]],"=P",Tabla1[[#All],[llave2]],Gráficos_!C73))</f>
        <v/>
      </c>
      <c r="T73" t="str">
        <f>IF(C73="","",COUNTIFS(Tabla1[[#All],[sem 11]],"=P",Tabla1[[#All],[llave2]],Gráficos_!C73))</f>
        <v/>
      </c>
      <c r="U73" t="str">
        <f>IF(C73="","",COUNTIFS(Tabla1[[#All],[sem 12]],"=P",Tabla1[[#All],[llave2]],Gráficos_!C73))</f>
        <v/>
      </c>
      <c r="V73" t="str">
        <f>IF(C73="","",COUNTIFS(Tabla1[[#All],[sem 13]],"=P",Tabla1[[#All],[llave2]],Gráficos_!C73))</f>
        <v/>
      </c>
      <c r="W73" t="str">
        <f>IF(C73="","",COUNTIFS(Tabla1[[#All],[sem 14]],"=P",Tabla1[[#All],[llave2]],Gráficos_!C73))</f>
        <v/>
      </c>
      <c r="X73" t="str">
        <f>IF(C73="","",COUNTIFS(Tabla1[[#All],[sem 15]],"=P",Tabla1[[#All],[llave2]],Gráficos_!C73))</f>
        <v/>
      </c>
      <c r="Y73" s="190" t="str">
        <f>IF(C73="","",COUNTIFS(Tabla1[[#All],[sem 16]],"=P",Tabla1[[#All],[llave2]],Gráficos_!C73))</f>
        <v/>
      </c>
      <c r="AA73" s="186" t="str">
        <f t="shared" si="26"/>
        <v/>
      </c>
      <c r="AB73" t="str">
        <f t="shared" si="27"/>
        <v/>
      </c>
      <c r="AC73" s="63" t="str">
        <f t="shared" si="28"/>
        <v/>
      </c>
      <c r="AD73" t="str">
        <f t="shared" si="29"/>
        <v/>
      </c>
      <c r="AE73" t="str">
        <f t="shared" si="39"/>
        <v/>
      </c>
      <c r="AF73" t="str">
        <f t="shared" si="30"/>
        <v/>
      </c>
      <c r="AG73" t="str">
        <f t="shared" si="31"/>
        <v/>
      </c>
      <c r="AH73" t="str">
        <f t="shared" si="32"/>
        <v/>
      </c>
      <c r="AI73" t="str">
        <f t="shared" si="33"/>
        <v/>
      </c>
      <c r="AK73" t="str">
        <f t="shared" si="34"/>
        <v/>
      </c>
      <c r="AL73" t="str">
        <f t="shared" si="34"/>
        <v/>
      </c>
      <c r="AM73" t="str">
        <f t="shared" si="34"/>
        <v/>
      </c>
      <c r="AN73" t="str">
        <f t="shared" si="34"/>
        <v/>
      </c>
      <c r="AO73" t="str">
        <f t="shared" si="34"/>
        <v/>
      </c>
      <c r="AP73" t="str">
        <f t="shared" si="34"/>
        <v/>
      </c>
      <c r="AQ73" t="str">
        <f t="shared" si="34"/>
        <v/>
      </c>
      <c r="AR73" t="str">
        <f t="shared" si="34"/>
        <v/>
      </c>
      <c r="AS73" t="str">
        <f t="shared" si="34"/>
        <v/>
      </c>
      <c r="AT73" t="str">
        <f t="shared" si="34"/>
        <v/>
      </c>
      <c r="AU73" t="str">
        <f t="shared" si="34"/>
        <v/>
      </c>
      <c r="AV73" t="str">
        <f t="shared" si="34"/>
        <v/>
      </c>
      <c r="AW73" t="str">
        <f t="shared" si="35"/>
        <v/>
      </c>
      <c r="AX73" t="str">
        <f t="shared" si="36"/>
        <v/>
      </c>
      <c r="AY73" t="str">
        <f t="shared" si="37"/>
        <v/>
      </c>
      <c r="AZ73" s="190" t="str">
        <f t="shared" si="38"/>
        <v/>
      </c>
      <c r="BA73" t="str">
        <f t="shared" si="40"/>
        <v/>
      </c>
    </row>
    <row r="74" spans="9:53">
      <c r="I74" t="str">
        <f>IF(C74="","",COUNTIFS(Tabla1[[#All],[¿Pasó a miembro?]],"Si",Tabla1[[#All],[Tipo Incrito]],"&lt;&gt;Pre-Inscrito",Tabla1[[#All],[llave2]],Gráficos_!C74))</f>
        <v/>
      </c>
      <c r="J74" s="186" t="str">
        <f>IF(C74="","",COUNTIFS(Tabla1[[#All],[sem 01]],"=P",Tabla1[[#All],[llave2]],Gráficos_!C74))</f>
        <v/>
      </c>
      <c r="K74" t="str">
        <f>IF(C74="","",COUNTIFS(Tabla1[[#All],[sem 02]],"=P",Tabla1[[#All],[llave2]],Gráficos_!C74))</f>
        <v/>
      </c>
      <c r="L74" t="str">
        <f>IF(C74="","",COUNTIFS(Tabla1[[#All],[sem 03]],"=P",Tabla1[[#All],[llave2]],Gráficos_!C74))</f>
        <v/>
      </c>
      <c r="M74" t="str">
        <f>IF(C74="","",COUNTIFS(Tabla1[[#All],[sem 04]],"=P",Tabla1[[#All],[llave2]],Gráficos_!C74))</f>
        <v/>
      </c>
      <c r="N74" t="str">
        <f>IF(C74="","",COUNTIFS(Tabla1[[#All],[sem 05]],"=P",Tabla1[[#All],[llave2]],Gráficos_!C74))</f>
        <v/>
      </c>
      <c r="O74" t="str">
        <f>IF(C74="","",COUNTIFS(Tabla1[[#All],[sem 06]],"=P",Tabla1[[#All],[llave2]],Gráficos_!C74))</f>
        <v/>
      </c>
      <c r="P74" t="str">
        <f>IF(C74="","",COUNTIFS(Tabla1[[#All],[sem 07]],"=P",Tabla1[[#All],[llave2]],Gráficos_!C74))</f>
        <v/>
      </c>
      <c r="Q74" t="str">
        <f>IF(C74="","",COUNTIFS(Tabla1[[#All],[sem 08]],"=P",Tabla1[[#All],[llave2]],Gráficos_!C74))</f>
        <v/>
      </c>
      <c r="R74" t="str">
        <f>IF(C74="","",COUNTIFS(Tabla1[[#All],[sem 09]],"=P",Tabla1[[#All],[llave2]],Gráficos_!C74))</f>
        <v/>
      </c>
      <c r="S74" t="str">
        <f>IF(C74="","",COUNTIFS(Tabla1[[#All],[sem 10]],"=P",Tabla1[[#All],[llave2]],Gráficos_!C74))</f>
        <v/>
      </c>
      <c r="T74" t="str">
        <f>IF(C74="","",COUNTIFS(Tabla1[[#All],[sem 11]],"=P",Tabla1[[#All],[llave2]],Gráficos_!C74))</f>
        <v/>
      </c>
      <c r="U74" t="str">
        <f>IF(C74="","",COUNTIFS(Tabla1[[#All],[sem 12]],"=P",Tabla1[[#All],[llave2]],Gráficos_!C74))</f>
        <v/>
      </c>
      <c r="V74" t="str">
        <f>IF(C74="","",COUNTIFS(Tabla1[[#All],[sem 13]],"=P",Tabla1[[#All],[llave2]],Gráficos_!C74))</f>
        <v/>
      </c>
      <c r="W74" t="str">
        <f>IF(C74="","",COUNTIFS(Tabla1[[#All],[sem 14]],"=P",Tabla1[[#All],[llave2]],Gráficos_!C74))</f>
        <v/>
      </c>
      <c r="X74" t="str">
        <f>IF(C74="","",COUNTIFS(Tabla1[[#All],[sem 15]],"=P",Tabla1[[#All],[llave2]],Gráficos_!C74))</f>
        <v/>
      </c>
      <c r="Y74" s="190" t="str">
        <f>IF(C74="","",COUNTIFS(Tabla1[[#All],[sem 16]],"=P",Tabla1[[#All],[llave2]],Gráficos_!C74))</f>
        <v/>
      </c>
      <c r="AA74" s="186" t="str">
        <f t="shared" si="26"/>
        <v/>
      </c>
      <c r="AB74" t="str">
        <f t="shared" si="27"/>
        <v/>
      </c>
      <c r="AC74" s="63" t="str">
        <f t="shared" si="28"/>
        <v/>
      </c>
      <c r="AD74" t="str">
        <f t="shared" si="29"/>
        <v/>
      </c>
      <c r="AE74" t="str">
        <f t="shared" si="39"/>
        <v/>
      </c>
      <c r="AF74" t="str">
        <f t="shared" si="30"/>
        <v/>
      </c>
      <c r="AG74" t="str">
        <f t="shared" si="31"/>
        <v/>
      </c>
      <c r="AH74" t="str">
        <f t="shared" si="32"/>
        <v/>
      </c>
      <c r="AI74" t="str">
        <f t="shared" si="33"/>
        <v/>
      </c>
      <c r="AK74" t="str">
        <f t="shared" si="34"/>
        <v/>
      </c>
      <c r="AL74" t="str">
        <f t="shared" si="34"/>
        <v/>
      </c>
      <c r="AM74" t="str">
        <f t="shared" si="34"/>
        <v/>
      </c>
      <c r="AN74" t="str">
        <f t="shared" si="34"/>
        <v/>
      </c>
      <c r="AO74" t="str">
        <f t="shared" si="34"/>
        <v/>
      </c>
      <c r="AP74" t="str">
        <f t="shared" si="34"/>
        <v/>
      </c>
      <c r="AQ74" t="str">
        <f t="shared" si="34"/>
        <v/>
      </c>
      <c r="AR74" t="str">
        <f t="shared" si="34"/>
        <v/>
      </c>
      <c r="AS74" t="str">
        <f t="shared" si="34"/>
        <v/>
      </c>
      <c r="AT74" t="str">
        <f t="shared" si="34"/>
        <v/>
      </c>
      <c r="AU74" t="str">
        <f t="shared" si="34"/>
        <v/>
      </c>
      <c r="AV74" t="str">
        <f t="shared" si="34"/>
        <v/>
      </c>
      <c r="AW74" t="str">
        <f t="shared" si="35"/>
        <v/>
      </c>
      <c r="AX74" t="str">
        <f t="shared" si="36"/>
        <v/>
      </c>
      <c r="AY74" t="str">
        <f t="shared" si="37"/>
        <v/>
      </c>
      <c r="AZ74" s="190" t="str">
        <f t="shared" si="38"/>
        <v/>
      </c>
      <c r="BA74" t="str">
        <f t="shared" si="40"/>
        <v/>
      </c>
    </row>
    <row r="75" spans="9:53">
      <c r="I75" t="str">
        <f>IF(C75="","",COUNTIFS(Tabla1[[#All],[¿Pasó a miembro?]],"Si",Tabla1[[#All],[Tipo Incrito]],"&lt;&gt;Pre-Inscrito",Tabla1[[#All],[llave2]],Gráficos_!C75))</f>
        <v/>
      </c>
      <c r="J75" s="186" t="str">
        <f>IF(C75="","",COUNTIFS(Tabla1[[#All],[sem 01]],"=P",Tabla1[[#All],[llave2]],Gráficos_!C75))</f>
        <v/>
      </c>
      <c r="K75" t="str">
        <f>IF(C75="","",COUNTIFS(Tabla1[[#All],[sem 02]],"=P",Tabla1[[#All],[llave2]],Gráficos_!C75))</f>
        <v/>
      </c>
      <c r="L75" t="str">
        <f>IF(C75="","",COUNTIFS(Tabla1[[#All],[sem 03]],"=P",Tabla1[[#All],[llave2]],Gráficos_!C75))</f>
        <v/>
      </c>
      <c r="M75" t="str">
        <f>IF(C75="","",COUNTIFS(Tabla1[[#All],[sem 04]],"=P",Tabla1[[#All],[llave2]],Gráficos_!C75))</f>
        <v/>
      </c>
      <c r="N75" t="str">
        <f>IF(C75="","",COUNTIFS(Tabla1[[#All],[sem 05]],"=P",Tabla1[[#All],[llave2]],Gráficos_!C75))</f>
        <v/>
      </c>
      <c r="O75" t="str">
        <f>IF(C75="","",COUNTIFS(Tabla1[[#All],[sem 06]],"=P",Tabla1[[#All],[llave2]],Gráficos_!C75))</f>
        <v/>
      </c>
      <c r="P75" t="str">
        <f>IF(C75="","",COUNTIFS(Tabla1[[#All],[sem 07]],"=P",Tabla1[[#All],[llave2]],Gráficos_!C75))</f>
        <v/>
      </c>
      <c r="Q75" t="str">
        <f>IF(C75="","",COUNTIFS(Tabla1[[#All],[sem 08]],"=P",Tabla1[[#All],[llave2]],Gráficos_!C75))</f>
        <v/>
      </c>
      <c r="R75" t="str">
        <f>IF(C75="","",COUNTIFS(Tabla1[[#All],[sem 09]],"=P",Tabla1[[#All],[llave2]],Gráficos_!C75))</f>
        <v/>
      </c>
      <c r="S75" t="str">
        <f>IF(C75="","",COUNTIFS(Tabla1[[#All],[sem 10]],"=P",Tabla1[[#All],[llave2]],Gráficos_!C75))</f>
        <v/>
      </c>
      <c r="T75" t="str">
        <f>IF(C75="","",COUNTIFS(Tabla1[[#All],[sem 11]],"=P",Tabla1[[#All],[llave2]],Gráficos_!C75))</f>
        <v/>
      </c>
      <c r="U75" t="str">
        <f>IF(C75="","",COUNTIFS(Tabla1[[#All],[sem 12]],"=P",Tabla1[[#All],[llave2]],Gráficos_!C75))</f>
        <v/>
      </c>
      <c r="V75" t="str">
        <f>IF(C75="","",COUNTIFS(Tabla1[[#All],[sem 13]],"=P",Tabla1[[#All],[llave2]],Gráficos_!C75))</f>
        <v/>
      </c>
      <c r="W75" t="str">
        <f>IF(C75="","",COUNTIFS(Tabla1[[#All],[sem 14]],"=P",Tabla1[[#All],[llave2]],Gráficos_!C75))</f>
        <v/>
      </c>
      <c r="X75" t="str">
        <f>IF(C75="","",COUNTIFS(Tabla1[[#All],[sem 15]],"=P",Tabla1[[#All],[llave2]],Gráficos_!C75))</f>
        <v/>
      </c>
      <c r="Y75" s="190" t="str">
        <f>IF(C75="","",COUNTIFS(Tabla1[[#All],[sem 16]],"=P",Tabla1[[#All],[llave2]],Gráficos_!C75))</f>
        <v/>
      </c>
      <c r="AA75" s="186" t="str">
        <f t="shared" si="26"/>
        <v/>
      </c>
      <c r="AB75" t="str">
        <f t="shared" si="27"/>
        <v/>
      </c>
      <c r="AC75" s="63" t="str">
        <f t="shared" si="28"/>
        <v/>
      </c>
      <c r="AD75" t="str">
        <f t="shared" si="29"/>
        <v/>
      </c>
      <c r="AE75" t="str">
        <f t="shared" si="39"/>
        <v/>
      </c>
      <c r="AF75" t="str">
        <f t="shared" si="30"/>
        <v/>
      </c>
      <c r="AG75" t="str">
        <f t="shared" si="31"/>
        <v/>
      </c>
      <c r="AH75" t="str">
        <f t="shared" si="32"/>
        <v/>
      </c>
      <c r="AI75" t="str">
        <f t="shared" si="33"/>
        <v/>
      </c>
      <c r="AK75" t="str">
        <f t="shared" si="34"/>
        <v/>
      </c>
      <c r="AL75" t="str">
        <f t="shared" si="34"/>
        <v/>
      </c>
      <c r="AM75" t="str">
        <f t="shared" si="34"/>
        <v/>
      </c>
      <c r="AN75" t="str">
        <f t="shared" si="34"/>
        <v/>
      </c>
      <c r="AO75" t="str">
        <f t="shared" si="34"/>
        <v/>
      </c>
      <c r="AP75" t="str">
        <f t="shared" si="34"/>
        <v/>
      </c>
      <c r="AQ75" t="str">
        <f t="shared" si="34"/>
        <v/>
      </c>
      <c r="AR75" t="str">
        <f t="shared" si="34"/>
        <v/>
      </c>
      <c r="AS75" t="str">
        <f t="shared" si="34"/>
        <v/>
      </c>
      <c r="AT75" t="str">
        <f t="shared" si="34"/>
        <v/>
      </c>
      <c r="AU75" t="str">
        <f t="shared" si="34"/>
        <v/>
      </c>
      <c r="AV75" t="str">
        <f t="shared" si="34"/>
        <v/>
      </c>
      <c r="AW75" t="str">
        <f t="shared" si="35"/>
        <v/>
      </c>
      <c r="AX75" t="str">
        <f t="shared" si="36"/>
        <v/>
      </c>
      <c r="AY75" t="str">
        <f t="shared" si="37"/>
        <v/>
      </c>
      <c r="AZ75" s="190" t="str">
        <f t="shared" si="38"/>
        <v/>
      </c>
      <c r="BA75" t="str">
        <f t="shared" si="40"/>
        <v/>
      </c>
    </row>
    <row r="76" spans="9:53">
      <c r="I76" t="str">
        <f>IF(C76="","",COUNTIFS(Tabla1[[#All],[¿Pasó a miembro?]],"Si",Tabla1[[#All],[Tipo Incrito]],"&lt;&gt;Pre-Inscrito",Tabla1[[#All],[llave2]],Gráficos_!C76))</f>
        <v/>
      </c>
      <c r="J76" s="186" t="str">
        <f>IF(C76="","",COUNTIFS(Tabla1[[#All],[sem 01]],"=P",Tabla1[[#All],[llave2]],Gráficos_!C76))</f>
        <v/>
      </c>
      <c r="K76" t="str">
        <f>IF(C76="","",COUNTIFS(Tabla1[[#All],[sem 02]],"=P",Tabla1[[#All],[llave2]],Gráficos_!C76))</f>
        <v/>
      </c>
      <c r="L76" t="str">
        <f>IF(C76="","",COUNTIFS(Tabla1[[#All],[sem 03]],"=P",Tabla1[[#All],[llave2]],Gráficos_!C76))</f>
        <v/>
      </c>
      <c r="M76" t="str">
        <f>IF(C76="","",COUNTIFS(Tabla1[[#All],[sem 04]],"=P",Tabla1[[#All],[llave2]],Gráficos_!C76))</f>
        <v/>
      </c>
      <c r="N76" t="str">
        <f>IF(C76="","",COUNTIFS(Tabla1[[#All],[sem 05]],"=P",Tabla1[[#All],[llave2]],Gráficos_!C76))</f>
        <v/>
      </c>
      <c r="O76" t="str">
        <f>IF(C76="","",COUNTIFS(Tabla1[[#All],[sem 06]],"=P",Tabla1[[#All],[llave2]],Gráficos_!C76))</f>
        <v/>
      </c>
      <c r="P76" t="str">
        <f>IF(C76="","",COUNTIFS(Tabla1[[#All],[sem 07]],"=P",Tabla1[[#All],[llave2]],Gráficos_!C76))</f>
        <v/>
      </c>
      <c r="Q76" t="str">
        <f>IF(C76="","",COUNTIFS(Tabla1[[#All],[sem 08]],"=P",Tabla1[[#All],[llave2]],Gráficos_!C76))</f>
        <v/>
      </c>
      <c r="R76" t="str">
        <f>IF(C76="","",COUNTIFS(Tabla1[[#All],[sem 09]],"=P",Tabla1[[#All],[llave2]],Gráficos_!C76))</f>
        <v/>
      </c>
      <c r="S76" t="str">
        <f>IF(C76="","",COUNTIFS(Tabla1[[#All],[sem 10]],"=P",Tabla1[[#All],[llave2]],Gráficos_!C76))</f>
        <v/>
      </c>
      <c r="T76" t="str">
        <f>IF(C76="","",COUNTIFS(Tabla1[[#All],[sem 11]],"=P",Tabla1[[#All],[llave2]],Gráficos_!C76))</f>
        <v/>
      </c>
      <c r="U76" t="str">
        <f>IF(C76="","",COUNTIFS(Tabla1[[#All],[sem 12]],"=P",Tabla1[[#All],[llave2]],Gráficos_!C76))</f>
        <v/>
      </c>
      <c r="V76" t="str">
        <f>IF(C76="","",COUNTIFS(Tabla1[[#All],[sem 13]],"=P",Tabla1[[#All],[llave2]],Gráficos_!C76))</f>
        <v/>
      </c>
      <c r="W76" t="str">
        <f>IF(C76="","",COUNTIFS(Tabla1[[#All],[sem 14]],"=P",Tabla1[[#All],[llave2]],Gráficos_!C76))</f>
        <v/>
      </c>
      <c r="X76" t="str">
        <f>IF(C76="","",COUNTIFS(Tabla1[[#All],[sem 15]],"=P",Tabla1[[#All],[llave2]],Gráficos_!C76))</f>
        <v/>
      </c>
      <c r="Y76" s="190" t="str">
        <f>IF(C76="","",COUNTIFS(Tabla1[[#All],[sem 16]],"=P",Tabla1[[#All],[llave2]],Gráficos_!C76))</f>
        <v/>
      </c>
      <c r="AA76" s="186" t="str">
        <f t="shared" si="26"/>
        <v/>
      </c>
      <c r="AB76" t="str">
        <f t="shared" si="27"/>
        <v/>
      </c>
      <c r="AC76" s="63" t="str">
        <f t="shared" si="28"/>
        <v/>
      </c>
      <c r="AD76" t="str">
        <f t="shared" si="29"/>
        <v/>
      </c>
      <c r="AE76" t="str">
        <f t="shared" si="39"/>
        <v/>
      </c>
      <c r="AF76" t="str">
        <f t="shared" si="30"/>
        <v/>
      </c>
      <c r="AG76" t="str">
        <f t="shared" si="31"/>
        <v/>
      </c>
      <c r="AH76" t="str">
        <f t="shared" si="32"/>
        <v/>
      </c>
      <c r="AI76" t="str">
        <f t="shared" si="33"/>
        <v/>
      </c>
      <c r="AK76" t="str">
        <f t="shared" si="34"/>
        <v/>
      </c>
      <c r="AL76" t="str">
        <f t="shared" si="34"/>
        <v/>
      </c>
      <c r="AM76" t="str">
        <f t="shared" si="34"/>
        <v/>
      </c>
      <c r="AN76" t="str">
        <f t="shared" si="34"/>
        <v/>
      </c>
      <c r="AO76" t="str">
        <f t="shared" si="34"/>
        <v/>
      </c>
      <c r="AP76" t="str">
        <f t="shared" si="34"/>
        <v/>
      </c>
      <c r="AQ76" t="str">
        <f t="shared" si="34"/>
        <v/>
      </c>
      <c r="AR76" t="str">
        <f t="shared" si="34"/>
        <v/>
      </c>
      <c r="AS76" t="str">
        <f t="shared" si="34"/>
        <v/>
      </c>
      <c r="AT76" t="str">
        <f t="shared" si="34"/>
        <v/>
      </c>
      <c r="AU76" t="str">
        <f t="shared" si="34"/>
        <v/>
      </c>
      <c r="AV76" t="str">
        <f t="shared" si="34"/>
        <v/>
      </c>
      <c r="AW76" t="str">
        <f t="shared" si="35"/>
        <v/>
      </c>
      <c r="AX76" t="str">
        <f t="shared" si="36"/>
        <v/>
      </c>
      <c r="AY76" t="str">
        <f t="shared" si="37"/>
        <v/>
      </c>
      <c r="AZ76" s="190" t="str">
        <f t="shared" si="38"/>
        <v/>
      </c>
      <c r="BA76" t="str">
        <f t="shared" si="40"/>
        <v/>
      </c>
    </row>
    <row r="77" spans="9:53">
      <c r="I77" t="str">
        <f>IF(C77="","",COUNTIFS(Tabla1[[#All],[¿Pasó a miembro?]],"Si",Tabla1[[#All],[Tipo Incrito]],"&lt;&gt;Pre-Inscrito",Tabla1[[#All],[llave2]],Gráficos_!C77))</f>
        <v/>
      </c>
      <c r="J77" s="186" t="str">
        <f>IF(C77="","",COUNTIFS(Tabla1[[#All],[sem 01]],"=P",Tabla1[[#All],[llave2]],Gráficos_!C77))</f>
        <v/>
      </c>
      <c r="K77" t="str">
        <f>IF(C77="","",COUNTIFS(Tabla1[[#All],[sem 02]],"=P",Tabla1[[#All],[llave2]],Gráficos_!C77))</f>
        <v/>
      </c>
      <c r="L77" t="str">
        <f>IF(C77="","",COUNTIFS(Tabla1[[#All],[sem 03]],"=P",Tabla1[[#All],[llave2]],Gráficos_!C77))</f>
        <v/>
      </c>
      <c r="M77" t="str">
        <f>IF(C77="","",COUNTIFS(Tabla1[[#All],[sem 04]],"=P",Tabla1[[#All],[llave2]],Gráficos_!C77))</f>
        <v/>
      </c>
      <c r="N77" t="str">
        <f>IF(C77="","",COUNTIFS(Tabla1[[#All],[sem 05]],"=P",Tabla1[[#All],[llave2]],Gráficos_!C77))</f>
        <v/>
      </c>
      <c r="O77" t="str">
        <f>IF(C77="","",COUNTIFS(Tabla1[[#All],[sem 06]],"=P",Tabla1[[#All],[llave2]],Gráficos_!C77))</f>
        <v/>
      </c>
      <c r="P77" t="str">
        <f>IF(C77="","",COUNTIFS(Tabla1[[#All],[sem 07]],"=P",Tabla1[[#All],[llave2]],Gráficos_!C77))</f>
        <v/>
      </c>
      <c r="Q77" t="str">
        <f>IF(C77="","",COUNTIFS(Tabla1[[#All],[sem 08]],"=P",Tabla1[[#All],[llave2]],Gráficos_!C77))</f>
        <v/>
      </c>
      <c r="R77" t="str">
        <f>IF(C77="","",COUNTIFS(Tabla1[[#All],[sem 09]],"=P",Tabla1[[#All],[llave2]],Gráficos_!C77))</f>
        <v/>
      </c>
      <c r="S77" t="str">
        <f>IF(C77="","",COUNTIFS(Tabla1[[#All],[sem 10]],"=P",Tabla1[[#All],[llave2]],Gráficos_!C77))</f>
        <v/>
      </c>
      <c r="T77" t="str">
        <f>IF(C77="","",COUNTIFS(Tabla1[[#All],[sem 11]],"=P",Tabla1[[#All],[llave2]],Gráficos_!C77))</f>
        <v/>
      </c>
      <c r="U77" t="str">
        <f>IF(C77="","",COUNTIFS(Tabla1[[#All],[sem 12]],"=P",Tabla1[[#All],[llave2]],Gráficos_!C77))</f>
        <v/>
      </c>
      <c r="V77" t="str">
        <f>IF(C77="","",COUNTIFS(Tabla1[[#All],[sem 13]],"=P",Tabla1[[#All],[llave2]],Gráficos_!C77))</f>
        <v/>
      </c>
      <c r="W77" t="str">
        <f>IF(C77="","",COUNTIFS(Tabla1[[#All],[sem 14]],"=P",Tabla1[[#All],[llave2]],Gráficos_!C77))</f>
        <v/>
      </c>
      <c r="X77" t="str">
        <f>IF(C77="","",COUNTIFS(Tabla1[[#All],[sem 15]],"=P",Tabla1[[#All],[llave2]],Gráficos_!C77))</f>
        <v/>
      </c>
      <c r="Y77" s="190" t="str">
        <f>IF(C77="","",COUNTIFS(Tabla1[[#All],[sem 16]],"=P",Tabla1[[#All],[llave2]],Gráficos_!C77))</f>
        <v/>
      </c>
      <c r="AA77" s="186" t="str">
        <f t="shared" si="26"/>
        <v/>
      </c>
      <c r="AB77" t="str">
        <f t="shared" si="27"/>
        <v/>
      </c>
      <c r="AC77" s="63" t="str">
        <f t="shared" si="28"/>
        <v/>
      </c>
      <c r="AD77" t="str">
        <f t="shared" si="29"/>
        <v/>
      </c>
      <c r="AE77" t="str">
        <f t="shared" si="39"/>
        <v/>
      </c>
      <c r="AF77" t="str">
        <f t="shared" si="30"/>
        <v/>
      </c>
      <c r="AG77" t="str">
        <f t="shared" si="31"/>
        <v/>
      </c>
      <c r="AH77" t="str">
        <f t="shared" si="32"/>
        <v/>
      </c>
      <c r="AI77" t="str">
        <f t="shared" si="33"/>
        <v/>
      </c>
      <c r="AK77" t="str">
        <f t="shared" si="34"/>
        <v/>
      </c>
      <c r="AL77" t="str">
        <f t="shared" si="34"/>
        <v/>
      </c>
      <c r="AM77" t="str">
        <f t="shared" si="34"/>
        <v/>
      </c>
      <c r="AN77" t="str">
        <f t="shared" si="34"/>
        <v/>
      </c>
      <c r="AO77" t="str">
        <f t="shared" si="34"/>
        <v/>
      </c>
      <c r="AP77" t="str">
        <f t="shared" si="34"/>
        <v/>
      </c>
      <c r="AQ77" t="str">
        <f t="shared" si="34"/>
        <v/>
      </c>
      <c r="AR77" t="str">
        <f t="shared" si="34"/>
        <v/>
      </c>
      <c r="AS77" t="str">
        <f t="shared" si="34"/>
        <v/>
      </c>
      <c r="AT77" t="str">
        <f t="shared" si="34"/>
        <v/>
      </c>
      <c r="AU77" t="str">
        <f t="shared" si="34"/>
        <v/>
      </c>
      <c r="AV77" t="str">
        <f t="shared" si="34"/>
        <v/>
      </c>
      <c r="AW77" t="str">
        <f t="shared" si="35"/>
        <v/>
      </c>
      <c r="AX77" t="str">
        <f t="shared" si="36"/>
        <v/>
      </c>
      <c r="AY77" t="str">
        <f t="shared" si="37"/>
        <v/>
      </c>
      <c r="AZ77" s="190" t="str">
        <f t="shared" si="38"/>
        <v/>
      </c>
      <c r="BA77" t="str">
        <f t="shared" si="40"/>
        <v/>
      </c>
    </row>
    <row r="78" spans="9:53">
      <c r="I78" t="str">
        <f>IF(C78="","",COUNTIFS(Tabla1[[#All],[¿Pasó a miembro?]],"Si",Tabla1[[#All],[Tipo Incrito]],"&lt;&gt;Pre-Inscrito",Tabla1[[#All],[llave2]],Gráficos_!C78))</f>
        <v/>
      </c>
      <c r="J78" s="186" t="str">
        <f>IF(C78="","",COUNTIFS(Tabla1[[#All],[sem 01]],"=P",Tabla1[[#All],[llave2]],Gráficos_!C78))</f>
        <v/>
      </c>
      <c r="K78" t="str">
        <f>IF(C78="","",COUNTIFS(Tabla1[[#All],[sem 02]],"=P",Tabla1[[#All],[llave2]],Gráficos_!C78))</f>
        <v/>
      </c>
      <c r="L78" t="str">
        <f>IF(C78="","",COUNTIFS(Tabla1[[#All],[sem 03]],"=P",Tabla1[[#All],[llave2]],Gráficos_!C78))</f>
        <v/>
      </c>
      <c r="M78" t="str">
        <f>IF(C78="","",COUNTIFS(Tabla1[[#All],[sem 04]],"=P",Tabla1[[#All],[llave2]],Gráficos_!C78))</f>
        <v/>
      </c>
      <c r="N78" t="str">
        <f>IF(C78="","",COUNTIFS(Tabla1[[#All],[sem 05]],"=P",Tabla1[[#All],[llave2]],Gráficos_!C78))</f>
        <v/>
      </c>
      <c r="O78" t="str">
        <f>IF(C78="","",COUNTIFS(Tabla1[[#All],[sem 06]],"=P",Tabla1[[#All],[llave2]],Gráficos_!C78))</f>
        <v/>
      </c>
      <c r="P78" t="str">
        <f>IF(C78="","",COUNTIFS(Tabla1[[#All],[sem 07]],"=P",Tabla1[[#All],[llave2]],Gráficos_!C78))</f>
        <v/>
      </c>
      <c r="Q78" t="str">
        <f>IF(C78="","",COUNTIFS(Tabla1[[#All],[sem 08]],"=P",Tabla1[[#All],[llave2]],Gráficos_!C78))</f>
        <v/>
      </c>
      <c r="R78" t="str">
        <f>IF(C78="","",COUNTIFS(Tabla1[[#All],[sem 09]],"=P",Tabla1[[#All],[llave2]],Gráficos_!C78))</f>
        <v/>
      </c>
      <c r="S78" t="str">
        <f>IF(C78="","",COUNTIFS(Tabla1[[#All],[sem 10]],"=P",Tabla1[[#All],[llave2]],Gráficos_!C78))</f>
        <v/>
      </c>
      <c r="T78" t="str">
        <f>IF(C78="","",COUNTIFS(Tabla1[[#All],[sem 11]],"=P",Tabla1[[#All],[llave2]],Gráficos_!C78))</f>
        <v/>
      </c>
      <c r="U78" t="str">
        <f>IF(C78="","",COUNTIFS(Tabla1[[#All],[sem 12]],"=P",Tabla1[[#All],[llave2]],Gráficos_!C78))</f>
        <v/>
      </c>
      <c r="V78" t="str">
        <f>IF(C78="","",COUNTIFS(Tabla1[[#All],[sem 13]],"=P",Tabla1[[#All],[llave2]],Gráficos_!C78))</f>
        <v/>
      </c>
      <c r="W78" t="str">
        <f>IF(C78="","",COUNTIFS(Tabla1[[#All],[sem 14]],"=P",Tabla1[[#All],[llave2]],Gráficos_!C78))</f>
        <v/>
      </c>
      <c r="X78" t="str">
        <f>IF(C78="","",COUNTIFS(Tabla1[[#All],[sem 15]],"=P",Tabla1[[#All],[llave2]],Gráficos_!C78))</f>
        <v/>
      </c>
      <c r="Y78" s="190" t="str">
        <f>IF(C78="","",COUNTIFS(Tabla1[[#All],[sem 16]],"=P",Tabla1[[#All],[llave2]],Gráficos_!C78))</f>
        <v/>
      </c>
      <c r="AA78" s="186" t="str">
        <f t="shared" si="26"/>
        <v/>
      </c>
      <c r="AB78" t="str">
        <f t="shared" si="27"/>
        <v/>
      </c>
      <c r="AC78" s="63" t="str">
        <f t="shared" si="28"/>
        <v/>
      </c>
      <c r="AD78" t="str">
        <f t="shared" si="29"/>
        <v/>
      </c>
      <c r="AE78" t="str">
        <f t="shared" si="39"/>
        <v/>
      </c>
      <c r="AF78" t="str">
        <f t="shared" si="30"/>
        <v/>
      </c>
      <c r="AG78" t="str">
        <f t="shared" si="31"/>
        <v/>
      </c>
      <c r="AH78" t="str">
        <f t="shared" si="32"/>
        <v/>
      </c>
      <c r="AI78" t="str">
        <f t="shared" si="33"/>
        <v/>
      </c>
      <c r="AK78" t="str">
        <f t="shared" si="34"/>
        <v/>
      </c>
      <c r="AL78" t="str">
        <f t="shared" si="34"/>
        <v/>
      </c>
      <c r="AM78" t="str">
        <f t="shared" si="34"/>
        <v/>
      </c>
      <c r="AN78" t="str">
        <f t="shared" si="34"/>
        <v/>
      </c>
      <c r="AO78" t="str">
        <f t="shared" si="34"/>
        <v/>
      </c>
      <c r="AP78" t="str">
        <f t="shared" si="34"/>
        <v/>
      </c>
      <c r="AQ78" t="str">
        <f t="shared" si="34"/>
        <v/>
      </c>
      <c r="AR78" t="str">
        <f t="shared" si="34"/>
        <v/>
      </c>
      <c r="AS78" t="str">
        <f t="shared" si="34"/>
        <v/>
      </c>
      <c r="AT78" t="str">
        <f t="shared" si="34"/>
        <v/>
      </c>
      <c r="AU78" t="str">
        <f t="shared" si="34"/>
        <v/>
      </c>
      <c r="AV78" t="str">
        <f t="shared" si="34"/>
        <v/>
      </c>
      <c r="AW78" t="str">
        <f t="shared" si="35"/>
        <v/>
      </c>
      <c r="AX78" t="str">
        <f t="shared" si="36"/>
        <v/>
      </c>
      <c r="AY78" t="str">
        <f t="shared" si="37"/>
        <v/>
      </c>
      <c r="AZ78" s="190" t="str">
        <f t="shared" si="38"/>
        <v/>
      </c>
      <c r="BA78" t="str">
        <f t="shared" si="40"/>
        <v/>
      </c>
    </row>
    <row r="79" spans="9:53">
      <c r="I79" t="str">
        <f>IF(C79="","",COUNTIFS(Tabla1[[#All],[¿Pasó a miembro?]],"Si",Tabla1[[#All],[Tipo Incrito]],"&lt;&gt;Pre-Inscrito",Tabla1[[#All],[llave2]],Gráficos_!C79))</f>
        <v/>
      </c>
      <c r="J79" s="186" t="str">
        <f>IF(C79="","",COUNTIFS(Tabla1[[#All],[sem 01]],"=P",Tabla1[[#All],[llave2]],Gráficos_!C79))</f>
        <v/>
      </c>
      <c r="K79" t="str">
        <f>IF(C79="","",COUNTIFS(Tabla1[[#All],[sem 02]],"=P",Tabla1[[#All],[llave2]],Gráficos_!C79))</f>
        <v/>
      </c>
      <c r="L79" t="str">
        <f>IF(C79="","",COUNTIFS(Tabla1[[#All],[sem 03]],"=P",Tabla1[[#All],[llave2]],Gráficos_!C79))</f>
        <v/>
      </c>
      <c r="M79" t="str">
        <f>IF(C79="","",COUNTIFS(Tabla1[[#All],[sem 04]],"=P",Tabla1[[#All],[llave2]],Gráficos_!C79))</f>
        <v/>
      </c>
      <c r="N79" t="str">
        <f>IF(C79="","",COUNTIFS(Tabla1[[#All],[sem 05]],"=P",Tabla1[[#All],[llave2]],Gráficos_!C79))</f>
        <v/>
      </c>
      <c r="O79" t="str">
        <f>IF(C79="","",COUNTIFS(Tabla1[[#All],[sem 06]],"=P",Tabla1[[#All],[llave2]],Gráficos_!C79))</f>
        <v/>
      </c>
      <c r="P79" t="str">
        <f>IF(C79="","",COUNTIFS(Tabla1[[#All],[sem 07]],"=P",Tabla1[[#All],[llave2]],Gráficos_!C79))</f>
        <v/>
      </c>
      <c r="Q79" t="str">
        <f>IF(C79="","",COUNTIFS(Tabla1[[#All],[sem 08]],"=P",Tabla1[[#All],[llave2]],Gráficos_!C79))</f>
        <v/>
      </c>
      <c r="R79" t="str">
        <f>IF(C79="","",COUNTIFS(Tabla1[[#All],[sem 09]],"=P",Tabla1[[#All],[llave2]],Gráficos_!C79))</f>
        <v/>
      </c>
      <c r="S79" t="str">
        <f>IF(C79="","",COUNTIFS(Tabla1[[#All],[sem 10]],"=P",Tabla1[[#All],[llave2]],Gráficos_!C79))</f>
        <v/>
      </c>
      <c r="T79" t="str">
        <f>IF(C79="","",COUNTIFS(Tabla1[[#All],[sem 11]],"=P",Tabla1[[#All],[llave2]],Gráficos_!C79))</f>
        <v/>
      </c>
      <c r="U79" t="str">
        <f>IF(C79="","",COUNTIFS(Tabla1[[#All],[sem 12]],"=P",Tabla1[[#All],[llave2]],Gráficos_!C79))</f>
        <v/>
      </c>
      <c r="V79" t="str">
        <f>IF(C79="","",COUNTIFS(Tabla1[[#All],[sem 13]],"=P",Tabla1[[#All],[llave2]],Gráficos_!C79))</f>
        <v/>
      </c>
      <c r="W79" t="str">
        <f>IF(C79="","",COUNTIFS(Tabla1[[#All],[sem 14]],"=P",Tabla1[[#All],[llave2]],Gráficos_!C79))</f>
        <v/>
      </c>
      <c r="X79" t="str">
        <f>IF(C79="","",COUNTIFS(Tabla1[[#All],[sem 15]],"=P",Tabla1[[#All],[llave2]],Gráficos_!C79))</f>
        <v/>
      </c>
      <c r="Y79" s="190" t="str">
        <f>IF(C79="","",COUNTIFS(Tabla1[[#All],[sem 16]],"=P",Tabla1[[#All],[llave2]],Gráficos_!C79))</f>
        <v/>
      </c>
      <c r="AA79" s="186" t="str">
        <f t="shared" si="26"/>
        <v/>
      </c>
      <c r="AB79" t="str">
        <f t="shared" si="27"/>
        <v/>
      </c>
      <c r="AC79" s="63" t="str">
        <f t="shared" si="28"/>
        <v/>
      </c>
      <c r="AD79" t="str">
        <f t="shared" si="29"/>
        <v/>
      </c>
      <c r="AE79" t="str">
        <f t="shared" si="39"/>
        <v/>
      </c>
      <c r="AF79" t="str">
        <f t="shared" si="30"/>
        <v/>
      </c>
      <c r="AG79" t="str">
        <f t="shared" si="31"/>
        <v/>
      </c>
      <c r="AH79" t="str">
        <f t="shared" si="32"/>
        <v/>
      </c>
      <c r="AI79" t="str">
        <f t="shared" si="33"/>
        <v/>
      </c>
      <c r="AK79" t="str">
        <f t="shared" si="34"/>
        <v/>
      </c>
      <c r="AL79" t="str">
        <f t="shared" si="34"/>
        <v/>
      </c>
      <c r="AM79" t="str">
        <f t="shared" si="34"/>
        <v/>
      </c>
      <c r="AN79" t="str">
        <f t="shared" si="34"/>
        <v/>
      </c>
      <c r="AO79" t="str">
        <f t="shared" si="34"/>
        <v/>
      </c>
      <c r="AP79" t="str">
        <f t="shared" si="34"/>
        <v/>
      </c>
      <c r="AQ79" t="str">
        <f t="shared" si="34"/>
        <v/>
      </c>
      <c r="AR79" t="str">
        <f t="shared" si="34"/>
        <v/>
      </c>
      <c r="AS79" t="str">
        <f t="shared" si="34"/>
        <v/>
      </c>
      <c r="AT79" t="str">
        <f t="shared" si="34"/>
        <v/>
      </c>
      <c r="AU79" t="str">
        <f t="shared" si="34"/>
        <v/>
      </c>
      <c r="AV79" t="str">
        <f t="shared" si="34"/>
        <v/>
      </c>
      <c r="AW79" t="str">
        <f t="shared" si="35"/>
        <v/>
      </c>
      <c r="AX79" t="str">
        <f t="shared" si="36"/>
        <v/>
      </c>
      <c r="AY79" t="str">
        <f t="shared" si="37"/>
        <v/>
      </c>
      <c r="AZ79" s="190" t="str">
        <f t="shared" si="38"/>
        <v/>
      </c>
      <c r="BA79" t="str">
        <f t="shared" si="40"/>
        <v/>
      </c>
    </row>
    <row r="80" spans="9:53">
      <c r="I80" t="str">
        <f>IF(C80="","",COUNTIFS(Tabla1[[#All],[¿Pasó a miembro?]],"Si",Tabla1[[#All],[Tipo Incrito]],"&lt;&gt;Pre-Inscrito",Tabla1[[#All],[llave2]],Gráficos_!C80))</f>
        <v/>
      </c>
      <c r="J80" s="186" t="str">
        <f>IF(C80="","",COUNTIFS(Tabla1[[#All],[sem 01]],"=P",Tabla1[[#All],[llave2]],Gráficos_!C80))</f>
        <v/>
      </c>
      <c r="K80" t="str">
        <f>IF(C80="","",COUNTIFS(Tabla1[[#All],[sem 02]],"=P",Tabla1[[#All],[llave2]],Gráficos_!C80))</f>
        <v/>
      </c>
      <c r="L80" t="str">
        <f>IF(C80="","",COUNTIFS(Tabla1[[#All],[sem 03]],"=P",Tabla1[[#All],[llave2]],Gráficos_!C80))</f>
        <v/>
      </c>
      <c r="M80" t="str">
        <f>IF(C80="","",COUNTIFS(Tabla1[[#All],[sem 04]],"=P",Tabla1[[#All],[llave2]],Gráficos_!C80))</f>
        <v/>
      </c>
      <c r="N80" t="str">
        <f>IF(C80="","",COUNTIFS(Tabla1[[#All],[sem 05]],"=P",Tabla1[[#All],[llave2]],Gráficos_!C80))</f>
        <v/>
      </c>
      <c r="O80" t="str">
        <f>IF(C80="","",COUNTIFS(Tabla1[[#All],[sem 06]],"=P",Tabla1[[#All],[llave2]],Gráficos_!C80))</f>
        <v/>
      </c>
      <c r="P80" t="str">
        <f>IF(C80="","",COUNTIFS(Tabla1[[#All],[sem 07]],"=P",Tabla1[[#All],[llave2]],Gráficos_!C80))</f>
        <v/>
      </c>
      <c r="Q80" t="str">
        <f>IF(C80="","",COUNTIFS(Tabla1[[#All],[sem 08]],"=P",Tabla1[[#All],[llave2]],Gráficos_!C80))</f>
        <v/>
      </c>
      <c r="R80" t="str">
        <f>IF(C80="","",COUNTIFS(Tabla1[[#All],[sem 09]],"=P",Tabla1[[#All],[llave2]],Gráficos_!C80))</f>
        <v/>
      </c>
      <c r="S80" t="str">
        <f>IF(C80="","",COUNTIFS(Tabla1[[#All],[sem 10]],"=P",Tabla1[[#All],[llave2]],Gráficos_!C80))</f>
        <v/>
      </c>
      <c r="T80" t="str">
        <f>IF(C80="","",COUNTIFS(Tabla1[[#All],[sem 11]],"=P",Tabla1[[#All],[llave2]],Gráficos_!C80))</f>
        <v/>
      </c>
      <c r="U80" t="str">
        <f>IF(C80="","",COUNTIFS(Tabla1[[#All],[sem 12]],"=P",Tabla1[[#All],[llave2]],Gráficos_!C80))</f>
        <v/>
      </c>
      <c r="V80" t="str">
        <f>IF(C80="","",COUNTIFS(Tabla1[[#All],[sem 13]],"=P",Tabla1[[#All],[llave2]],Gráficos_!C80))</f>
        <v/>
      </c>
      <c r="W80" t="str">
        <f>IF(C80="","",COUNTIFS(Tabla1[[#All],[sem 14]],"=P",Tabla1[[#All],[llave2]],Gráficos_!C80))</f>
        <v/>
      </c>
      <c r="X80" t="str">
        <f>IF(C80="","",COUNTIFS(Tabla1[[#All],[sem 15]],"=P",Tabla1[[#All],[llave2]],Gráficos_!C80))</f>
        <v/>
      </c>
      <c r="Y80" s="190" t="str">
        <f>IF(C80="","",COUNTIFS(Tabla1[[#All],[sem 16]],"=P",Tabla1[[#All],[llave2]],Gráficos_!C80))</f>
        <v/>
      </c>
      <c r="AA80" s="186" t="str">
        <f t="shared" si="26"/>
        <v/>
      </c>
      <c r="AB80" t="str">
        <f t="shared" si="27"/>
        <v/>
      </c>
      <c r="AC80" s="63" t="str">
        <f t="shared" si="28"/>
        <v/>
      </c>
      <c r="AD80" t="str">
        <f t="shared" si="29"/>
        <v/>
      </c>
      <c r="AE80" t="str">
        <f t="shared" si="39"/>
        <v/>
      </c>
      <c r="AF80" t="str">
        <f t="shared" si="30"/>
        <v/>
      </c>
      <c r="AG80" t="str">
        <f t="shared" si="31"/>
        <v/>
      </c>
      <c r="AH80" t="str">
        <f t="shared" si="32"/>
        <v/>
      </c>
      <c r="AI80" t="str">
        <f t="shared" si="33"/>
        <v/>
      </c>
      <c r="AK80" t="str">
        <f t="shared" si="34"/>
        <v/>
      </c>
      <c r="AL80" t="str">
        <f t="shared" si="34"/>
        <v/>
      </c>
      <c r="AM80" t="str">
        <f t="shared" si="34"/>
        <v/>
      </c>
      <c r="AN80" t="str">
        <f t="shared" si="34"/>
        <v/>
      </c>
      <c r="AO80" t="str">
        <f t="shared" si="34"/>
        <v/>
      </c>
      <c r="AP80" t="str">
        <f t="shared" si="34"/>
        <v/>
      </c>
      <c r="AQ80" t="str">
        <f t="shared" si="34"/>
        <v/>
      </c>
      <c r="AR80" t="str">
        <f t="shared" si="34"/>
        <v/>
      </c>
      <c r="AS80" t="str">
        <f t="shared" si="34"/>
        <v/>
      </c>
      <c r="AT80" t="str">
        <f t="shared" si="34"/>
        <v/>
      </c>
      <c r="AU80" t="str">
        <f t="shared" si="34"/>
        <v/>
      </c>
      <c r="AV80" t="str">
        <f t="shared" si="34"/>
        <v/>
      </c>
      <c r="AW80" t="str">
        <f t="shared" si="35"/>
        <v/>
      </c>
      <c r="AX80" t="str">
        <f t="shared" si="36"/>
        <v/>
      </c>
      <c r="AY80" t="str">
        <f t="shared" si="37"/>
        <v/>
      </c>
      <c r="AZ80" s="190" t="str">
        <f t="shared" si="38"/>
        <v/>
      </c>
      <c r="BA80" t="str">
        <f t="shared" si="40"/>
        <v/>
      </c>
    </row>
    <row r="81" spans="9:53">
      <c r="I81" t="str">
        <f>IF(C81="","",COUNTIFS(Tabla1[[#All],[¿Pasó a miembro?]],"Si",Tabla1[[#All],[Tipo Incrito]],"&lt;&gt;Pre-Inscrito",Tabla1[[#All],[llave2]],Gráficos_!C81))</f>
        <v/>
      </c>
      <c r="J81" s="186" t="str">
        <f>IF(C81="","",COUNTIFS(Tabla1[[#All],[sem 01]],"=P",Tabla1[[#All],[llave2]],Gráficos_!C81))</f>
        <v/>
      </c>
      <c r="K81" t="str">
        <f>IF(C81="","",COUNTIFS(Tabla1[[#All],[sem 02]],"=P",Tabla1[[#All],[llave2]],Gráficos_!C81))</f>
        <v/>
      </c>
      <c r="L81" t="str">
        <f>IF(C81="","",COUNTIFS(Tabla1[[#All],[sem 03]],"=P",Tabla1[[#All],[llave2]],Gráficos_!C81))</f>
        <v/>
      </c>
      <c r="M81" t="str">
        <f>IF(C81="","",COUNTIFS(Tabla1[[#All],[sem 04]],"=P",Tabla1[[#All],[llave2]],Gráficos_!C81))</f>
        <v/>
      </c>
      <c r="N81" t="str">
        <f>IF(C81="","",COUNTIFS(Tabla1[[#All],[sem 05]],"=P",Tabla1[[#All],[llave2]],Gráficos_!C81))</f>
        <v/>
      </c>
      <c r="O81" t="str">
        <f>IF(C81="","",COUNTIFS(Tabla1[[#All],[sem 06]],"=P",Tabla1[[#All],[llave2]],Gráficos_!C81))</f>
        <v/>
      </c>
      <c r="P81" t="str">
        <f>IF(C81="","",COUNTIFS(Tabla1[[#All],[sem 07]],"=P",Tabla1[[#All],[llave2]],Gráficos_!C81))</f>
        <v/>
      </c>
      <c r="Q81" t="str">
        <f>IF(C81="","",COUNTIFS(Tabla1[[#All],[sem 08]],"=P",Tabla1[[#All],[llave2]],Gráficos_!C81))</f>
        <v/>
      </c>
      <c r="R81" t="str">
        <f>IF(C81="","",COUNTIFS(Tabla1[[#All],[sem 09]],"=P",Tabla1[[#All],[llave2]],Gráficos_!C81))</f>
        <v/>
      </c>
      <c r="S81" t="str">
        <f>IF(C81="","",COUNTIFS(Tabla1[[#All],[sem 10]],"=P",Tabla1[[#All],[llave2]],Gráficos_!C81))</f>
        <v/>
      </c>
      <c r="T81" t="str">
        <f>IF(C81="","",COUNTIFS(Tabla1[[#All],[sem 11]],"=P",Tabla1[[#All],[llave2]],Gráficos_!C81))</f>
        <v/>
      </c>
      <c r="U81" t="str">
        <f>IF(C81="","",COUNTIFS(Tabla1[[#All],[sem 12]],"=P",Tabla1[[#All],[llave2]],Gráficos_!C81))</f>
        <v/>
      </c>
      <c r="V81" t="str">
        <f>IF(C81="","",COUNTIFS(Tabla1[[#All],[sem 13]],"=P",Tabla1[[#All],[llave2]],Gráficos_!C81))</f>
        <v/>
      </c>
      <c r="W81" t="str">
        <f>IF(C81="","",COUNTIFS(Tabla1[[#All],[sem 14]],"=P",Tabla1[[#All],[llave2]],Gráficos_!C81))</f>
        <v/>
      </c>
      <c r="X81" t="str">
        <f>IF(C81="","",COUNTIFS(Tabla1[[#All],[sem 15]],"=P",Tabla1[[#All],[llave2]],Gráficos_!C81))</f>
        <v/>
      </c>
      <c r="Y81" s="190" t="str">
        <f>IF(C81="","",COUNTIFS(Tabla1[[#All],[sem 16]],"=P",Tabla1[[#All],[llave2]],Gráficos_!C81))</f>
        <v/>
      </c>
      <c r="AA81" s="186" t="str">
        <f t="shared" si="26"/>
        <v/>
      </c>
      <c r="AB81" t="str">
        <f t="shared" si="27"/>
        <v/>
      </c>
      <c r="AC81" s="63" t="str">
        <f t="shared" si="28"/>
        <v/>
      </c>
      <c r="AD81" t="str">
        <f t="shared" si="29"/>
        <v/>
      </c>
      <c r="AE81" t="str">
        <f t="shared" si="39"/>
        <v/>
      </c>
      <c r="AF81" t="str">
        <f t="shared" si="30"/>
        <v/>
      </c>
      <c r="AG81" t="str">
        <f t="shared" si="31"/>
        <v/>
      </c>
      <c r="AH81" t="str">
        <f t="shared" si="32"/>
        <v/>
      </c>
      <c r="AI81" t="str">
        <f t="shared" si="33"/>
        <v/>
      </c>
      <c r="AK81" t="str">
        <f t="shared" si="34"/>
        <v/>
      </c>
      <c r="AL81" t="str">
        <f t="shared" si="34"/>
        <v/>
      </c>
      <c r="AM81" t="str">
        <f t="shared" si="34"/>
        <v/>
      </c>
      <c r="AN81" t="str">
        <f t="shared" si="34"/>
        <v/>
      </c>
      <c r="AO81" t="str">
        <f t="shared" si="34"/>
        <v/>
      </c>
      <c r="AP81" t="str">
        <f t="shared" si="34"/>
        <v/>
      </c>
      <c r="AQ81" t="str">
        <f t="shared" si="34"/>
        <v/>
      </c>
      <c r="AR81" t="str">
        <f t="shared" si="34"/>
        <v/>
      </c>
      <c r="AS81" t="str">
        <f t="shared" si="34"/>
        <v/>
      </c>
      <c r="AT81" t="str">
        <f t="shared" si="34"/>
        <v/>
      </c>
      <c r="AU81" t="str">
        <f t="shared" si="34"/>
        <v/>
      </c>
      <c r="AV81" t="str">
        <f t="shared" si="34"/>
        <v/>
      </c>
      <c r="AW81" t="str">
        <f t="shared" si="35"/>
        <v/>
      </c>
      <c r="AX81" t="str">
        <f t="shared" si="36"/>
        <v/>
      </c>
      <c r="AY81" t="str">
        <f t="shared" si="37"/>
        <v/>
      </c>
      <c r="AZ81" s="190" t="str">
        <f t="shared" si="38"/>
        <v/>
      </c>
      <c r="BA81" t="str">
        <f t="shared" si="40"/>
        <v/>
      </c>
    </row>
    <row r="82" spans="9:53">
      <c r="I82" t="str">
        <f>IF(C82="","",COUNTIFS(Tabla1[[#All],[¿Pasó a miembro?]],"Si",Tabla1[[#All],[Tipo Incrito]],"&lt;&gt;Pre-Inscrito",Tabla1[[#All],[llave2]],Gráficos_!C82))</f>
        <v/>
      </c>
      <c r="J82" s="186" t="str">
        <f>IF(C82="","",COUNTIFS(Tabla1[[#All],[sem 01]],"=P",Tabla1[[#All],[llave2]],Gráficos_!C82))</f>
        <v/>
      </c>
      <c r="K82" t="str">
        <f>IF(C82="","",COUNTIFS(Tabla1[[#All],[sem 02]],"=P",Tabla1[[#All],[llave2]],Gráficos_!C82))</f>
        <v/>
      </c>
      <c r="L82" t="str">
        <f>IF(C82="","",COUNTIFS(Tabla1[[#All],[sem 03]],"=P",Tabla1[[#All],[llave2]],Gráficos_!C82))</f>
        <v/>
      </c>
      <c r="M82" t="str">
        <f>IF(C82="","",COUNTIFS(Tabla1[[#All],[sem 04]],"=P",Tabla1[[#All],[llave2]],Gráficos_!C82))</f>
        <v/>
      </c>
      <c r="N82" t="str">
        <f>IF(C82="","",COUNTIFS(Tabla1[[#All],[sem 05]],"=P",Tabla1[[#All],[llave2]],Gráficos_!C82))</f>
        <v/>
      </c>
      <c r="O82" t="str">
        <f>IF(C82="","",COUNTIFS(Tabla1[[#All],[sem 06]],"=P",Tabla1[[#All],[llave2]],Gráficos_!C82))</f>
        <v/>
      </c>
      <c r="P82" t="str">
        <f>IF(C82="","",COUNTIFS(Tabla1[[#All],[sem 07]],"=P",Tabla1[[#All],[llave2]],Gráficos_!C82))</f>
        <v/>
      </c>
      <c r="Q82" t="str">
        <f>IF(C82="","",COUNTIFS(Tabla1[[#All],[sem 08]],"=P",Tabla1[[#All],[llave2]],Gráficos_!C82))</f>
        <v/>
      </c>
      <c r="R82" t="str">
        <f>IF(C82="","",COUNTIFS(Tabla1[[#All],[sem 09]],"=P",Tabla1[[#All],[llave2]],Gráficos_!C82))</f>
        <v/>
      </c>
      <c r="S82" t="str">
        <f>IF(C82="","",COUNTIFS(Tabla1[[#All],[sem 10]],"=P",Tabla1[[#All],[llave2]],Gráficos_!C82))</f>
        <v/>
      </c>
      <c r="T82" t="str">
        <f>IF(C82="","",COUNTIFS(Tabla1[[#All],[sem 11]],"=P",Tabla1[[#All],[llave2]],Gráficos_!C82))</f>
        <v/>
      </c>
      <c r="U82" t="str">
        <f>IF(C82="","",COUNTIFS(Tabla1[[#All],[sem 12]],"=P",Tabla1[[#All],[llave2]],Gráficos_!C82))</f>
        <v/>
      </c>
      <c r="V82" t="str">
        <f>IF(C82="","",COUNTIFS(Tabla1[[#All],[sem 13]],"=P",Tabla1[[#All],[llave2]],Gráficos_!C82))</f>
        <v/>
      </c>
      <c r="W82" t="str">
        <f>IF(C82="","",COUNTIFS(Tabla1[[#All],[sem 14]],"=P",Tabla1[[#All],[llave2]],Gráficos_!C82))</f>
        <v/>
      </c>
      <c r="X82" t="str">
        <f>IF(C82="","",COUNTIFS(Tabla1[[#All],[sem 15]],"=P",Tabla1[[#All],[llave2]],Gráficos_!C82))</f>
        <v/>
      </c>
      <c r="Y82" s="190" t="str">
        <f>IF(C82="","",COUNTIFS(Tabla1[[#All],[sem 16]],"=P",Tabla1[[#All],[llave2]],Gráficos_!C82))</f>
        <v/>
      </c>
      <c r="AA82" s="186" t="str">
        <f t="shared" si="26"/>
        <v/>
      </c>
      <c r="AB82" t="str">
        <f t="shared" si="27"/>
        <v/>
      </c>
      <c r="AC82" s="63" t="str">
        <f t="shared" si="28"/>
        <v/>
      </c>
      <c r="AD82" t="str">
        <f t="shared" si="29"/>
        <v/>
      </c>
      <c r="AE82" t="str">
        <f t="shared" si="39"/>
        <v/>
      </c>
      <c r="AF82" t="str">
        <f t="shared" si="30"/>
        <v/>
      </c>
      <c r="AG82" t="str">
        <f t="shared" si="31"/>
        <v/>
      </c>
      <c r="AH82" t="str">
        <f t="shared" si="32"/>
        <v/>
      </c>
      <c r="AI82" t="str">
        <f t="shared" si="33"/>
        <v/>
      </c>
      <c r="AK82" t="str">
        <f t="shared" si="34"/>
        <v/>
      </c>
      <c r="AL82" t="str">
        <f t="shared" si="34"/>
        <v/>
      </c>
      <c r="AM82" t="str">
        <f t="shared" si="34"/>
        <v/>
      </c>
      <c r="AN82" t="str">
        <f t="shared" si="34"/>
        <v/>
      </c>
      <c r="AO82" t="str">
        <f t="shared" si="34"/>
        <v/>
      </c>
      <c r="AP82" t="str">
        <f t="shared" si="34"/>
        <v/>
      </c>
      <c r="AQ82" t="str">
        <f t="shared" si="34"/>
        <v/>
      </c>
      <c r="AR82" t="str">
        <f t="shared" si="34"/>
        <v/>
      </c>
      <c r="AS82" t="str">
        <f t="shared" si="34"/>
        <v/>
      </c>
      <c r="AT82" t="str">
        <f t="shared" si="34"/>
        <v/>
      </c>
      <c r="AU82" t="str">
        <f t="shared" si="34"/>
        <v/>
      </c>
      <c r="AV82" t="str">
        <f t="shared" si="34"/>
        <v/>
      </c>
      <c r="AW82" t="str">
        <f t="shared" si="35"/>
        <v/>
      </c>
      <c r="AX82" t="str">
        <f t="shared" si="36"/>
        <v/>
      </c>
      <c r="AY82" t="str">
        <f t="shared" si="37"/>
        <v/>
      </c>
      <c r="AZ82" s="190" t="str">
        <f t="shared" si="38"/>
        <v/>
      </c>
      <c r="BA82" t="str">
        <f t="shared" si="40"/>
        <v/>
      </c>
    </row>
    <row r="83" spans="9:53">
      <c r="I83" t="str">
        <f>IF(C83="","",COUNTIFS(Tabla1[[#All],[¿Pasó a miembro?]],"Si",Tabla1[[#All],[Tipo Incrito]],"&lt;&gt;Pre-Inscrito",Tabla1[[#All],[llave2]],Gráficos_!C83))</f>
        <v/>
      </c>
      <c r="J83" s="186" t="str">
        <f>IF(C83="","",COUNTIFS(Tabla1[[#All],[sem 01]],"=P",Tabla1[[#All],[llave2]],Gráficos_!C83))</f>
        <v/>
      </c>
      <c r="K83" t="str">
        <f>IF(C83="","",COUNTIFS(Tabla1[[#All],[sem 02]],"=P",Tabla1[[#All],[llave2]],Gráficos_!C83))</f>
        <v/>
      </c>
      <c r="L83" t="str">
        <f>IF(C83="","",COUNTIFS(Tabla1[[#All],[sem 03]],"=P",Tabla1[[#All],[llave2]],Gráficos_!C83))</f>
        <v/>
      </c>
      <c r="M83" t="str">
        <f>IF(C83="","",COUNTIFS(Tabla1[[#All],[sem 04]],"=P",Tabla1[[#All],[llave2]],Gráficos_!C83))</f>
        <v/>
      </c>
      <c r="N83" t="str">
        <f>IF(C83="","",COUNTIFS(Tabla1[[#All],[sem 05]],"=P",Tabla1[[#All],[llave2]],Gráficos_!C83))</f>
        <v/>
      </c>
      <c r="O83" t="str">
        <f>IF(C83="","",COUNTIFS(Tabla1[[#All],[sem 06]],"=P",Tabla1[[#All],[llave2]],Gráficos_!C83))</f>
        <v/>
      </c>
      <c r="P83" t="str">
        <f>IF(C83="","",COUNTIFS(Tabla1[[#All],[sem 07]],"=P",Tabla1[[#All],[llave2]],Gráficos_!C83))</f>
        <v/>
      </c>
      <c r="Q83" t="str">
        <f>IF(C83="","",COUNTIFS(Tabla1[[#All],[sem 08]],"=P",Tabla1[[#All],[llave2]],Gráficos_!C83))</f>
        <v/>
      </c>
      <c r="R83" t="str">
        <f>IF(C83="","",COUNTIFS(Tabla1[[#All],[sem 09]],"=P",Tabla1[[#All],[llave2]],Gráficos_!C83))</f>
        <v/>
      </c>
      <c r="S83" t="str">
        <f>IF(C83="","",COUNTIFS(Tabla1[[#All],[sem 10]],"=P",Tabla1[[#All],[llave2]],Gráficos_!C83))</f>
        <v/>
      </c>
      <c r="T83" t="str">
        <f>IF(C83="","",COUNTIFS(Tabla1[[#All],[sem 11]],"=P",Tabla1[[#All],[llave2]],Gráficos_!C83))</f>
        <v/>
      </c>
      <c r="U83" t="str">
        <f>IF(C83="","",COUNTIFS(Tabla1[[#All],[sem 12]],"=P",Tabla1[[#All],[llave2]],Gráficos_!C83))</f>
        <v/>
      </c>
      <c r="V83" t="str">
        <f>IF(C83="","",COUNTIFS(Tabla1[[#All],[sem 13]],"=P",Tabla1[[#All],[llave2]],Gráficos_!C83))</f>
        <v/>
      </c>
      <c r="W83" t="str">
        <f>IF(C83="","",COUNTIFS(Tabla1[[#All],[sem 14]],"=P",Tabla1[[#All],[llave2]],Gráficos_!C83))</f>
        <v/>
      </c>
      <c r="X83" t="str">
        <f>IF(C83="","",COUNTIFS(Tabla1[[#All],[sem 15]],"=P",Tabla1[[#All],[llave2]],Gráficos_!C83))</f>
        <v/>
      </c>
      <c r="Y83" s="190" t="str">
        <f>IF(C83="","",COUNTIFS(Tabla1[[#All],[sem 16]],"=P",Tabla1[[#All],[llave2]],Gráficos_!C83))</f>
        <v/>
      </c>
      <c r="AA83" s="186" t="str">
        <f t="shared" si="26"/>
        <v/>
      </c>
      <c r="AB83" t="str">
        <f t="shared" si="27"/>
        <v/>
      </c>
      <c r="AC83" s="63" t="str">
        <f t="shared" si="28"/>
        <v/>
      </c>
      <c r="AD83" t="str">
        <f t="shared" si="29"/>
        <v/>
      </c>
      <c r="AE83" t="str">
        <f t="shared" si="39"/>
        <v/>
      </c>
      <c r="AF83" t="str">
        <f t="shared" si="30"/>
        <v/>
      </c>
      <c r="AG83" t="str">
        <f t="shared" si="31"/>
        <v/>
      </c>
      <c r="AH83" t="str">
        <f t="shared" si="32"/>
        <v/>
      </c>
      <c r="AI83" t="str">
        <f t="shared" si="33"/>
        <v/>
      </c>
      <c r="AK83" t="str">
        <f t="shared" si="34"/>
        <v/>
      </c>
      <c r="AL83" t="str">
        <f t="shared" si="34"/>
        <v/>
      </c>
      <c r="AM83" t="str">
        <f t="shared" si="34"/>
        <v/>
      </c>
      <c r="AN83" t="str">
        <f t="shared" si="34"/>
        <v/>
      </c>
      <c r="AO83" t="str">
        <f t="shared" si="34"/>
        <v/>
      </c>
      <c r="AP83" t="str">
        <f t="shared" si="34"/>
        <v/>
      </c>
      <c r="AQ83" t="str">
        <f t="shared" si="34"/>
        <v/>
      </c>
      <c r="AR83" t="str">
        <f t="shared" si="34"/>
        <v/>
      </c>
      <c r="AS83" t="str">
        <f t="shared" si="34"/>
        <v/>
      </c>
      <c r="AT83" t="str">
        <f t="shared" si="34"/>
        <v/>
      </c>
      <c r="AU83" t="str">
        <f t="shared" si="34"/>
        <v/>
      </c>
      <c r="AV83" t="str">
        <f t="shared" si="34"/>
        <v/>
      </c>
      <c r="AW83" t="str">
        <f t="shared" si="35"/>
        <v/>
      </c>
      <c r="AX83" t="str">
        <f t="shared" si="36"/>
        <v/>
      </c>
      <c r="AY83" t="str">
        <f t="shared" si="37"/>
        <v/>
      </c>
      <c r="AZ83" s="190" t="str">
        <f t="shared" si="38"/>
        <v/>
      </c>
      <c r="BA83" t="str">
        <f t="shared" si="40"/>
        <v/>
      </c>
    </row>
    <row r="84" spans="9:53">
      <c r="I84" t="str">
        <f>IF(C84="","",COUNTIFS(Tabla1[[#All],[¿Pasó a miembro?]],"Si",Tabla1[[#All],[Tipo Incrito]],"&lt;&gt;Pre-Inscrito",Tabla1[[#All],[llave2]],Gráficos_!C84))</f>
        <v/>
      </c>
      <c r="J84" s="186" t="str">
        <f>IF(C84="","",COUNTIFS(Tabla1[[#All],[sem 01]],"=P",Tabla1[[#All],[llave2]],Gráficos_!C84))</f>
        <v/>
      </c>
      <c r="K84" t="str">
        <f>IF(C84="","",COUNTIFS(Tabla1[[#All],[sem 02]],"=P",Tabla1[[#All],[llave2]],Gráficos_!C84))</f>
        <v/>
      </c>
      <c r="L84" t="str">
        <f>IF(C84="","",COUNTIFS(Tabla1[[#All],[sem 03]],"=P",Tabla1[[#All],[llave2]],Gráficos_!C84))</f>
        <v/>
      </c>
      <c r="M84" t="str">
        <f>IF(C84="","",COUNTIFS(Tabla1[[#All],[sem 04]],"=P",Tabla1[[#All],[llave2]],Gráficos_!C84))</f>
        <v/>
      </c>
      <c r="N84" t="str">
        <f>IF(C84="","",COUNTIFS(Tabla1[[#All],[sem 05]],"=P",Tabla1[[#All],[llave2]],Gráficos_!C84))</f>
        <v/>
      </c>
      <c r="O84" t="str">
        <f>IF(C84="","",COUNTIFS(Tabla1[[#All],[sem 06]],"=P",Tabla1[[#All],[llave2]],Gráficos_!C84))</f>
        <v/>
      </c>
      <c r="P84" t="str">
        <f>IF(C84="","",COUNTIFS(Tabla1[[#All],[sem 07]],"=P",Tabla1[[#All],[llave2]],Gráficos_!C84))</f>
        <v/>
      </c>
      <c r="Q84" t="str">
        <f>IF(C84="","",COUNTIFS(Tabla1[[#All],[sem 08]],"=P",Tabla1[[#All],[llave2]],Gráficos_!C84))</f>
        <v/>
      </c>
      <c r="R84" t="str">
        <f>IF(C84="","",COUNTIFS(Tabla1[[#All],[sem 09]],"=P",Tabla1[[#All],[llave2]],Gráficos_!C84))</f>
        <v/>
      </c>
      <c r="S84" t="str">
        <f>IF(C84="","",COUNTIFS(Tabla1[[#All],[sem 10]],"=P",Tabla1[[#All],[llave2]],Gráficos_!C84))</f>
        <v/>
      </c>
      <c r="T84" t="str">
        <f>IF(C84="","",COUNTIFS(Tabla1[[#All],[sem 11]],"=P",Tabla1[[#All],[llave2]],Gráficos_!C84))</f>
        <v/>
      </c>
      <c r="U84" t="str">
        <f>IF(C84="","",COUNTIFS(Tabla1[[#All],[sem 12]],"=P",Tabla1[[#All],[llave2]],Gráficos_!C84))</f>
        <v/>
      </c>
      <c r="V84" t="str">
        <f>IF(C84="","",COUNTIFS(Tabla1[[#All],[sem 13]],"=P",Tabla1[[#All],[llave2]],Gráficos_!C84))</f>
        <v/>
      </c>
      <c r="W84" t="str">
        <f>IF(C84="","",COUNTIFS(Tabla1[[#All],[sem 14]],"=P",Tabla1[[#All],[llave2]],Gráficos_!C84))</f>
        <v/>
      </c>
      <c r="X84" t="str">
        <f>IF(C84="","",COUNTIFS(Tabla1[[#All],[sem 15]],"=P",Tabla1[[#All],[llave2]],Gráficos_!C84))</f>
        <v/>
      </c>
      <c r="Y84" s="190" t="str">
        <f>IF(C84="","",COUNTIFS(Tabla1[[#All],[sem 16]],"=P",Tabla1[[#All],[llave2]],Gráficos_!C84))</f>
        <v/>
      </c>
      <c r="AA84" s="186" t="str">
        <f t="shared" si="26"/>
        <v/>
      </c>
      <c r="AB84" t="str">
        <f t="shared" si="27"/>
        <v/>
      </c>
      <c r="AC84" s="63" t="str">
        <f t="shared" si="28"/>
        <v/>
      </c>
      <c r="AD84" t="str">
        <f t="shared" si="29"/>
        <v/>
      </c>
      <c r="AE84" t="str">
        <f t="shared" si="39"/>
        <v/>
      </c>
      <c r="AF84" t="str">
        <f t="shared" si="30"/>
        <v/>
      </c>
      <c r="AG84" t="str">
        <f t="shared" si="31"/>
        <v/>
      </c>
      <c r="AH84" t="str">
        <f t="shared" si="32"/>
        <v/>
      </c>
      <c r="AI84" t="str">
        <f t="shared" si="33"/>
        <v/>
      </c>
      <c r="AK84" t="str">
        <f t="shared" si="34"/>
        <v/>
      </c>
      <c r="AL84" t="str">
        <f t="shared" si="34"/>
        <v/>
      </c>
      <c r="AM84" t="str">
        <f t="shared" si="34"/>
        <v/>
      </c>
      <c r="AN84" t="str">
        <f t="shared" si="34"/>
        <v/>
      </c>
      <c r="AO84" t="str">
        <f t="shared" si="34"/>
        <v/>
      </c>
      <c r="AP84" t="str">
        <f t="shared" si="34"/>
        <v/>
      </c>
      <c r="AQ84" t="str">
        <f t="shared" si="34"/>
        <v/>
      </c>
      <c r="AR84" t="str">
        <f t="shared" si="34"/>
        <v/>
      </c>
      <c r="AS84" t="str">
        <f t="shared" si="34"/>
        <v/>
      </c>
      <c r="AT84" t="str">
        <f t="shared" si="34"/>
        <v/>
      </c>
      <c r="AU84" t="str">
        <f t="shared" si="34"/>
        <v/>
      </c>
      <c r="AV84" t="str">
        <f t="shared" si="34"/>
        <v/>
      </c>
      <c r="AW84" t="str">
        <f t="shared" si="35"/>
        <v/>
      </c>
      <c r="AX84" t="str">
        <f t="shared" si="36"/>
        <v/>
      </c>
      <c r="AY84" t="str">
        <f t="shared" si="37"/>
        <v/>
      </c>
      <c r="AZ84" s="190" t="str">
        <f t="shared" si="38"/>
        <v/>
      </c>
      <c r="BA84" t="str">
        <f t="shared" si="40"/>
        <v/>
      </c>
    </row>
    <row r="85" spans="9:53">
      <c r="I85" t="str">
        <f>IF(C85="","",COUNTIFS(Tabla1[[#All],[¿Pasó a miembro?]],"Si",Tabla1[[#All],[Tipo Incrito]],"&lt;&gt;Pre-Inscrito",Tabla1[[#All],[llave2]],Gráficos_!C85))</f>
        <v/>
      </c>
      <c r="J85" s="186" t="str">
        <f>IF(C85="","",COUNTIFS(Tabla1[[#All],[sem 01]],"=P",Tabla1[[#All],[llave2]],Gráficos_!C85))</f>
        <v/>
      </c>
      <c r="K85" t="str">
        <f>IF(C85="","",COUNTIFS(Tabla1[[#All],[sem 02]],"=P",Tabla1[[#All],[llave2]],Gráficos_!C85))</f>
        <v/>
      </c>
      <c r="L85" t="str">
        <f>IF(C85="","",COUNTIFS(Tabla1[[#All],[sem 03]],"=P",Tabla1[[#All],[llave2]],Gráficos_!C85))</f>
        <v/>
      </c>
      <c r="M85" t="str">
        <f>IF(C85="","",COUNTIFS(Tabla1[[#All],[sem 04]],"=P",Tabla1[[#All],[llave2]],Gráficos_!C85))</f>
        <v/>
      </c>
      <c r="N85" t="str">
        <f>IF(C85="","",COUNTIFS(Tabla1[[#All],[sem 05]],"=P",Tabla1[[#All],[llave2]],Gráficos_!C85))</f>
        <v/>
      </c>
      <c r="O85" t="str">
        <f>IF(C85="","",COUNTIFS(Tabla1[[#All],[sem 06]],"=P",Tabla1[[#All],[llave2]],Gráficos_!C85))</f>
        <v/>
      </c>
      <c r="P85" t="str">
        <f>IF(C85="","",COUNTIFS(Tabla1[[#All],[sem 07]],"=P",Tabla1[[#All],[llave2]],Gráficos_!C85))</f>
        <v/>
      </c>
      <c r="Q85" t="str">
        <f>IF(C85="","",COUNTIFS(Tabla1[[#All],[sem 08]],"=P",Tabla1[[#All],[llave2]],Gráficos_!C85))</f>
        <v/>
      </c>
      <c r="R85" t="str">
        <f>IF(C85="","",COUNTIFS(Tabla1[[#All],[sem 09]],"=P",Tabla1[[#All],[llave2]],Gráficos_!C85))</f>
        <v/>
      </c>
      <c r="S85" t="str">
        <f>IF(C85="","",COUNTIFS(Tabla1[[#All],[sem 10]],"=P",Tabla1[[#All],[llave2]],Gráficos_!C85))</f>
        <v/>
      </c>
      <c r="T85" t="str">
        <f>IF(C85="","",COUNTIFS(Tabla1[[#All],[sem 11]],"=P",Tabla1[[#All],[llave2]],Gráficos_!C85))</f>
        <v/>
      </c>
      <c r="U85" t="str">
        <f>IF(C85="","",COUNTIFS(Tabla1[[#All],[sem 12]],"=P",Tabla1[[#All],[llave2]],Gráficos_!C85))</f>
        <v/>
      </c>
      <c r="V85" t="str">
        <f>IF(C85="","",COUNTIFS(Tabla1[[#All],[sem 13]],"=P",Tabla1[[#All],[llave2]],Gráficos_!C85))</f>
        <v/>
      </c>
      <c r="W85" t="str">
        <f>IF(C85="","",COUNTIFS(Tabla1[[#All],[sem 14]],"=P",Tabla1[[#All],[llave2]],Gráficos_!C85))</f>
        <v/>
      </c>
      <c r="X85" t="str">
        <f>IF(C85="","",COUNTIFS(Tabla1[[#All],[sem 15]],"=P",Tabla1[[#All],[llave2]],Gráficos_!C85))</f>
        <v/>
      </c>
      <c r="Y85" s="190" t="str">
        <f>IF(C85="","",COUNTIFS(Tabla1[[#All],[sem 16]],"=P",Tabla1[[#All],[llave2]],Gráficos_!C85))</f>
        <v/>
      </c>
      <c r="AA85" s="186" t="str">
        <f t="shared" si="26"/>
        <v/>
      </c>
      <c r="AB85" t="str">
        <f t="shared" si="27"/>
        <v/>
      </c>
      <c r="AC85" s="63" t="str">
        <f t="shared" si="28"/>
        <v/>
      </c>
      <c r="AD85" t="str">
        <f t="shared" si="29"/>
        <v/>
      </c>
      <c r="AE85" t="str">
        <f t="shared" si="39"/>
        <v/>
      </c>
      <c r="AF85" t="str">
        <f t="shared" si="30"/>
        <v/>
      </c>
      <c r="AG85" t="str">
        <f t="shared" si="31"/>
        <v/>
      </c>
      <c r="AH85" t="str">
        <f t="shared" si="32"/>
        <v/>
      </c>
      <c r="AI85" t="str">
        <f t="shared" si="33"/>
        <v/>
      </c>
      <c r="AK85" t="str">
        <f t="shared" si="34"/>
        <v/>
      </c>
      <c r="AL85" t="str">
        <f t="shared" si="34"/>
        <v/>
      </c>
      <c r="AM85" t="str">
        <f t="shared" si="34"/>
        <v/>
      </c>
      <c r="AN85" t="str">
        <f t="shared" si="34"/>
        <v/>
      </c>
      <c r="AO85" t="str">
        <f t="shared" si="34"/>
        <v/>
      </c>
      <c r="AP85" t="str">
        <f t="shared" si="34"/>
        <v/>
      </c>
      <c r="AQ85" t="str">
        <f t="shared" si="34"/>
        <v/>
      </c>
      <c r="AR85" t="str">
        <f t="shared" si="34"/>
        <v/>
      </c>
      <c r="AS85" t="str">
        <f t="shared" si="34"/>
        <v/>
      </c>
      <c r="AT85" t="str">
        <f t="shared" si="34"/>
        <v/>
      </c>
      <c r="AU85" t="str">
        <f t="shared" si="34"/>
        <v/>
      </c>
      <c r="AV85" t="str">
        <f t="shared" si="34"/>
        <v/>
      </c>
      <c r="AW85" t="str">
        <f t="shared" si="35"/>
        <v/>
      </c>
      <c r="AX85" t="str">
        <f t="shared" si="36"/>
        <v/>
      </c>
      <c r="AY85" t="str">
        <f t="shared" si="37"/>
        <v/>
      </c>
      <c r="AZ85" s="190" t="str">
        <f t="shared" si="38"/>
        <v/>
      </c>
      <c r="BA85" t="str">
        <f t="shared" si="40"/>
        <v/>
      </c>
    </row>
    <row r="86" spans="9:53">
      <c r="I86" t="str">
        <f>IF(C86="","",COUNTIFS(Tabla1[[#All],[¿Pasó a miembro?]],"Si",Tabla1[[#All],[Tipo Incrito]],"&lt;&gt;Pre-Inscrito",Tabla1[[#All],[llave2]],Gráficos_!C86))</f>
        <v/>
      </c>
      <c r="J86" s="186" t="str">
        <f>IF(C86="","",COUNTIFS(Tabla1[[#All],[sem 01]],"=P",Tabla1[[#All],[llave2]],Gráficos_!C86))</f>
        <v/>
      </c>
      <c r="K86" t="str">
        <f>IF(C86="","",COUNTIFS(Tabla1[[#All],[sem 02]],"=P",Tabla1[[#All],[llave2]],Gráficos_!C86))</f>
        <v/>
      </c>
      <c r="L86" t="str">
        <f>IF(C86="","",COUNTIFS(Tabla1[[#All],[sem 03]],"=P",Tabla1[[#All],[llave2]],Gráficos_!C86))</f>
        <v/>
      </c>
      <c r="M86" t="str">
        <f>IF(C86="","",COUNTIFS(Tabla1[[#All],[sem 04]],"=P",Tabla1[[#All],[llave2]],Gráficos_!C86))</f>
        <v/>
      </c>
      <c r="N86" t="str">
        <f>IF(C86="","",COUNTIFS(Tabla1[[#All],[sem 05]],"=P",Tabla1[[#All],[llave2]],Gráficos_!C86))</f>
        <v/>
      </c>
      <c r="O86" t="str">
        <f>IF(C86="","",COUNTIFS(Tabla1[[#All],[sem 06]],"=P",Tabla1[[#All],[llave2]],Gráficos_!C86))</f>
        <v/>
      </c>
      <c r="P86" t="str">
        <f>IF(C86="","",COUNTIFS(Tabla1[[#All],[sem 07]],"=P",Tabla1[[#All],[llave2]],Gráficos_!C86))</f>
        <v/>
      </c>
      <c r="Q86" t="str">
        <f>IF(C86="","",COUNTIFS(Tabla1[[#All],[sem 08]],"=P",Tabla1[[#All],[llave2]],Gráficos_!C86))</f>
        <v/>
      </c>
      <c r="R86" t="str">
        <f>IF(C86="","",COUNTIFS(Tabla1[[#All],[sem 09]],"=P",Tabla1[[#All],[llave2]],Gráficos_!C86))</f>
        <v/>
      </c>
      <c r="S86" t="str">
        <f>IF(C86="","",COUNTIFS(Tabla1[[#All],[sem 10]],"=P",Tabla1[[#All],[llave2]],Gráficos_!C86))</f>
        <v/>
      </c>
      <c r="T86" t="str">
        <f>IF(C86="","",COUNTIFS(Tabla1[[#All],[sem 11]],"=P",Tabla1[[#All],[llave2]],Gráficos_!C86))</f>
        <v/>
      </c>
      <c r="U86" t="str">
        <f>IF(C86="","",COUNTIFS(Tabla1[[#All],[sem 12]],"=P",Tabla1[[#All],[llave2]],Gráficos_!C86))</f>
        <v/>
      </c>
      <c r="V86" t="str">
        <f>IF(C86="","",COUNTIFS(Tabla1[[#All],[sem 13]],"=P",Tabla1[[#All],[llave2]],Gráficos_!C86))</f>
        <v/>
      </c>
      <c r="W86" t="str">
        <f>IF(C86="","",COUNTIFS(Tabla1[[#All],[sem 14]],"=P",Tabla1[[#All],[llave2]],Gráficos_!C86))</f>
        <v/>
      </c>
      <c r="X86" t="str">
        <f>IF(C86="","",COUNTIFS(Tabla1[[#All],[sem 15]],"=P",Tabla1[[#All],[llave2]],Gráficos_!C86))</f>
        <v/>
      </c>
      <c r="Y86" s="190" t="str">
        <f>IF(C86="","",COUNTIFS(Tabla1[[#All],[sem 16]],"=P",Tabla1[[#All],[llave2]],Gráficos_!C86))</f>
        <v/>
      </c>
      <c r="AA86" s="186" t="str">
        <f t="shared" si="26"/>
        <v/>
      </c>
      <c r="AB86" t="str">
        <f t="shared" si="27"/>
        <v/>
      </c>
      <c r="AC86" s="63" t="str">
        <f t="shared" si="28"/>
        <v/>
      </c>
      <c r="AD86" t="str">
        <f t="shared" si="29"/>
        <v/>
      </c>
      <c r="AE86" t="str">
        <f t="shared" si="39"/>
        <v/>
      </c>
      <c r="AF86" t="str">
        <f t="shared" si="30"/>
        <v/>
      </c>
      <c r="AG86" t="str">
        <f t="shared" si="31"/>
        <v/>
      </c>
      <c r="AH86" t="str">
        <f t="shared" si="32"/>
        <v/>
      </c>
      <c r="AI86" t="str">
        <f t="shared" si="33"/>
        <v/>
      </c>
      <c r="AK86" t="str">
        <f t="shared" si="34"/>
        <v/>
      </c>
      <c r="AL86" t="str">
        <f t="shared" si="34"/>
        <v/>
      </c>
      <c r="AM86" t="str">
        <f t="shared" si="34"/>
        <v/>
      </c>
      <c r="AN86" t="str">
        <f t="shared" si="34"/>
        <v/>
      </c>
      <c r="AO86" t="str">
        <f t="shared" si="34"/>
        <v/>
      </c>
      <c r="AP86" t="str">
        <f t="shared" si="34"/>
        <v/>
      </c>
      <c r="AQ86" t="str">
        <f t="shared" si="34"/>
        <v/>
      </c>
      <c r="AR86" t="str">
        <f t="shared" si="34"/>
        <v/>
      </c>
      <c r="AS86" t="str">
        <f t="shared" si="34"/>
        <v/>
      </c>
      <c r="AT86" t="str">
        <f t="shared" si="34"/>
        <v/>
      </c>
      <c r="AU86" t="str">
        <f t="shared" si="34"/>
        <v/>
      </c>
      <c r="AV86" t="str">
        <f t="shared" si="34"/>
        <v/>
      </c>
      <c r="AW86" t="str">
        <f t="shared" si="35"/>
        <v/>
      </c>
      <c r="AX86" t="str">
        <f t="shared" si="36"/>
        <v/>
      </c>
      <c r="AY86" t="str">
        <f t="shared" si="37"/>
        <v/>
      </c>
      <c r="AZ86" s="190" t="str">
        <f t="shared" si="38"/>
        <v/>
      </c>
      <c r="BA86" t="str">
        <f t="shared" si="40"/>
        <v/>
      </c>
    </row>
    <row r="87" spans="9:53">
      <c r="I87" t="str">
        <f>IF(C87="","",COUNTIFS(Tabla1[[#All],[¿Pasó a miembro?]],"Si",Tabla1[[#All],[Tipo Incrito]],"&lt;&gt;Pre-Inscrito",Tabla1[[#All],[llave2]],Gráficos_!C87))</f>
        <v/>
      </c>
      <c r="J87" s="186" t="str">
        <f>IF(C87="","",COUNTIFS(Tabla1[[#All],[sem 01]],"=P",Tabla1[[#All],[llave2]],Gráficos_!C87))</f>
        <v/>
      </c>
      <c r="K87" t="str">
        <f>IF(C87="","",COUNTIFS(Tabla1[[#All],[sem 02]],"=P",Tabla1[[#All],[llave2]],Gráficos_!C87))</f>
        <v/>
      </c>
      <c r="L87" t="str">
        <f>IF(C87="","",COUNTIFS(Tabla1[[#All],[sem 03]],"=P",Tabla1[[#All],[llave2]],Gráficos_!C87))</f>
        <v/>
      </c>
      <c r="M87" t="str">
        <f>IF(C87="","",COUNTIFS(Tabla1[[#All],[sem 04]],"=P",Tabla1[[#All],[llave2]],Gráficos_!C87))</f>
        <v/>
      </c>
      <c r="N87" t="str">
        <f>IF(C87="","",COUNTIFS(Tabla1[[#All],[sem 05]],"=P",Tabla1[[#All],[llave2]],Gráficos_!C87))</f>
        <v/>
      </c>
      <c r="O87" t="str">
        <f>IF(C87="","",COUNTIFS(Tabla1[[#All],[sem 06]],"=P",Tabla1[[#All],[llave2]],Gráficos_!C87))</f>
        <v/>
      </c>
      <c r="P87" t="str">
        <f>IF(C87="","",COUNTIFS(Tabla1[[#All],[sem 07]],"=P",Tabla1[[#All],[llave2]],Gráficos_!C87))</f>
        <v/>
      </c>
      <c r="Q87" t="str">
        <f>IF(C87="","",COUNTIFS(Tabla1[[#All],[sem 08]],"=P",Tabla1[[#All],[llave2]],Gráficos_!C87))</f>
        <v/>
      </c>
      <c r="R87" t="str">
        <f>IF(C87="","",COUNTIFS(Tabla1[[#All],[sem 09]],"=P",Tabla1[[#All],[llave2]],Gráficos_!C87))</f>
        <v/>
      </c>
      <c r="S87" t="str">
        <f>IF(C87="","",COUNTIFS(Tabla1[[#All],[sem 10]],"=P",Tabla1[[#All],[llave2]],Gráficos_!C87))</f>
        <v/>
      </c>
      <c r="T87" t="str">
        <f>IF(C87="","",COUNTIFS(Tabla1[[#All],[sem 11]],"=P",Tabla1[[#All],[llave2]],Gráficos_!C87))</f>
        <v/>
      </c>
      <c r="U87" t="str">
        <f>IF(C87="","",COUNTIFS(Tabla1[[#All],[sem 12]],"=P",Tabla1[[#All],[llave2]],Gráficos_!C87))</f>
        <v/>
      </c>
      <c r="V87" t="str">
        <f>IF(C87="","",COUNTIFS(Tabla1[[#All],[sem 13]],"=P",Tabla1[[#All],[llave2]],Gráficos_!C87))</f>
        <v/>
      </c>
      <c r="W87" t="str">
        <f>IF(C87="","",COUNTIFS(Tabla1[[#All],[sem 14]],"=P",Tabla1[[#All],[llave2]],Gráficos_!C87))</f>
        <v/>
      </c>
      <c r="X87" t="str">
        <f>IF(C87="","",COUNTIFS(Tabla1[[#All],[sem 15]],"=P",Tabla1[[#All],[llave2]],Gráficos_!C87))</f>
        <v/>
      </c>
      <c r="Y87" s="190" t="str">
        <f>IF(C87="","",COUNTIFS(Tabla1[[#All],[sem 16]],"=P",Tabla1[[#All],[llave2]],Gráficos_!C87))</f>
        <v/>
      </c>
      <c r="AA87" s="186" t="str">
        <f t="shared" si="26"/>
        <v/>
      </c>
      <c r="AB87" t="str">
        <f t="shared" si="27"/>
        <v/>
      </c>
      <c r="AC87" s="63" t="str">
        <f t="shared" si="28"/>
        <v/>
      </c>
      <c r="AD87" t="str">
        <f t="shared" si="29"/>
        <v/>
      </c>
      <c r="AE87" t="str">
        <f t="shared" si="39"/>
        <v/>
      </c>
      <c r="AF87" t="str">
        <f t="shared" si="30"/>
        <v/>
      </c>
      <c r="AG87" t="str">
        <f t="shared" si="31"/>
        <v/>
      </c>
      <c r="AH87" t="str">
        <f t="shared" si="32"/>
        <v/>
      </c>
      <c r="AI87" t="str">
        <f t="shared" si="33"/>
        <v/>
      </c>
      <c r="AK87" t="str">
        <f t="shared" si="34"/>
        <v/>
      </c>
      <c r="AL87" t="str">
        <f t="shared" si="34"/>
        <v/>
      </c>
      <c r="AM87" t="str">
        <f t="shared" si="34"/>
        <v/>
      </c>
      <c r="AN87" t="str">
        <f t="shared" si="34"/>
        <v/>
      </c>
      <c r="AO87" t="str">
        <f t="shared" si="34"/>
        <v/>
      </c>
      <c r="AP87" t="str">
        <f t="shared" si="34"/>
        <v/>
      </c>
      <c r="AQ87" t="str">
        <f t="shared" si="34"/>
        <v/>
      </c>
      <c r="AR87" t="str">
        <f t="shared" si="34"/>
        <v/>
      </c>
      <c r="AS87" t="str">
        <f t="shared" si="34"/>
        <v/>
      </c>
      <c r="AT87" t="str">
        <f t="shared" si="34"/>
        <v/>
      </c>
      <c r="AU87" t="str">
        <f t="shared" si="34"/>
        <v/>
      </c>
      <c r="AV87" t="str">
        <f t="shared" si="34"/>
        <v/>
      </c>
      <c r="AW87" t="str">
        <f t="shared" si="35"/>
        <v/>
      </c>
      <c r="AX87" t="str">
        <f t="shared" si="36"/>
        <v/>
      </c>
      <c r="AY87" t="str">
        <f t="shared" si="37"/>
        <v/>
      </c>
      <c r="AZ87" s="190" t="str">
        <f t="shared" si="38"/>
        <v/>
      </c>
      <c r="BA87" t="str">
        <f t="shared" si="40"/>
        <v/>
      </c>
    </row>
    <row r="88" spans="9:53">
      <c r="I88" t="str">
        <f>IF(C88="","",COUNTIFS(Tabla1[[#All],[¿Pasó a miembro?]],"Si",Tabla1[[#All],[Tipo Incrito]],"&lt;&gt;Pre-Inscrito",Tabla1[[#All],[llave2]],Gráficos_!C88))</f>
        <v/>
      </c>
      <c r="J88" s="186" t="str">
        <f>IF(C88="","",COUNTIFS(Tabla1[[#All],[sem 01]],"=P",Tabla1[[#All],[llave2]],Gráficos_!C88))</f>
        <v/>
      </c>
      <c r="K88" t="str">
        <f>IF(C88="","",COUNTIFS(Tabla1[[#All],[sem 02]],"=P",Tabla1[[#All],[llave2]],Gráficos_!C88))</f>
        <v/>
      </c>
      <c r="L88" t="str">
        <f>IF(C88="","",COUNTIFS(Tabla1[[#All],[sem 03]],"=P",Tabla1[[#All],[llave2]],Gráficos_!C88))</f>
        <v/>
      </c>
      <c r="M88" t="str">
        <f>IF(C88="","",COUNTIFS(Tabla1[[#All],[sem 04]],"=P",Tabla1[[#All],[llave2]],Gráficos_!C88))</f>
        <v/>
      </c>
      <c r="N88" t="str">
        <f>IF(C88="","",COUNTIFS(Tabla1[[#All],[sem 05]],"=P",Tabla1[[#All],[llave2]],Gráficos_!C88))</f>
        <v/>
      </c>
      <c r="O88" t="str">
        <f>IF(C88="","",COUNTIFS(Tabla1[[#All],[sem 06]],"=P",Tabla1[[#All],[llave2]],Gráficos_!C88))</f>
        <v/>
      </c>
      <c r="P88" t="str">
        <f>IF(C88="","",COUNTIFS(Tabla1[[#All],[sem 07]],"=P",Tabla1[[#All],[llave2]],Gráficos_!C88))</f>
        <v/>
      </c>
      <c r="Q88" t="str">
        <f>IF(C88="","",COUNTIFS(Tabla1[[#All],[sem 08]],"=P",Tabla1[[#All],[llave2]],Gráficos_!C88))</f>
        <v/>
      </c>
      <c r="R88" t="str">
        <f>IF(C88="","",COUNTIFS(Tabla1[[#All],[sem 09]],"=P",Tabla1[[#All],[llave2]],Gráficos_!C88))</f>
        <v/>
      </c>
      <c r="S88" t="str">
        <f>IF(C88="","",COUNTIFS(Tabla1[[#All],[sem 10]],"=P",Tabla1[[#All],[llave2]],Gráficos_!C88))</f>
        <v/>
      </c>
      <c r="T88" t="str">
        <f>IF(C88="","",COUNTIFS(Tabla1[[#All],[sem 11]],"=P",Tabla1[[#All],[llave2]],Gráficos_!C88))</f>
        <v/>
      </c>
      <c r="U88" t="str">
        <f>IF(C88="","",COUNTIFS(Tabla1[[#All],[sem 12]],"=P",Tabla1[[#All],[llave2]],Gráficos_!C88))</f>
        <v/>
      </c>
      <c r="V88" t="str">
        <f>IF(C88="","",COUNTIFS(Tabla1[[#All],[sem 13]],"=P",Tabla1[[#All],[llave2]],Gráficos_!C88))</f>
        <v/>
      </c>
      <c r="W88" t="str">
        <f>IF(C88="","",COUNTIFS(Tabla1[[#All],[sem 14]],"=P",Tabla1[[#All],[llave2]],Gráficos_!C88))</f>
        <v/>
      </c>
      <c r="X88" t="str">
        <f>IF(C88="","",COUNTIFS(Tabla1[[#All],[sem 15]],"=P",Tabla1[[#All],[llave2]],Gráficos_!C88))</f>
        <v/>
      </c>
      <c r="Y88" s="190" t="str">
        <f>IF(C88="","",COUNTIFS(Tabla1[[#All],[sem 16]],"=P",Tabla1[[#All],[llave2]],Gráficos_!C88))</f>
        <v/>
      </c>
      <c r="AA88" s="186" t="str">
        <f t="shared" si="26"/>
        <v/>
      </c>
      <c r="AB88" t="str">
        <f t="shared" si="27"/>
        <v/>
      </c>
      <c r="AC88" s="63" t="str">
        <f t="shared" si="28"/>
        <v/>
      </c>
      <c r="AD88" t="str">
        <f t="shared" si="29"/>
        <v/>
      </c>
      <c r="AE88" t="str">
        <f t="shared" si="39"/>
        <v/>
      </c>
      <c r="AF88" t="str">
        <f t="shared" si="30"/>
        <v/>
      </c>
      <c r="AG88" t="str">
        <f t="shared" si="31"/>
        <v/>
      </c>
      <c r="AH88" t="str">
        <f t="shared" si="32"/>
        <v/>
      </c>
      <c r="AI88" t="str">
        <f t="shared" si="33"/>
        <v/>
      </c>
      <c r="AK88" t="str">
        <f t="shared" si="34"/>
        <v/>
      </c>
      <c r="AL88" t="str">
        <f t="shared" si="34"/>
        <v/>
      </c>
      <c r="AM88" t="str">
        <f t="shared" si="34"/>
        <v/>
      </c>
      <c r="AN88" t="str">
        <f t="shared" si="34"/>
        <v/>
      </c>
      <c r="AO88" t="str">
        <f t="shared" si="34"/>
        <v/>
      </c>
      <c r="AP88" t="str">
        <f t="shared" si="34"/>
        <v/>
      </c>
      <c r="AQ88" t="str">
        <f t="shared" si="34"/>
        <v/>
      </c>
      <c r="AR88" t="str">
        <f t="shared" si="34"/>
        <v/>
      </c>
      <c r="AS88" t="str">
        <f t="shared" si="34"/>
        <v/>
      </c>
      <c r="AT88" t="str">
        <f t="shared" si="34"/>
        <v/>
      </c>
      <c r="AU88" t="str">
        <f t="shared" si="34"/>
        <v/>
      </c>
      <c r="AV88" t="str">
        <f t="shared" si="34"/>
        <v/>
      </c>
      <c r="AW88" t="str">
        <f t="shared" si="35"/>
        <v/>
      </c>
      <c r="AX88" t="str">
        <f t="shared" si="36"/>
        <v/>
      </c>
      <c r="AY88" t="str">
        <f t="shared" si="37"/>
        <v/>
      </c>
      <c r="AZ88" s="190" t="str">
        <f t="shared" si="38"/>
        <v/>
      </c>
      <c r="BA88" t="str">
        <f t="shared" si="40"/>
        <v/>
      </c>
    </row>
    <row r="89" spans="9:53">
      <c r="I89" t="str">
        <f>IF(C89="","",COUNTIFS(Tabla1[[#All],[¿Pasó a miembro?]],"Si",Tabla1[[#All],[Tipo Incrito]],"&lt;&gt;Pre-Inscrito",Tabla1[[#All],[llave2]],Gráficos_!C89))</f>
        <v/>
      </c>
      <c r="J89" s="186" t="str">
        <f>IF(C89="","",COUNTIFS(Tabla1[[#All],[sem 01]],"=P",Tabla1[[#All],[llave2]],Gráficos_!C89))</f>
        <v/>
      </c>
      <c r="K89" t="str">
        <f>IF(C89="","",COUNTIFS(Tabla1[[#All],[sem 02]],"=P",Tabla1[[#All],[llave2]],Gráficos_!C89))</f>
        <v/>
      </c>
      <c r="L89" t="str">
        <f>IF(C89="","",COUNTIFS(Tabla1[[#All],[sem 03]],"=P",Tabla1[[#All],[llave2]],Gráficos_!C89))</f>
        <v/>
      </c>
      <c r="M89" t="str">
        <f>IF(C89="","",COUNTIFS(Tabla1[[#All],[sem 04]],"=P",Tabla1[[#All],[llave2]],Gráficos_!C89))</f>
        <v/>
      </c>
      <c r="N89" t="str">
        <f>IF(C89="","",COUNTIFS(Tabla1[[#All],[sem 05]],"=P",Tabla1[[#All],[llave2]],Gráficos_!C89))</f>
        <v/>
      </c>
      <c r="O89" t="str">
        <f>IF(C89="","",COUNTIFS(Tabla1[[#All],[sem 06]],"=P",Tabla1[[#All],[llave2]],Gráficos_!C89))</f>
        <v/>
      </c>
      <c r="P89" t="str">
        <f>IF(C89="","",COUNTIFS(Tabla1[[#All],[sem 07]],"=P",Tabla1[[#All],[llave2]],Gráficos_!C89))</f>
        <v/>
      </c>
      <c r="Q89" t="str">
        <f>IF(C89="","",COUNTIFS(Tabla1[[#All],[sem 08]],"=P",Tabla1[[#All],[llave2]],Gráficos_!C89))</f>
        <v/>
      </c>
      <c r="R89" t="str">
        <f>IF(C89="","",COUNTIFS(Tabla1[[#All],[sem 09]],"=P",Tabla1[[#All],[llave2]],Gráficos_!C89))</f>
        <v/>
      </c>
      <c r="S89" t="str">
        <f>IF(C89="","",COUNTIFS(Tabla1[[#All],[sem 10]],"=P",Tabla1[[#All],[llave2]],Gráficos_!C89))</f>
        <v/>
      </c>
      <c r="T89" t="str">
        <f>IF(C89="","",COUNTIFS(Tabla1[[#All],[sem 11]],"=P",Tabla1[[#All],[llave2]],Gráficos_!C89))</f>
        <v/>
      </c>
      <c r="U89" t="str">
        <f>IF(C89="","",COUNTIFS(Tabla1[[#All],[sem 12]],"=P",Tabla1[[#All],[llave2]],Gráficos_!C89))</f>
        <v/>
      </c>
      <c r="V89" t="str">
        <f>IF(C89="","",COUNTIFS(Tabla1[[#All],[sem 13]],"=P",Tabla1[[#All],[llave2]],Gráficos_!C89))</f>
        <v/>
      </c>
      <c r="W89" t="str">
        <f>IF(C89="","",COUNTIFS(Tabla1[[#All],[sem 14]],"=P",Tabla1[[#All],[llave2]],Gráficos_!C89))</f>
        <v/>
      </c>
      <c r="X89" t="str">
        <f>IF(C89="","",COUNTIFS(Tabla1[[#All],[sem 15]],"=P",Tabla1[[#All],[llave2]],Gráficos_!C89))</f>
        <v/>
      </c>
      <c r="Y89" s="190" t="str">
        <f>IF(C89="","",COUNTIFS(Tabla1[[#All],[sem 16]],"=P",Tabla1[[#All],[llave2]],Gráficos_!C89))</f>
        <v/>
      </c>
      <c r="AA89" s="186" t="str">
        <f t="shared" si="26"/>
        <v/>
      </c>
      <c r="AB89" t="str">
        <f t="shared" si="27"/>
        <v/>
      </c>
      <c r="AC89" s="63" t="str">
        <f t="shared" si="28"/>
        <v/>
      </c>
      <c r="AD89" t="str">
        <f t="shared" si="29"/>
        <v/>
      </c>
      <c r="AE89" t="str">
        <f t="shared" si="39"/>
        <v/>
      </c>
      <c r="AF89" t="str">
        <f t="shared" si="30"/>
        <v/>
      </c>
      <c r="AG89" t="str">
        <f t="shared" si="31"/>
        <v/>
      </c>
      <c r="AH89" t="str">
        <f t="shared" si="32"/>
        <v/>
      </c>
      <c r="AI89" t="str">
        <f t="shared" si="33"/>
        <v/>
      </c>
      <c r="AK89" t="str">
        <f t="shared" si="34"/>
        <v/>
      </c>
      <c r="AL89" t="str">
        <f t="shared" si="34"/>
        <v/>
      </c>
      <c r="AM89" t="str">
        <f t="shared" si="34"/>
        <v/>
      </c>
      <c r="AN89" t="str">
        <f t="shared" si="34"/>
        <v/>
      </c>
      <c r="AO89" t="str">
        <f t="shared" si="34"/>
        <v/>
      </c>
      <c r="AP89" t="str">
        <f t="shared" si="34"/>
        <v/>
      </c>
      <c r="AQ89" t="str">
        <f t="shared" si="34"/>
        <v/>
      </c>
      <c r="AR89" t="str">
        <f t="shared" si="34"/>
        <v/>
      </c>
      <c r="AS89" t="str">
        <f t="shared" si="34"/>
        <v/>
      </c>
      <c r="AT89" t="str">
        <f t="shared" si="34"/>
        <v/>
      </c>
      <c r="AU89" t="str">
        <f t="shared" si="34"/>
        <v/>
      </c>
      <c r="AV89" t="str">
        <f t="shared" si="34"/>
        <v/>
      </c>
      <c r="AW89" t="str">
        <f t="shared" si="35"/>
        <v/>
      </c>
      <c r="AX89" t="str">
        <f t="shared" si="36"/>
        <v/>
      </c>
      <c r="AY89" t="str">
        <f t="shared" si="37"/>
        <v/>
      </c>
      <c r="AZ89" s="190" t="str">
        <f t="shared" si="38"/>
        <v/>
      </c>
      <c r="BA89" t="str">
        <f t="shared" si="40"/>
        <v/>
      </c>
    </row>
    <row r="90" spans="9:53">
      <c r="I90" t="str">
        <f>IF(C90="","",COUNTIFS(Tabla1[[#All],[¿Pasó a miembro?]],"Si",Tabla1[[#All],[Tipo Incrito]],"&lt;&gt;Pre-Inscrito",Tabla1[[#All],[llave2]],Gráficos_!C90))</f>
        <v/>
      </c>
      <c r="J90" s="186" t="str">
        <f>IF(C90="","",COUNTIFS(Tabla1[[#All],[sem 01]],"=P",Tabla1[[#All],[llave2]],Gráficos_!C90))</f>
        <v/>
      </c>
      <c r="K90" t="str">
        <f>IF(C90="","",COUNTIFS(Tabla1[[#All],[sem 02]],"=P",Tabla1[[#All],[llave2]],Gráficos_!C90))</f>
        <v/>
      </c>
      <c r="L90" t="str">
        <f>IF(C90="","",COUNTIFS(Tabla1[[#All],[sem 03]],"=P",Tabla1[[#All],[llave2]],Gráficos_!C90))</f>
        <v/>
      </c>
      <c r="M90" t="str">
        <f>IF(C90="","",COUNTIFS(Tabla1[[#All],[sem 04]],"=P",Tabla1[[#All],[llave2]],Gráficos_!C90))</f>
        <v/>
      </c>
      <c r="N90" t="str">
        <f>IF(C90="","",COUNTIFS(Tabla1[[#All],[sem 05]],"=P",Tabla1[[#All],[llave2]],Gráficos_!C90))</f>
        <v/>
      </c>
      <c r="O90" t="str">
        <f>IF(C90="","",COUNTIFS(Tabla1[[#All],[sem 06]],"=P",Tabla1[[#All],[llave2]],Gráficos_!C90))</f>
        <v/>
      </c>
      <c r="P90" t="str">
        <f>IF(C90="","",COUNTIFS(Tabla1[[#All],[sem 07]],"=P",Tabla1[[#All],[llave2]],Gráficos_!C90))</f>
        <v/>
      </c>
      <c r="Q90" t="str">
        <f>IF(C90="","",COUNTIFS(Tabla1[[#All],[sem 08]],"=P",Tabla1[[#All],[llave2]],Gráficos_!C90))</f>
        <v/>
      </c>
      <c r="R90" t="str">
        <f>IF(C90="","",COUNTIFS(Tabla1[[#All],[sem 09]],"=P",Tabla1[[#All],[llave2]],Gráficos_!C90))</f>
        <v/>
      </c>
      <c r="S90" t="str">
        <f>IF(C90="","",COUNTIFS(Tabla1[[#All],[sem 10]],"=P",Tabla1[[#All],[llave2]],Gráficos_!C90))</f>
        <v/>
      </c>
      <c r="T90" t="str">
        <f>IF(C90="","",COUNTIFS(Tabla1[[#All],[sem 11]],"=P",Tabla1[[#All],[llave2]],Gráficos_!C90))</f>
        <v/>
      </c>
      <c r="U90" t="str">
        <f>IF(C90="","",COUNTIFS(Tabla1[[#All],[sem 12]],"=P",Tabla1[[#All],[llave2]],Gráficos_!C90))</f>
        <v/>
      </c>
      <c r="V90" t="str">
        <f>IF(C90="","",COUNTIFS(Tabla1[[#All],[sem 13]],"=P",Tabla1[[#All],[llave2]],Gráficos_!C90))</f>
        <v/>
      </c>
      <c r="W90" t="str">
        <f>IF(C90="","",COUNTIFS(Tabla1[[#All],[sem 14]],"=P",Tabla1[[#All],[llave2]],Gráficos_!C90))</f>
        <v/>
      </c>
      <c r="X90" t="str">
        <f>IF(C90="","",COUNTIFS(Tabla1[[#All],[sem 15]],"=P",Tabla1[[#All],[llave2]],Gráficos_!C90))</f>
        <v/>
      </c>
      <c r="Y90" s="190" t="str">
        <f>IF(C90="","",COUNTIFS(Tabla1[[#All],[sem 16]],"=P",Tabla1[[#All],[llave2]],Gráficos_!C90))</f>
        <v/>
      </c>
      <c r="AA90" s="186" t="str">
        <f t="shared" si="26"/>
        <v/>
      </c>
      <c r="AB90" t="str">
        <f t="shared" si="27"/>
        <v/>
      </c>
      <c r="AC90" s="63" t="str">
        <f t="shared" si="28"/>
        <v/>
      </c>
      <c r="AD90" t="str">
        <f t="shared" si="29"/>
        <v/>
      </c>
      <c r="AE90" t="str">
        <f t="shared" si="39"/>
        <v/>
      </c>
      <c r="AF90" t="str">
        <f t="shared" si="30"/>
        <v/>
      </c>
      <c r="AG90" t="str">
        <f t="shared" si="31"/>
        <v/>
      </c>
      <c r="AH90" t="str">
        <f t="shared" si="32"/>
        <v/>
      </c>
      <c r="AI90" t="str">
        <f t="shared" si="33"/>
        <v/>
      </c>
      <c r="AK90" t="str">
        <f t="shared" si="34"/>
        <v/>
      </c>
      <c r="AL90" t="str">
        <f t="shared" si="34"/>
        <v/>
      </c>
      <c r="AM90" t="str">
        <f t="shared" si="34"/>
        <v/>
      </c>
      <c r="AN90" t="str">
        <f t="shared" si="34"/>
        <v/>
      </c>
      <c r="AO90" t="str">
        <f t="shared" si="34"/>
        <v/>
      </c>
      <c r="AP90" t="str">
        <f t="shared" si="34"/>
        <v/>
      </c>
      <c r="AQ90" t="str">
        <f t="shared" si="34"/>
        <v/>
      </c>
      <c r="AR90" t="str">
        <f t="shared" si="34"/>
        <v/>
      </c>
      <c r="AS90" t="str">
        <f t="shared" si="34"/>
        <v/>
      </c>
      <c r="AT90" t="str">
        <f t="shared" si="34"/>
        <v/>
      </c>
      <c r="AU90" t="str">
        <f t="shared" si="34"/>
        <v/>
      </c>
      <c r="AV90" t="str">
        <f t="shared" si="34"/>
        <v/>
      </c>
      <c r="AW90" t="str">
        <f t="shared" si="35"/>
        <v/>
      </c>
      <c r="AX90" t="str">
        <f t="shared" si="36"/>
        <v/>
      </c>
      <c r="AY90" t="str">
        <f t="shared" si="37"/>
        <v/>
      </c>
      <c r="AZ90" s="190" t="str">
        <f t="shared" si="38"/>
        <v/>
      </c>
      <c r="BA90" t="str">
        <f t="shared" si="40"/>
        <v/>
      </c>
    </row>
    <row r="91" spans="9:53">
      <c r="I91" t="str">
        <f>IF(C91="","",COUNTIFS(Tabla1[[#All],[¿Pasó a miembro?]],"Si",Tabla1[[#All],[Tipo Incrito]],"&lt;&gt;Pre-Inscrito",Tabla1[[#All],[llave2]],Gráficos_!C91))</f>
        <v/>
      </c>
      <c r="J91" s="186" t="str">
        <f>IF(C91="","",COUNTIFS(Tabla1[[#All],[sem 01]],"=P",Tabla1[[#All],[llave2]],Gráficos_!C91))</f>
        <v/>
      </c>
      <c r="K91" t="str">
        <f>IF(C91="","",COUNTIFS(Tabla1[[#All],[sem 02]],"=P",Tabla1[[#All],[llave2]],Gráficos_!C91))</f>
        <v/>
      </c>
      <c r="L91" t="str">
        <f>IF(C91="","",COUNTIFS(Tabla1[[#All],[sem 03]],"=P",Tabla1[[#All],[llave2]],Gráficos_!C91))</f>
        <v/>
      </c>
      <c r="M91" t="str">
        <f>IF(C91="","",COUNTIFS(Tabla1[[#All],[sem 04]],"=P",Tabla1[[#All],[llave2]],Gráficos_!C91))</f>
        <v/>
      </c>
      <c r="N91" t="str">
        <f>IF(C91="","",COUNTIFS(Tabla1[[#All],[sem 05]],"=P",Tabla1[[#All],[llave2]],Gráficos_!C91))</f>
        <v/>
      </c>
      <c r="O91" t="str">
        <f>IF(C91="","",COUNTIFS(Tabla1[[#All],[sem 06]],"=P",Tabla1[[#All],[llave2]],Gráficos_!C91))</f>
        <v/>
      </c>
      <c r="P91" t="str">
        <f>IF(C91="","",COUNTIFS(Tabla1[[#All],[sem 07]],"=P",Tabla1[[#All],[llave2]],Gráficos_!C91))</f>
        <v/>
      </c>
      <c r="Q91" t="str">
        <f>IF(C91="","",COUNTIFS(Tabla1[[#All],[sem 08]],"=P",Tabla1[[#All],[llave2]],Gráficos_!C91))</f>
        <v/>
      </c>
      <c r="R91" t="str">
        <f>IF(C91="","",COUNTIFS(Tabla1[[#All],[sem 09]],"=P",Tabla1[[#All],[llave2]],Gráficos_!C91))</f>
        <v/>
      </c>
      <c r="S91" t="str">
        <f>IF(C91="","",COUNTIFS(Tabla1[[#All],[sem 10]],"=P",Tabla1[[#All],[llave2]],Gráficos_!C91))</f>
        <v/>
      </c>
      <c r="T91" t="str">
        <f>IF(C91="","",COUNTIFS(Tabla1[[#All],[sem 11]],"=P",Tabla1[[#All],[llave2]],Gráficos_!C91))</f>
        <v/>
      </c>
      <c r="U91" t="str">
        <f>IF(C91="","",COUNTIFS(Tabla1[[#All],[sem 12]],"=P",Tabla1[[#All],[llave2]],Gráficos_!C91))</f>
        <v/>
      </c>
      <c r="V91" t="str">
        <f>IF(C91="","",COUNTIFS(Tabla1[[#All],[sem 13]],"=P",Tabla1[[#All],[llave2]],Gráficos_!C91))</f>
        <v/>
      </c>
      <c r="W91" t="str">
        <f>IF(C91="","",COUNTIFS(Tabla1[[#All],[sem 14]],"=P",Tabla1[[#All],[llave2]],Gráficos_!C91))</f>
        <v/>
      </c>
      <c r="X91" t="str">
        <f>IF(C91="","",COUNTIFS(Tabla1[[#All],[sem 15]],"=P",Tabla1[[#All],[llave2]],Gráficos_!C91))</f>
        <v/>
      </c>
      <c r="Y91" s="190" t="str">
        <f>IF(C91="","",COUNTIFS(Tabla1[[#All],[sem 16]],"=P",Tabla1[[#All],[llave2]],Gráficos_!C91))</f>
        <v/>
      </c>
      <c r="AA91" s="186" t="str">
        <f t="shared" si="26"/>
        <v/>
      </c>
      <c r="AB91" t="str">
        <f t="shared" si="27"/>
        <v/>
      </c>
      <c r="AC91" s="63" t="str">
        <f t="shared" si="28"/>
        <v/>
      </c>
      <c r="AD91" t="str">
        <f t="shared" si="29"/>
        <v/>
      </c>
      <c r="AE91" t="str">
        <f t="shared" si="39"/>
        <v/>
      </c>
      <c r="AF91" t="str">
        <f t="shared" si="30"/>
        <v/>
      </c>
      <c r="AG91" t="str">
        <f t="shared" si="31"/>
        <v/>
      </c>
      <c r="AH91" t="str">
        <f t="shared" si="32"/>
        <v/>
      </c>
      <c r="AI91" t="str">
        <f t="shared" si="33"/>
        <v/>
      </c>
      <c r="AK91" t="str">
        <f t="shared" si="34"/>
        <v/>
      </c>
      <c r="AL91" t="str">
        <f t="shared" si="34"/>
        <v/>
      </c>
      <c r="AM91" t="str">
        <f t="shared" si="34"/>
        <v/>
      </c>
      <c r="AN91" t="str">
        <f t="shared" si="34"/>
        <v/>
      </c>
      <c r="AO91" t="str">
        <f t="shared" si="34"/>
        <v/>
      </c>
      <c r="AP91" t="str">
        <f t="shared" si="34"/>
        <v/>
      </c>
      <c r="AQ91" t="str">
        <f t="shared" si="34"/>
        <v/>
      </c>
      <c r="AR91" t="str">
        <f t="shared" si="34"/>
        <v/>
      </c>
      <c r="AS91" t="str">
        <f t="shared" si="34"/>
        <v/>
      </c>
      <c r="AT91" t="str">
        <f t="shared" si="34"/>
        <v/>
      </c>
      <c r="AU91" t="str">
        <f t="shared" si="34"/>
        <v/>
      </c>
      <c r="AV91" t="str">
        <f t="shared" si="34"/>
        <v/>
      </c>
      <c r="AW91" t="str">
        <f t="shared" si="35"/>
        <v/>
      </c>
      <c r="AX91" t="str">
        <f t="shared" si="36"/>
        <v/>
      </c>
      <c r="AY91" t="str">
        <f t="shared" si="37"/>
        <v/>
      </c>
      <c r="AZ91" s="190" t="str">
        <f t="shared" si="38"/>
        <v/>
      </c>
      <c r="BA91" t="str">
        <f t="shared" si="40"/>
        <v/>
      </c>
    </row>
    <row r="92" spans="9:53">
      <c r="I92" t="str">
        <f>IF(C92="","",COUNTIFS(Tabla1[[#All],[¿Pasó a miembro?]],"Si",Tabla1[[#All],[Tipo Incrito]],"&lt;&gt;Pre-Inscrito",Tabla1[[#All],[llave2]],Gráficos_!C92))</f>
        <v/>
      </c>
      <c r="J92" s="186" t="str">
        <f>IF(C92="","",COUNTIFS(Tabla1[[#All],[sem 01]],"=P",Tabla1[[#All],[llave2]],Gráficos_!C92))</f>
        <v/>
      </c>
      <c r="K92" t="str">
        <f>IF(C92="","",COUNTIFS(Tabla1[[#All],[sem 02]],"=P",Tabla1[[#All],[llave2]],Gráficos_!C92))</f>
        <v/>
      </c>
      <c r="L92" t="str">
        <f>IF(C92="","",COUNTIFS(Tabla1[[#All],[sem 03]],"=P",Tabla1[[#All],[llave2]],Gráficos_!C92))</f>
        <v/>
      </c>
      <c r="M92" t="str">
        <f>IF(C92="","",COUNTIFS(Tabla1[[#All],[sem 04]],"=P",Tabla1[[#All],[llave2]],Gráficos_!C92))</f>
        <v/>
      </c>
      <c r="N92" t="str">
        <f>IF(C92="","",COUNTIFS(Tabla1[[#All],[sem 05]],"=P",Tabla1[[#All],[llave2]],Gráficos_!C92))</f>
        <v/>
      </c>
      <c r="O92" t="str">
        <f>IF(C92="","",COUNTIFS(Tabla1[[#All],[sem 06]],"=P",Tabla1[[#All],[llave2]],Gráficos_!C92))</f>
        <v/>
      </c>
      <c r="P92" t="str">
        <f>IF(C92="","",COUNTIFS(Tabla1[[#All],[sem 07]],"=P",Tabla1[[#All],[llave2]],Gráficos_!C92))</f>
        <v/>
      </c>
      <c r="Q92" t="str">
        <f>IF(C92="","",COUNTIFS(Tabla1[[#All],[sem 08]],"=P",Tabla1[[#All],[llave2]],Gráficos_!C92))</f>
        <v/>
      </c>
      <c r="R92" t="str">
        <f>IF(C92="","",COUNTIFS(Tabla1[[#All],[sem 09]],"=P",Tabla1[[#All],[llave2]],Gráficos_!C92))</f>
        <v/>
      </c>
      <c r="S92" t="str">
        <f>IF(C92="","",COUNTIFS(Tabla1[[#All],[sem 10]],"=P",Tabla1[[#All],[llave2]],Gráficos_!C92))</f>
        <v/>
      </c>
      <c r="T92" t="str">
        <f>IF(C92="","",COUNTIFS(Tabla1[[#All],[sem 11]],"=P",Tabla1[[#All],[llave2]],Gráficos_!C92))</f>
        <v/>
      </c>
      <c r="U92" t="str">
        <f>IF(C92="","",COUNTIFS(Tabla1[[#All],[sem 12]],"=P",Tabla1[[#All],[llave2]],Gráficos_!C92))</f>
        <v/>
      </c>
      <c r="V92" t="str">
        <f>IF(C92="","",COUNTIFS(Tabla1[[#All],[sem 13]],"=P",Tabla1[[#All],[llave2]],Gráficos_!C92))</f>
        <v/>
      </c>
      <c r="W92" t="str">
        <f>IF(C92="","",COUNTIFS(Tabla1[[#All],[sem 14]],"=P",Tabla1[[#All],[llave2]],Gráficos_!C92))</f>
        <v/>
      </c>
      <c r="X92" t="str">
        <f>IF(C92="","",COUNTIFS(Tabla1[[#All],[sem 15]],"=P",Tabla1[[#All],[llave2]],Gráficos_!C92))</f>
        <v/>
      </c>
      <c r="Y92" s="190" t="str">
        <f>IF(C92="","",COUNTIFS(Tabla1[[#All],[sem 16]],"=P",Tabla1[[#All],[llave2]],Gráficos_!C92))</f>
        <v/>
      </c>
      <c r="AA92" s="186" t="str">
        <f t="shared" si="26"/>
        <v/>
      </c>
      <c r="AB92" t="str">
        <f t="shared" si="27"/>
        <v/>
      </c>
      <c r="AC92" s="63" t="str">
        <f t="shared" si="28"/>
        <v/>
      </c>
      <c r="AD92" t="str">
        <f t="shared" si="29"/>
        <v/>
      </c>
      <c r="AE92" t="str">
        <f t="shared" si="39"/>
        <v/>
      </c>
      <c r="AF92" t="str">
        <f t="shared" si="30"/>
        <v/>
      </c>
      <c r="AG92" t="str">
        <f t="shared" si="31"/>
        <v/>
      </c>
      <c r="AH92" t="str">
        <f t="shared" si="32"/>
        <v/>
      </c>
      <c r="AI92" t="str">
        <f t="shared" si="33"/>
        <v/>
      </c>
      <c r="AK92" t="str">
        <f t="shared" si="34"/>
        <v/>
      </c>
      <c r="AL92" t="str">
        <f t="shared" si="34"/>
        <v/>
      </c>
      <c r="AM92" t="str">
        <f t="shared" si="34"/>
        <v/>
      </c>
      <c r="AN92" t="str">
        <f t="shared" si="34"/>
        <v/>
      </c>
      <c r="AO92" t="str">
        <f t="shared" si="34"/>
        <v/>
      </c>
      <c r="AP92" t="str">
        <f t="shared" si="34"/>
        <v/>
      </c>
      <c r="AQ92" t="str">
        <f t="shared" si="34"/>
        <v/>
      </c>
      <c r="AR92" t="str">
        <f t="shared" si="34"/>
        <v/>
      </c>
      <c r="AS92" t="str">
        <f t="shared" si="34"/>
        <v/>
      </c>
      <c r="AT92" t="str">
        <f t="shared" ref="AK92:AV113" si="41">IF(S92="","",S92)</f>
        <v/>
      </c>
      <c r="AU92" t="str">
        <f t="shared" si="41"/>
        <v/>
      </c>
      <c r="AV92" t="str">
        <f t="shared" si="41"/>
        <v/>
      </c>
      <c r="AW92" t="str">
        <f t="shared" si="35"/>
        <v/>
      </c>
      <c r="AX92" t="str">
        <f t="shared" si="36"/>
        <v/>
      </c>
      <c r="AY92" t="str">
        <f t="shared" si="37"/>
        <v/>
      </c>
      <c r="AZ92" s="190" t="str">
        <f t="shared" si="38"/>
        <v/>
      </c>
      <c r="BA92" t="str">
        <f t="shared" si="40"/>
        <v/>
      </c>
    </row>
    <row r="93" spans="9:53">
      <c r="I93" t="str">
        <f>IF(C93="","",COUNTIFS(Tabla1[[#All],[¿Pasó a miembro?]],"Si",Tabla1[[#All],[Tipo Incrito]],"&lt;&gt;Pre-Inscrito",Tabla1[[#All],[llave2]],Gráficos_!C93))</f>
        <v/>
      </c>
      <c r="J93" s="186" t="str">
        <f>IF(C93="","",COUNTIFS(Tabla1[[#All],[sem 01]],"=P",Tabla1[[#All],[llave2]],Gráficos_!C93))</f>
        <v/>
      </c>
      <c r="K93" t="str">
        <f>IF(C93="","",COUNTIFS(Tabla1[[#All],[sem 02]],"=P",Tabla1[[#All],[llave2]],Gráficos_!C93))</f>
        <v/>
      </c>
      <c r="L93" t="str">
        <f>IF(C93="","",COUNTIFS(Tabla1[[#All],[sem 03]],"=P",Tabla1[[#All],[llave2]],Gráficos_!C93))</f>
        <v/>
      </c>
      <c r="M93" t="str">
        <f>IF(C93="","",COUNTIFS(Tabla1[[#All],[sem 04]],"=P",Tabla1[[#All],[llave2]],Gráficos_!C93))</f>
        <v/>
      </c>
      <c r="N93" t="str">
        <f>IF(C93="","",COUNTIFS(Tabla1[[#All],[sem 05]],"=P",Tabla1[[#All],[llave2]],Gráficos_!C93))</f>
        <v/>
      </c>
      <c r="O93" t="str">
        <f>IF(C93="","",COUNTIFS(Tabla1[[#All],[sem 06]],"=P",Tabla1[[#All],[llave2]],Gráficos_!C93))</f>
        <v/>
      </c>
      <c r="P93" t="str">
        <f>IF(C93="","",COUNTIFS(Tabla1[[#All],[sem 07]],"=P",Tabla1[[#All],[llave2]],Gráficos_!C93))</f>
        <v/>
      </c>
      <c r="Q93" t="str">
        <f>IF(C93="","",COUNTIFS(Tabla1[[#All],[sem 08]],"=P",Tabla1[[#All],[llave2]],Gráficos_!C93))</f>
        <v/>
      </c>
      <c r="R93" t="str">
        <f>IF(C93="","",COUNTIFS(Tabla1[[#All],[sem 09]],"=P",Tabla1[[#All],[llave2]],Gráficos_!C93))</f>
        <v/>
      </c>
      <c r="S93" t="str">
        <f>IF(C93="","",COUNTIFS(Tabla1[[#All],[sem 10]],"=P",Tabla1[[#All],[llave2]],Gráficos_!C93))</f>
        <v/>
      </c>
      <c r="T93" t="str">
        <f>IF(C93="","",COUNTIFS(Tabla1[[#All],[sem 11]],"=P",Tabla1[[#All],[llave2]],Gráficos_!C93))</f>
        <v/>
      </c>
      <c r="U93" t="str">
        <f>IF(C93="","",COUNTIFS(Tabla1[[#All],[sem 12]],"=P",Tabla1[[#All],[llave2]],Gráficos_!C93))</f>
        <v/>
      </c>
      <c r="V93" t="str">
        <f>IF(C93="","",COUNTIFS(Tabla1[[#All],[sem 13]],"=P",Tabla1[[#All],[llave2]],Gráficos_!C93))</f>
        <v/>
      </c>
      <c r="W93" t="str">
        <f>IF(C93="","",COUNTIFS(Tabla1[[#All],[sem 14]],"=P",Tabla1[[#All],[llave2]],Gráficos_!C93))</f>
        <v/>
      </c>
      <c r="X93" t="str">
        <f>IF(C93="","",COUNTIFS(Tabla1[[#All],[sem 15]],"=P",Tabla1[[#All],[llave2]],Gráficos_!C93))</f>
        <v/>
      </c>
      <c r="Y93" s="190" t="str">
        <f>IF(C93="","",COUNTIFS(Tabla1[[#All],[sem 16]],"=P",Tabla1[[#All],[llave2]],Gráficos_!C93))</f>
        <v/>
      </c>
      <c r="AA93" s="186" t="str">
        <f t="shared" si="26"/>
        <v/>
      </c>
      <c r="AB93" t="str">
        <f t="shared" si="27"/>
        <v/>
      </c>
      <c r="AC93" s="63" t="str">
        <f t="shared" si="28"/>
        <v/>
      </c>
      <c r="AD93" t="str">
        <f t="shared" si="29"/>
        <v/>
      </c>
      <c r="AE93" t="str">
        <f t="shared" si="39"/>
        <v/>
      </c>
      <c r="AF93" t="str">
        <f t="shared" si="30"/>
        <v/>
      </c>
      <c r="AG93" t="str">
        <f t="shared" si="31"/>
        <v/>
      </c>
      <c r="AH93" t="str">
        <f t="shared" si="32"/>
        <v/>
      </c>
      <c r="AI93" t="str">
        <f t="shared" si="33"/>
        <v/>
      </c>
      <c r="AK93" t="str">
        <f t="shared" si="41"/>
        <v/>
      </c>
      <c r="AL93" t="str">
        <f t="shared" si="41"/>
        <v/>
      </c>
      <c r="AM93" t="str">
        <f t="shared" si="41"/>
        <v/>
      </c>
      <c r="AN93" t="str">
        <f t="shared" si="41"/>
        <v/>
      </c>
      <c r="AO93" t="str">
        <f t="shared" si="41"/>
        <v/>
      </c>
      <c r="AP93" t="str">
        <f t="shared" si="41"/>
        <v/>
      </c>
      <c r="AQ93" t="str">
        <f t="shared" si="41"/>
        <v/>
      </c>
      <c r="AR93" t="str">
        <f t="shared" si="41"/>
        <v/>
      </c>
      <c r="AS93" t="str">
        <f t="shared" si="41"/>
        <v/>
      </c>
      <c r="AT93" t="str">
        <f t="shared" si="41"/>
        <v/>
      </c>
      <c r="AU93" t="str">
        <f t="shared" si="41"/>
        <v/>
      </c>
      <c r="AV93" t="str">
        <f t="shared" si="41"/>
        <v/>
      </c>
      <c r="AW93" t="str">
        <f t="shared" si="35"/>
        <v/>
      </c>
      <c r="AX93" t="str">
        <f t="shared" si="36"/>
        <v/>
      </c>
      <c r="AY93" t="str">
        <f t="shared" si="37"/>
        <v/>
      </c>
      <c r="AZ93" s="190" t="str">
        <f t="shared" si="38"/>
        <v/>
      </c>
      <c r="BA93" t="str">
        <f t="shared" si="40"/>
        <v/>
      </c>
    </row>
    <row r="94" spans="9:53">
      <c r="I94" t="str">
        <f>IF(C94="","",COUNTIFS(Tabla1[[#All],[¿Pasó a miembro?]],"Si",Tabla1[[#All],[Tipo Incrito]],"&lt;&gt;Pre-Inscrito",Tabla1[[#All],[llave2]],Gráficos_!C94))</f>
        <v/>
      </c>
      <c r="J94" s="186" t="str">
        <f>IF(C94="","",COUNTIFS(Tabla1[[#All],[sem 01]],"=P",Tabla1[[#All],[llave2]],Gráficos_!C94))</f>
        <v/>
      </c>
      <c r="K94" t="str">
        <f>IF(C94="","",COUNTIFS(Tabla1[[#All],[sem 02]],"=P",Tabla1[[#All],[llave2]],Gráficos_!C94))</f>
        <v/>
      </c>
      <c r="L94" t="str">
        <f>IF(C94="","",COUNTIFS(Tabla1[[#All],[sem 03]],"=P",Tabla1[[#All],[llave2]],Gráficos_!C94))</f>
        <v/>
      </c>
      <c r="M94" t="str">
        <f>IF(C94="","",COUNTIFS(Tabla1[[#All],[sem 04]],"=P",Tabla1[[#All],[llave2]],Gráficos_!C94))</f>
        <v/>
      </c>
      <c r="N94" t="str">
        <f>IF(C94="","",COUNTIFS(Tabla1[[#All],[sem 05]],"=P",Tabla1[[#All],[llave2]],Gráficos_!C94))</f>
        <v/>
      </c>
      <c r="O94" t="str">
        <f>IF(C94="","",COUNTIFS(Tabla1[[#All],[sem 06]],"=P",Tabla1[[#All],[llave2]],Gráficos_!C94))</f>
        <v/>
      </c>
      <c r="P94" t="str">
        <f>IF(C94="","",COUNTIFS(Tabla1[[#All],[sem 07]],"=P",Tabla1[[#All],[llave2]],Gráficos_!C94))</f>
        <v/>
      </c>
      <c r="Q94" t="str">
        <f>IF(C94="","",COUNTIFS(Tabla1[[#All],[sem 08]],"=P",Tabla1[[#All],[llave2]],Gráficos_!C94))</f>
        <v/>
      </c>
      <c r="R94" t="str">
        <f>IF(C94="","",COUNTIFS(Tabla1[[#All],[sem 09]],"=P",Tabla1[[#All],[llave2]],Gráficos_!C94))</f>
        <v/>
      </c>
      <c r="S94" t="str">
        <f>IF(C94="","",COUNTIFS(Tabla1[[#All],[sem 10]],"=P",Tabla1[[#All],[llave2]],Gráficos_!C94))</f>
        <v/>
      </c>
      <c r="T94" t="str">
        <f>IF(C94="","",COUNTIFS(Tabla1[[#All],[sem 11]],"=P",Tabla1[[#All],[llave2]],Gráficos_!C94))</f>
        <v/>
      </c>
      <c r="U94" t="str">
        <f>IF(C94="","",COUNTIFS(Tabla1[[#All],[sem 12]],"=P",Tabla1[[#All],[llave2]],Gráficos_!C94))</f>
        <v/>
      </c>
      <c r="V94" t="str">
        <f>IF(C94="","",COUNTIFS(Tabla1[[#All],[sem 13]],"=P",Tabla1[[#All],[llave2]],Gráficos_!C94))</f>
        <v/>
      </c>
      <c r="W94" t="str">
        <f>IF(C94="","",COUNTIFS(Tabla1[[#All],[sem 14]],"=P",Tabla1[[#All],[llave2]],Gráficos_!C94))</f>
        <v/>
      </c>
      <c r="X94" t="str">
        <f>IF(C94="","",COUNTIFS(Tabla1[[#All],[sem 15]],"=P",Tabla1[[#All],[llave2]],Gráficos_!C94))</f>
        <v/>
      </c>
      <c r="Y94" s="190" t="str">
        <f>IF(C94="","",COUNTIFS(Tabla1[[#All],[sem 16]],"=P",Tabla1[[#All],[llave2]],Gráficos_!C94))</f>
        <v/>
      </c>
      <c r="AA94" s="186" t="str">
        <f t="shared" si="26"/>
        <v/>
      </c>
      <c r="AB94" t="str">
        <f t="shared" si="27"/>
        <v/>
      </c>
      <c r="AC94" s="63" t="str">
        <f t="shared" si="28"/>
        <v/>
      </c>
      <c r="AD94" t="str">
        <f t="shared" si="29"/>
        <v/>
      </c>
      <c r="AE94" t="str">
        <f t="shared" si="39"/>
        <v/>
      </c>
      <c r="AF94" t="str">
        <f t="shared" si="30"/>
        <v/>
      </c>
      <c r="AG94" t="str">
        <f t="shared" si="31"/>
        <v/>
      </c>
      <c r="AH94" t="str">
        <f t="shared" si="32"/>
        <v/>
      </c>
      <c r="AI94" t="str">
        <f t="shared" si="33"/>
        <v/>
      </c>
      <c r="AK94" t="str">
        <f t="shared" si="41"/>
        <v/>
      </c>
      <c r="AL94" t="str">
        <f t="shared" si="41"/>
        <v/>
      </c>
      <c r="AM94" t="str">
        <f t="shared" si="41"/>
        <v/>
      </c>
      <c r="AN94" t="str">
        <f t="shared" si="41"/>
        <v/>
      </c>
      <c r="AO94" t="str">
        <f t="shared" si="41"/>
        <v/>
      </c>
      <c r="AP94" t="str">
        <f t="shared" si="41"/>
        <v/>
      </c>
      <c r="AQ94" t="str">
        <f t="shared" si="41"/>
        <v/>
      </c>
      <c r="AR94" t="str">
        <f t="shared" si="41"/>
        <v/>
      </c>
      <c r="AS94" t="str">
        <f t="shared" si="41"/>
        <v/>
      </c>
      <c r="AT94" t="str">
        <f t="shared" si="41"/>
        <v/>
      </c>
      <c r="AU94" t="str">
        <f t="shared" si="41"/>
        <v/>
      </c>
      <c r="AV94" t="str">
        <f t="shared" si="41"/>
        <v/>
      </c>
      <c r="AW94" t="str">
        <f t="shared" si="35"/>
        <v/>
      </c>
      <c r="AX94" t="str">
        <f t="shared" si="36"/>
        <v/>
      </c>
      <c r="AY94" t="str">
        <f t="shared" si="37"/>
        <v/>
      </c>
      <c r="AZ94" s="190" t="str">
        <f t="shared" si="38"/>
        <v/>
      </c>
      <c r="BA94" t="str">
        <f t="shared" si="40"/>
        <v/>
      </c>
    </row>
    <row r="95" spans="9:53">
      <c r="I95" t="str">
        <f>IF(C95="","",COUNTIFS(Tabla1[[#All],[¿Pasó a miembro?]],"Si",Tabla1[[#All],[Tipo Incrito]],"&lt;&gt;Pre-Inscrito",Tabla1[[#All],[llave2]],Gráficos_!C95))</f>
        <v/>
      </c>
      <c r="J95" s="186" t="str">
        <f>IF(C95="","",COUNTIFS(Tabla1[[#All],[sem 01]],"=P",Tabla1[[#All],[llave2]],Gráficos_!C95))</f>
        <v/>
      </c>
      <c r="K95" t="str">
        <f>IF(C95="","",COUNTIFS(Tabla1[[#All],[sem 02]],"=P",Tabla1[[#All],[llave2]],Gráficos_!C95))</f>
        <v/>
      </c>
      <c r="L95" t="str">
        <f>IF(C95="","",COUNTIFS(Tabla1[[#All],[sem 03]],"=P",Tabla1[[#All],[llave2]],Gráficos_!C95))</f>
        <v/>
      </c>
      <c r="M95" t="str">
        <f>IF(C95="","",COUNTIFS(Tabla1[[#All],[sem 04]],"=P",Tabla1[[#All],[llave2]],Gráficos_!C95))</f>
        <v/>
      </c>
      <c r="N95" t="str">
        <f>IF(C95="","",COUNTIFS(Tabla1[[#All],[sem 05]],"=P",Tabla1[[#All],[llave2]],Gráficos_!C95))</f>
        <v/>
      </c>
      <c r="O95" t="str">
        <f>IF(C95="","",COUNTIFS(Tabla1[[#All],[sem 06]],"=P",Tabla1[[#All],[llave2]],Gráficos_!C95))</f>
        <v/>
      </c>
      <c r="P95" t="str">
        <f>IF(C95="","",COUNTIFS(Tabla1[[#All],[sem 07]],"=P",Tabla1[[#All],[llave2]],Gráficos_!C95))</f>
        <v/>
      </c>
      <c r="Q95" t="str">
        <f>IF(C95="","",COUNTIFS(Tabla1[[#All],[sem 08]],"=P",Tabla1[[#All],[llave2]],Gráficos_!C95))</f>
        <v/>
      </c>
      <c r="R95" t="str">
        <f>IF(C95="","",COUNTIFS(Tabla1[[#All],[sem 09]],"=P",Tabla1[[#All],[llave2]],Gráficos_!C95))</f>
        <v/>
      </c>
      <c r="S95" t="str">
        <f>IF(C95="","",COUNTIFS(Tabla1[[#All],[sem 10]],"=P",Tabla1[[#All],[llave2]],Gráficos_!C95))</f>
        <v/>
      </c>
      <c r="T95" t="str">
        <f>IF(C95="","",COUNTIFS(Tabla1[[#All],[sem 11]],"=P",Tabla1[[#All],[llave2]],Gráficos_!C95))</f>
        <v/>
      </c>
      <c r="U95" t="str">
        <f>IF(C95="","",COUNTIFS(Tabla1[[#All],[sem 12]],"=P",Tabla1[[#All],[llave2]],Gráficos_!C95))</f>
        <v/>
      </c>
      <c r="V95" t="str">
        <f>IF(C95="","",COUNTIFS(Tabla1[[#All],[sem 13]],"=P",Tabla1[[#All],[llave2]],Gráficos_!C95))</f>
        <v/>
      </c>
      <c r="W95" t="str">
        <f>IF(C95="","",COUNTIFS(Tabla1[[#All],[sem 14]],"=P",Tabla1[[#All],[llave2]],Gráficos_!C95))</f>
        <v/>
      </c>
      <c r="X95" t="str">
        <f>IF(C95="","",COUNTIFS(Tabla1[[#All],[sem 15]],"=P",Tabla1[[#All],[llave2]],Gráficos_!C95))</f>
        <v/>
      </c>
      <c r="Y95" s="190" t="str">
        <f>IF(C95="","",COUNTIFS(Tabla1[[#All],[sem 16]],"=P",Tabla1[[#All],[llave2]],Gráficos_!C95))</f>
        <v/>
      </c>
      <c r="AA95" s="186" t="str">
        <f t="shared" si="26"/>
        <v/>
      </c>
      <c r="AB95" t="str">
        <f t="shared" si="27"/>
        <v/>
      </c>
      <c r="AC95" s="63" t="str">
        <f t="shared" si="28"/>
        <v/>
      </c>
      <c r="AD95" t="str">
        <f t="shared" si="29"/>
        <v/>
      </c>
      <c r="AE95" t="str">
        <f t="shared" si="39"/>
        <v/>
      </c>
      <c r="AF95" t="str">
        <f t="shared" si="30"/>
        <v/>
      </c>
      <c r="AG95" t="str">
        <f t="shared" si="31"/>
        <v/>
      </c>
      <c r="AH95" t="str">
        <f t="shared" si="32"/>
        <v/>
      </c>
      <c r="AI95" t="str">
        <f t="shared" si="33"/>
        <v/>
      </c>
      <c r="AK95" t="str">
        <f t="shared" si="41"/>
        <v/>
      </c>
      <c r="AL95" t="str">
        <f t="shared" si="41"/>
        <v/>
      </c>
      <c r="AM95" t="str">
        <f t="shared" si="41"/>
        <v/>
      </c>
      <c r="AN95" t="str">
        <f t="shared" si="41"/>
        <v/>
      </c>
      <c r="AO95" t="str">
        <f t="shared" si="41"/>
        <v/>
      </c>
      <c r="AP95" t="str">
        <f t="shared" si="41"/>
        <v/>
      </c>
      <c r="AQ95" t="str">
        <f t="shared" si="41"/>
        <v/>
      </c>
      <c r="AR95" t="str">
        <f t="shared" si="41"/>
        <v/>
      </c>
      <c r="AS95" t="str">
        <f t="shared" si="41"/>
        <v/>
      </c>
      <c r="AT95" t="str">
        <f t="shared" si="41"/>
        <v/>
      </c>
      <c r="AU95" t="str">
        <f t="shared" si="41"/>
        <v/>
      </c>
      <c r="AV95" t="str">
        <f t="shared" si="41"/>
        <v/>
      </c>
      <c r="AW95" t="str">
        <f t="shared" si="35"/>
        <v/>
      </c>
      <c r="AX95" t="str">
        <f t="shared" si="36"/>
        <v/>
      </c>
      <c r="AY95" t="str">
        <f t="shared" si="37"/>
        <v/>
      </c>
      <c r="AZ95" s="190" t="str">
        <f t="shared" si="38"/>
        <v/>
      </c>
      <c r="BA95" t="str">
        <f t="shared" si="40"/>
        <v/>
      </c>
    </row>
    <row r="96" spans="9:53">
      <c r="I96" t="str">
        <f>IF(C96="","",COUNTIFS(Tabla1[[#All],[¿Pasó a miembro?]],"Si",Tabla1[[#All],[Tipo Incrito]],"&lt;&gt;Pre-Inscrito",Tabla1[[#All],[llave2]],Gráficos_!C96))</f>
        <v/>
      </c>
      <c r="J96" s="186" t="str">
        <f>IF(C96="","",COUNTIFS(Tabla1[[#All],[sem 01]],"=P",Tabla1[[#All],[llave2]],Gráficos_!C96))</f>
        <v/>
      </c>
      <c r="K96" t="str">
        <f>IF(C96="","",COUNTIFS(Tabla1[[#All],[sem 02]],"=P",Tabla1[[#All],[llave2]],Gráficos_!C96))</f>
        <v/>
      </c>
      <c r="L96" t="str">
        <f>IF(C96="","",COUNTIFS(Tabla1[[#All],[sem 03]],"=P",Tabla1[[#All],[llave2]],Gráficos_!C96))</f>
        <v/>
      </c>
      <c r="M96" t="str">
        <f>IF(C96="","",COUNTIFS(Tabla1[[#All],[sem 04]],"=P",Tabla1[[#All],[llave2]],Gráficos_!C96))</f>
        <v/>
      </c>
      <c r="N96" t="str">
        <f>IF(C96="","",COUNTIFS(Tabla1[[#All],[sem 05]],"=P",Tabla1[[#All],[llave2]],Gráficos_!C96))</f>
        <v/>
      </c>
      <c r="O96" t="str">
        <f>IF(C96="","",COUNTIFS(Tabla1[[#All],[sem 06]],"=P",Tabla1[[#All],[llave2]],Gráficos_!C96))</f>
        <v/>
      </c>
      <c r="P96" t="str">
        <f>IF(C96="","",COUNTIFS(Tabla1[[#All],[sem 07]],"=P",Tabla1[[#All],[llave2]],Gráficos_!C96))</f>
        <v/>
      </c>
      <c r="Q96" t="str">
        <f>IF(C96="","",COUNTIFS(Tabla1[[#All],[sem 08]],"=P",Tabla1[[#All],[llave2]],Gráficos_!C96))</f>
        <v/>
      </c>
      <c r="R96" t="str">
        <f>IF(C96="","",COUNTIFS(Tabla1[[#All],[sem 09]],"=P",Tabla1[[#All],[llave2]],Gráficos_!C96))</f>
        <v/>
      </c>
      <c r="S96" t="str">
        <f>IF(C96="","",COUNTIFS(Tabla1[[#All],[sem 10]],"=P",Tabla1[[#All],[llave2]],Gráficos_!C96))</f>
        <v/>
      </c>
      <c r="T96" t="str">
        <f>IF(C96="","",COUNTIFS(Tabla1[[#All],[sem 11]],"=P",Tabla1[[#All],[llave2]],Gráficos_!C96))</f>
        <v/>
      </c>
      <c r="U96" t="str">
        <f>IF(C96="","",COUNTIFS(Tabla1[[#All],[sem 12]],"=P",Tabla1[[#All],[llave2]],Gráficos_!C96))</f>
        <v/>
      </c>
      <c r="V96" t="str">
        <f>IF(C96="","",COUNTIFS(Tabla1[[#All],[sem 13]],"=P",Tabla1[[#All],[llave2]],Gráficos_!C96))</f>
        <v/>
      </c>
      <c r="W96" t="str">
        <f>IF(C96="","",COUNTIFS(Tabla1[[#All],[sem 14]],"=P",Tabla1[[#All],[llave2]],Gráficos_!C96))</f>
        <v/>
      </c>
      <c r="X96" t="str">
        <f>IF(C96="","",COUNTIFS(Tabla1[[#All],[sem 15]],"=P",Tabla1[[#All],[llave2]],Gráficos_!C96))</f>
        <v/>
      </c>
      <c r="Y96" s="190" t="str">
        <f>IF(C96="","",COUNTIFS(Tabla1[[#All],[sem 16]],"=P",Tabla1[[#All],[llave2]],Gráficos_!C96))</f>
        <v/>
      </c>
      <c r="AA96" s="186" t="str">
        <f t="shared" si="26"/>
        <v/>
      </c>
      <c r="AB96" t="str">
        <f t="shared" si="27"/>
        <v/>
      </c>
      <c r="AC96" s="63" t="str">
        <f t="shared" si="28"/>
        <v/>
      </c>
      <c r="AD96" t="str">
        <f t="shared" si="29"/>
        <v/>
      </c>
      <c r="AE96" t="str">
        <f t="shared" si="39"/>
        <v/>
      </c>
      <c r="AF96" t="str">
        <f t="shared" si="30"/>
        <v/>
      </c>
      <c r="AG96" t="str">
        <f t="shared" si="31"/>
        <v/>
      </c>
      <c r="AH96" t="str">
        <f t="shared" si="32"/>
        <v/>
      </c>
      <c r="AI96" t="str">
        <f t="shared" si="33"/>
        <v/>
      </c>
      <c r="AK96" t="str">
        <f t="shared" si="41"/>
        <v/>
      </c>
      <c r="AL96" t="str">
        <f t="shared" si="41"/>
        <v/>
      </c>
      <c r="AM96" t="str">
        <f t="shared" si="41"/>
        <v/>
      </c>
      <c r="AN96" t="str">
        <f t="shared" si="41"/>
        <v/>
      </c>
      <c r="AO96" t="str">
        <f t="shared" si="41"/>
        <v/>
      </c>
      <c r="AP96" t="str">
        <f t="shared" si="41"/>
        <v/>
      </c>
      <c r="AQ96" t="str">
        <f t="shared" si="41"/>
        <v/>
      </c>
      <c r="AR96" t="str">
        <f t="shared" si="41"/>
        <v/>
      </c>
      <c r="AS96" t="str">
        <f t="shared" si="41"/>
        <v/>
      </c>
      <c r="AT96" t="str">
        <f t="shared" si="41"/>
        <v/>
      </c>
      <c r="AU96" t="str">
        <f t="shared" si="41"/>
        <v/>
      </c>
      <c r="AV96" t="str">
        <f t="shared" si="41"/>
        <v/>
      </c>
      <c r="AW96" t="str">
        <f t="shared" si="35"/>
        <v/>
      </c>
      <c r="AX96" t="str">
        <f t="shared" si="36"/>
        <v/>
      </c>
      <c r="AY96" t="str">
        <f t="shared" si="37"/>
        <v/>
      </c>
      <c r="AZ96" s="190" t="str">
        <f t="shared" si="38"/>
        <v/>
      </c>
      <c r="BA96" t="str">
        <f t="shared" si="40"/>
        <v/>
      </c>
    </row>
    <row r="97" spans="9:79">
      <c r="I97" t="str">
        <f>IF(C97="","",COUNTIFS(Tabla1[[#All],[¿Pasó a miembro?]],"Si",Tabla1[[#All],[Tipo Incrito]],"&lt;&gt;Pre-Inscrito",Tabla1[[#All],[llave2]],Gráficos_!C97))</f>
        <v/>
      </c>
      <c r="J97" s="186" t="str">
        <f>IF(C97="","",COUNTIFS(Tabla1[[#All],[sem 01]],"=P",Tabla1[[#All],[llave2]],Gráficos_!C97))</f>
        <v/>
      </c>
      <c r="K97" t="str">
        <f>IF(C97="","",COUNTIFS(Tabla1[[#All],[sem 02]],"=P",Tabla1[[#All],[llave2]],Gráficos_!C97))</f>
        <v/>
      </c>
      <c r="L97" t="str">
        <f>IF(C97="","",COUNTIFS(Tabla1[[#All],[sem 03]],"=P",Tabla1[[#All],[llave2]],Gráficos_!C97))</f>
        <v/>
      </c>
      <c r="M97" t="str">
        <f>IF(C97="","",COUNTIFS(Tabla1[[#All],[sem 04]],"=P",Tabla1[[#All],[llave2]],Gráficos_!C97))</f>
        <v/>
      </c>
      <c r="N97" t="str">
        <f>IF(C97="","",COUNTIFS(Tabla1[[#All],[sem 05]],"=P",Tabla1[[#All],[llave2]],Gráficos_!C97))</f>
        <v/>
      </c>
      <c r="O97" t="str">
        <f>IF(C97="","",COUNTIFS(Tabla1[[#All],[sem 06]],"=P",Tabla1[[#All],[llave2]],Gráficos_!C97))</f>
        <v/>
      </c>
      <c r="P97" t="str">
        <f>IF(C97="","",COUNTIFS(Tabla1[[#All],[sem 07]],"=P",Tabla1[[#All],[llave2]],Gráficos_!C97))</f>
        <v/>
      </c>
      <c r="Q97" t="str">
        <f>IF(C97="","",COUNTIFS(Tabla1[[#All],[sem 08]],"=P",Tabla1[[#All],[llave2]],Gráficos_!C97))</f>
        <v/>
      </c>
      <c r="R97" t="str">
        <f>IF(C97="","",COUNTIFS(Tabla1[[#All],[sem 09]],"=P",Tabla1[[#All],[llave2]],Gráficos_!C97))</f>
        <v/>
      </c>
      <c r="S97" t="str">
        <f>IF(C97="","",COUNTIFS(Tabla1[[#All],[sem 10]],"=P",Tabla1[[#All],[llave2]],Gráficos_!C97))</f>
        <v/>
      </c>
      <c r="T97" t="str">
        <f>IF(C97="","",COUNTIFS(Tabla1[[#All],[sem 11]],"=P",Tabla1[[#All],[llave2]],Gráficos_!C97))</f>
        <v/>
      </c>
      <c r="U97" t="str">
        <f>IF(C97="","",COUNTIFS(Tabla1[[#All],[sem 12]],"=P",Tabla1[[#All],[llave2]],Gráficos_!C97))</f>
        <v/>
      </c>
      <c r="V97" t="str">
        <f>IF(C97="","",COUNTIFS(Tabla1[[#All],[sem 13]],"=P",Tabla1[[#All],[llave2]],Gráficos_!C97))</f>
        <v/>
      </c>
      <c r="W97" t="str">
        <f>IF(C97="","",COUNTIFS(Tabla1[[#All],[sem 14]],"=P",Tabla1[[#All],[llave2]],Gráficos_!C97))</f>
        <v/>
      </c>
      <c r="X97" t="str">
        <f>IF(C97="","",COUNTIFS(Tabla1[[#All],[sem 15]],"=P",Tabla1[[#All],[llave2]],Gráficos_!C97))</f>
        <v/>
      </c>
      <c r="Y97" s="190" t="str">
        <f>IF(C97="","",COUNTIFS(Tabla1[[#All],[sem 16]],"=P",Tabla1[[#All],[llave2]],Gráficos_!C97))</f>
        <v/>
      </c>
      <c r="AA97" s="186" t="str">
        <f t="shared" si="26"/>
        <v/>
      </c>
      <c r="AB97" t="str">
        <f t="shared" si="27"/>
        <v/>
      </c>
      <c r="AC97" s="63" t="str">
        <f t="shared" si="28"/>
        <v/>
      </c>
      <c r="AD97" t="str">
        <f t="shared" si="29"/>
        <v/>
      </c>
      <c r="AE97" t="str">
        <f t="shared" si="39"/>
        <v/>
      </c>
      <c r="AF97" t="str">
        <f t="shared" si="30"/>
        <v/>
      </c>
      <c r="AG97" t="str">
        <f t="shared" si="31"/>
        <v/>
      </c>
      <c r="AH97" t="str">
        <f t="shared" si="32"/>
        <v/>
      </c>
      <c r="AI97" t="str">
        <f t="shared" si="33"/>
        <v/>
      </c>
      <c r="AK97" t="str">
        <f t="shared" si="41"/>
        <v/>
      </c>
      <c r="AL97" t="str">
        <f t="shared" si="41"/>
        <v/>
      </c>
      <c r="AM97" t="str">
        <f t="shared" si="41"/>
        <v/>
      </c>
      <c r="AN97" t="str">
        <f t="shared" si="41"/>
        <v/>
      </c>
      <c r="AO97" t="str">
        <f t="shared" si="41"/>
        <v/>
      </c>
      <c r="AP97" t="str">
        <f t="shared" si="41"/>
        <v/>
      </c>
      <c r="AQ97" t="str">
        <f t="shared" si="41"/>
        <v/>
      </c>
      <c r="AR97" t="str">
        <f t="shared" si="41"/>
        <v/>
      </c>
      <c r="AS97" t="str">
        <f t="shared" si="41"/>
        <v/>
      </c>
      <c r="AT97" t="str">
        <f t="shared" si="41"/>
        <v/>
      </c>
      <c r="AU97" t="str">
        <f t="shared" si="41"/>
        <v/>
      </c>
      <c r="AV97" t="str">
        <f t="shared" si="41"/>
        <v/>
      </c>
      <c r="AW97" t="str">
        <f t="shared" si="35"/>
        <v/>
      </c>
      <c r="AX97" t="str">
        <f t="shared" si="36"/>
        <v/>
      </c>
      <c r="AY97" t="str">
        <f t="shared" si="37"/>
        <v/>
      </c>
      <c r="AZ97" s="190" t="str">
        <f t="shared" si="38"/>
        <v/>
      </c>
      <c r="BA97" t="str">
        <f t="shared" si="40"/>
        <v/>
      </c>
    </row>
    <row r="98" spans="9:79">
      <c r="I98" t="str">
        <f>IF(C98="","",COUNTIFS(Tabla1[[#All],[¿Pasó a miembro?]],"Si",Tabla1[[#All],[Tipo Incrito]],"&lt;&gt;Pre-Inscrito",Tabla1[[#All],[llave2]],Gráficos_!C98))</f>
        <v/>
      </c>
      <c r="J98" s="186" t="str">
        <f>IF(C98="","",COUNTIFS(Tabla1[[#All],[sem 01]],"=P",Tabla1[[#All],[llave2]],Gráficos_!C98))</f>
        <v/>
      </c>
      <c r="K98" t="str">
        <f>IF(C98="","",COUNTIFS(Tabla1[[#All],[sem 02]],"=P",Tabla1[[#All],[llave2]],Gráficos_!C98))</f>
        <v/>
      </c>
      <c r="L98" t="str">
        <f>IF(C98="","",COUNTIFS(Tabla1[[#All],[sem 03]],"=P",Tabla1[[#All],[llave2]],Gráficos_!C98))</f>
        <v/>
      </c>
      <c r="M98" t="str">
        <f>IF(C98="","",COUNTIFS(Tabla1[[#All],[sem 04]],"=P",Tabla1[[#All],[llave2]],Gráficos_!C98))</f>
        <v/>
      </c>
      <c r="N98" t="str">
        <f>IF(C98="","",COUNTIFS(Tabla1[[#All],[sem 05]],"=P",Tabla1[[#All],[llave2]],Gráficos_!C98))</f>
        <v/>
      </c>
      <c r="O98" t="str">
        <f>IF(C98="","",COUNTIFS(Tabla1[[#All],[sem 06]],"=P",Tabla1[[#All],[llave2]],Gráficos_!C98))</f>
        <v/>
      </c>
      <c r="P98" t="str">
        <f>IF(C98="","",COUNTIFS(Tabla1[[#All],[sem 07]],"=P",Tabla1[[#All],[llave2]],Gráficos_!C98))</f>
        <v/>
      </c>
      <c r="Q98" t="str">
        <f>IF(C98="","",COUNTIFS(Tabla1[[#All],[sem 08]],"=P",Tabla1[[#All],[llave2]],Gráficos_!C98))</f>
        <v/>
      </c>
      <c r="R98" t="str">
        <f>IF(C98="","",COUNTIFS(Tabla1[[#All],[sem 09]],"=P",Tabla1[[#All],[llave2]],Gráficos_!C98))</f>
        <v/>
      </c>
      <c r="S98" t="str">
        <f>IF(C98="","",COUNTIFS(Tabla1[[#All],[sem 10]],"=P",Tabla1[[#All],[llave2]],Gráficos_!C98))</f>
        <v/>
      </c>
      <c r="T98" t="str">
        <f>IF(C98="","",COUNTIFS(Tabla1[[#All],[sem 11]],"=P",Tabla1[[#All],[llave2]],Gráficos_!C98))</f>
        <v/>
      </c>
      <c r="U98" t="str">
        <f>IF(C98="","",COUNTIFS(Tabla1[[#All],[sem 12]],"=P",Tabla1[[#All],[llave2]],Gráficos_!C98))</f>
        <v/>
      </c>
      <c r="V98" t="str">
        <f>IF(C98="","",COUNTIFS(Tabla1[[#All],[sem 13]],"=P",Tabla1[[#All],[llave2]],Gráficos_!C98))</f>
        <v/>
      </c>
      <c r="W98" t="str">
        <f>IF(C98="","",COUNTIFS(Tabla1[[#All],[sem 14]],"=P",Tabla1[[#All],[llave2]],Gráficos_!C98))</f>
        <v/>
      </c>
      <c r="X98" t="str">
        <f>IF(C98="","",COUNTIFS(Tabla1[[#All],[sem 15]],"=P",Tabla1[[#All],[llave2]],Gráficos_!C98))</f>
        <v/>
      </c>
      <c r="Y98" s="190" t="str">
        <f>IF(C98="","",COUNTIFS(Tabla1[[#All],[sem 16]],"=P",Tabla1[[#All],[llave2]],Gráficos_!C98))</f>
        <v/>
      </c>
      <c r="AA98" s="186" t="str">
        <f t="shared" si="26"/>
        <v/>
      </c>
      <c r="AB98" t="str">
        <f t="shared" si="27"/>
        <v/>
      </c>
      <c r="AC98" s="63" t="str">
        <f t="shared" si="28"/>
        <v/>
      </c>
      <c r="AD98" t="str">
        <f t="shared" si="29"/>
        <v/>
      </c>
      <c r="AE98" t="str">
        <f t="shared" si="39"/>
        <v/>
      </c>
      <c r="AF98" t="str">
        <f t="shared" si="30"/>
        <v/>
      </c>
      <c r="AG98" t="str">
        <f t="shared" si="31"/>
        <v/>
      </c>
      <c r="AH98" t="str">
        <f t="shared" si="32"/>
        <v/>
      </c>
      <c r="AI98" t="str">
        <f t="shared" si="33"/>
        <v/>
      </c>
      <c r="AK98" t="str">
        <f t="shared" si="41"/>
        <v/>
      </c>
      <c r="AL98" t="str">
        <f t="shared" si="41"/>
        <v/>
      </c>
      <c r="AM98" t="str">
        <f t="shared" si="41"/>
        <v/>
      </c>
      <c r="AN98" t="str">
        <f t="shared" si="41"/>
        <v/>
      </c>
      <c r="AO98" t="str">
        <f t="shared" si="41"/>
        <v/>
      </c>
      <c r="AP98" t="str">
        <f t="shared" si="41"/>
        <v/>
      </c>
      <c r="AQ98" t="str">
        <f t="shared" si="41"/>
        <v/>
      </c>
      <c r="AR98" t="str">
        <f t="shared" si="41"/>
        <v/>
      </c>
      <c r="AS98" t="str">
        <f t="shared" si="41"/>
        <v/>
      </c>
      <c r="AT98" t="str">
        <f t="shared" si="41"/>
        <v/>
      </c>
      <c r="AU98" t="str">
        <f t="shared" si="41"/>
        <v/>
      </c>
      <c r="AV98" t="str">
        <f t="shared" si="41"/>
        <v/>
      </c>
      <c r="AW98" t="str">
        <f t="shared" si="35"/>
        <v/>
      </c>
      <c r="AX98" t="str">
        <f t="shared" si="36"/>
        <v/>
      </c>
      <c r="AY98" t="str">
        <f t="shared" si="37"/>
        <v/>
      </c>
      <c r="AZ98" s="190" t="str">
        <f t="shared" si="38"/>
        <v/>
      </c>
      <c r="BA98" t="str">
        <f t="shared" si="40"/>
        <v/>
      </c>
    </row>
    <row r="99" spans="9:79" ht="21">
      <c r="I99" t="str">
        <f>IF(C99="","",COUNTIFS(Tabla1[[#All],[¿Pasó a miembro?]],"Si",Tabla1[[#All],[Tipo Incrito]],"&lt;&gt;Pre-Inscrito",Tabla1[[#All],[llave2]],Gráficos_!C99))</f>
        <v/>
      </c>
      <c r="J99" s="186" t="str">
        <f>IF(C99="","",COUNTIFS(Tabla1[[#All],[sem 01]],"=P",Tabla1[[#All],[llave2]],Gráficos_!C99))</f>
        <v/>
      </c>
      <c r="K99" t="str">
        <f>IF(C99="","",COUNTIFS(Tabla1[[#All],[sem 02]],"=P",Tabla1[[#All],[llave2]],Gráficos_!C99))</f>
        <v/>
      </c>
      <c r="L99" t="str">
        <f>IF(C99="","",COUNTIFS(Tabla1[[#All],[sem 03]],"=P",Tabla1[[#All],[llave2]],Gráficos_!C99))</f>
        <v/>
      </c>
      <c r="M99" t="str">
        <f>IF(C99="","",COUNTIFS(Tabla1[[#All],[sem 04]],"=P",Tabla1[[#All],[llave2]],Gráficos_!C99))</f>
        <v/>
      </c>
      <c r="N99" t="str">
        <f>IF(C99="","",COUNTIFS(Tabla1[[#All],[sem 05]],"=P",Tabla1[[#All],[llave2]],Gráficos_!C99))</f>
        <v/>
      </c>
      <c r="O99" t="str">
        <f>IF(C99="","",COUNTIFS(Tabla1[[#All],[sem 06]],"=P",Tabla1[[#All],[llave2]],Gráficos_!C99))</f>
        <v/>
      </c>
      <c r="P99" t="str">
        <f>IF(C99="","",COUNTIFS(Tabla1[[#All],[sem 07]],"=P",Tabla1[[#All],[llave2]],Gráficos_!C99))</f>
        <v/>
      </c>
      <c r="Q99" t="str">
        <f>IF(C99="","",COUNTIFS(Tabla1[[#All],[sem 08]],"=P",Tabla1[[#All],[llave2]],Gráficos_!C99))</f>
        <v/>
      </c>
      <c r="R99" t="str">
        <f>IF(C99="","",COUNTIFS(Tabla1[[#All],[sem 09]],"=P",Tabla1[[#All],[llave2]],Gráficos_!C99))</f>
        <v/>
      </c>
      <c r="S99" t="str">
        <f>IF(C99="","",COUNTIFS(Tabla1[[#All],[sem 10]],"=P",Tabla1[[#All],[llave2]],Gráficos_!C99))</f>
        <v/>
      </c>
      <c r="T99" t="str">
        <f>IF(C99="","",COUNTIFS(Tabla1[[#All],[sem 11]],"=P",Tabla1[[#All],[llave2]],Gráficos_!C99))</f>
        <v/>
      </c>
      <c r="U99" t="str">
        <f>IF(C99="","",COUNTIFS(Tabla1[[#All],[sem 12]],"=P",Tabla1[[#All],[llave2]],Gráficos_!C99))</f>
        <v/>
      </c>
      <c r="V99" t="str">
        <f>IF(C99="","",COUNTIFS(Tabla1[[#All],[sem 13]],"=P",Tabla1[[#All],[llave2]],Gráficos_!C99))</f>
        <v/>
      </c>
      <c r="W99" t="str">
        <f>IF(C99="","",COUNTIFS(Tabla1[[#All],[sem 14]],"=P",Tabla1[[#All],[llave2]],Gráficos_!C99))</f>
        <v/>
      </c>
      <c r="X99" t="str">
        <f>IF(C99="","",COUNTIFS(Tabla1[[#All],[sem 15]],"=P",Tabla1[[#All],[llave2]],Gráficos_!C99))</f>
        <v/>
      </c>
      <c r="Y99" s="190" t="str">
        <f>IF(C99="","",COUNTIFS(Tabla1[[#All],[sem 16]],"=P",Tabla1[[#All],[llave2]],Gráficos_!C99))</f>
        <v/>
      </c>
      <c r="AA99" s="186" t="str">
        <f t="shared" si="26"/>
        <v/>
      </c>
      <c r="AB99" t="str">
        <f t="shared" si="27"/>
        <v/>
      </c>
      <c r="AC99" s="63" t="str">
        <f t="shared" si="28"/>
        <v/>
      </c>
      <c r="AD99" t="str">
        <f t="shared" si="29"/>
        <v/>
      </c>
      <c r="AE99" t="str">
        <f t="shared" si="39"/>
        <v/>
      </c>
      <c r="AF99" t="str">
        <f t="shared" si="30"/>
        <v/>
      </c>
      <c r="AG99" t="str">
        <f t="shared" si="31"/>
        <v/>
      </c>
      <c r="AH99" t="str">
        <f t="shared" si="32"/>
        <v/>
      </c>
      <c r="AI99" t="str">
        <f t="shared" si="33"/>
        <v/>
      </c>
      <c r="AK99" t="str">
        <f t="shared" si="41"/>
        <v/>
      </c>
      <c r="AL99" t="str">
        <f t="shared" si="41"/>
        <v/>
      </c>
      <c r="AM99" t="str">
        <f t="shared" si="41"/>
        <v/>
      </c>
      <c r="AN99" t="str">
        <f t="shared" si="41"/>
        <v/>
      </c>
      <c r="AO99" t="str">
        <f t="shared" si="41"/>
        <v/>
      </c>
      <c r="AP99" t="str">
        <f t="shared" si="41"/>
        <v/>
      </c>
      <c r="AQ99" t="str">
        <f t="shared" si="41"/>
        <v/>
      </c>
      <c r="AR99" t="str">
        <f t="shared" si="41"/>
        <v/>
      </c>
      <c r="AS99" t="str">
        <f t="shared" si="41"/>
        <v/>
      </c>
      <c r="AT99" t="str">
        <f t="shared" si="41"/>
        <v/>
      </c>
      <c r="AU99" t="str">
        <f t="shared" si="41"/>
        <v/>
      </c>
      <c r="AV99" t="str">
        <f t="shared" si="41"/>
        <v/>
      </c>
      <c r="AW99" t="str">
        <f t="shared" si="35"/>
        <v/>
      </c>
      <c r="AX99" t="str">
        <f t="shared" si="36"/>
        <v/>
      </c>
      <c r="AY99" t="str">
        <f t="shared" si="37"/>
        <v/>
      </c>
      <c r="AZ99" s="190" t="str">
        <f t="shared" si="38"/>
        <v/>
      </c>
      <c r="BA99" t="str">
        <f t="shared" si="40"/>
        <v/>
      </c>
      <c r="BK99" s="184" t="s">
        <v>485</v>
      </c>
      <c r="BL99" s="184"/>
      <c r="BM99" s="184"/>
      <c r="BN99" s="184"/>
      <c r="BO99" s="184"/>
      <c r="BP99" s="184"/>
      <c r="BQ99" s="184"/>
      <c r="BR99" s="184"/>
      <c r="BS99" s="184"/>
      <c r="BT99" s="184"/>
      <c r="BU99" s="184"/>
      <c r="BV99" s="184"/>
      <c r="BW99" s="184"/>
      <c r="BX99" s="184"/>
    </row>
    <row r="100" spans="9:79">
      <c r="I100" t="str">
        <f>IF(C100="","",COUNTIFS(Tabla1[[#All],[¿Pasó a miembro?]],"Si",Tabla1[[#All],[Tipo Incrito]],"&lt;&gt;Pre-Inscrito",Tabla1[[#All],[llave2]],Gráficos_!C100))</f>
        <v/>
      </c>
      <c r="J100" s="191" t="str">
        <f>IF(C100="","",COUNTIFS(Tabla1[[#All],[sem 01]],"=P",Tabla1[[#All],[llave2]],Gráficos_!C100))</f>
        <v/>
      </c>
      <c r="K100" s="192" t="str">
        <f>IF(C100="","",COUNTIFS(Tabla1[[#All],[sem 02]],"=P",Tabla1[[#All],[llave2]],Gráficos_!C100))</f>
        <v/>
      </c>
      <c r="L100" s="192" t="str">
        <f>IF(C100="","",COUNTIFS(Tabla1[[#All],[sem 03]],"=P",Tabla1[[#All],[llave2]],Gráficos_!C100))</f>
        <v/>
      </c>
      <c r="M100" s="192" t="str">
        <f>IF(C100="","",COUNTIFS(Tabla1[[#All],[sem 04]],"=P",Tabla1[[#All],[llave2]],Gráficos_!C100))</f>
        <v/>
      </c>
      <c r="N100" s="192" t="str">
        <f>IF(C100="","",COUNTIFS(Tabla1[[#All],[sem 05]],"=P",Tabla1[[#All],[llave2]],Gráficos_!C100))</f>
        <v/>
      </c>
      <c r="O100" s="192" t="str">
        <f>IF(C100="","",COUNTIFS(Tabla1[[#All],[sem 06]],"=P",Tabla1[[#All],[llave2]],Gráficos_!C100))</f>
        <v/>
      </c>
      <c r="P100" s="192" t="str">
        <f>IF(C100="","",COUNTIFS(Tabla1[[#All],[sem 07]],"=P",Tabla1[[#All],[llave2]],Gráficos_!C100))</f>
        <v/>
      </c>
      <c r="Q100" s="192" t="str">
        <f>IF(C100="","",COUNTIFS(Tabla1[[#All],[sem 08]],"=P",Tabla1[[#All],[llave2]],Gráficos_!C100))</f>
        <v/>
      </c>
      <c r="R100" s="192" t="str">
        <f>IF(C100="","",COUNTIFS(Tabla1[[#All],[sem 09]],"=P",Tabla1[[#All],[llave2]],Gráficos_!C100))</f>
        <v/>
      </c>
      <c r="S100" s="192" t="str">
        <f>IF(C100="","",COUNTIFS(Tabla1[[#All],[sem 10]],"=P",Tabla1[[#All],[llave2]],Gráficos_!C100))</f>
        <v/>
      </c>
      <c r="T100" s="192" t="str">
        <f>IF(C100="","",COUNTIFS(Tabla1[[#All],[sem 11]],"=P",Tabla1[[#All],[llave2]],Gráficos_!C100))</f>
        <v/>
      </c>
      <c r="U100" s="192" t="str">
        <f>IF(C100="","",COUNTIFS(Tabla1[[#All],[sem 12]],"=P",Tabla1[[#All],[llave2]],Gráficos_!C100))</f>
        <v/>
      </c>
      <c r="V100" s="192" t="str">
        <f>IF(C100="","",COUNTIFS(Tabla1[[#All],[sem 13]],"=P",Tabla1[[#All],[llave2]],Gráficos_!C100))</f>
        <v/>
      </c>
      <c r="W100" s="192" t="str">
        <f>IF(C100="","",COUNTIFS(Tabla1[[#All],[sem 14]],"=P",Tabla1[[#All],[llave2]],Gráficos_!C100))</f>
        <v/>
      </c>
      <c r="X100" s="192" t="str">
        <f>IF(C100="","",COUNTIFS(Tabla1[[#All],[sem 15]],"=P",Tabla1[[#All],[llave2]],Gráficos_!C100))</f>
        <v/>
      </c>
      <c r="Y100" s="193" t="str">
        <f>IF(C100="","",COUNTIFS(Tabla1[[#All],[sem 16]],"=P",Tabla1[[#All],[llave2]],Gráficos_!C100))</f>
        <v/>
      </c>
      <c r="AA100" s="186" t="str">
        <f t="shared" si="26"/>
        <v/>
      </c>
      <c r="AB100" s="192" t="str">
        <f t="shared" si="27"/>
        <v/>
      </c>
      <c r="AC100" s="194" t="str">
        <f t="shared" si="28"/>
        <v/>
      </c>
      <c r="AD100" t="str">
        <f t="shared" si="29"/>
        <v/>
      </c>
      <c r="AE100" t="str">
        <f t="shared" si="39"/>
        <v/>
      </c>
      <c r="AF100" t="str">
        <f t="shared" si="30"/>
        <v/>
      </c>
      <c r="AG100" t="str">
        <f t="shared" si="31"/>
        <v/>
      </c>
      <c r="AH100" t="str">
        <f t="shared" si="32"/>
        <v/>
      </c>
      <c r="AI100" s="192" t="str">
        <f t="shared" si="33"/>
        <v/>
      </c>
      <c r="AJ100" s="192"/>
      <c r="AK100" s="192" t="str">
        <f t="shared" si="41"/>
        <v/>
      </c>
      <c r="AL100" s="192" t="str">
        <f t="shared" si="41"/>
        <v/>
      </c>
      <c r="AM100" s="192" t="str">
        <f t="shared" si="41"/>
        <v/>
      </c>
      <c r="AN100" s="192" t="str">
        <f t="shared" si="41"/>
        <v/>
      </c>
      <c r="AO100" s="192" t="str">
        <f t="shared" si="41"/>
        <v/>
      </c>
      <c r="AP100" s="192" t="str">
        <f t="shared" si="41"/>
        <v/>
      </c>
      <c r="AQ100" s="192" t="str">
        <f t="shared" si="41"/>
        <v/>
      </c>
      <c r="AR100" s="192" t="str">
        <f t="shared" si="41"/>
        <v/>
      </c>
      <c r="AS100" s="192" t="str">
        <f t="shared" si="41"/>
        <v/>
      </c>
      <c r="AT100" s="192" t="str">
        <f t="shared" si="41"/>
        <v/>
      </c>
      <c r="AU100" s="192" t="str">
        <f t="shared" si="41"/>
        <v/>
      </c>
      <c r="AV100" s="192" t="str">
        <f t="shared" si="41"/>
        <v/>
      </c>
      <c r="AW100" s="192" t="str">
        <f t="shared" si="35"/>
        <v/>
      </c>
      <c r="AX100" s="192" t="str">
        <f t="shared" si="36"/>
        <v/>
      </c>
      <c r="AY100" s="192" t="str">
        <f t="shared" si="37"/>
        <v/>
      </c>
      <c r="AZ100" s="193" t="str">
        <f t="shared" si="38"/>
        <v/>
      </c>
      <c r="BA100" t="str">
        <f t="shared" si="40"/>
        <v/>
      </c>
    </row>
    <row r="101" spans="9:79">
      <c r="I101" t="str">
        <f>IF(C101="","",COUNTIFS(Tabla1[[#All],[¿Pasó a miembro?]],"Si",Tabla1[[#All],[Tipo Incrito]],"&lt;&gt;Pre-Inscrito",Tabla1[[#All],[llave2]],Gráficos_!C101))</f>
        <v/>
      </c>
      <c r="J101" t="str">
        <f>IF(C101="","",COUNTIFS(Tabla1[[#All],[sem 01]],"=P",Tabla1[[#All],[llave2]],Gráficos_!C101))</f>
        <v/>
      </c>
      <c r="K101" t="str">
        <f>IF(C101="","",COUNTIFS(Tabla1[[#All],[sem 02]],"=P",Tabla1[[#All],[llave2]],Gráficos_!C101))</f>
        <v/>
      </c>
      <c r="L101" t="str">
        <f>IF(C101="","",COUNTIFS(Tabla1[[#All],[sem 03]],"=P",Tabla1[[#All],[llave2]],Gráficos_!C101))</f>
        <v/>
      </c>
      <c r="M101" t="str">
        <f>IF(C101="","",COUNTIFS(Tabla1[[#All],[sem 04]],"=P",Tabla1[[#All],[llave2]],Gráficos_!C101))</f>
        <v/>
      </c>
      <c r="N101" t="str">
        <f>IF(C101="","",COUNTIFS(Tabla1[[#All],[sem 05]],"=P",Tabla1[[#All],[llave2]],Gráficos_!C101))</f>
        <v/>
      </c>
      <c r="O101" t="str">
        <f>IF(C101="","",COUNTIFS(Tabla1[[#All],[sem 06]],"=P",Tabla1[[#All],[llave2]],Gráficos_!C101))</f>
        <v/>
      </c>
      <c r="P101" t="str">
        <f>IF(C101="","",COUNTIFS(Tabla1[[#All],[sem 07]],"=P",Tabla1[[#All],[llave2]],Gráficos_!C101))</f>
        <v/>
      </c>
      <c r="Q101" t="str">
        <f>IF(C101="","",COUNTIFS(Tabla1[[#All],[sem 08]],"=P",Tabla1[[#All],[llave2]],Gráficos_!C101))</f>
        <v/>
      </c>
      <c r="R101" t="str">
        <f>IF(C101="","",COUNTIFS(Tabla1[[#All],[sem 09]],"=P",Tabla1[[#All],[llave2]],Gráficos_!C101))</f>
        <v/>
      </c>
      <c r="S101" t="str">
        <f>IF(C101="","",COUNTIFS(Tabla1[[#All],[sem 10]],"=P",Tabla1[[#All],[llave2]],Gráficos_!C101))</f>
        <v/>
      </c>
      <c r="T101" t="str">
        <f>IF(C101="","",COUNTIFS(Tabla1[[#All],[sem 11]],"=P",Tabla1[[#All],[llave2]],Gráficos_!C101))</f>
        <v/>
      </c>
      <c r="U101" t="str">
        <f>IF(C101="","",COUNTIFS(Tabla1[[#All],[sem 12]],"=P",Tabla1[[#All],[llave2]],Gráficos_!C101))</f>
        <v/>
      </c>
      <c r="AA101" t="str">
        <f t="shared" si="26"/>
        <v/>
      </c>
      <c r="AB101" t="str">
        <f t="shared" si="27"/>
        <v/>
      </c>
      <c r="AC101" t="str">
        <f t="shared" si="28"/>
        <v/>
      </c>
      <c r="AD101" t="str">
        <f t="shared" si="29"/>
        <v/>
      </c>
      <c r="AF101" t="str">
        <f t="shared" si="30"/>
        <v/>
      </c>
      <c r="AG101" t="str">
        <f t="shared" si="31"/>
        <v/>
      </c>
      <c r="AH101" t="str">
        <f t="shared" si="32"/>
        <v/>
      </c>
      <c r="AI101" t="str">
        <f t="shared" si="33"/>
        <v/>
      </c>
      <c r="AK101" t="str">
        <f t="shared" si="41"/>
        <v/>
      </c>
      <c r="AL101" t="str">
        <f t="shared" si="41"/>
        <v/>
      </c>
      <c r="AM101" t="str">
        <f t="shared" si="41"/>
        <v/>
      </c>
      <c r="AN101" t="str">
        <f t="shared" si="41"/>
        <v/>
      </c>
      <c r="AO101" t="str">
        <f t="shared" si="41"/>
        <v/>
      </c>
      <c r="AP101" t="str">
        <f t="shared" si="41"/>
        <v/>
      </c>
      <c r="AQ101" t="str">
        <f t="shared" si="41"/>
        <v/>
      </c>
      <c r="AR101" t="str">
        <f t="shared" si="41"/>
        <v/>
      </c>
      <c r="AS101" t="str">
        <f t="shared" si="41"/>
        <v/>
      </c>
      <c r="AT101" t="str">
        <f t="shared" si="41"/>
        <v/>
      </c>
      <c r="AU101" t="str">
        <f t="shared" si="41"/>
        <v/>
      </c>
      <c r="AV101" t="str">
        <f t="shared" si="41"/>
        <v/>
      </c>
      <c r="BA101" t="str">
        <f t="shared" si="40"/>
        <v/>
      </c>
      <c r="BK101" s="185" t="s">
        <v>10</v>
      </c>
      <c r="BL101" t="s">
        <v>452</v>
      </c>
    </row>
    <row r="102" spans="9:79">
      <c r="I102" t="str">
        <f>IF(C102="","",COUNTIFS(Tabla1[[#All],[¿Pasó a miembro?]],"Si",Tabla1[[#All],[Tipo Incrito]],"&lt;&gt;Pre-Inscrito",Tabla1[[#All],[llave2]],Gráficos_!C102))</f>
        <v/>
      </c>
      <c r="J102" t="str">
        <f>IF(C102="","",COUNTIFS(Tabla1[[#All],[sem 01]],"=P",Tabla1[[#All],[llave2]],Gráficos_!C102))</f>
        <v/>
      </c>
      <c r="K102" t="str">
        <f>IF(C102="","",COUNTIFS(Tabla1[[#All],[sem 02]],"=P",Tabla1[[#All],[llave2]],Gráficos_!C102))</f>
        <v/>
      </c>
      <c r="L102" t="str">
        <f>IF(C102="","",COUNTIFS(Tabla1[[#All],[sem 03]],"=P",Tabla1[[#All],[llave2]],Gráficos_!C102))</f>
        <v/>
      </c>
      <c r="M102" t="str">
        <f>IF(C102="","",COUNTIFS(Tabla1[[#All],[sem 04]],"=P",Tabla1[[#All],[llave2]],Gráficos_!C102))</f>
        <v/>
      </c>
      <c r="N102" t="str">
        <f>IF(C102="","",COUNTIFS(Tabla1[[#All],[sem 05]],"=P",Tabla1[[#All],[llave2]],Gráficos_!C102))</f>
        <v/>
      </c>
      <c r="O102" t="str">
        <f>IF(C102="","",COUNTIFS(Tabla1[[#All],[sem 06]],"=P",Tabla1[[#All],[llave2]],Gráficos_!C102))</f>
        <v/>
      </c>
      <c r="P102" t="str">
        <f>IF(C102="","",COUNTIFS(Tabla1[[#All],[sem 07]],"=P",Tabla1[[#All],[llave2]],Gráficos_!C102))</f>
        <v/>
      </c>
      <c r="Q102" t="str">
        <f>IF(C102="","",COUNTIFS(Tabla1[[#All],[sem 08]],"=P",Tabla1[[#All],[llave2]],Gráficos_!C102))</f>
        <v/>
      </c>
      <c r="R102" t="str">
        <f>IF(C102="","",COUNTIFS(Tabla1[[#All],[sem 09]],"=P",Tabla1[[#All],[llave2]],Gráficos_!C102))</f>
        <v/>
      </c>
      <c r="S102" t="str">
        <f>IF(C102="","",COUNTIFS(Tabla1[[#All],[sem 10]],"=P",Tabla1[[#All],[llave2]],Gráficos_!C102))</f>
        <v/>
      </c>
      <c r="T102" t="str">
        <f>IF(C102="","",COUNTIFS(Tabla1[[#All],[sem 11]],"=P",Tabla1[[#All],[llave2]],Gráficos_!C102))</f>
        <v/>
      </c>
      <c r="U102" t="str">
        <f>IF(C102="","",COUNTIFS(Tabla1[[#All],[sem 12]],"=P",Tabla1[[#All],[llave2]],Gráficos_!C102))</f>
        <v/>
      </c>
      <c r="AA102" t="str">
        <f t="shared" si="26"/>
        <v/>
      </c>
      <c r="AB102" t="str">
        <f t="shared" si="27"/>
        <v/>
      </c>
      <c r="AC102" t="str">
        <f t="shared" si="28"/>
        <v/>
      </c>
      <c r="AD102" t="str">
        <f t="shared" si="29"/>
        <v/>
      </c>
      <c r="AF102" t="str">
        <f t="shared" si="30"/>
        <v/>
      </c>
      <c r="AG102" t="str">
        <f t="shared" si="31"/>
        <v/>
      </c>
      <c r="AH102" t="str">
        <f t="shared" si="32"/>
        <v/>
      </c>
      <c r="AI102" t="str">
        <f t="shared" si="33"/>
        <v/>
      </c>
      <c r="AK102" t="str">
        <f t="shared" si="41"/>
        <v/>
      </c>
      <c r="AL102" t="str">
        <f t="shared" si="41"/>
        <v/>
      </c>
      <c r="AM102" t="str">
        <f t="shared" si="41"/>
        <v/>
      </c>
      <c r="AN102" t="str">
        <f t="shared" si="41"/>
        <v/>
      </c>
      <c r="AO102" t="str">
        <f t="shared" si="41"/>
        <v/>
      </c>
      <c r="AP102" t="str">
        <f t="shared" si="41"/>
        <v/>
      </c>
      <c r="AQ102" t="str">
        <f t="shared" si="41"/>
        <v/>
      </c>
      <c r="AR102" t="str">
        <f t="shared" si="41"/>
        <v/>
      </c>
      <c r="AS102" t="str">
        <f t="shared" si="41"/>
        <v/>
      </c>
      <c r="AT102" t="str">
        <f t="shared" si="41"/>
        <v/>
      </c>
      <c r="AU102" t="str">
        <f t="shared" si="41"/>
        <v/>
      </c>
      <c r="AV102" t="str">
        <f t="shared" si="41"/>
        <v/>
      </c>
      <c r="BA102" t="str">
        <f t="shared" si="40"/>
        <v/>
      </c>
    </row>
    <row r="103" spans="9:79">
      <c r="I103" t="str">
        <f>IF(C103="","",COUNTIFS(Tabla1[[#All],[¿Pasó a miembro?]],"Si",Tabla1[[#All],[Tipo Incrito]],"&lt;&gt;Pre-Inscrito",Tabla1[[#All],[llave2]],Gráficos_!C103))</f>
        <v/>
      </c>
      <c r="J103" t="str">
        <f>IF(C103="","",COUNTIFS(Tabla1[[#All],[sem 01]],"=P",Tabla1[[#All],[llave2]],Gráficos_!C103))</f>
        <v/>
      </c>
      <c r="K103" t="str">
        <f>IF(C103="","",COUNTIFS(Tabla1[[#All],[sem 02]],"=P",Tabla1[[#All],[llave2]],Gráficos_!C103))</f>
        <v/>
      </c>
      <c r="L103" t="str">
        <f>IF(C103="","",COUNTIFS(Tabla1[[#All],[sem 03]],"=P",Tabla1[[#All],[llave2]],Gráficos_!C103))</f>
        <v/>
      </c>
      <c r="M103" t="str">
        <f>IF(C103="","",COUNTIFS(Tabla1[[#All],[sem 04]],"=P",Tabla1[[#All],[llave2]],Gráficos_!C103))</f>
        <v/>
      </c>
      <c r="N103" t="str">
        <f>IF(C103="","",COUNTIFS(Tabla1[[#All],[sem 05]],"=P",Tabla1[[#All],[llave2]],Gráficos_!C103))</f>
        <v/>
      </c>
      <c r="O103" t="str">
        <f>IF(C103="","",COUNTIFS(Tabla1[[#All],[sem 06]],"=P",Tabla1[[#All],[llave2]],Gráficos_!C103))</f>
        <v/>
      </c>
      <c r="P103" t="str">
        <f>IF(C103="","",COUNTIFS(Tabla1[[#All],[sem 07]],"=P",Tabla1[[#All],[llave2]],Gráficos_!C103))</f>
        <v/>
      </c>
      <c r="Q103" t="str">
        <f>IF(C103="","",COUNTIFS(Tabla1[[#All],[sem 08]],"=P",Tabla1[[#All],[llave2]],Gráficos_!C103))</f>
        <v/>
      </c>
      <c r="R103" t="str">
        <f>IF(C103="","",COUNTIFS(Tabla1[[#All],[sem 09]],"=P",Tabla1[[#All],[llave2]],Gráficos_!C103))</f>
        <v/>
      </c>
      <c r="S103" t="str">
        <f>IF(C103="","",COUNTIFS(Tabla1[[#All],[sem 10]],"=P",Tabla1[[#All],[llave2]],Gráficos_!C103))</f>
        <v/>
      </c>
      <c r="T103" t="str">
        <f>IF(C103="","",COUNTIFS(Tabla1[[#All],[sem 11]],"=P",Tabla1[[#All],[llave2]],Gráficos_!C103))</f>
        <v/>
      </c>
      <c r="U103" t="str">
        <f>IF(C103="","",COUNTIFS(Tabla1[[#All],[sem 12]],"=P",Tabla1[[#All],[llave2]],Gráficos_!C103))</f>
        <v/>
      </c>
      <c r="AA103" t="str">
        <f t="shared" ref="AA103:AA134" si="42">IF(OR(C103="",C103="(En blanco)"),"",C103)</f>
        <v/>
      </c>
      <c r="AB103" t="str">
        <f t="shared" ref="AB103:AB134" si="43">IF(OR(D103="",D103="(En blanco)"),"",D103)</f>
        <v/>
      </c>
      <c r="AC103" t="str">
        <f t="shared" ref="AC103:AC134" si="44">IF(OR(B103="",B103="(En blanco)"),"",B103)</f>
        <v/>
      </c>
      <c r="AD103" t="str">
        <f t="shared" ref="AD103:AD134" si="45">IF(OR(B103="",B103="(En blanco)"),"",TEXT(B103,"mmmm"))</f>
        <v/>
      </c>
      <c r="AF103" t="str">
        <f t="shared" ref="AF103:AF134" si="46">IF(OR(E103="",E103="(En blanco)"),"",E103)</f>
        <v/>
      </c>
      <c r="AG103" t="str">
        <f t="shared" ref="AG103:AG134" si="47">IF(OR(F103="",F103="(En blanco)"),"",F103)</f>
        <v/>
      </c>
      <c r="AH103" t="str">
        <f t="shared" ref="AH103:AH134" si="48">IF(OR(G103="",G103="(En blanco)"),"",G103)</f>
        <v/>
      </c>
      <c r="AI103" t="str">
        <f t="shared" ref="AI103:AI134" si="49">IF(H103="","",H103)</f>
        <v/>
      </c>
      <c r="AK103" t="str">
        <f t="shared" si="41"/>
        <v/>
      </c>
      <c r="AL103" t="str">
        <f t="shared" si="41"/>
        <v/>
      </c>
      <c r="AM103" t="str">
        <f t="shared" si="41"/>
        <v/>
      </c>
      <c r="AN103" t="str">
        <f t="shared" si="41"/>
        <v/>
      </c>
      <c r="AO103" t="str">
        <f t="shared" si="41"/>
        <v/>
      </c>
      <c r="AP103" t="str">
        <f t="shared" si="41"/>
        <v/>
      </c>
      <c r="AQ103" t="str">
        <f t="shared" si="41"/>
        <v/>
      </c>
      <c r="AR103" t="str">
        <f t="shared" si="41"/>
        <v/>
      </c>
      <c r="AS103" t="str">
        <f t="shared" si="41"/>
        <v/>
      </c>
      <c r="AT103" t="str">
        <f t="shared" si="41"/>
        <v/>
      </c>
      <c r="AU103" t="str">
        <f t="shared" si="41"/>
        <v/>
      </c>
      <c r="AV103" t="str">
        <f t="shared" si="41"/>
        <v/>
      </c>
      <c r="BA103" t="str">
        <f t="shared" si="40"/>
        <v/>
      </c>
      <c r="BK103" s="185" t="s">
        <v>14</v>
      </c>
      <c r="BL103" s="185" t="s">
        <v>11</v>
      </c>
      <c r="BM103" s="185" t="s">
        <v>24</v>
      </c>
      <c r="BN103" s="185" t="s">
        <v>31</v>
      </c>
      <c r="BO103" s="185" t="s">
        <v>32</v>
      </c>
      <c r="BP103" t="s">
        <v>486</v>
      </c>
      <c r="BQ103" t="s">
        <v>487</v>
      </c>
      <c r="BR103" t="s">
        <v>488</v>
      </c>
      <c r="BS103" t="s">
        <v>489</v>
      </c>
      <c r="BT103" t="s">
        <v>490</v>
      </c>
      <c r="BU103" t="s">
        <v>491</v>
      </c>
      <c r="BV103" t="s">
        <v>492</v>
      </c>
      <c r="BW103" t="s">
        <v>493</v>
      </c>
      <c r="BX103" t="s">
        <v>494</v>
      </c>
      <c r="BY103" t="s">
        <v>495</v>
      </c>
      <c r="BZ103" t="s">
        <v>496</v>
      </c>
      <c r="CA103" t="s">
        <v>497</v>
      </c>
    </row>
    <row r="104" spans="9:79">
      <c r="I104" t="str">
        <f>IF(C104="","",COUNTIFS(Tabla1[[#All],[¿Pasó a miembro?]],"Si",Tabla1[[#All],[Tipo Incrito]],"&lt;&gt;Pre-Inscrito",Tabla1[[#All],[llave2]],Gráficos_!C104))</f>
        <v/>
      </c>
      <c r="J104" t="str">
        <f>IF(C104="","",COUNTIFS(Tabla1[[#All],[sem 01]],"=P",Tabla1[[#All],[llave2]],Gráficos_!C104))</f>
        <v/>
      </c>
      <c r="K104" t="str">
        <f>IF(C104="","",COUNTIFS(Tabla1[[#All],[sem 02]],"=P",Tabla1[[#All],[llave2]],Gráficos_!C104))</f>
        <v/>
      </c>
      <c r="L104" t="str">
        <f>IF(C104="","",COUNTIFS(Tabla1[[#All],[sem 03]],"=P",Tabla1[[#All],[llave2]],Gráficos_!C104))</f>
        <v/>
      </c>
      <c r="M104" t="str">
        <f>IF(C104="","",COUNTIFS(Tabla1[[#All],[sem 04]],"=P",Tabla1[[#All],[llave2]],Gráficos_!C104))</f>
        <v/>
      </c>
      <c r="N104" t="str">
        <f>IF(C104="","",COUNTIFS(Tabla1[[#All],[sem 05]],"=P",Tabla1[[#All],[llave2]],Gráficos_!C104))</f>
        <v/>
      </c>
      <c r="O104" t="str">
        <f>IF(C104="","",COUNTIFS(Tabla1[[#All],[sem 06]],"=P",Tabla1[[#All],[llave2]],Gráficos_!C104))</f>
        <v/>
      </c>
      <c r="P104" t="str">
        <f>IF(C104="","",COUNTIFS(Tabla1[[#All],[sem 07]],"=P",Tabla1[[#All],[llave2]],Gráficos_!C104))</f>
        <v/>
      </c>
      <c r="Q104" t="str">
        <f>IF(C104="","",COUNTIFS(Tabla1[[#All],[sem 08]],"=P",Tabla1[[#All],[llave2]],Gráficos_!C104))</f>
        <v/>
      </c>
      <c r="R104" t="str">
        <f>IF(C104="","",COUNTIFS(Tabla1[[#All],[sem 09]],"=P",Tabla1[[#All],[llave2]],Gráficos_!C104))</f>
        <v/>
      </c>
      <c r="S104" t="str">
        <f>IF(C104="","",COUNTIFS(Tabla1[[#All],[sem 10]],"=P",Tabla1[[#All],[llave2]],Gráficos_!C104))</f>
        <v/>
      </c>
      <c r="T104" t="str">
        <f>IF(C104="","",COUNTIFS(Tabla1[[#All],[sem 11]],"=P",Tabla1[[#All],[llave2]],Gráficos_!C104))</f>
        <v/>
      </c>
      <c r="U104" t="str">
        <f>IF(C104="","",COUNTIFS(Tabla1[[#All],[sem 12]],"=P",Tabla1[[#All],[llave2]],Gráficos_!C104))</f>
        <v/>
      </c>
      <c r="AA104" t="str">
        <f t="shared" si="42"/>
        <v/>
      </c>
      <c r="AB104" t="str">
        <f t="shared" si="43"/>
        <v/>
      </c>
      <c r="AC104" t="str">
        <f t="shared" si="44"/>
        <v/>
      </c>
      <c r="AD104" t="str">
        <f t="shared" si="45"/>
        <v/>
      </c>
      <c r="AF104" t="str">
        <f t="shared" si="46"/>
        <v/>
      </c>
      <c r="AG104" t="str">
        <f t="shared" si="47"/>
        <v/>
      </c>
      <c r="AH104" t="str">
        <f t="shared" si="48"/>
        <v/>
      </c>
      <c r="AI104" t="str">
        <f t="shared" si="49"/>
        <v/>
      </c>
      <c r="AK104" t="str">
        <f t="shared" si="41"/>
        <v/>
      </c>
      <c r="AL104" t="str">
        <f t="shared" si="41"/>
        <v/>
      </c>
      <c r="AM104" t="str">
        <f t="shared" si="41"/>
        <v/>
      </c>
      <c r="AN104" t="str">
        <f t="shared" si="41"/>
        <v/>
      </c>
      <c r="AO104" t="str">
        <f t="shared" si="41"/>
        <v/>
      </c>
      <c r="AP104" t="str">
        <f t="shared" si="41"/>
        <v/>
      </c>
      <c r="AQ104" t="str">
        <f t="shared" si="41"/>
        <v/>
      </c>
      <c r="AR104" t="str">
        <f t="shared" si="41"/>
        <v/>
      </c>
      <c r="AS104" t="str">
        <f t="shared" si="41"/>
        <v/>
      </c>
      <c r="AT104" t="str">
        <f t="shared" si="41"/>
        <v/>
      </c>
      <c r="AU104" t="str">
        <f t="shared" si="41"/>
        <v/>
      </c>
      <c r="AV104" t="str">
        <f t="shared" si="41"/>
        <v/>
      </c>
      <c r="BA104" t="str">
        <f t="shared" si="40"/>
        <v/>
      </c>
      <c r="BK104" t="s">
        <v>483</v>
      </c>
      <c r="BL104" t="s">
        <v>483</v>
      </c>
      <c r="BM104" t="s">
        <v>483</v>
      </c>
      <c r="BN104" t="s">
        <v>483</v>
      </c>
      <c r="BP104" s="328">
        <v>0</v>
      </c>
      <c r="BQ104" s="328">
        <v>0</v>
      </c>
      <c r="BR104" s="328">
        <v>0</v>
      </c>
      <c r="BS104" s="328">
        <v>0</v>
      </c>
      <c r="BT104" s="328">
        <v>0</v>
      </c>
      <c r="BU104" s="328">
        <v>0</v>
      </c>
      <c r="BV104" s="328">
        <v>0</v>
      </c>
      <c r="BW104" s="328">
        <v>0</v>
      </c>
      <c r="BX104" s="328">
        <v>0</v>
      </c>
      <c r="BY104" s="328">
        <v>0</v>
      </c>
      <c r="BZ104" s="328">
        <v>0</v>
      </c>
      <c r="CA104" s="328">
        <v>0</v>
      </c>
    </row>
    <row r="105" spans="9:79">
      <c r="I105" t="str">
        <f>IF(C105="","",COUNTIFS(Tabla1[[#All],[¿Pasó a miembro?]],"Si",Tabla1[[#All],[Tipo Incrito]],"&lt;&gt;Pre-Inscrito",Tabla1[[#All],[llave2]],Gráficos_!C105))</f>
        <v/>
      </c>
      <c r="J105" t="str">
        <f>IF(C105="","",COUNTIFS(Tabla1[[#All],[sem 01]],"=P",Tabla1[[#All],[llave2]],Gráficos_!C105))</f>
        <v/>
      </c>
      <c r="K105" t="str">
        <f>IF(C105="","",COUNTIFS(Tabla1[[#All],[sem 02]],"=P",Tabla1[[#All],[llave2]],Gráficos_!C105))</f>
        <v/>
      </c>
      <c r="L105" t="str">
        <f>IF(C105="","",COUNTIFS(Tabla1[[#All],[sem 03]],"=P",Tabla1[[#All],[llave2]],Gráficos_!C105))</f>
        <v/>
      </c>
      <c r="M105" t="str">
        <f>IF(C105="","",COUNTIFS(Tabla1[[#All],[sem 04]],"=P",Tabla1[[#All],[llave2]],Gráficos_!C105))</f>
        <v/>
      </c>
      <c r="N105" t="str">
        <f>IF(C105="","",COUNTIFS(Tabla1[[#All],[sem 05]],"=P",Tabla1[[#All],[llave2]],Gráficos_!C105))</f>
        <v/>
      </c>
      <c r="O105" t="str">
        <f>IF(C105="","",COUNTIFS(Tabla1[[#All],[sem 06]],"=P",Tabla1[[#All],[llave2]],Gráficos_!C105))</f>
        <v/>
      </c>
      <c r="P105" t="str">
        <f>IF(C105="","",COUNTIFS(Tabla1[[#All],[sem 07]],"=P",Tabla1[[#All],[llave2]],Gráficos_!C105))</f>
        <v/>
      </c>
      <c r="Q105" t="str">
        <f>IF(C105="","",COUNTIFS(Tabla1[[#All],[sem 08]],"=P",Tabla1[[#All],[llave2]],Gráficos_!C105))</f>
        <v/>
      </c>
      <c r="R105" t="str">
        <f>IF(C105="","",COUNTIFS(Tabla1[[#All],[sem 09]],"=P",Tabla1[[#All],[llave2]],Gráficos_!C105))</f>
        <v/>
      </c>
      <c r="S105" t="str">
        <f>IF(C105="","",COUNTIFS(Tabla1[[#All],[sem 10]],"=P",Tabla1[[#All],[llave2]],Gráficos_!C105))</f>
        <v/>
      </c>
      <c r="T105" t="str">
        <f>IF(C105="","",COUNTIFS(Tabla1[[#All],[sem 11]],"=P",Tabla1[[#All],[llave2]],Gráficos_!C105))</f>
        <v/>
      </c>
      <c r="U105" t="str">
        <f>IF(C105="","",COUNTIFS(Tabla1[[#All],[sem 12]],"=P",Tabla1[[#All],[llave2]],Gráficos_!C105))</f>
        <v/>
      </c>
      <c r="AA105" t="str">
        <f t="shared" si="42"/>
        <v/>
      </c>
      <c r="AB105" t="str">
        <f t="shared" si="43"/>
        <v/>
      </c>
      <c r="AC105" t="str">
        <f t="shared" si="44"/>
        <v/>
      </c>
      <c r="AD105" t="str">
        <f t="shared" si="45"/>
        <v/>
      </c>
      <c r="AF105" t="str">
        <f t="shared" si="46"/>
        <v/>
      </c>
      <c r="AG105" t="str">
        <f t="shared" si="47"/>
        <v/>
      </c>
      <c r="AH105" t="str">
        <f t="shared" si="48"/>
        <v/>
      </c>
      <c r="AI105" t="str">
        <f t="shared" si="49"/>
        <v/>
      </c>
      <c r="AK105" t="str">
        <f t="shared" si="41"/>
        <v/>
      </c>
      <c r="AL105" t="str">
        <f t="shared" si="41"/>
        <v/>
      </c>
      <c r="AM105" t="str">
        <f t="shared" si="41"/>
        <v/>
      </c>
      <c r="AN105" t="str">
        <f t="shared" si="41"/>
        <v/>
      </c>
      <c r="AO105" t="str">
        <f t="shared" si="41"/>
        <v/>
      </c>
      <c r="AP105" t="str">
        <f t="shared" si="41"/>
        <v/>
      </c>
      <c r="AQ105" t="str">
        <f t="shared" si="41"/>
        <v/>
      </c>
      <c r="AR105" t="str">
        <f t="shared" si="41"/>
        <v/>
      </c>
      <c r="AS105" t="str">
        <f t="shared" si="41"/>
        <v/>
      </c>
      <c r="AT105" t="str">
        <f t="shared" si="41"/>
        <v/>
      </c>
      <c r="AU105" t="str">
        <f t="shared" si="41"/>
        <v/>
      </c>
      <c r="AV105" t="str">
        <f t="shared" si="41"/>
        <v/>
      </c>
      <c r="BA105" t="str">
        <f t="shared" si="40"/>
        <v/>
      </c>
      <c r="BK105" s="63">
        <v>45671</v>
      </c>
      <c r="BL105" t="s">
        <v>498</v>
      </c>
      <c r="BM105" t="s">
        <v>82</v>
      </c>
      <c r="BN105" t="s">
        <v>83</v>
      </c>
      <c r="BO105" t="s">
        <v>84</v>
      </c>
      <c r="BP105" s="328">
        <v>8</v>
      </c>
      <c r="BQ105" s="328">
        <v>10</v>
      </c>
      <c r="BR105" s="328">
        <v>4</v>
      </c>
      <c r="BS105" s="328">
        <v>6</v>
      </c>
      <c r="BT105" s="328">
        <v>5</v>
      </c>
      <c r="BU105" s="328">
        <v>6</v>
      </c>
      <c r="BV105" s="328">
        <v>2</v>
      </c>
      <c r="BW105" s="328">
        <v>2</v>
      </c>
      <c r="BX105" s="328">
        <v>0</v>
      </c>
      <c r="BY105" s="328">
        <v>0</v>
      </c>
      <c r="BZ105" s="328">
        <v>0</v>
      </c>
      <c r="CA105" s="328">
        <v>0</v>
      </c>
    </row>
    <row r="106" spans="9:79">
      <c r="I106" t="str">
        <f>IF(C106="","",COUNTIFS(Tabla1[[#All],[¿Pasó a miembro?]],"Si",Tabla1[[#All],[Tipo Incrito]],"&lt;&gt;Pre-Inscrito",Tabla1[[#All],[llave2]],Gráficos_!C106))</f>
        <v/>
      </c>
      <c r="J106" t="str">
        <f>IF(C106="","",COUNTIFS(Tabla1[[#All],[sem 01]],"=P",Tabla1[[#All],[llave2]],Gráficos_!C106))</f>
        <v/>
      </c>
      <c r="K106" t="str">
        <f>IF(C106="","",COUNTIFS(Tabla1[[#All],[sem 02]],"=P",Tabla1[[#All],[llave2]],Gráficos_!C106))</f>
        <v/>
      </c>
      <c r="L106" t="str">
        <f>IF(C106="","",COUNTIFS(Tabla1[[#All],[sem 03]],"=P",Tabla1[[#All],[llave2]],Gráficos_!C106))</f>
        <v/>
      </c>
      <c r="M106" t="str">
        <f>IF(C106="","",COUNTIFS(Tabla1[[#All],[sem 04]],"=P",Tabla1[[#All],[llave2]],Gráficos_!C106))</f>
        <v/>
      </c>
      <c r="N106" t="str">
        <f>IF(C106="","",COUNTIFS(Tabla1[[#All],[sem 05]],"=P",Tabla1[[#All],[llave2]],Gráficos_!C106))</f>
        <v/>
      </c>
      <c r="O106" t="str">
        <f>IF(C106="","",COUNTIFS(Tabla1[[#All],[sem 06]],"=P",Tabla1[[#All],[llave2]],Gráficos_!C106))</f>
        <v/>
      </c>
      <c r="P106" t="str">
        <f>IF(C106="","",COUNTIFS(Tabla1[[#All],[sem 07]],"=P",Tabla1[[#All],[llave2]],Gráficos_!C106))</f>
        <v/>
      </c>
      <c r="Q106" t="str">
        <f>IF(C106="","",COUNTIFS(Tabla1[[#All],[sem 08]],"=P",Tabla1[[#All],[llave2]],Gráficos_!C106))</f>
        <v/>
      </c>
      <c r="R106" t="str">
        <f>IF(C106="","",COUNTIFS(Tabla1[[#All],[sem 09]],"=P",Tabla1[[#All],[llave2]],Gráficos_!C106))</f>
        <v/>
      </c>
      <c r="S106" t="str">
        <f>IF(C106="","",COUNTIFS(Tabla1[[#All],[sem 10]],"=P",Tabla1[[#All],[llave2]],Gráficos_!C106))</f>
        <v/>
      </c>
      <c r="T106" t="str">
        <f>IF(C106="","",COUNTIFS(Tabla1[[#All],[sem 11]],"=P",Tabla1[[#All],[llave2]],Gráficos_!C106))</f>
        <v/>
      </c>
      <c r="U106" t="str">
        <f>IF(C106="","",COUNTIFS(Tabla1[[#All],[sem 12]],"=P",Tabla1[[#All],[llave2]],Gráficos_!C106))</f>
        <v/>
      </c>
      <c r="AA106" t="str">
        <f t="shared" si="42"/>
        <v/>
      </c>
      <c r="AB106" t="str">
        <f t="shared" si="43"/>
        <v/>
      </c>
      <c r="AC106" t="str">
        <f t="shared" si="44"/>
        <v/>
      </c>
      <c r="AD106" t="str">
        <f t="shared" si="45"/>
        <v/>
      </c>
      <c r="AF106" t="str">
        <f t="shared" si="46"/>
        <v/>
      </c>
      <c r="AG106" t="str">
        <f t="shared" si="47"/>
        <v/>
      </c>
      <c r="AH106" t="str">
        <f t="shared" si="48"/>
        <v/>
      </c>
      <c r="AI106" t="str">
        <f t="shared" si="49"/>
        <v/>
      </c>
      <c r="AK106" t="str">
        <f t="shared" si="41"/>
        <v/>
      </c>
      <c r="AL106" t="str">
        <f t="shared" si="41"/>
        <v/>
      </c>
      <c r="AM106" t="str">
        <f t="shared" si="41"/>
        <v/>
      </c>
      <c r="AN106" t="str">
        <f t="shared" si="41"/>
        <v/>
      </c>
      <c r="AO106" t="str">
        <f t="shared" si="41"/>
        <v/>
      </c>
      <c r="AP106" t="str">
        <f t="shared" si="41"/>
        <v/>
      </c>
      <c r="AQ106" t="str">
        <f t="shared" si="41"/>
        <v/>
      </c>
      <c r="AR106" t="str">
        <f t="shared" si="41"/>
        <v/>
      </c>
      <c r="AS106" t="str">
        <f t="shared" si="41"/>
        <v/>
      </c>
      <c r="AT106" t="str">
        <f t="shared" si="41"/>
        <v/>
      </c>
      <c r="AU106" t="str">
        <f t="shared" si="41"/>
        <v/>
      </c>
      <c r="AV106" t="str">
        <f t="shared" si="41"/>
        <v/>
      </c>
      <c r="BA106" t="str">
        <f t="shared" si="40"/>
        <v/>
      </c>
      <c r="BK106" s="63">
        <v>45671</v>
      </c>
      <c r="BL106" t="s">
        <v>498</v>
      </c>
      <c r="BM106" t="s">
        <v>82</v>
      </c>
      <c r="BN106" t="s">
        <v>93</v>
      </c>
      <c r="BO106" t="s">
        <v>94</v>
      </c>
      <c r="BP106" s="328">
        <v>8</v>
      </c>
      <c r="BQ106" s="328">
        <v>10</v>
      </c>
      <c r="BR106" s="328">
        <v>4</v>
      </c>
      <c r="BS106" s="328">
        <v>6</v>
      </c>
      <c r="BT106" s="328">
        <v>5</v>
      </c>
      <c r="BU106" s="328">
        <v>6</v>
      </c>
      <c r="BV106" s="328">
        <v>2</v>
      </c>
      <c r="BW106" s="328">
        <v>2</v>
      </c>
      <c r="BX106" s="328">
        <v>0</v>
      </c>
      <c r="BY106" s="328">
        <v>0</v>
      </c>
      <c r="BZ106" s="328">
        <v>0</v>
      </c>
      <c r="CA106" s="328">
        <v>0</v>
      </c>
    </row>
    <row r="107" spans="9:79">
      <c r="I107" t="str">
        <f>IF(C107="","",COUNTIFS(Tabla1[[#All],[¿Pasó a miembro?]],"Si",Tabla1[[#All],[Tipo Incrito]],"&lt;&gt;Pre-Inscrito",Tabla1[[#All],[llave2]],Gráficos_!C107))</f>
        <v/>
      </c>
      <c r="J107" t="str">
        <f>IF(C107="","",COUNTIFS(Tabla1[[#All],[sem 01]],"=P",Tabla1[[#All],[llave2]],Gráficos_!C107))</f>
        <v/>
      </c>
      <c r="K107" t="str">
        <f>IF(C107="","",COUNTIFS(Tabla1[[#All],[sem 02]],"=P",Tabla1[[#All],[llave2]],Gráficos_!C107))</f>
        <v/>
      </c>
      <c r="L107" t="str">
        <f>IF(C107="","",COUNTIFS(Tabla1[[#All],[sem 03]],"=P",Tabla1[[#All],[llave2]],Gráficos_!C107))</f>
        <v/>
      </c>
      <c r="M107" t="str">
        <f>IF(C107="","",COUNTIFS(Tabla1[[#All],[sem 04]],"=P",Tabla1[[#All],[llave2]],Gráficos_!C107))</f>
        <v/>
      </c>
      <c r="N107" t="str">
        <f>IF(C107="","",COUNTIFS(Tabla1[[#All],[sem 05]],"=P",Tabla1[[#All],[llave2]],Gráficos_!C107))</f>
        <v/>
      </c>
      <c r="O107" t="str">
        <f>IF(C107="","",COUNTIFS(Tabla1[[#All],[sem 06]],"=P",Tabla1[[#All],[llave2]],Gráficos_!C107))</f>
        <v/>
      </c>
      <c r="P107" t="str">
        <f>IF(C107="","",COUNTIFS(Tabla1[[#All],[sem 07]],"=P",Tabla1[[#All],[llave2]],Gráficos_!C107))</f>
        <v/>
      </c>
      <c r="Q107" t="str">
        <f>IF(C107="","",COUNTIFS(Tabla1[[#All],[sem 08]],"=P",Tabla1[[#All],[llave2]],Gráficos_!C107))</f>
        <v/>
      </c>
      <c r="R107" t="str">
        <f>IF(C107="","",COUNTIFS(Tabla1[[#All],[sem 09]],"=P",Tabla1[[#All],[llave2]],Gráficos_!C107))</f>
        <v/>
      </c>
      <c r="S107" t="str">
        <f>IF(C107="","",COUNTIFS(Tabla1[[#All],[sem 10]],"=P",Tabla1[[#All],[llave2]],Gráficos_!C107))</f>
        <v/>
      </c>
      <c r="T107" t="str">
        <f>IF(C107="","",COUNTIFS(Tabla1[[#All],[sem 11]],"=P",Tabla1[[#All],[llave2]],Gráficos_!C107))</f>
        <v/>
      </c>
      <c r="U107" t="str">
        <f>IF(C107="","",COUNTIFS(Tabla1[[#All],[sem 12]],"=P",Tabla1[[#All],[llave2]],Gráficos_!C107))</f>
        <v/>
      </c>
      <c r="AA107" t="str">
        <f t="shared" si="42"/>
        <v/>
      </c>
      <c r="AB107" t="str">
        <f t="shared" si="43"/>
        <v/>
      </c>
      <c r="AC107" t="str">
        <f t="shared" si="44"/>
        <v/>
      </c>
      <c r="AD107" t="str">
        <f t="shared" si="45"/>
        <v/>
      </c>
      <c r="AF107" t="str">
        <f t="shared" si="46"/>
        <v/>
      </c>
      <c r="AG107" t="str">
        <f t="shared" si="47"/>
        <v/>
      </c>
      <c r="AH107" t="str">
        <f t="shared" si="48"/>
        <v/>
      </c>
      <c r="AI107" t="str">
        <f t="shared" si="49"/>
        <v/>
      </c>
      <c r="AK107" t="str">
        <f t="shared" si="41"/>
        <v/>
      </c>
      <c r="AL107" t="str">
        <f t="shared" si="41"/>
        <v/>
      </c>
      <c r="AM107" t="str">
        <f t="shared" si="41"/>
        <v/>
      </c>
      <c r="AN107" t="str">
        <f t="shared" si="41"/>
        <v/>
      </c>
      <c r="AO107" t="str">
        <f t="shared" si="41"/>
        <v/>
      </c>
      <c r="AP107" t="str">
        <f t="shared" si="41"/>
        <v/>
      </c>
      <c r="AQ107" t="str">
        <f t="shared" si="41"/>
        <v/>
      </c>
      <c r="AR107" t="str">
        <f t="shared" si="41"/>
        <v/>
      </c>
      <c r="AS107" t="str">
        <f t="shared" si="41"/>
        <v/>
      </c>
      <c r="AT107" t="str">
        <f t="shared" si="41"/>
        <v/>
      </c>
      <c r="AU107" t="str">
        <f t="shared" si="41"/>
        <v/>
      </c>
      <c r="AV107" t="str">
        <f t="shared" si="41"/>
        <v/>
      </c>
      <c r="BA107" t="str">
        <f t="shared" si="40"/>
        <v/>
      </c>
      <c r="BK107" s="63">
        <v>45672</v>
      </c>
      <c r="BL107" t="s">
        <v>498</v>
      </c>
      <c r="BM107" t="s">
        <v>82</v>
      </c>
      <c r="BN107" t="s">
        <v>93</v>
      </c>
      <c r="BO107" t="s">
        <v>94</v>
      </c>
      <c r="BP107" s="328">
        <v>14</v>
      </c>
      <c r="BQ107" s="328">
        <v>16</v>
      </c>
      <c r="BR107" s="328">
        <v>12</v>
      </c>
      <c r="BS107" s="328">
        <v>13</v>
      </c>
      <c r="BT107" s="328">
        <v>11</v>
      </c>
      <c r="BU107" s="328">
        <v>10</v>
      </c>
      <c r="BV107" s="328">
        <v>12</v>
      </c>
      <c r="BW107" s="328">
        <v>7</v>
      </c>
      <c r="BX107" s="328">
        <v>0</v>
      </c>
      <c r="BY107" s="328">
        <v>0</v>
      </c>
      <c r="BZ107" s="328">
        <v>0</v>
      </c>
      <c r="CA107" s="328">
        <v>0</v>
      </c>
    </row>
    <row r="108" spans="9:79">
      <c r="I108" t="str">
        <f>IF(C108="","",COUNTIFS(Tabla1[[#All],[¿Pasó a miembro?]],"Si",Tabla1[[#All],[Tipo Incrito]],"&lt;&gt;Pre-Inscrito",Tabla1[[#All],[llave2]],Gráficos_!C108))</f>
        <v/>
      </c>
      <c r="J108" t="str">
        <f>IF(C108="","",COUNTIFS(Tabla1[[#All],[sem 01]],"=P",Tabla1[[#All],[llave2]],Gráficos_!C108))</f>
        <v/>
      </c>
      <c r="K108" t="str">
        <f>IF(C108="","",COUNTIFS(Tabla1[[#All],[sem 02]],"=P",Tabla1[[#All],[llave2]],Gráficos_!C108))</f>
        <v/>
      </c>
      <c r="L108" t="str">
        <f>IF(C108="","",COUNTIFS(Tabla1[[#All],[sem 03]],"=P",Tabla1[[#All],[llave2]],Gráficos_!C108))</f>
        <v/>
      </c>
      <c r="M108" t="str">
        <f>IF(C108="","",COUNTIFS(Tabla1[[#All],[sem 04]],"=P",Tabla1[[#All],[llave2]],Gráficos_!C108))</f>
        <v/>
      </c>
      <c r="N108" t="str">
        <f>IF(C108="","",COUNTIFS(Tabla1[[#All],[sem 05]],"=P",Tabla1[[#All],[llave2]],Gráficos_!C108))</f>
        <v/>
      </c>
      <c r="O108" t="str">
        <f>IF(C108="","",COUNTIFS(Tabla1[[#All],[sem 06]],"=P",Tabla1[[#All],[llave2]],Gráficos_!C108))</f>
        <v/>
      </c>
      <c r="P108" t="str">
        <f>IF(C108="","",COUNTIFS(Tabla1[[#All],[sem 07]],"=P",Tabla1[[#All],[llave2]],Gráficos_!C108))</f>
        <v/>
      </c>
      <c r="Q108" t="str">
        <f>IF(C108="","",COUNTIFS(Tabla1[[#All],[sem 08]],"=P",Tabla1[[#All],[llave2]],Gráficos_!C108))</f>
        <v/>
      </c>
      <c r="R108" t="str">
        <f>IF(C108="","",COUNTIFS(Tabla1[[#All],[sem 09]],"=P",Tabla1[[#All],[llave2]],Gráficos_!C108))</f>
        <v/>
      </c>
      <c r="S108" t="str">
        <f>IF(C108="","",COUNTIFS(Tabla1[[#All],[sem 10]],"=P",Tabla1[[#All],[llave2]],Gráficos_!C108))</f>
        <v/>
      </c>
      <c r="T108" t="str">
        <f>IF(C108="","",COUNTIFS(Tabla1[[#All],[sem 11]],"=P",Tabla1[[#All],[llave2]],Gráficos_!C108))</f>
        <v/>
      </c>
      <c r="U108" t="str">
        <f>IF(C108="","",COUNTIFS(Tabla1[[#All],[sem 12]],"=P",Tabla1[[#All],[llave2]],Gráficos_!C108))</f>
        <v/>
      </c>
      <c r="AA108" t="str">
        <f t="shared" si="42"/>
        <v/>
      </c>
      <c r="AB108" t="str">
        <f t="shared" si="43"/>
        <v/>
      </c>
      <c r="AC108" t="str">
        <f t="shared" si="44"/>
        <v/>
      </c>
      <c r="AD108" t="str">
        <f t="shared" si="45"/>
        <v/>
      </c>
      <c r="AF108" t="str">
        <f t="shared" si="46"/>
        <v/>
      </c>
      <c r="AG108" t="str">
        <f t="shared" si="47"/>
        <v/>
      </c>
      <c r="AH108" t="str">
        <f t="shared" si="48"/>
        <v/>
      </c>
      <c r="AI108" t="str">
        <f t="shared" si="49"/>
        <v/>
      </c>
      <c r="AK108" t="str">
        <f t="shared" si="41"/>
        <v/>
      </c>
      <c r="AL108" t="str">
        <f t="shared" si="41"/>
        <v/>
      </c>
      <c r="AM108" t="str">
        <f t="shared" si="41"/>
        <v/>
      </c>
      <c r="AN108" t="str">
        <f t="shared" si="41"/>
        <v/>
      </c>
      <c r="AO108" t="str">
        <f t="shared" si="41"/>
        <v/>
      </c>
      <c r="AP108" t="str">
        <f t="shared" si="41"/>
        <v/>
      </c>
      <c r="AQ108" t="str">
        <f t="shared" si="41"/>
        <v/>
      </c>
      <c r="AR108" t="str">
        <f t="shared" si="41"/>
        <v/>
      </c>
      <c r="AS108" t="str">
        <f t="shared" si="41"/>
        <v/>
      </c>
      <c r="AT108" t="str">
        <f t="shared" si="41"/>
        <v/>
      </c>
      <c r="AU108" t="str">
        <f t="shared" si="41"/>
        <v/>
      </c>
      <c r="AV108" t="str">
        <f t="shared" si="41"/>
        <v/>
      </c>
      <c r="BA108" t="str">
        <f t="shared" si="40"/>
        <v/>
      </c>
      <c r="BK108" s="63">
        <v>45699</v>
      </c>
      <c r="BL108" t="s">
        <v>499</v>
      </c>
      <c r="BM108" t="s">
        <v>82</v>
      </c>
      <c r="BN108" t="s">
        <v>206</v>
      </c>
      <c r="BO108" t="s">
        <v>94</v>
      </c>
      <c r="BP108" s="328">
        <v>4</v>
      </c>
      <c r="BQ108" s="328">
        <v>4</v>
      </c>
      <c r="BR108" s="328">
        <v>5</v>
      </c>
      <c r="BS108" s="328">
        <v>5</v>
      </c>
      <c r="BT108" s="328">
        <v>0</v>
      </c>
      <c r="BU108" s="328">
        <v>0</v>
      </c>
      <c r="BV108" s="328">
        <v>0</v>
      </c>
      <c r="BW108" s="328">
        <v>0</v>
      </c>
      <c r="BX108" s="328">
        <v>0</v>
      </c>
      <c r="BY108" s="328">
        <v>0</v>
      </c>
      <c r="BZ108" s="328">
        <v>0</v>
      </c>
      <c r="CA108" s="328">
        <v>0</v>
      </c>
    </row>
    <row r="109" spans="9:79">
      <c r="I109" t="str">
        <f>IF(C109="","",COUNTIFS(Tabla1[[#All],[¿Pasó a miembro?]],"Si",Tabla1[[#All],[Tipo Incrito]],"&lt;&gt;Pre-Inscrito",Tabla1[[#All],[llave2]],Gráficos_!C109))</f>
        <v/>
      </c>
      <c r="J109" t="str">
        <f>IF(C109="","",COUNTIFS(Tabla1[[#All],[sem 01]],"=P",Tabla1[[#All],[llave2]],Gráficos_!C109))</f>
        <v/>
      </c>
      <c r="K109" t="str">
        <f>IF(C109="","",COUNTIFS(Tabla1[[#All],[sem 02]],"=P",Tabla1[[#All],[llave2]],Gráficos_!C109))</f>
        <v/>
      </c>
      <c r="L109" t="str">
        <f>IF(C109="","",COUNTIFS(Tabla1[[#All],[sem 03]],"=P",Tabla1[[#All],[llave2]],Gráficos_!C109))</f>
        <v/>
      </c>
      <c r="M109" t="str">
        <f>IF(C109="","",COUNTIFS(Tabla1[[#All],[sem 04]],"=P",Tabla1[[#All],[llave2]],Gráficos_!C109))</f>
        <v/>
      </c>
      <c r="N109" t="str">
        <f>IF(C109="","",COUNTIFS(Tabla1[[#All],[sem 05]],"=P",Tabla1[[#All],[llave2]],Gráficos_!C109))</f>
        <v/>
      </c>
      <c r="O109" t="str">
        <f>IF(C109="","",COUNTIFS(Tabla1[[#All],[sem 06]],"=P",Tabla1[[#All],[llave2]],Gráficos_!C109))</f>
        <v/>
      </c>
      <c r="P109" t="str">
        <f>IF(C109="","",COUNTIFS(Tabla1[[#All],[sem 07]],"=P",Tabla1[[#All],[llave2]],Gráficos_!C109))</f>
        <v/>
      </c>
      <c r="Q109" t="str">
        <f>IF(C109="","",COUNTIFS(Tabla1[[#All],[sem 08]],"=P",Tabla1[[#All],[llave2]],Gráficos_!C109))</f>
        <v/>
      </c>
      <c r="R109" t="str">
        <f>IF(C109="","",COUNTIFS(Tabla1[[#All],[sem 09]],"=P",Tabla1[[#All],[llave2]],Gráficos_!C109))</f>
        <v/>
      </c>
      <c r="S109" t="str">
        <f>IF(C109="","",COUNTIFS(Tabla1[[#All],[sem 10]],"=P",Tabla1[[#All],[llave2]],Gráficos_!C109))</f>
        <v/>
      </c>
      <c r="T109" t="str">
        <f>IF(C109="","",COUNTIFS(Tabla1[[#All],[sem 11]],"=P",Tabla1[[#All],[llave2]],Gráficos_!C109))</f>
        <v/>
      </c>
      <c r="U109" t="str">
        <f>IF(C109="","",COUNTIFS(Tabla1[[#All],[sem 12]],"=P",Tabla1[[#All],[llave2]],Gráficos_!C109))</f>
        <v/>
      </c>
      <c r="AA109" t="str">
        <f t="shared" si="42"/>
        <v/>
      </c>
      <c r="AB109" t="str">
        <f t="shared" si="43"/>
        <v/>
      </c>
      <c r="AC109" t="str">
        <f t="shared" si="44"/>
        <v/>
      </c>
      <c r="AD109" t="str">
        <f t="shared" si="45"/>
        <v/>
      </c>
      <c r="AF109" t="str">
        <f t="shared" si="46"/>
        <v/>
      </c>
      <c r="AG109" t="str">
        <f t="shared" si="47"/>
        <v/>
      </c>
      <c r="AH109" t="str">
        <f t="shared" si="48"/>
        <v/>
      </c>
      <c r="AI109" t="str">
        <f t="shared" si="49"/>
        <v/>
      </c>
      <c r="AK109" t="str">
        <f t="shared" si="41"/>
        <v/>
      </c>
      <c r="AL109" t="str">
        <f t="shared" si="41"/>
        <v/>
      </c>
      <c r="AM109" t="str">
        <f t="shared" si="41"/>
        <v/>
      </c>
      <c r="AN109" t="str">
        <f t="shared" si="41"/>
        <v/>
      </c>
      <c r="AO109" t="str">
        <f t="shared" si="41"/>
        <v/>
      </c>
      <c r="AP109" t="str">
        <f t="shared" si="41"/>
        <v/>
      </c>
      <c r="AQ109" t="str">
        <f t="shared" si="41"/>
        <v/>
      </c>
      <c r="AR109" t="str">
        <f t="shared" si="41"/>
        <v/>
      </c>
      <c r="AS109" t="str">
        <f t="shared" si="41"/>
        <v/>
      </c>
      <c r="AT109" t="str">
        <f t="shared" si="41"/>
        <v/>
      </c>
      <c r="AU109" t="str">
        <f t="shared" si="41"/>
        <v/>
      </c>
      <c r="AV109" t="str">
        <f t="shared" si="41"/>
        <v/>
      </c>
      <c r="BA109" t="str">
        <f t="shared" si="40"/>
        <v/>
      </c>
      <c r="BK109" s="63">
        <v>45699</v>
      </c>
      <c r="BL109" t="s">
        <v>499</v>
      </c>
      <c r="BM109" t="s">
        <v>225</v>
      </c>
      <c r="BN109" t="s">
        <v>206</v>
      </c>
      <c r="BO109" t="s">
        <v>94</v>
      </c>
      <c r="BP109" s="328">
        <v>1</v>
      </c>
      <c r="BQ109" s="328">
        <v>1</v>
      </c>
      <c r="BR109" s="328">
        <v>1</v>
      </c>
      <c r="BS109" s="328">
        <v>1</v>
      </c>
      <c r="BT109" s="328">
        <v>0</v>
      </c>
      <c r="BU109" s="328">
        <v>0</v>
      </c>
      <c r="BV109" s="328">
        <v>0</v>
      </c>
      <c r="BW109" s="328">
        <v>0</v>
      </c>
      <c r="BX109" s="328">
        <v>0</v>
      </c>
      <c r="BY109" s="328">
        <v>0</v>
      </c>
      <c r="BZ109" s="328">
        <v>0</v>
      </c>
      <c r="CA109" s="328">
        <v>0</v>
      </c>
    </row>
    <row r="110" spans="9:79">
      <c r="I110" t="str">
        <f>IF(C110="","",COUNTIFS(Tabla1[[#All],[¿Pasó a miembro?]],"Si",Tabla1[[#All],[Tipo Incrito]],"&lt;&gt;Pre-Inscrito",Tabla1[[#All],[llave2]],Gráficos_!C110))</f>
        <v/>
      </c>
      <c r="J110" t="str">
        <f>IF(C110="","",COUNTIFS(Tabla1[[#All],[sem 01]],"=P",Tabla1[[#All],[llave2]],Gráficos_!C110))</f>
        <v/>
      </c>
      <c r="K110" t="str">
        <f>IF(C110="","",COUNTIFS(Tabla1[[#All],[sem 02]],"=P",Tabla1[[#All],[llave2]],Gráficos_!C110))</f>
        <v/>
      </c>
      <c r="L110" t="str">
        <f>IF(C110="","",COUNTIFS(Tabla1[[#All],[sem 03]],"=P",Tabla1[[#All],[llave2]],Gráficos_!C110))</f>
        <v/>
      </c>
      <c r="M110" t="str">
        <f>IF(C110="","",COUNTIFS(Tabla1[[#All],[sem 04]],"=P",Tabla1[[#All],[llave2]],Gráficos_!C110))</f>
        <v/>
      </c>
      <c r="N110" t="str">
        <f>IF(C110="","",COUNTIFS(Tabla1[[#All],[sem 05]],"=P",Tabla1[[#All],[llave2]],Gráficos_!C110))</f>
        <v/>
      </c>
      <c r="O110" t="str">
        <f>IF(C110="","",COUNTIFS(Tabla1[[#All],[sem 06]],"=P",Tabla1[[#All],[llave2]],Gráficos_!C110))</f>
        <v/>
      </c>
      <c r="P110" t="str">
        <f>IF(C110="","",COUNTIFS(Tabla1[[#All],[sem 07]],"=P",Tabla1[[#All],[llave2]],Gráficos_!C110))</f>
        <v/>
      </c>
      <c r="Q110" t="str">
        <f>IF(C110="","",COUNTIFS(Tabla1[[#All],[sem 08]],"=P",Tabla1[[#All],[llave2]],Gráficos_!C110))</f>
        <v/>
      </c>
      <c r="R110" t="str">
        <f>IF(C110="","",COUNTIFS(Tabla1[[#All],[sem 09]],"=P",Tabla1[[#All],[llave2]],Gráficos_!C110))</f>
        <v/>
      </c>
      <c r="S110" t="str">
        <f>IF(C110="","",COUNTIFS(Tabla1[[#All],[sem 10]],"=P",Tabla1[[#All],[llave2]],Gráficos_!C110))</f>
        <v/>
      </c>
      <c r="T110" t="str">
        <f>IF(C110="","",COUNTIFS(Tabla1[[#All],[sem 11]],"=P",Tabla1[[#All],[llave2]],Gráficos_!C110))</f>
        <v/>
      </c>
      <c r="U110" t="str">
        <f>IF(C110="","",COUNTIFS(Tabla1[[#All],[sem 12]],"=P",Tabla1[[#All],[llave2]],Gráficos_!C110))</f>
        <v/>
      </c>
      <c r="AA110" t="str">
        <f t="shared" si="42"/>
        <v/>
      </c>
      <c r="AB110" t="str">
        <f t="shared" si="43"/>
        <v/>
      </c>
      <c r="AC110" t="str">
        <f t="shared" si="44"/>
        <v/>
      </c>
      <c r="AD110" t="str">
        <f t="shared" si="45"/>
        <v/>
      </c>
      <c r="AF110" t="str">
        <f t="shared" si="46"/>
        <v/>
      </c>
      <c r="AG110" t="str">
        <f t="shared" si="47"/>
        <v/>
      </c>
      <c r="AH110" t="str">
        <f t="shared" si="48"/>
        <v/>
      </c>
      <c r="AI110" t="str">
        <f t="shared" si="49"/>
        <v/>
      </c>
      <c r="AK110" t="str">
        <f t="shared" si="41"/>
        <v/>
      </c>
      <c r="AL110" t="str">
        <f t="shared" si="41"/>
        <v/>
      </c>
      <c r="AM110" t="str">
        <f t="shared" si="41"/>
        <v/>
      </c>
      <c r="AN110" t="str">
        <f t="shared" si="41"/>
        <v/>
      </c>
      <c r="AO110" t="str">
        <f t="shared" si="41"/>
        <v/>
      </c>
      <c r="AP110" t="str">
        <f t="shared" si="41"/>
        <v/>
      </c>
      <c r="AQ110" t="str">
        <f t="shared" si="41"/>
        <v/>
      </c>
      <c r="AR110" t="str">
        <f t="shared" si="41"/>
        <v/>
      </c>
      <c r="AS110" t="str">
        <f t="shared" si="41"/>
        <v/>
      </c>
      <c r="AT110" t="str">
        <f t="shared" si="41"/>
        <v/>
      </c>
      <c r="AU110" t="str">
        <f t="shared" si="41"/>
        <v/>
      </c>
      <c r="AV110" t="str">
        <f t="shared" si="41"/>
        <v/>
      </c>
      <c r="BA110" t="str">
        <f t="shared" si="40"/>
        <v/>
      </c>
      <c r="BK110" t="s">
        <v>484</v>
      </c>
      <c r="BP110" s="328">
        <v>35</v>
      </c>
      <c r="BQ110" s="328">
        <v>41</v>
      </c>
      <c r="BR110" s="328">
        <v>26</v>
      </c>
      <c r="BS110" s="328">
        <v>31</v>
      </c>
      <c r="BT110" s="328">
        <v>21</v>
      </c>
      <c r="BU110" s="328">
        <v>22</v>
      </c>
      <c r="BV110" s="328">
        <v>16</v>
      </c>
      <c r="BW110" s="328">
        <v>11</v>
      </c>
      <c r="BX110" s="328">
        <v>0</v>
      </c>
      <c r="BY110" s="328">
        <v>0</v>
      </c>
      <c r="BZ110" s="328">
        <v>0</v>
      </c>
      <c r="CA110" s="328">
        <v>0</v>
      </c>
    </row>
    <row r="111" spans="9:79">
      <c r="I111" t="str">
        <f>IF(C111="","",COUNTIFS(Tabla1[[#All],[¿Pasó a miembro?]],"Si",Tabla1[[#All],[Tipo Incrito]],"&lt;&gt;Pre-Inscrito",Tabla1[[#All],[llave2]],Gráficos_!C111))</f>
        <v/>
      </c>
      <c r="J111" t="str">
        <f>IF(C111="","",COUNTIFS(Tabla1[[#All],[sem 01]],"=P",Tabla1[[#All],[llave2]],Gráficos_!C111))</f>
        <v/>
      </c>
      <c r="K111" t="str">
        <f>IF(C111="","",COUNTIFS(Tabla1[[#All],[sem 02]],"=P",Tabla1[[#All],[llave2]],Gráficos_!C111))</f>
        <v/>
      </c>
      <c r="L111" t="str">
        <f>IF(C111="","",COUNTIFS(Tabla1[[#All],[sem 03]],"=P",Tabla1[[#All],[llave2]],Gráficos_!C111))</f>
        <v/>
      </c>
      <c r="M111" t="str">
        <f>IF(C111="","",COUNTIFS(Tabla1[[#All],[sem 04]],"=P",Tabla1[[#All],[llave2]],Gráficos_!C111))</f>
        <v/>
      </c>
      <c r="N111" t="str">
        <f>IF(C111="","",COUNTIFS(Tabla1[[#All],[sem 05]],"=P",Tabla1[[#All],[llave2]],Gráficos_!C111))</f>
        <v/>
      </c>
      <c r="O111" t="str">
        <f>IF(C111="","",COUNTIFS(Tabla1[[#All],[sem 06]],"=P",Tabla1[[#All],[llave2]],Gráficos_!C111))</f>
        <v/>
      </c>
      <c r="P111" t="str">
        <f>IF(C111="","",COUNTIFS(Tabla1[[#All],[sem 07]],"=P",Tabla1[[#All],[llave2]],Gráficos_!C111))</f>
        <v/>
      </c>
      <c r="Q111" t="str">
        <f>IF(C111="","",COUNTIFS(Tabla1[[#All],[sem 08]],"=P",Tabla1[[#All],[llave2]],Gráficos_!C111))</f>
        <v/>
      </c>
      <c r="R111" t="str">
        <f>IF(C111="","",COUNTIFS(Tabla1[[#All],[sem 09]],"=P",Tabla1[[#All],[llave2]],Gráficos_!C111))</f>
        <v/>
      </c>
      <c r="S111" t="str">
        <f>IF(C111="","",COUNTIFS(Tabla1[[#All],[sem 10]],"=P",Tabla1[[#All],[llave2]],Gráficos_!C111))</f>
        <v/>
      </c>
      <c r="T111" t="str">
        <f>IF(C111="","",COUNTIFS(Tabla1[[#All],[sem 11]],"=P",Tabla1[[#All],[llave2]],Gráficos_!C111))</f>
        <v/>
      </c>
      <c r="U111" t="str">
        <f>IF(C111="","",COUNTIFS(Tabla1[[#All],[sem 12]],"=P",Tabla1[[#All],[llave2]],Gráficos_!C111))</f>
        <v/>
      </c>
      <c r="AA111" t="str">
        <f t="shared" si="42"/>
        <v/>
      </c>
      <c r="AB111" t="str">
        <f t="shared" si="43"/>
        <v/>
      </c>
      <c r="AC111" t="str">
        <f t="shared" si="44"/>
        <v/>
      </c>
      <c r="AD111" t="str">
        <f t="shared" si="45"/>
        <v/>
      </c>
      <c r="AF111" t="str">
        <f t="shared" si="46"/>
        <v/>
      </c>
      <c r="AG111" t="str">
        <f t="shared" si="47"/>
        <v/>
      </c>
      <c r="AH111" t="str">
        <f t="shared" si="48"/>
        <v/>
      </c>
      <c r="AI111" t="str">
        <f t="shared" si="49"/>
        <v/>
      </c>
      <c r="AK111" t="str">
        <f t="shared" si="41"/>
        <v/>
      </c>
      <c r="AL111" t="str">
        <f t="shared" si="41"/>
        <v/>
      </c>
      <c r="AM111" t="str">
        <f t="shared" si="41"/>
        <v/>
      </c>
      <c r="AN111" t="str">
        <f t="shared" si="41"/>
        <v/>
      </c>
      <c r="AO111" t="str">
        <f t="shared" si="41"/>
        <v/>
      </c>
      <c r="AP111" t="str">
        <f t="shared" si="41"/>
        <v/>
      </c>
      <c r="AQ111" t="str">
        <f t="shared" si="41"/>
        <v/>
      </c>
      <c r="AR111" t="str">
        <f t="shared" si="41"/>
        <v/>
      </c>
      <c r="AS111" t="str">
        <f t="shared" si="41"/>
        <v/>
      </c>
      <c r="AT111" t="str">
        <f t="shared" si="41"/>
        <v/>
      </c>
      <c r="AU111" t="str">
        <f t="shared" si="41"/>
        <v/>
      </c>
      <c r="AV111" t="str">
        <f t="shared" si="41"/>
        <v/>
      </c>
      <c r="BA111" t="str">
        <f t="shared" si="40"/>
        <v/>
      </c>
    </row>
    <row r="112" spans="9:79">
      <c r="I112" t="str">
        <f>IF(C112="","",COUNTIFS(Tabla1[[#All],[¿Pasó a miembro?]],"Si",Tabla1[[#All],[Tipo Incrito]],"&lt;&gt;Pre-Inscrito",Tabla1[[#All],[llave2]],Gráficos_!C112))</f>
        <v/>
      </c>
      <c r="J112" t="str">
        <f>IF(C112="","",COUNTIFS(Tabla1[[#All],[sem 01]],"=P",Tabla1[[#All],[llave2]],Gráficos_!C112))</f>
        <v/>
      </c>
      <c r="K112" t="str">
        <f>IF(C112="","",COUNTIFS(Tabla1[[#All],[sem 02]],"=P",Tabla1[[#All],[llave2]],Gráficos_!C112))</f>
        <v/>
      </c>
      <c r="L112" t="str">
        <f>IF(C112="","",COUNTIFS(Tabla1[[#All],[sem 03]],"=P",Tabla1[[#All],[llave2]],Gráficos_!C112))</f>
        <v/>
      </c>
      <c r="M112" t="str">
        <f>IF(C112="","",COUNTIFS(Tabla1[[#All],[sem 04]],"=P",Tabla1[[#All],[llave2]],Gráficos_!C112))</f>
        <v/>
      </c>
      <c r="N112" t="str">
        <f>IF(C112="","",COUNTIFS(Tabla1[[#All],[sem 05]],"=P",Tabla1[[#All],[llave2]],Gráficos_!C112))</f>
        <v/>
      </c>
      <c r="O112" t="str">
        <f>IF(C112="","",COUNTIFS(Tabla1[[#All],[sem 06]],"=P",Tabla1[[#All],[llave2]],Gráficos_!C112))</f>
        <v/>
      </c>
      <c r="P112" t="str">
        <f>IF(C112="","",COUNTIFS(Tabla1[[#All],[sem 07]],"=P",Tabla1[[#All],[llave2]],Gráficos_!C112))</f>
        <v/>
      </c>
      <c r="Q112" t="str">
        <f>IF(C112="","",COUNTIFS(Tabla1[[#All],[sem 08]],"=P",Tabla1[[#All],[llave2]],Gráficos_!C112))</f>
        <v/>
      </c>
      <c r="R112" t="str">
        <f>IF(C112="","",COUNTIFS(Tabla1[[#All],[sem 09]],"=P",Tabla1[[#All],[llave2]],Gráficos_!C112))</f>
        <v/>
      </c>
      <c r="S112" t="str">
        <f>IF(C112="","",COUNTIFS(Tabla1[[#All],[sem 10]],"=P",Tabla1[[#All],[llave2]],Gráficos_!C112))</f>
        <v/>
      </c>
      <c r="T112" t="str">
        <f>IF(C112="","",COUNTIFS(Tabla1[[#All],[sem 11]],"=P",Tabla1[[#All],[llave2]],Gráficos_!C112))</f>
        <v/>
      </c>
      <c r="U112" t="str">
        <f>IF(C112="","",COUNTIFS(Tabla1[[#All],[sem 12]],"=P",Tabla1[[#All],[llave2]],Gráficos_!C112))</f>
        <v/>
      </c>
      <c r="AA112" t="str">
        <f t="shared" si="42"/>
        <v/>
      </c>
      <c r="AB112" t="str">
        <f t="shared" si="43"/>
        <v/>
      </c>
      <c r="AC112" t="str">
        <f t="shared" si="44"/>
        <v/>
      </c>
      <c r="AD112" t="str">
        <f t="shared" si="45"/>
        <v/>
      </c>
      <c r="AF112" t="str">
        <f t="shared" si="46"/>
        <v/>
      </c>
      <c r="AG112" t="str">
        <f t="shared" si="47"/>
        <v/>
      </c>
      <c r="AH112" t="str">
        <f t="shared" si="48"/>
        <v/>
      </c>
      <c r="AI112" t="str">
        <f t="shared" si="49"/>
        <v/>
      </c>
      <c r="AK112" t="str">
        <f t="shared" si="41"/>
        <v/>
      </c>
      <c r="AL112" t="str">
        <f t="shared" si="41"/>
        <v/>
      </c>
      <c r="AM112" t="str">
        <f t="shared" si="41"/>
        <v/>
      </c>
      <c r="AN112" t="str">
        <f t="shared" si="41"/>
        <v/>
      </c>
      <c r="AO112" t="str">
        <f t="shared" si="41"/>
        <v/>
      </c>
      <c r="AP112" t="str">
        <f t="shared" si="41"/>
        <v/>
      </c>
      <c r="AQ112" t="str">
        <f t="shared" si="41"/>
        <v/>
      </c>
      <c r="AR112" t="str">
        <f t="shared" si="41"/>
        <v/>
      </c>
      <c r="AS112" t="str">
        <f t="shared" si="41"/>
        <v/>
      </c>
      <c r="AT112" t="str">
        <f t="shared" si="41"/>
        <v/>
      </c>
      <c r="AU112" t="str">
        <f t="shared" si="41"/>
        <v/>
      </c>
      <c r="AV112" t="str">
        <f t="shared" si="41"/>
        <v/>
      </c>
      <c r="BA112" t="str">
        <f t="shared" si="40"/>
        <v/>
      </c>
    </row>
    <row r="113" spans="9:53">
      <c r="I113" t="str">
        <f>IF(C113="","",COUNTIFS(Tabla1[[#All],[¿Pasó a miembro?]],"Si",Tabla1[[#All],[Tipo Incrito]],"&lt;&gt;Pre-Inscrito",Tabla1[[#All],[llave2]],Gráficos_!C113))</f>
        <v/>
      </c>
      <c r="J113" t="str">
        <f>IF(C113="","",COUNTIFS(Tabla1[[#All],[sem 01]],"=P",Tabla1[[#All],[llave2]],Gráficos_!C113))</f>
        <v/>
      </c>
      <c r="K113" t="str">
        <f>IF(C113="","",COUNTIFS(Tabla1[[#All],[sem 02]],"=P",Tabla1[[#All],[llave2]],Gráficos_!C113))</f>
        <v/>
      </c>
      <c r="L113" t="str">
        <f>IF(C113="","",COUNTIFS(Tabla1[[#All],[sem 03]],"=P",Tabla1[[#All],[llave2]],Gráficos_!C113))</f>
        <v/>
      </c>
      <c r="M113" t="str">
        <f>IF(C113="","",COUNTIFS(Tabla1[[#All],[sem 04]],"=P",Tabla1[[#All],[llave2]],Gráficos_!C113))</f>
        <v/>
      </c>
      <c r="N113" t="str">
        <f>IF(C113="","",COUNTIFS(Tabla1[[#All],[sem 05]],"=P",Tabla1[[#All],[llave2]],Gráficos_!C113))</f>
        <v/>
      </c>
      <c r="O113" t="str">
        <f>IF(C113="","",COUNTIFS(Tabla1[[#All],[sem 06]],"=P",Tabla1[[#All],[llave2]],Gráficos_!C113))</f>
        <v/>
      </c>
      <c r="P113" t="str">
        <f>IF(C113="","",COUNTIFS(Tabla1[[#All],[sem 07]],"=P",Tabla1[[#All],[llave2]],Gráficos_!C113))</f>
        <v/>
      </c>
      <c r="Q113" t="str">
        <f>IF(C113="","",COUNTIFS(Tabla1[[#All],[sem 08]],"=P",Tabla1[[#All],[llave2]],Gráficos_!C113))</f>
        <v/>
      </c>
      <c r="R113" t="str">
        <f>IF(C113="","",COUNTIFS(Tabla1[[#All],[sem 09]],"=P",Tabla1[[#All],[llave2]],Gráficos_!C113))</f>
        <v/>
      </c>
      <c r="S113" t="str">
        <f>IF(C113="","",COUNTIFS(Tabla1[[#All],[sem 10]],"=P",Tabla1[[#All],[llave2]],Gráficos_!C113))</f>
        <v/>
      </c>
      <c r="T113" t="str">
        <f>IF(C113="","",COUNTIFS(Tabla1[[#All],[sem 11]],"=P",Tabla1[[#All],[llave2]],Gráficos_!C113))</f>
        <v/>
      </c>
      <c r="U113" t="str">
        <f>IF(C113="","",COUNTIFS(Tabla1[[#All],[sem 12]],"=P",Tabla1[[#All],[llave2]],Gráficos_!C113))</f>
        <v/>
      </c>
      <c r="AA113" t="str">
        <f t="shared" si="42"/>
        <v/>
      </c>
      <c r="AB113" t="str">
        <f t="shared" si="43"/>
        <v/>
      </c>
      <c r="AC113" t="str">
        <f t="shared" si="44"/>
        <v/>
      </c>
      <c r="AD113" t="str">
        <f t="shared" si="45"/>
        <v/>
      </c>
      <c r="AF113" t="str">
        <f t="shared" si="46"/>
        <v/>
      </c>
      <c r="AG113" t="str">
        <f t="shared" si="47"/>
        <v/>
      </c>
      <c r="AH113" t="str">
        <f t="shared" si="48"/>
        <v/>
      </c>
      <c r="AI113" t="str">
        <f t="shared" si="49"/>
        <v/>
      </c>
      <c r="AK113" t="str">
        <f t="shared" si="41"/>
        <v/>
      </c>
      <c r="AL113" t="str">
        <f t="shared" si="41"/>
        <v/>
      </c>
      <c r="AM113" t="str">
        <f t="shared" si="41"/>
        <v/>
      </c>
      <c r="AN113" t="str">
        <f t="shared" si="41"/>
        <v/>
      </c>
      <c r="AO113" t="str">
        <f t="shared" si="41"/>
        <v/>
      </c>
      <c r="AP113" t="str">
        <f t="shared" si="41"/>
        <v/>
      </c>
      <c r="AQ113" t="str">
        <f t="shared" si="41"/>
        <v/>
      </c>
      <c r="AR113" t="str">
        <f t="shared" si="41"/>
        <v/>
      </c>
      <c r="AS113" t="str">
        <f t="shared" si="41"/>
        <v/>
      </c>
      <c r="AT113" t="str">
        <f t="shared" si="41"/>
        <v/>
      </c>
      <c r="AU113" t="str">
        <f t="shared" si="41"/>
        <v/>
      </c>
      <c r="AV113" t="str">
        <f t="shared" si="41"/>
        <v/>
      </c>
      <c r="BA113" t="str">
        <f t="shared" si="40"/>
        <v/>
      </c>
    </row>
    <row r="114" spans="9:53">
      <c r="I114" t="str">
        <f>IF(C114="","",COUNTIFS(Tabla1[[#All],[¿Pasó a miembro?]],"Si",Tabla1[[#All],[Tipo Incrito]],"&lt;&gt;Pre-Inscrito",Tabla1[[#All],[llave2]],Gráficos_!C114))</f>
        <v/>
      </c>
      <c r="J114" t="str">
        <f>IF(C114="","",COUNTIFS(Tabla1[[#All],[sem 01]],"=P",Tabla1[[#All],[llave2]],Gráficos_!C114))</f>
        <v/>
      </c>
      <c r="K114" t="str">
        <f>IF(C114="","",COUNTIFS(Tabla1[[#All],[sem 02]],"=P",Tabla1[[#All],[llave2]],Gráficos_!C114))</f>
        <v/>
      </c>
      <c r="L114" t="str">
        <f>IF(C114="","",COUNTIFS(Tabla1[[#All],[sem 03]],"=P",Tabla1[[#All],[llave2]],Gráficos_!C114))</f>
        <v/>
      </c>
      <c r="M114" t="str">
        <f>IF(C114="","",COUNTIFS(Tabla1[[#All],[sem 04]],"=P",Tabla1[[#All],[llave2]],Gráficos_!C114))</f>
        <v/>
      </c>
      <c r="N114" t="str">
        <f>IF(C114="","",COUNTIFS(Tabla1[[#All],[sem 05]],"=P",Tabla1[[#All],[llave2]],Gráficos_!C114))</f>
        <v/>
      </c>
      <c r="O114" t="str">
        <f>IF(C114="","",COUNTIFS(Tabla1[[#All],[sem 06]],"=P",Tabla1[[#All],[llave2]],Gráficos_!C114))</f>
        <v/>
      </c>
      <c r="P114" t="str">
        <f>IF(C114="","",COUNTIFS(Tabla1[[#All],[sem 07]],"=P",Tabla1[[#All],[llave2]],Gráficos_!C114))</f>
        <v/>
      </c>
      <c r="Q114" t="str">
        <f>IF(C114="","",COUNTIFS(Tabla1[[#All],[sem 08]],"=P",Tabla1[[#All],[llave2]],Gráficos_!C114))</f>
        <v/>
      </c>
      <c r="R114" t="str">
        <f>IF(C114="","",COUNTIFS(Tabla1[[#All],[sem 09]],"=P",Tabla1[[#All],[llave2]],Gráficos_!C114))</f>
        <v/>
      </c>
      <c r="S114" t="str">
        <f>IF(C114="","",COUNTIFS(Tabla1[[#All],[sem 10]],"=P",Tabla1[[#All],[llave2]],Gráficos_!C114))</f>
        <v/>
      </c>
      <c r="T114" t="str">
        <f>IF(C114="","",COUNTIFS(Tabla1[[#All],[sem 11]],"=P",Tabla1[[#All],[llave2]],Gráficos_!C114))</f>
        <v/>
      </c>
      <c r="U114" t="str">
        <f>IF(C114="","",COUNTIFS(Tabla1[[#All],[sem 12]],"=P",Tabla1[[#All],[llave2]],Gráficos_!C114))</f>
        <v/>
      </c>
      <c r="AA114" t="str">
        <f t="shared" si="42"/>
        <v/>
      </c>
      <c r="AB114" t="str">
        <f t="shared" si="43"/>
        <v/>
      </c>
      <c r="AC114" t="str">
        <f t="shared" si="44"/>
        <v/>
      </c>
      <c r="AD114" t="str">
        <f t="shared" si="45"/>
        <v/>
      </c>
      <c r="AF114" t="str">
        <f t="shared" si="46"/>
        <v/>
      </c>
      <c r="AG114" t="str">
        <f t="shared" si="47"/>
        <v/>
      </c>
      <c r="AH114" t="str">
        <f t="shared" si="48"/>
        <v/>
      </c>
      <c r="AI114" t="str">
        <f t="shared" si="49"/>
        <v/>
      </c>
      <c r="AK114" t="str">
        <f t="shared" ref="AK114:AV135" si="50">IF(J114="","",J114)</f>
        <v/>
      </c>
      <c r="AL114" t="str">
        <f t="shared" si="50"/>
        <v/>
      </c>
      <c r="AM114" t="str">
        <f t="shared" si="50"/>
        <v/>
      </c>
      <c r="AN114" t="str">
        <f t="shared" si="50"/>
        <v/>
      </c>
      <c r="AO114" t="str">
        <f t="shared" si="50"/>
        <v/>
      </c>
      <c r="AP114" t="str">
        <f t="shared" si="50"/>
        <v/>
      </c>
      <c r="AQ114" t="str">
        <f t="shared" si="50"/>
        <v/>
      </c>
      <c r="AR114" t="str">
        <f t="shared" si="50"/>
        <v/>
      </c>
      <c r="AS114" t="str">
        <f t="shared" si="50"/>
        <v/>
      </c>
      <c r="AT114" t="str">
        <f t="shared" si="50"/>
        <v/>
      </c>
      <c r="AU114" t="str">
        <f t="shared" si="50"/>
        <v/>
      </c>
      <c r="AV114" t="str">
        <f t="shared" si="50"/>
        <v/>
      </c>
      <c r="BA114" t="str">
        <f t="shared" si="40"/>
        <v/>
      </c>
    </row>
    <row r="115" spans="9:53">
      <c r="I115" t="str">
        <f>IF(C115="","",COUNTIFS(Tabla1[[#All],[¿Pasó a miembro?]],"Si",Tabla1[[#All],[Tipo Incrito]],"&lt;&gt;Pre-Inscrito",Tabla1[[#All],[llave2]],Gráficos_!C115))</f>
        <v/>
      </c>
      <c r="J115" t="str">
        <f>IF(C115="","",COUNTIFS(Tabla1[[#All],[sem 01]],"=P",Tabla1[[#All],[llave2]],Gráficos_!C115))</f>
        <v/>
      </c>
      <c r="K115" t="str">
        <f>IF(C115="","",COUNTIFS(Tabla1[[#All],[sem 02]],"=P",Tabla1[[#All],[llave2]],Gráficos_!C115))</f>
        <v/>
      </c>
      <c r="L115" t="str">
        <f>IF(C115="","",COUNTIFS(Tabla1[[#All],[sem 03]],"=P",Tabla1[[#All],[llave2]],Gráficos_!C115))</f>
        <v/>
      </c>
      <c r="M115" t="str">
        <f>IF(C115="","",COUNTIFS(Tabla1[[#All],[sem 04]],"=P",Tabla1[[#All],[llave2]],Gráficos_!C115))</f>
        <v/>
      </c>
      <c r="N115" t="str">
        <f>IF(C115="","",COUNTIFS(Tabla1[[#All],[sem 05]],"=P",Tabla1[[#All],[llave2]],Gráficos_!C115))</f>
        <v/>
      </c>
      <c r="O115" t="str">
        <f>IF(C115="","",COUNTIFS(Tabla1[[#All],[sem 06]],"=P",Tabla1[[#All],[llave2]],Gráficos_!C115))</f>
        <v/>
      </c>
      <c r="P115" t="str">
        <f>IF(C115="","",COUNTIFS(Tabla1[[#All],[sem 07]],"=P",Tabla1[[#All],[llave2]],Gráficos_!C115))</f>
        <v/>
      </c>
      <c r="Q115" t="str">
        <f>IF(C115="","",COUNTIFS(Tabla1[[#All],[sem 08]],"=P",Tabla1[[#All],[llave2]],Gráficos_!C115))</f>
        <v/>
      </c>
      <c r="R115" t="str">
        <f>IF(C115="","",COUNTIFS(Tabla1[[#All],[sem 09]],"=P",Tabla1[[#All],[llave2]],Gráficos_!C115))</f>
        <v/>
      </c>
      <c r="S115" t="str">
        <f>IF(C115="","",COUNTIFS(Tabla1[[#All],[sem 10]],"=P",Tabla1[[#All],[llave2]],Gráficos_!C115))</f>
        <v/>
      </c>
      <c r="T115" t="str">
        <f>IF(C115="","",COUNTIFS(Tabla1[[#All],[sem 11]],"=P",Tabla1[[#All],[llave2]],Gráficos_!C115))</f>
        <v/>
      </c>
      <c r="U115" t="str">
        <f>IF(C115="","",COUNTIFS(Tabla1[[#All],[sem 12]],"=P",Tabla1[[#All],[llave2]],Gráficos_!C115))</f>
        <v/>
      </c>
      <c r="AA115" t="str">
        <f t="shared" si="42"/>
        <v/>
      </c>
      <c r="AB115" t="str">
        <f t="shared" si="43"/>
        <v/>
      </c>
      <c r="AC115" t="str">
        <f t="shared" si="44"/>
        <v/>
      </c>
      <c r="AD115" t="str">
        <f t="shared" si="45"/>
        <v/>
      </c>
      <c r="AF115" t="str">
        <f t="shared" si="46"/>
        <v/>
      </c>
      <c r="AG115" t="str">
        <f t="shared" si="47"/>
        <v/>
      </c>
      <c r="AH115" t="str">
        <f t="shared" si="48"/>
        <v/>
      </c>
      <c r="AI115" t="str">
        <f t="shared" si="49"/>
        <v/>
      </c>
      <c r="AK115" t="str">
        <f t="shared" si="50"/>
        <v/>
      </c>
      <c r="AL115" t="str">
        <f t="shared" si="50"/>
        <v/>
      </c>
      <c r="AM115" t="str">
        <f t="shared" si="50"/>
        <v/>
      </c>
      <c r="AN115" t="str">
        <f t="shared" si="50"/>
        <v/>
      </c>
      <c r="AO115" t="str">
        <f t="shared" si="50"/>
        <v/>
      </c>
      <c r="AP115" t="str">
        <f t="shared" si="50"/>
        <v/>
      </c>
      <c r="AQ115" t="str">
        <f t="shared" si="50"/>
        <v/>
      </c>
      <c r="AR115" t="str">
        <f t="shared" si="50"/>
        <v/>
      </c>
      <c r="AS115" t="str">
        <f t="shared" si="50"/>
        <v/>
      </c>
      <c r="AT115" t="str">
        <f t="shared" si="50"/>
        <v/>
      </c>
      <c r="AU115" t="str">
        <f t="shared" si="50"/>
        <v/>
      </c>
      <c r="AV115" t="str">
        <f t="shared" si="50"/>
        <v/>
      </c>
      <c r="BA115" t="str">
        <f t="shared" si="40"/>
        <v/>
      </c>
    </row>
    <row r="116" spans="9:53">
      <c r="I116" t="str">
        <f>IF(C116="","",COUNTIFS(Tabla1[[#All],[¿Pasó a miembro?]],"Si",Tabla1[[#All],[Tipo Incrito]],"&lt;&gt;Pre-Inscrito",Tabla1[[#All],[llave2]],Gráficos_!C116))</f>
        <v/>
      </c>
      <c r="J116" t="str">
        <f>IF(C116="","",COUNTIFS(Tabla1[[#All],[sem 01]],"=P",Tabla1[[#All],[llave2]],Gráficos_!C116))</f>
        <v/>
      </c>
      <c r="K116" t="str">
        <f>IF(C116="","",COUNTIFS(Tabla1[[#All],[sem 02]],"=P",Tabla1[[#All],[llave2]],Gráficos_!C116))</f>
        <v/>
      </c>
      <c r="L116" t="str">
        <f>IF(C116="","",COUNTIFS(Tabla1[[#All],[sem 03]],"=P",Tabla1[[#All],[llave2]],Gráficos_!C116))</f>
        <v/>
      </c>
      <c r="M116" t="str">
        <f>IF(C116="","",COUNTIFS(Tabla1[[#All],[sem 04]],"=P",Tabla1[[#All],[llave2]],Gráficos_!C116))</f>
        <v/>
      </c>
      <c r="N116" t="str">
        <f>IF(C116="","",COUNTIFS(Tabla1[[#All],[sem 05]],"=P",Tabla1[[#All],[llave2]],Gráficos_!C116))</f>
        <v/>
      </c>
      <c r="O116" t="str">
        <f>IF(C116="","",COUNTIFS(Tabla1[[#All],[sem 06]],"=P",Tabla1[[#All],[llave2]],Gráficos_!C116))</f>
        <v/>
      </c>
      <c r="P116" t="str">
        <f>IF(C116="","",COUNTIFS(Tabla1[[#All],[sem 07]],"=P",Tabla1[[#All],[llave2]],Gráficos_!C116))</f>
        <v/>
      </c>
      <c r="Q116" t="str">
        <f>IF(C116="","",COUNTIFS(Tabla1[[#All],[sem 08]],"=P",Tabla1[[#All],[llave2]],Gráficos_!C116))</f>
        <v/>
      </c>
      <c r="R116" t="str">
        <f>IF(C116="","",COUNTIFS(Tabla1[[#All],[sem 09]],"=P",Tabla1[[#All],[llave2]],Gráficos_!C116))</f>
        <v/>
      </c>
      <c r="S116" t="str">
        <f>IF(C116="","",COUNTIFS(Tabla1[[#All],[sem 10]],"=P",Tabla1[[#All],[llave2]],Gráficos_!C116))</f>
        <v/>
      </c>
      <c r="T116" t="str">
        <f>IF(C116="","",COUNTIFS(Tabla1[[#All],[sem 11]],"=P",Tabla1[[#All],[llave2]],Gráficos_!C116))</f>
        <v/>
      </c>
      <c r="U116" t="str">
        <f>IF(C116="","",COUNTIFS(Tabla1[[#All],[sem 12]],"=P",Tabla1[[#All],[llave2]],Gráficos_!C116))</f>
        <v/>
      </c>
      <c r="AA116" t="str">
        <f t="shared" si="42"/>
        <v/>
      </c>
      <c r="AB116" t="str">
        <f t="shared" si="43"/>
        <v/>
      </c>
      <c r="AC116" t="str">
        <f t="shared" si="44"/>
        <v/>
      </c>
      <c r="AD116" t="str">
        <f t="shared" si="45"/>
        <v/>
      </c>
      <c r="AF116" t="str">
        <f t="shared" si="46"/>
        <v/>
      </c>
      <c r="AG116" t="str">
        <f t="shared" si="47"/>
        <v/>
      </c>
      <c r="AH116" t="str">
        <f t="shared" si="48"/>
        <v/>
      </c>
      <c r="AI116" t="str">
        <f t="shared" si="49"/>
        <v/>
      </c>
      <c r="AK116" t="str">
        <f t="shared" si="50"/>
        <v/>
      </c>
      <c r="AL116" t="str">
        <f t="shared" si="50"/>
        <v/>
      </c>
      <c r="AM116" t="str">
        <f t="shared" si="50"/>
        <v/>
      </c>
      <c r="AN116" t="str">
        <f t="shared" si="50"/>
        <v/>
      </c>
      <c r="AO116" t="str">
        <f t="shared" si="50"/>
        <v/>
      </c>
      <c r="AP116" t="str">
        <f t="shared" si="50"/>
        <v/>
      </c>
      <c r="AQ116" t="str">
        <f t="shared" si="50"/>
        <v/>
      </c>
      <c r="AR116" t="str">
        <f t="shared" si="50"/>
        <v/>
      </c>
      <c r="AS116" t="str">
        <f t="shared" si="50"/>
        <v/>
      </c>
      <c r="AT116" t="str">
        <f t="shared" si="50"/>
        <v/>
      </c>
      <c r="AU116" t="str">
        <f t="shared" si="50"/>
        <v/>
      </c>
      <c r="AV116" t="str">
        <f t="shared" si="50"/>
        <v/>
      </c>
      <c r="BA116" t="str">
        <f t="shared" si="40"/>
        <v/>
      </c>
    </row>
    <row r="117" spans="9:53">
      <c r="I117" t="str">
        <f>IF(C117="","",COUNTIFS(Tabla1[[#All],[¿Pasó a miembro?]],"Si",Tabla1[[#All],[Tipo Incrito]],"&lt;&gt;Pre-Inscrito",Tabla1[[#All],[llave2]],Gráficos_!C117))</f>
        <v/>
      </c>
      <c r="J117" t="str">
        <f>IF(C117="","",COUNTIFS(Tabla1[[#All],[sem 01]],"=P",Tabla1[[#All],[llave2]],Gráficos_!C117))</f>
        <v/>
      </c>
      <c r="K117" t="str">
        <f>IF(C117="","",COUNTIFS(Tabla1[[#All],[sem 02]],"=P",Tabla1[[#All],[llave2]],Gráficos_!C117))</f>
        <v/>
      </c>
      <c r="L117" t="str">
        <f>IF(C117="","",COUNTIFS(Tabla1[[#All],[sem 03]],"=P",Tabla1[[#All],[llave2]],Gráficos_!C117))</f>
        <v/>
      </c>
      <c r="M117" t="str">
        <f>IF(C117="","",COUNTIFS(Tabla1[[#All],[sem 04]],"=P",Tabla1[[#All],[llave2]],Gráficos_!C117))</f>
        <v/>
      </c>
      <c r="N117" t="str">
        <f>IF(C117="","",COUNTIFS(Tabla1[[#All],[sem 05]],"=P",Tabla1[[#All],[llave2]],Gráficos_!C117))</f>
        <v/>
      </c>
      <c r="O117" t="str">
        <f>IF(C117="","",COUNTIFS(Tabla1[[#All],[sem 06]],"=P",Tabla1[[#All],[llave2]],Gráficos_!C117))</f>
        <v/>
      </c>
      <c r="P117" t="str">
        <f>IF(C117="","",COUNTIFS(Tabla1[[#All],[sem 07]],"=P",Tabla1[[#All],[llave2]],Gráficos_!C117))</f>
        <v/>
      </c>
      <c r="Q117" t="str">
        <f>IF(C117="","",COUNTIFS(Tabla1[[#All],[sem 08]],"=P",Tabla1[[#All],[llave2]],Gráficos_!C117))</f>
        <v/>
      </c>
      <c r="R117" t="str">
        <f>IF(C117="","",COUNTIFS(Tabla1[[#All],[sem 09]],"=P",Tabla1[[#All],[llave2]],Gráficos_!C117))</f>
        <v/>
      </c>
      <c r="S117" t="str">
        <f>IF(C117="","",COUNTIFS(Tabla1[[#All],[sem 10]],"=P",Tabla1[[#All],[llave2]],Gráficos_!C117))</f>
        <v/>
      </c>
      <c r="T117" t="str">
        <f>IF(C117="","",COUNTIFS(Tabla1[[#All],[sem 11]],"=P",Tabla1[[#All],[llave2]],Gráficos_!C117))</f>
        <v/>
      </c>
      <c r="U117" t="str">
        <f>IF(C117="","",COUNTIFS(Tabla1[[#All],[sem 12]],"=P",Tabla1[[#All],[llave2]],Gráficos_!C117))</f>
        <v/>
      </c>
      <c r="AA117" t="str">
        <f t="shared" si="42"/>
        <v/>
      </c>
      <c r="AB117" t="str">
        <f t="shared" si="43"/>
        <v/>
      </c>
      <c r="AC117" t="str">
        <f t="shared" si="44"/>
        <v/>
      </c>
      <c r="AD117" t="str">
        <f t="shared" si="45"/>
        <v/>
      </c>
      <c r="AF117" t="str">
        <f t="shared" si="46"/>
        <v/>
      </c>
      <c r="AG117" t="str">
        <f t="shared" si="47"/>
        <v/>
      </c>
      <c r="AH117" t="str">
        <f t="shared" si="48"/>
        <v/>
      </c>
      <c r="AI117" t="str">
        <f t="shared" si="49"/>
        <v/>
      </c>
      <c r="AK117" t="str">
        <f t="shared" si="50"/>
        <v/>
      </c>
      <c r="AL117" t="str">
        <f t="shared" si="50"/>
        <v/>
      </c>
      <c r="AM117" t="str">
        <f t="shared" si="50"/>
        <v/>
      </c>
      <c r="AN117" t="str">
        <f t="shared" si="50"/>
        <v/>
      </c>
      <c r="AO117" t="str">
        <f t="shared" si="50"/>
        <v/>
      </c>
      <c r="AP117" t="str">
        <f t="shared" si="50"/>
        <v/>
      </c>
      <c r="AQ117" t="str">
        <f t="shared" si="50"/>
        <v/>
      </c>
      <c r="AR117" t="str">
        <f t="shared" si="50"/>
        <v/>
      </c>
      <c r="AS117" t="str">
        <f t="shared" si="50"/>
        <v/>
      </c>
      <c r="AT117" t="str">
        <f t="shared" si="50"/>
        <v/>
      </c>
      <c r="AU117" t="str">
        <f t="shared" si="50"/>
        <v/>
      </c>
      <c r="AV117" t="str">
        <f t="shared" si="50"/>
        <v/>
      </c>
      <c r="BA117" t="str">
        <f t="shared" si="40"/>
        <v/>
      </c>
    </row>
    <row r="118" spans="9:53">
      <c r="I118" t="str">
        <f>IF(C118="","",COUNTIFS(Tabla1[[#All],[¿Pasó a miembro?]],"Si",Tabla1[[#All],[Tipo Incrito]],"&lt;&gt;Pre-Inscrito",Tabla1[[#All],[llave2]],Gráficos_!C118))</f>
        <v/>
      </c>
      <c r="J118" t="str">
        <f>IF(C118="","",COUNTIFS(Tabla1[[#All],[sem 01]],"=P",Tabla1[[#All],[llave2]],Gráficos_!C118))</f>
        <v/>
      </c>
      <c r="K118" t="str">
        <f>IF(C118="","",COUNTIFS(Tabla1[[#All],[sem 02]],"=P",Tabla1[[#All],[llave2]],Gráficos_!C118))</f>
        <v/>
      </c>
      <c r="L118" t="str">
        <f>IF(C118="","",COUNTIFS(Tabla1[[#All],[sem 03]],"=P",Tabla1[[#All],[llave2]],Gráficos_!C118))</f>
        <v/>
      </c>
      <c r="M118" t="str">
        <f>IF(C118="","",COUNTIFS(Tabla1[[#All],[sem 04]],"=P",Tabla1[[#All],[llave2]],Gráficos_!C118))</f>
        <v/>
      </c>
      <c r="N118" t="str">
        <f>IF(C118="","",COUNTIFS(Tabla1[[#All],[sem 05]],"=P",Tabla1[[#All],[llave2]],Gráficos_!C118))</f>
        <v/>
      </c>
      <c r="O118" t="str">
        <f>IF(C118="","",COUNTIFS(Tabla1[[#All],[sem 06]],"=P",Tabla1[[#All],[llave2]],Gráficos_!C118))</f>
        <v/>
      </c>
      <c r="P118" t="str">
        <f>IF(C118="","",COUNTIFS(Tabla1[[#All],[sem 07]],"=P",Tabla1[[#All],[llave2]],Gráficos_!C118))</f>
        <v/>
      </c>
      <c r="Q118" t="str">
        <f>IF(C118="","",COUNTIFS(Tabla1[[#All],[sem 08]],"=P",Tabla1[[#All],[llave2]],Gráficos_!C118))</f>
        <v/>
      </c>
      <c r="R118" t="str">
        <f>IF(C118="","",COUNTIFS(Tabla1[[#All],[sem 09]],"=P",Tabla1[[#All],[llave2]],Gráficos_!C118))</f>
        <v/>
      </c>
      <c r="S118" t="str">
        <f>IF(C118="","",COUNTIFS(Tabla1[[#All],[sem 10]],"=P",Tabla1[[#All],[llave2]],Gráficos_!C118))</f>
        <v/>
      </c>
      <c r="T118" t="str">
        <f>IF(C118="","",COUNTIFS(Tabla1[[#All],[sem 11]],"=P",Tabla1[[#All],[llave2]],Gráficos_!C118))</f>
        <v/>
      </c>
      <c r="U118" t="str">
        <f>IF(C118="","",COUNTIFS(Tabla1[[#All],[sem 12]],"=P",Tabla1[[#All],[llave2]],Gráficos_!C118))</f>
        <v/>
      </c>
      <c r="AA118" t="str">
        <f t="shared" si="42"/>
        <v/>
      </c>
      <c r="AB118" t="str">
        <f t="shared" si="43"/>
        <v/>
      </c>
      <c r="AC118" t="str">
        <f t="shared" si="44"/>
        <v/>
      </c>
      <c r="AD118" t="str">
        <f t="shared" si="45"/>
        <v/>
      </c>
      <c r="AF118" t="str">
        <f t="shared" si="46"/>
        <v/>
      </c>
      <c r="AG118" t="str">
        <f t="shared" si="47"/>
        <v/>
      </c>
      <c r="AH118" t="str">
        <f t="shared" si="48"/>
        <v/>
      </c>
      <c r="AI118" t="str">
        <f t="shared" si="49"/>
        <v/>
      </c>
      <c r="AK118" t="str">
        <f t="shared" si="50"/>
        <v/>
      </c>
      <c r="AL118" t="str">
        <f t="shared" si="50"/>
        <v/>
      </c>
      <c r="AM118" t="str">
        <f t="shared" si="50"/>
        <v/>
      </c>
      <c r="AN118" t="str">
        <f t="shared" si="50"/>
        <v/>
      </c>
      <c r="AO118" t="str">
        <f t="shared" si="50"/>
        <v/>
      </c>
      <c r="AP118" t="str">
        <f t="shared" si="50"/>
        <v/>
      </c>
      <c r="AQ118" t="str">
        <f t="shared" si="50"/>
        <v/>
      </c>
      <c r="AR118" t="str">
        <f t="shared" si="50"/>
        <v/>
      </c>
      <c r="AS118" t="str">
        <f t="shared" si="50"/>
        <v/>
      </c>
      <c r="AT118" t="str">
        <f t="shared" si="50"/>
        <v/>
      </c>
      <c r="AU118" t="str">
        <f t="shared" si="50"/>
        <v/>
      </c>
      <c r="AV118" t="str">
        <f t="shared" si="50"/>
        <v/>
      </c>
      <c r="BA118" t="str">
        <f t="shared" si="40"/>
        <v/>
      </c>
    </row>
    <row r="119" spans="9:53">
      <c r="I119" t="str">
        <f>IF(C119="","",COUNTIFS(Tabla1[[#All],[¿Pasó a miembro?]],"Si",Tabla1[[#All],[Tipo Incrito]],"&lt;&gt;Pre-Inscrito",Tabla1[[#All],[llave2]],Gráficos_!C119))</f>
        <v/>
      </c>
      <c r="J119" t="str">
        <f>IF(C119="","",COUNTIFS(Tabla1[[#All],[sem 01]],"=P",Tabla1[[#All],[llave2]],Gráficos_!C119))</f>
        <v/>
      </c>
      <c r="K119" t="str">
        <f>IF(C119="","",COUNTIFS(Tabla1[[#All],[sem 02]],"=P",Tabla1[[#All],[llave2]],Gráficos_!C119))</f>
        <v/>
      </c>
      <c r="L119" t="str">
        <f>IF(C119="","",COUNTIFS(Tabla1[[#All],[sem 03]],"=P",Tabla1[[#All],[llave2]],Gráficos_!C119))</f>
        <v/>
      </c>
      <c r="M119" t="str">
        <f>IF(C119="","",COUNTIFS(Tabla1[[#All],[sem 04]],"=P",Tabla1[[#All],[llave2]],Gráficos_!C119))</f>
        <v/>
      </c>
      <c r="N119" t="str">
        <f>IF(C119="","",COUNTIFS(Tabla1[[#All],[sem 05]],"=P",Tabla1[[#All],[llave2]],Gráficos_!C119))</f>
        <v/>
      </c>
      <c r="O119" t="str">
        <f>IF(C119="","",COUNTIFS(Tabla1[[#All],[sem 06]],"=P",Tabla1[[#All],[llave2]],Gráficos_!C119))</f>
        <v/>
      </c>
      <c r="P119" t="str">
        <f>IF(C119="","",COUNTIFS(Tabla1[[#All],[sem 07]],"=P",Tabla1[[#All],[llave2]],Gráficos_!C119))</f>
        <v/>
      </c>
      <c r="Q119" t="str">
        <f>IF(C119="","",COUNTIFS(Tabla1[[#All],[sem 08]],"=P",Tabla1[[#All],[llave2]],Gráficos_!C119))</f>
        <v/>
      </c>
      <c r="R119" t="str">
        <f>IF(C119="","",COUNTIFS(Tabla1[[#All],[sem 09]],"=P",Tabla1[[#All],[llave2]],Gráficos_!C119))</f>
        <v/>
      </c>
      <c r="S119" t="str">
        <f>IF(C119="","",COUNTIFS(Tabla1[[#All],[sem 10]],"=P",Tabla1[[#All],[llave2]],Gráficos_!C119))</f>
        <v/>
      </c>
      <c r="T119" t="str">
        <f>IF(C119="","",COUNTIFS(Tabla1[[#All],[sem 11]],"=P",Tabla1[[#All],[llave2]],Gráficos_!C119))</f>
        <v/>
      </c>
      <c r="U119" t="str">
        <f>IF(C119="","",COUNTIFS(Tabla1[[#All],[sem 12]],"=P",Tabla1[[#All],[llave2]],Gráficos_!C119))</f>
        <v/>
      </c>
      <c r="AA119" t="str">
        <f t="shared" si="42"/>
        <v/>
      </c>
      <c r="AB119" t="str">
        <f t="shared" si="43"/>
        <v/>
      </c>
      <c r="AC119" t="str">
        <f t="shared" si="44"/>
        <v/>
      </c>
      <c r="AD119" t="str">
        <f t="shared" si="45"/>
        <v/>
      </c>
      <c r="AF119" t="str">
        <f t="shared" si="46"/>
        <v/>
      </c>
      <c r="AG119" t="str">
        <f t="shared" si="47"/>
        <v/>
      </c>
      <c r="AH119" t="str">
        <f t="shared" si="48"/>
        <v/>
      </c>
      <c r="AI119" t="str">
        <f t="shared" si="49"/>
        <v/>
      </c>
      <c r="AK119" t="str">
        <f t="shared" si="50"/>
        <v/>
      </c>
      <c r="AL119" t="str">
        <f t="shared" si="50"/>
        <v/>
      </c>
      <c r="AM119" t="str">
        <f t="shared" si="50"/>
        <v/>
      </c>
      <c r="AN119" t="str">
        <f t="shared" si="50"/>
        <v/>
      </c>
      <c r="AO119" t="str">
        <f t="shared" si="50"/>
        <v/>
      </c>
      <c r="AP119" t="str">
        <f t="shared" si="50"/>
        <v/>
      </c>
      <c r="AQ119" t="str">
        <f t="shared" si="50"/>
        <v/>
      </c>
      <c r="AR119" t="str">
        <f t="shared" si="50"/>
        <v/>
      </c>
      <c r="AS119" t="str">
        <f t="shared" si="50"/>
        <v/>
      </c>
      <c r="AT119" t="str">
        <f t="shared" si="50"/>
        <v/>
      </c>
      <c r="AU119" t="str">
        <f t="shared" si="50"/>
        <v/>
      </c>
      <c r="AV119" t="str">
        <f t="shared" si="50"/>
        <v/>
      </c>
      <c r="BA119" t="str">
        <f t="shared" si="40"/>
        <v/>
      </c>
    </row>
    <row r="120" spans="9:53">
      <c r="I120" t="str">
        <f>IF(C120="","",COUNTIFS(Tabla1[[#All],[¿Pasó a miembro?]],"Si",Tabla1[[#All],[Tipo Incrito]],"&lt;&gt;Pre-Inscrito",Tabla1[[#All],[llave2]],Gráficos_!C120))</f>
        <v/>
      </c>
      <c r="J120" t="str">
        <f>IF(C120="","",COUNTIFS(Tabla1[[#All],[sem 01]],"=P",Tabla1[[#All],[llave2]],Gráficos_!C120))</f>
        <v/>
      </c>
      <c r="K120" t="str">
        <f>IF(C120="","",COUNTIFS(Tabla1[[#All],[sem 02]],"=P",Tabla1[[#All],[llave2]],Gráficos_!C120))</f>
        <v/>
      </c>
      <c r="L120" t="str">
        <f>IF(C120="","",COUNTIFS(Tabla1[[#All],[sem 03]],"=P",Tabla1[[#All],[llave2]],Gráficos_!C120))</f>
        <v/>
      </c>
      <c r="M120" t="str">
        <f>IF(C120="","",COUNTIFS(Tabla1[[#All],[sem 04]],"=P",Tabla1[[#All],[llave2]],Gráficos_!C120))</f>
        <v/>
      </c>
      <c r="N120" t="str">
        <f>IF(C120="","",COUNTIFS(Tabla1[[#All],[sem 05]],"=P",Tabla1[[#All],[llave2]],Gráficos_!C120))</f>
        <v/>
      </c>
      <c r="O120" t="str">
        <f>IF(C120="","",COUNTIFS(Tabla1[[#All],[sem 06]],"=P",Tabla1[[#All],[llave2]],Gráficos_!C120))</f>
        <v/>
      </c>
      <c r="P120" t="str">
        <f>IF(C120="","",COUNTIFS(Tabla1[[#All],[sem 07]],"=P",Tabla1[[#All],[llave2]],Gráficos_!C120))</f>
        <v/>
      </c>
      <c r="Q120" t="str">
        <f>IF(C120="","",COUNTIFS(Tabla1[[#All],[sem 08]],"=P",Tabla1[[#All],[llave2]],Gráficos_!C120))</f>
        <v/>
      </c>
      <c r="R120" t="str">
        <f>IF(C120="","",COUNTIFS(Tabla1[[#All],[sem 09]],"=P",Tabla1[[#All],[llave2]],Gráficos_!C120))</f>
        <v/>
      </c>
      <c r="S120" t="str">
        <f>IF(C120="","",COUNTIFS(Tabla1[[#All],[sem 10]],"=P",Tabla1[[#All],[llave2]],Gráficos_!C120))</f>
        <v/>
      </c>
      <c r="T120" t="str">
        <f>IF(C120="","",COUNTIFS(Tabla1[[#All],[sem 11]],"=P",Tabla1[[#All],[llave2]],Gráficos_!C120))</f>
        <v/>
      </c>
      <c r="U120" t="str">
        <f>IF(C120="","",COUNTIFS(Tabla1[[#All],[sem 12]],"=P",Tabla1[[#All],[llave2]],Gráficos_!C120))</f>
        <v/>
      </c>
      <c r="AA120" t="str">
        <f t="shared" si="42"/>
        <v/>
      </c>
      <c r="AB120" t="str">
        <f t="shared" si="43"/>
        <v/>
      </c>
      <c r="AC120" t="str">
        <f t="shared" si="44"/>
        <v/>
      </c>
      <c r="AD120" t="str">
        <f t="shared" si="45"/>
        <v/>
      </c>
      <c r="AF120" t="str">
        <f t="shared" si="46"/>
        <v/>
      </c>
      <c r="AG120" t="str">
        <f t="shared" si="47"/>
        <v/>
      </c>
      <c r="AH120" t="str">
        <f t="shared" si="48"/>
        <v/>
      </c>
      <c r="AI120" t="str">
        <f t="shared" si="49"/>
        <v/>
      </c>
      <c r="AK120" t="str">
        <f t="shared" si="50"/>
        <v/>
      </c>
      <c r="AL120" t="str">
        <f t="shared" si="50"/>
        <v/>
      </c>
      <c r="AM120" t="str">
        <f t="shared" si="50"/>
        <v/>
      </c>
      <c r="AN120" t="str">
        <f t="shared" si="50"/>
        <v/>
      </c>
      <c r="AO120" t="str">
        <f t="shared" si="50"/>
        <v/>
      </c>
      <c r="AP120" t="str">
        <f t="shared" si="50"/>
        <v/>
      </c>
      <c r="AQ120" t="str">
        <f t="shared" si="50"/>
        <v/>
      </c>
      <c r="AR120" t="str">
        <f t="shared" si="50"/>
        <v/>
      </c>
      <c r="AS120" t="str">
        <f t="shared" si="50"/>
        <v/>
      </c>
      <c r="AT120" t="str">
        <f t="shared" si="50"/>
        <v/>
      </c>
      <c r="AU120" t="str">
        <f t="shared" si="50"/>
        <v/>
      </c>
      <c r="AV120" t="str">
        <f t="shared" si="50"/>
        <v/>
      </c>
      <c r="BA120" t="str">
        <f t="shared" si="40"/>
        <v/>
      </c>
    </row>
    <row r="121" spans="9:53">
      <c r="I121" t="str">
        <f>IF(C121="","",COUNTIFS(Tabla1[[#All],[¿Pasó a miembro?]],"Si",Tabla1[[#All],[Tipo Incrito]],"&lt;&gt;Pre-Inscrito",Tabla1[[#All],[llave2]],Gráficos_!C121))</f>
        <v/>
      </c>
      <c r="J121" t="str">
        <f>IF(C121="","",COUNTIFS(Tabla1[[#All],[sem 01]],"=P",Tabla1[[#All],[llave2]],Gráficos_!C121))</f>
        <v/>
      </c>
      <c r="K121" t="str">
        <f>IF(C121="","",COUNTIFS(Tabla1[[#All],[sem 02]],"=P",Tabla1[[#All],[llave2]],Gráficos_!C121))</f>
        <v/>
      </c>
      <c r="L121" t="str">
        <f>IF(C121="","",COUNTIFS(Tabla1[[#All],[sem 03]],"=P",Tabla1[[#All],[llave2]],Gráficos_!C121))</f>
        <v/>
      </c>
      <c r="M121" t="str">
        <f>IF(C121="","",COUNTIFS(Tabla1[[#All],[sem 04]],"=P",Tabla1[[#All],[llave2]],Gráficos_!C121))</f>
        <v/>
      </c>
      <c r="N121" t="str">
        <f>IF(C121="","",COUNTIFS(Tabla1[[#All],[sem 05]],"=P",Tabla1[[#All],[llave2]],Gráficos_!C121))</f>
        <v/>
      </c>
      <c r="O121" t="str">
        <f>IF(C121="","",COUNTIFS(Tabla1[[#All],[sem 06]],"=P",Tabla1[[#All],[llave2]],Gráficos_!C121))</f>
        <v/>
      </c>
      <c r="P121" t="str">
        <f>IF(C121="","",COUNTIFS(Tabla1[[#All],[sem 07]],"=P",Tabla1[[#All],[llave2]],Gráficos_!C121))</f>
        <v/>
      </c>
      <c r="Q121" t="str">
        <f>IF(C121="","",COUNTIFS(Tabla1[[#All],[sem 08]],"=P",Tabla1[[#All],[llave2]],Gráficos_!C121))</f>
        <v/>
      </c>
      <c r="R121" t="str">
        <f>IF(C121="","",COUNTIFS(Tabla1[[#All],[sem 09]],"=P",Tabla1[[#All],[llave2]],Gráficos_!C121))</f>
        <v/>
      </c>
      <c r="S121" t="str">
        <f>IF(C121="","",COUNTIFS(Tabla1[[#All],[sem 10]],"=P",Tabla1[[#All],[llave2]],Gráficos_!C121))</f>
        <v/>
      </c>
      <c r="T121" t="str">
        <f>IF(C121="","",COUNTIFS(Tabla1[[#All],[sem 11]],"=P",Tabla1[[#All],[llave2]],Gráficos_!C121))</f>
        <v/>
      </c>
      <c r="U121" t="str">
        <f>IF(C121="","",COUNTIFS(Tabla1[[#All],[sem 12]],"=P",Tabla1[[#All],[llave2]],Gráficos_!C121))</f>
        <v/>
      </c>
      <c r="AA121" t="str">
        <f t="shared" si="42"/>
        <v/>
      </c>
      <c r="AB121" t="str">
        <f t="shared" si="43"/>
        <v/>
      </c>
      <c r="AC121" t="str">
        <f t="shared" si="44"/>
        <v/>
      </c>
      <c r="AD121" t="str">
        <f t="shared" si="45"/>
        <v/>
      </c>
      <c r="AF121" t="str">
        <f t="shared" si="46"/>
        <v/>
      </c>
      <c r="AG121" t="str">
        <f t="shared" si="47"/>
        <v/>
      </c>
      <c r="AH121" t="str">
        <f t="shared" si="48"/>
        <v/>
      </c>
      <c r="AI121" t="str">
        <f t="shared" si="49"/>
        <v/>
      </c>
      <c r="AK121" t="str">
        <f t="shared" si="50"/>
        <v/>
      </c>
      <c r="AL121" t="str">
        <f t="shared" si="50"/>
        <v/>
      </c>
      <c r="AM121" t="str">
        <f t="shared" si="50"/>
        <v/>
      </c>
      <c r="AN121" t="str">
        <f t="shared" si="50"/>
        <v/>
      </c>
      <c r="AO121" t="str">
        <f t="shared" si="50"/>
        <v/>
      </c>
      <c r="AP121" t="str">
        <f t="shared" si="50"/>
        <v/>
      </c>
      <c r="AQ121" t="str">
        <f t="shared" si="50"/>
        <v/>
      </c>
      <c r="AR121" t="str">
        <f t="shared" si="50"/>
        <v/>
      </c>
      <c r="AS121" t="str">
        <f t="shared" si="50"/>
        <v/>
      </c>
      <c r="AT121" t="str">
        <f t="shared" si="50"/>
        <v/>
      </c>
      <c r="AU121" t="str">
        <f t="shared" si="50"/>
        <v/>
      </c>
      <c r="AV121" t="str">
        <f t="shared" si="50"/>
        <v/>
      </c>
      <c r="BA121" t="str">
        <f t="shared" si="40"/>
        <v/>
      </c>
    </row>
    <row r="122" spans="9:53">
      <c r="I122" t="str">
        <f>IF(C122="","",COUNTIFS(Tabla1[[#All],[¿Pasó a miembro?]],"Si",Tabla1[[#All],[Tipo Incrito]],"&lt;&gt;Pre-Inscrito",Tabla1[[#All],[llave2]],Gráficos_!C122))</f>
        <v/>
      </c>
      <c r="J122" t="str">
        <f>IF(C122="","",COUNTIFS(Tabla1[[#All],[sem 01]],"=P",Tabla1[[#All],[llave2]],Gráficos_!C122))</f>
        <v/>
      </c>
      <c r="K122" t="str">
        <f>IF(C122="","",COUNTIFS(Tabla1[[#All],[sem 02]],"=P",Tabla1[[#All],[llave2]],Gráficos_!C122))</f>
        <v/>
      </c>
      <c r="L122" t="str">
        <f>IF(C122="","",COUNTIFS(Tabla1[[#All],[sem 03]],"=P",Tabla1[[#All],[llave2]],Gráficos_!C122))</f>
        <v/>
      </c>
      <c r="M122" t="str">
        <f>IF(C122="","",COUNTIFS(Tabla1[[#All],[sem 04]],"=P",Tabla1[[#All],[llave2]],Gráficos_!C122))</f>
        <v/>
      </c>
      <c r="N122" t="str">
        <f>IF(C122="","",COUNTIFS(Tabla1[[#All],[sem 05]],"=P",Tabla1[[#All],[llave2]],Gráficos_!C122))</f>
        <v/>
      </c>
      <c r="O122" t="str">
        <f>IF(C122="","",COUNTIFS(Tabla1[[#All],[sem 06]],"=P",Tabla1[[#All],[llave2]],Gráficos_!C122))</f>
        <v/>
      </c>
      <c r="P122" t="str">
        <f>IF(C122="","",COUNTIFS(Tabla1[[#All],[sem 07]],"=P",Tabla1[[#All],[llave2]],Gráficos_!C122))</f>
        <v/>
      </c>
      <c r="Q122" t="str">
        <f>IF(C122="","",COUNTIFS(Tabla1[[#All],[sem 08]],"=P",Tabla1[[#All],[llave2]],Gráficos_!C122))</f>
        <v/>
      </c>
      <c r="R122" t="str">
        <f>IF(C122="","",COUNTIFS(Tabla1[[#All],[sem 09]],"=P",Tabla1[[#All],[llave2]],Gráficos_!C122))</f>
        <v/>
      </c>
      <c r="S122" t="str">
        <f>IF(C122="","",COUNTIFS(Tabla1[[#All],[sem 10]],"=P",Tabla1[[#All],[llave2]],Gráficos_!C122))</f>
        <v/>
      </c>
      <c r="T122" t="str">
        <f>IF(C122="","",COUNTIFS(Tabla1[[#All],[sem 11]],"=P",Tabla1[[#All],[llave2]],Gráficos_!C122))</f>
        <v/>
      </c>
      <c r="U122" t="str">
        <f>IF(C122="","",COUNTIFS(Tabla1[[#All],[sem 12]],"=P",Tabla1[[#All],[llave2]],Gráficos_!C122))</f>
        <v/>
      </c>
      <c r="AA122" t="str">
        <f t="shared" si="42"/>
        <v/>
      </c>
      <c r="AB122" t="str">
        <f t="shared" si="43"/>
        <v/>
      </c>
      <c r="AC122" t="str">
        <f t="shared" si="44"/>
        <v/>
      </c>
      <c r="AD122" t="str">
        <f t="shared" si="45"/>
        <v/>
      </c>
      <c r="AF122" t="str">
        <f t="shared" si="46"/>
        <v/>
      </c>
      <c r="AG122" t="str">
        <f t="shared" si="47"/>
        <v/>
      </c>
      <c r="AH122" t="str">
        <f t="shared" si="48"/>
        <v/>
      </c>
      <c r="AI122" t="str">
        <f t="shared" si="49"/>
        <v/>
      </c>
      <c r="AK122" t="str">
        <f t="shared" si="50"/>
        <v/>
      </c>
      <c r="AL122" t="str">
        <f t="shared" si="50"/>
        <v/>
      </c>
      <c r="AM122" t="str">
        <f t="shared" si="50"/>
        <v/>
      </c>
      <c r="AN122" t="str">
        <f t="shared" si="50"/>
        <v/>
      </c>
      <c r="AO122" t="str">
        <f t="shared" si="50"/>
        <v/>
      </c>
      <c r="AP122" t="str">
        <f t="shared" si="50"/>
        <v/>
      </c>
      <c r="AQ122" t="str">
        <f t="shared" si="50"/>
        <v/>
      </c>
      <c r="AR122" t="str">
        <f t="shared" si="50"/>
        <v/>
      </c>
      <c r="AS122" t="str">
        <f t="shared" si="50"/>
        <v/>
      </c>
      <c r="AT122" t="str">
        <f t="shared" si="50"/>
        <v/>
      </c>
      <c r="AU122" t="str">
        <f t="shared" si="50"/>
        <v/>
      </c>
      <c r="AV122" t="str">
        <f t="shared" si="50"/>
        <v/>
      </c>
      <c r="BA122" t="str">
        <f t="shared" si="40"/>
        <v/>
      </c>
    </row>
    <row r="123" spans="9:53">
      <c r="I123" t="str">
        <f>IF(C123="","",COUNTIFS(Tabla1[[#All],[¿Pasó a miembro?]],"Si",Tabla1[[#All],[Tipo Incrito]],"&lt;&gt;Pre-Inscrito",Tabla1[[#All],[llave2]],Gráficos_!C123))</f>
        <v/>
      </c>
      <c r="J123" t="str">
        <f>IF(C123="","",COUNTIFS(Tabla1[[#All],[sem 01]],"=P",Tabla1[[#All],[llave2]],Gráficos_!C123))</f>
        <v/>
      </c>
      <c r="K123" t="str">
        <f>IF(C123="","",COUNTIFS(Tabla1[[#All],[sem 02]],"=P",Tabla1[[#All],[llave2]],Gráficos_!C123))</f>
        <v/>
      </c>
      <c r="L123" t="str">
        <f>IF(C123="","",COUNTIFS(Tabla1[[#All],[sem 03]],"=P",Tabla1[[#All],[llave2]],Gráficos_!C123))</f>
        <v/>
      </c>
      <c r="M123" t="str">
        <f>IF(C123="","",COUNTIFS(Tabla1[[#All],[sem 04]],"=P",Tabla1[[#All],[llave2]],Gráficos_!C123))</f>
        <v/>
      </c>
      <c r="N123" t="str">
        <f>IF(C123="","",COUNTIFS(Tabla1[[#All],[sem 05]],"=P",Tabla1[[#All],[llave2]],Gráficos_!C123))</f>
        <v/>
      </c>
      <c r="O123" t="str">
        <f>IF(C123="","",COUNTIFS(Tabla1[[#All],[sem 06]],"=P",Tabla1[[#All],[llave2]],Gráficos_!C123))</f>
        <v/>
      </c>
      <c r="P123" t="str">
        <f>IF(C123="","",COUNTIFS(Tabla1[[#All],[sem 07]],"=P",Tabla1[[#All],[llave2]],Gráficos_!C123))</f>
        <v/>
      </c>
      <c r="Q123" t="str">
        <f>IF(C123="","",COUNTIFS(Tabla1[[#All],[sem 08]],"=P",Tabla1[[#All],[llave2]],Gráficos_!C123))</f>
        <v/>
      </c>
      <c r="R123" t="str">
        <f>IF(C123="","",COUNTIFS(Tabla1[[#All],[sem 09]],"=P",Tabla1[[#All],[llave2]],Gráficos_!C123))</f>
        <v/>
      </c>
      <c r="S123" t="str">
        <f>IF(C123="","",COUNTIFS(Tabla1[[#All],[sem 10]],"=P",Tabla1[[#All],[llave2]],Gráficos_!C123))</f>
        <v/>
      </c>
      <c r="T123" t="str">
        <f>IF(C123="","",COUNTIFS(Tabla1[[#All],[sem 11]],"=P",Tabla1[[#All],[llave2]],Gráficos_!C123))</f>
        <v/>
      </c>
      <c r="U123" t="str">
        <f>IF(C123="","",COUNTIFS(Tabla1[[#All],[sem 12]],"=P",Tabla1[[#All],[llave2]],Gráficos_!C123))</f>
        <v/>
      </c>
      <c r="AA123" t="str">
        <f t="shared" si="42"/>
        <v/>
      </c>
      <c r="AB123" t="str">
        <f t="shared" si="43"/>
        <v/>
      </c>
      <c r="AC123" t="str">
        <f t="shared" si="44"/>
        <v/>
      </c>
      <c r="AD123" t="str">
        <f t="shared" si="45"/>
        <v/>
      </c>
      <c r="AF123" t="str">
        <f t="shared" si="46"/>
        <v/>
      </c>
      <c r="AG123" t="str">
        <f t="shared" si="47"/>
        <v/>
      </c>
      <c r="AH123" t="str">
        <f t="shared" si="48"/>
        <v/>
      </c>
      <c r="AI123" t="str">
        <f t="shared" si="49"/>
        <v/>
      </c>
      <c r="AK123" t="str">
        <f t="shared" si="50"/>
        <v/>
      </c>
      <c r="AL123" t="str">
        <f t="shared" si="50"/>
        <v/>
      </c>
      <c r="AM123" t="str">
        <f t="shared" si="50"/>
        <v/>
      </c>
      <c r="AN123" t="str">
        <f t="shared" si="50"/>
        <v/>
      </c>
      <c r="AO123" t="str">
        <f t="shared" si="50"/>
        <v/>
      </c>
      <c r="AP123" t="str">
        <f t="shared" si="50"/>
        <v/>
      </c>
      <c r="AQ123" t="str">
        <f t="shared" si="50"/>
        <v/>
      </c>
      <c r="AR123" t="str">
        <f t="shared" si="50"/>
        <v/>
      </c>
      <c r="AS123" t="str">
        <f t="shared" si="50"/>
        <v/>
      </c>
      <c r="AT123" t="str">
        <f t="shared" si="50"/>
        <v/>
      </c>
      <c r="AU123" t="str">
        <f t="shared" si="50"/>
        <v/>
      </c>
      <c r="AV123" t="str">
        <f t="shared" si="50"/>
        <v/>
      </c>
      <c r="BA123" t="str">
        <f t="shared" si="40"/>
        <v/>
      </c>
    </row>
    <row r="124" spans="9:53">
      <c r="I124" t="str">
        <f>IF(C124="","",COUNTIFS(Tabla1[[#All],[¿Pasó a miembro?]],"Si",Tabla1[[#All],[Tipo Incrito]],"&lt;&gt;Pre-Inscrito",Tabla1[[#All],[llave2]],Gráficos_!C124))</f>
        <v/>
      </c>
      <c r="J124" t="str">
        <f>IF(C124="","",COUNTIFS(Tabla1[[#All],[sem 01]],"=P",Tabla1[[#All],[llave2]],Gráficos_!C124))</f>
        <v/>
      </c>
      <c r="K124" t="str">
        <f>IF(C124="","",COUNTIFS(Tabla1[[#All],[sem 02]],"=P",Tabla1[[#All],[llave2]],Gráficos_!C124))</f>
        <v/>
      </c>
      <c r="L124" t="str">
        <f>IF(C124="","",COUNTIFS(Tabla1[[#All],[sem 03]],"=P",Tabla1[[#All],[llave2]],Gráficos_!C124))</f>
        <v/>
      </c>
      <c r="M124" t="str">
        <f>IF(C124="","",COUNTIFS(Tabla1[[#All],[sem 04]],"=P",Tabla1[[#All],[llave2]],Gráficos_!C124))</f>
        <v/>
      </c>
      <c r="N124" t="str">
        <f>IF(C124="","",COUNTIFS(Tabla1[[#All],[sem 05]],"=P",Tabla1[[#All],[llave2]],Gráficos_!C124))</f>
        <v/>
      </c>
      <c r="O124" t="str">
        <f>IF(C124="","",COUNTIFS(Tabla1[[#All],[sem 06]],"=P",Tabla1[[#All],[llave2]],Gráficos_!C124))</f>
        <v/>
      </c>
      <c r="P124" t="str">
        <f>IF(C124="","",COUNTIFS(Tabla1[[#All],[sem 07]],"=P",Tabla1[[#All],[llave2]],Gráficos_!C124))</f>
        <v/>
      </c>
      <c r="Q124" t="str">
        <f>IF(C124="","",COUNTIFS(Tabla1[[#All],[sem 08]],"=P",Tabla1[[#All],[llave2]],Gráficos_!C124))</f>
        <v/>
      </c>
      <c r="R124" t="str">
        <f>IF(C124="","",COUNTIFS(Tabla1[[#All],[sem 09]],"=P",Tabla1[[#All],[llave2]],Gráficos_!C124))</f>
        <v/>
      </c>
      <c r="S124" t="str">
        <f>IF(C124="","",COUNTIFS(Tabla1[[#All],[sem 10]],"=P",Tabla1[[#All],[llave2]],Gráficos_!C124))</f>
        <v/>
      </c>
      <c r="T124" t="str">
        <f>IF(C124="","",COUNTIFS(Tabla1[[#All],[sem 11]],"=P",Tabla1[[#All],[llave2]],Gráficos_!C124))</f>
        <v/>
      </c>
      <c r="U124" t="str">
        <f>IF(C124="","",COUNTIFS(Tabla1[[#All],[sem 12]],"=P",Tabla1[[#All],[llave2]],Gráficos_!C124))</f>
        <v/>
      </c>
      <c r="AA124" t="str">
        <f t="shared" si="42"/>
        <v/>
      </c>
      <c r="AB124" t="str">
        <f t="shared" si="43"/>
        <v/>
      </c>
      <c r="AC124" t="str">
        <f t="shared" si="44"/>
        <v/>
      </c>
      <c r="AD124" t="str">
        <f t="shared" si="45"/>
        <v/>
      </c>
      <c r="AF124" t="str">
        <f t="shared" si="46"/>
        <v/>
      </c>
      <c r="AG124" t="str">
        <f t="shared" si="47"/>
        <v/>
      </c>
      <c r="AH124" t="str">
        <f t="shared" si="48"/>
        <v/>
      </c>
      <c r="AI124" t="str">
        <f t="shared" si="49"/>
        <v/>
      </c>
      <c r="AK124" t="str">
        <f t="shared" si="50"/>
        <v/>
      </c>
      <c r="AL124" t="str">
        <f t="shared" si="50"/>
        <v/>
      </c>
      <c r="AM124" t="str">
        <f t="shared" si="50"/>
        <v/>
      </c>
      <c r="AN124" t="str">
        <f t="shared" si="50"/>
        <v/>
      </c>
      <c r="AO124" t="str">
        <f t="shared" si="50"/>
        <v/>
      </c>
      <c r="AP124" t="str">
        <f t="shared" si="50"/>
        <v/>
      </c>
      <c r="AQ124" t="str">
        <f t="shared" si="50"/>
        <v/>
      </c>
      <c r="AR124" t="str">
        <f t="shared" si="50"/>
        <v/>
      </c>
      <c r="AS124" t="str">
        <f t="shared" si="50"/>
        <v/>
      </c>
      <c r="AT124" t="str">
        <f t="shared" si="50"/>
        <v/>
      </c>
      <c r="AU124" t="str">
        <f t="shared" si="50"/>
        <v/>
      </c>
      <c r="AV124" t="str">
        <f t="shared" si="50"/>
        <v/>
      </c>
      <c r="BA124" t="str">
        <f t="shared" si="40"/>
        <v/>
      </c>
    </row>
    <row r="125" spans="9:53">
      <c r="I125" t="str">
        <f>IF(C125="","",COUNTIFS(Tabla1[[#All],[¿Pasó a miembro?]],"Si",Tabla1[[#All],[Tipo Incrito]],"&lt;&gt;Pre-Inscrito",Tabla1[[#All],[llave2]],Gráficos_!C125))</f>
        <v/>
      </c>
      <c r="J125" t="str">
        <f>IF(C125="","",COUNTIFS(Tabla1[[#All],[sem 01]],"=P",Tabla1[[#All],[llave2]],Gráficos_!C125))</f>
        <v/>
      </c>
      <c r="K125" t="str">
        <f>IF(C125="","",COUNTIFS(Tabla1[[#All],[sem 02]],"=P",Tabla1[[#All],[llave2]],Gráficos_!C125))</f>
        <v/>
      </c>
      <c r="L125" t="str">
        <f>IF(C125="","",COUNTIFS(Tabla1[[#All],[sem 03]],"=P",Tabla1[[#All],[llave2]],Gráficos_!C125))</f>
        <v/>
      </c>
      <c r="M125" t="str">
        <f>IF(C125="","",COUNTIFS(Tabla1[[#All],[sem 04]],"=P",Tabla1[[#All],[llave2]],Gráficos_!C125))</f>
        <v/>
      </c>
      <c r="N125" t="str">
        <f>IF(C125="","",COUNTIFS(Tabla1[[#All],[sem 05]],"=P",Tabla1[[#All],[llave2]],Gráficos_!C125))</f>
        <v/>
      </c>
      <c r="O125" t="str">
        <f>IF(C125="","",COUNTIFS(Tabla1[[#All],[sem 06]],"=P",Tabla1[[#All],[llave2]],Gráficos_!C125))</f>
        <v/>
      </c>
      <c r="P125" t="str">
        <f>IF(C125="","",COUNTIFS(Tabla1[[#All],[sem 07]],"=P",Tabla1[[#All],[llave2]],Gráficos_!C125))</f>
        <v/>
      </c>
      <c r="Q125" t="str">
        <f>IF(C125="","",COUNTIFS(Tabla1[[#All],[sem 08]],"=P",Tabla1[[#All],[llave2]],Gráficos_!C125))</f>
        <v/>
      </c>
      <c r="R125" t="str">
        <f>IF(C125="","",COUNTIFS(Tabla1[[#All],[sem 09]],"=P",Tabla1[[#All],[llave2]],Gráficos_!C125))</f>
        <v/>
      </c>
      <c r="S125" t="str">
        <f>IF(C125="","",COUNTIFS(Tabla1[[#All],[sem 10]],"=P",Tabla1[[#All],[llave2]],Gráficos_!C125))</f>
        <v/>
      </c>
      <c r="T125" t="str">
        <f>IF(C125="","",COUNTIFS(Tabla1[[#All],[sem 11]],"=P",Tabla1[[#All],[llave2]],Gráficos_!C125))</f>
        <v/>
      </c>
      <c r="U125" t="str">
        <f>IF(C125="","",COUNTIFS(Tabla1[[#All],[sem 12]],"=P",Tabla1[[#All],[llave2]],Gráficos_!C125))</f>
        <v/>
      </c>
      <c r="AA125" t="str">
        <f t="shared" si="42"/>
        <v/>
      </c>
      <c r="AB125" t="str">
        <f t="shared" si="43"/>
        <v/>
      </c>
      <c r="AC125" t="str">
        <f t="shared" si="44"/>
        <v/>
      </c>
      <c r="AD125" t="str">
        <f t="shared" si="45"/>
        <v/>
      </c>
      <c r="AF125" t="str">
        <f t="shared" si="46"/>
        <v/>
      </c>
      <c r="AG125" t="str">
        <f t="shared" si="47"/>
        <v/>
      </c>
      <c r="AH125" t="str">
        <f t="shared" si="48"/>
        <v/>
      </c>
      <c r="AI125" t="str">
        <f t="shared" si="49"/>
        <v/>
      </c>
      <c r="AK125" t="str">
        <f t="shared" si="50"/>
        <v/>
      </c>
      <c r="AL125" t="str">
        <f t="shared" si="50"/>
        <v/>
      </c>
      <c r="AM125" t="str">
        <f t="shared" si="50"/>
        <v/>
      </c>
      <c r="AN125" t="str">
        <f t="shared" si="50"/>
        <v/>
      </c>
      <c r="AO125" t="str">
        <f t="shared" si="50"/>
        <v/>
      </c>
      <c r="AP125" t="str">
        <f t="shared" si="50"/>
        <v/>
      </c>
      <c r="AQ125" t="str">
        <f t="shared" si="50"/>
        <v/>
      </c>
      <c r="AR125" t="str">
        <f t="shared" si="50"/>
        <v/>
      </c>
      <c r="AS125" t="str">
        <f t="shared" si="50"/>
        <v/>
      </c>
      <c r="AT125" t="str">
        <f t="shared" si="50"/>
        <v/>
      </c>
      <c r="AU125" t="str">
        <f t="shared" si="50"/>
        <v/>
      </c>
      <c r="AV125" t="str">
        <f t="shared" si="50"/>
        <v/>
      </c>
      <c r="BA125" t="str">
        <f t="shared" si="40"/>
        <v/>
      </c>
    </row>
    <row r="126" spans="9:53">
      <c r="I126" t="str">
        <f>IF(C126="","",COUNTIFS(Tabla1[[#All],[¿Pasó a miembro?]],"Si",Tabla1[[#All],[Tipo Incrito]],"&lt;&gt;Pre-Inscrito",Tabla1[[#All],[llave2]],Gráficos_!C126))</f>
        <v/>
      </c>
      <c r="J126" t="str">
        <f>IF(C126="","",COUNTIFS(Tabla1[[#All],[sem 01]],"=P",Tabla1[[#All],[llave2]],Gráficos_!C126))</f>
        <v/>
      </c>
      <c r="K126" t="str">
        <f>IF(C126="","",COUNTIFS(Tabla1[[#All],[sem 02]],"=P",Tabla1[[#All],[llave2]],Gráficos_!C126))</f>
        <v/>
      </c>
      <c r="L126" t="str">
        <f>IF(C126="","",COUNTIFS(Tabla1[[#All],[sem 03]],"=P",Tabla1[[#All],[llave2]],Gráficos_!C126))</f>
        <v/>
      </c>
      <c r="M126" t="str">
        <f>IF(C126="","",COUNTIFS(Tabla1[[#All],[sem 04]],"=P",Tabla1[[#All],[llave2]],Gráficos_!C126))</f>
        <v/>
      </c>
      <c r="N126" t="str">
        <f>IF(C126="","",COUNTIFS(Tabla1[[#All],[sem 05]],"=P",Tabla1[[#All],[llave2]],Gráficos_!C126))</f>
        <v/>
      </c>
      <c r="O126" t="str">
        <f>IF(C126="","",COUNTIFS(Tabla1[[#All],[sem 06]],"=P",Tabla1[[#All],[llave2]],Gráficos_!C126))</f>
        <v/>
      </c>
      <c r="P126" t="str">
        <f>IF(C126="","",COUNTIFS(Tabla1[[#All],[sem 07]],"=P",Tabla1[[#All],[llave2]],Gráficos_!C126))</f>
        <v/>
      </c>
      <c r="Q126" t="str">
        <f>IF(C126="","",COUNTIFS(Tabla1[[#All],[sem 08]],"=P",Tabla1[[#All],[llave2]],Gráficos_!C126))</f>
        <v/>
      </c>
      <c r="R126" t="str">
        <f>IF(C126="","",COUNTIFS(Tabla1[[#All],[sem 09]],"=P",Tabla1[[#All],[llave2]],Gráficos_!C126))</f>
        <v/>
      </c>
      <c r="S126" t="str">
        <f>IF(C126="","",COUNTIFS(Tabla1[[#All],[sem 10]],"=P",Tabla1[[#All],[llave2]],Gráficos_!C126))</f>
        <v/>
      </c>
      <c r="T126" t="str">
        <f>IF(C126="","",COUNTIFS(Tabla1[[#All],[sem 11]],"=P",Tabla1[[#All],[llave2]],Gráficos_!C126))</f>
        <v/>
      </c>
      <c r="U126" t="str">
        <f>IF(C126="","",COUNTIFS(Tabla1[[#All],[sem 12]],"=P",Tabla1[[#All],[llave2]],Gráficos_!C126))</f>
        <v/>
      </c>
      <c r="AA126" t="str">
        <f t="shared" si="42"/>
        <v/>
      </c>
      <c r="AB126" t="str">
        <f t="shared" si="43"/>
        <v/>
      </c>
      <c r="AC126" t="str">
        <f t="shared" si="44"/>
        <v/>
      </c>
      <c r="AD126" t="str">
        <f t="shared" si="45"/>
        <v/>
      </c>
      <c r="AF126" t="str">
        <f t="shared" si="46"/>
        <v/>
      </c>
      <c r="AG126" t="str">
        <f t="shared" si="47"/>
        <v/>
      </c>
      <c r="AH126" t="str">
        <f t="shared" si="48"/>
        <v/>
      </c>
      <c r="AI126" t="str">
        <f t="shared" si="49"/>
        <v/>
      </c>
      <c r="AK126" t="str">
        <f t="shared" si="50"/>
        <v/>
      </c>
      <c r="AL126" t="str">
        <f t="shared" si="50"/>
        <v/>
      </c>
      <c r="AM126" t="str">
        <f t="shared" si="50"/>
        <v/>
      </c>
      <c r="AN126" t="str">
        <f t="shared" si="50"/>
        <v/>
      </c>
      <c r="AO126" t="str">
        <f t="shared" si="50"/>
        <v/>
      </c>
      <c r="AP126" t="str">
        <f t="shared" si="50"/>
        <v/>
      </c>
      <c r="AQ126" t="str">
        <f t="shared" si="50"/>
        <v/>
      </c>
      <c r="AR126" t="str">
        <f t="shared" si="50"/>
        <v/>
      </c>
      <c r="AS126" t="str">
        <f t="shared" si="50"/>
        <v/>
      </c>
      <c r="AT126" t="str">
        <f t="shared" si="50"/>
        <v/>
      </c>
      <c r="AU126" t="str">
        <f t="shared" si="50"/>
        <v/>
      </c>
      <c r="AV126" t="str">
        <f t="shared" si="50"/>
        <v/>
      </c>
      <c r="BA126" t="str">
        <f t="shared" si="40"/>
        <v/>
      </c>
    </row>
    <row r="127" spans="9:53">
      <c r="I127" t="str">
        <f>IF(C127="","",COUNTIFS(Tabla1[[#All],[¿Pasó a miembro?]],"Si",Tabla1[[#All],[Tipo Incrito]],"&lt;&gt;Pre-Inscrito",Tabla1[[#All],[llave2]],Gráficos_!C127))</f>
        <v/>
      </c>
      <c r="J127" t="str">
        <f>IF(C127="","",COUNTIFS(Tabla1[[#All],[sem 01]],"=P",Tabla1[[#All],[llave2]],Gráficos_!C127))</f>
        <v/>
      </c>
      <c r="K127" t="str">
        <f>IF(C127="","",COUNTIFS(Tabla1[[#All],[sem 02]],"=P",Tabla1[[#All],[llave2]],Gráficos_!C127))</f>
        <v/>
      </c>
      <c r="L127" t="str">
        <f>IF(C127="","",COUNTIFS(Tabla1[[#All],[sem 03]],"=P",Tabla1[[#All],[llave2]],Gráficos_!C127))</f>
        <v/>
      </c>
      <c r="M127" t="str">
        <f>IF(C127="","",COUNTIFS(Tabla1[[#All],[sem 04]],"=P",Tabla1[[#All],[llave2]],Gráficos_!C127))</f>
        <v/>
      </c>
      <c r="N127" t="str">
        <f>IF(C127="","",COUNTIFS(Tabla1[[#All],[sem 05]],"=P",Tabla1[[#All],[llave2]],Gráficos_!C127))</f>
        <v/>
      </c>
      <c r="O127" t="str">
        <f>IF(C127="","",COUNTIFS(Tabla1[[#All],[sem 06]],"=P",Tabla1[[#All],[llave2]],Gráficos_!C127))</f>
        <v/>
      </c>
      <c r="P127" t="str">
        <f>IF(C127="","",COUNTIFS(Tabla1[[#All],[sem 07]],"=P",Tabla1[[#All],[llave2]],Gráficos_!C127))</f>
        <v/>
      </c>
      <c r="Q127" t="str">
        <f>IF(C127="","",COUNTIFS(Tabla1[[#All],[sem 08]],"=P",Tabla1[[#All],[llave2]],Gráficos_!C127))</f>
        <v/>
      </c>
      <c r="R127" t="str">
        <f>IF(C127="","",COUNTIFS(Tabla1[[#All],[sem 09]],"=P",Tabla1[[#All],[llave2]],Gráficos_!C127))</f>
        <v/>
      </c>
      <c r="S127" t="str">
        <f>IF(C127="","",COUNTIFS(Tabla1[[#All],[sem 10]],"=P",Tabla1[[#All],[llave2]],Gráficos_!C127))</f>
        <v/>
      </c>
      <c r="T127" t="str">
        <f>IF(C127="","",COUNTIFS(Tabla1[[#All],[sem 11]],"=P",Tabla1[[#All],[llave2]],Gráficos_!C127))</f>
        <v/>
      </c>
      <c r="U127" t="str">
        <f>IF(C127="","",COUNTIFS(Tabla1[[#All],[sem 12]],"=P",Tabla1[[#All],[llave2]],Gráficos_!C127))</f>
        <v/>
      </c>
      <c r="AA127" t="str">
        <f t="shared" si="42"/>
        <v/>
      </c>
      <c r="AB127" t="str">
        <f t="shared" si="43"/>
        <v/>
      </c>
      <c r="AC127" t="str">
        <f t="shared" si="44"/>
        <v/>
      </c>
      <c r="AD127" t="str">
        <f t="shared" si="45"/>
        <v/>
      </c>
      <c r="AF127" t="str">
        <f t="shared" si="46"/>
        <v/>
      </c>
      <c r="AG127" t="str">
        <f t="shared" si="47"/>
        <v/>
      </c>
      <c r="AH127" t="str">
        <f t="shared" si="48"/>
        <v/>
      </c>
      <c r="AI127" t="str">
        <f t="shared" si="49"/>
        <v/>
      </c>
      <c r="AK127" t="str">
        <f t="shared" si="50"/>
        <v/>
      </c>
      <c r="AL127" t="str">
        <f t="shared" si="50"/>
        <v/>
      </c>
      <c r="AM127" t="str">
        <f t="shared" si="50"/>
        <v/>
      </c>
      <c r="AN127" t="str">
        <f t="shared" si="50"/>
        <v/>
      </c>
      <c r="AO127" t="str">
        <f t="shared" si="50"/>
        <v/>
      </c>
      <c r="AP127" t="str">
        <f t="shared" si="50"/>
        <v/>
      </c>
      <c r="AQ127" t="str">
        <f t="shared" si="50"/>
        <v/>
      </c>
      <c r="AR127" t="str">
        <f t="shared" si="50"/>
        <v/>
      </c>
      <c r="AS127" t="str">
        <f t="shared" si="50"/>
        <v/>
      </c>
      <c r="AT127" t="str">
        <f t="shared" si="50"/>
        <v/>
      </c>
      <c r="AU127" t="str">
        <f t="shared" si="50"/>
        <v/>
      </c>
      <c r="AV127" t="str">
        <f t="shared" si="50"/>
        <v/>
      </c>
      <c r="BA127" t="str">
        <f t="shared" si="40"/>
        <v/>
      </c>
    </row>
    <row r="128" spans="9:53">
      <c r="I128" t="str">
        <f>IF(C128="","",COUNTIFS(Tabla1[[#All],[¿Pasó a miembro?]],"Si",Tabla1[[#All],[Tipo Incrito]],"&lt;&gt;Pre-Inscrito",Tabla1[[#All],[llave2]],Gráficos_!C128))</f>
        <v/>
      </c>
      <c r="J128" t="str">
        <f>IF(C128="","",COUNTIFS(Tabla1[[#All],[sem 01]],"=P",Tabla1[[#All],[llave2]],Gráficos_!C128))</f>
        <v/>
      </c>
      <c r="K128" t="str">
        <f>IF(C128="","",COUNTIFS(Tabla1[[#All],[sem 02]],"=P",Tabla1[[#All],[llave2]],Gráficos_!C128))</f>
        <v/>
      </c>
      <c r="L128" t="str">
        <f>IF(C128="","",COUNTIFS(Tabla1[[#All],[sem 03]],"=P",Tabla1[[#All],[llave2]],Gráficos_!C128))</f>
        <v/>
      </c>
      <c r="M128" t="str">
        <f>IF(C128="","",COUNTIFS(Tabla1[[#All],[sem 04]],"=P",Tabla1[[#All],[llave2]],Gráficos_!C128))</f>
        <v/>
      </c>
      <c r="N128" t="str">
        <f>IF(C128="","",COUNTIFS(Tabla1[[#All],[sem 05]],"=P",Tabla1[[#All],[llave2]],Gráficos_!C128))</f>
        <v/>
      </c>
      <c r="O128" t="str">
        <f>IF(C128="","",COUNTIFS(Tabla1[[#All],[sem 06]],"=P",Tabla1[[#All],[llave2]],Gráficos_!C128))</f>
        <v/>
      </c>
      <c r="P128" t="str">
        <f>IF(C128="","",COUNTIFS(Tabla1[[#All],[sem 07]],"=P",Tabla1[[#All],[llave2]],Gráficos_!C128))</f>
        <v/>
      </c>
      <c r="Q128" t="str">
        <f>IF(C128="","",COUNTIFS(Tabla1[[#All],[sem 08]],"=P",Tabla1[[#All],[llave2]],Gráficos_!C128))</f>
        <v/>
      </c>
      <c r="R128" t="str">
        <f>IF(C128="","",COUNTIFS(Tabla1[[#All],[sem 09]],"=P",Tabla1[[#All],[llave2]],Gráficos_!C128))</f>
        <v/>
      </c>
      <c r="S128" t="str">
        <f>IF(C128="","",COUNTIFS(Tabla1[[#All],[sem 10]],"=P",Tabla1[[#All],[llave2]],Gráficos_!C128))</f>
        <v/>
      </c>
      <c r="T128" t="str">
        <f>IF(C128="","",COUNTIFS(Tabla1[[#All],[sem 11]],"=P",Tabla1[[#All],[llave2]],Gráficos_!C128))</f>
        <v/>
      </c>
      <c r="U128" t="str">
        <f>IF(C128="","",COUNTIFS(Tabla1[[#All],[sem 12]],"=P",Tabla1[[#All],[llave2]],Gráficos_!C128))</f>
        <v/>
      </c>
      <c r="AA128" t="str">
        <f t="shared" si="42"/>
        <v/>
      </c>
      <c r="AB128" t="str">
        <f t="shared" si="43"/>
        <v/>
      </c>
      <c r="AC128" t="str">
        <f t="shared" si="44"/>
        <v/>
      </c>
      <c r="AD128" t="str">
        <f t="shared" si="45"/>
        <v/>
      </c>
      <c r="AF128" t="str">
        <f t="shared" si="46"/>
        <v/>
      </c>
      <c r="AG128" t="str">
        <f t="shared" si="47"/>
        <v/>
      </c>
      <c r="AH128" t="str">
        <f t="shared" si="48"/>
        <v/>
      </c>
      <c r="AI128" t="str">
        <f t="shared" si="49"/>
        <v/>
      </c>
      <c r="AK128" t="str">
        <f t="shared" si="50"/>
        <v/>
      </c>
      <c r="AL128" t="str">
        <f t="shared" si="50"/>
        <v/>
      </c>
      <c r="AM128" t="str">
        <f t="shared" si="50"/>
        <v/>
      </c>
      <c r="AN128" t="str">
        <f t="shared" si="50"/>
        <v/>
      </c>
      <c r="AO128" t="str">
        <f t="shared" si="50"/>
        <v/>
      </c>
      <c r="AP128" t="str">
        <f t="shared" si="50"/>
        <v/>
      </c>
      <c r="AQ128" t="str">
        <f t="shared" si="50"/>
        <v/>
      </c>
      <c r="AR128" t="str">
        <f t="shared" si="50"/>
        <v/>
      </c>
      <c r="AS128" t="str">
        <f t="shared" si="50"/>
        <v/>
      </c>
      <c r="AT128" t="str">
        <f t="shared" si="50"/>
        <v/>
      </c>
      <c r="AU128" t="str">
        <f t="shared" si="50"/>
        <v/>
      </c>
      <c r="AV128" t="str">
        <f t="shared" si="50"/>
        <v/>
      </c>
      <c r="BA128" t="str">
        <f t="shared" si="40"/>
        <v/>
      </c>
    </row>
    <row r="129" spans="9:53">
      <c r="I129" t="str">
        <f>IF(C129="","",COUNTIFS(Tabla1[[#All],[¿Pasó a miembro?]],"Si",Tabla1[[#All],[Tipo Incrito]],"&lt;&gt;Pre-Inscrito",Tabla1[[#All],[llave2]],Gráficos_!C129))</f>
        <v/>
      </c>
      <c r="J129" t="str">
        <f>IF(C129="","",COUNTIFS(Tabla1[[#All],[sem 01]],"=P",Tabla1[[#All],[llave2]],Gráficos_!C129))</f>
        <v/>
      </c>
      <c r="K129" t="str">
        <f>IF(C129="","",COUNTIFS(Tabla1[[#All],[sem 02]],"=P",Tabla1[[#All],[llave2]],Gráficos_!C129))</f>
        <v/>
      </c>
      <c r="L129" t="str">
        <f>IF(C129="","",COUNTIFS(Tabla1[[#All],[sem 03]],"=P",Tabla1[[#All],[llave2]],Gráficos_!C129))</f>
        <v/>
      </c>
      <c r="M129" t="str">
        <f>IF(C129="","",COUNTIFS(Tabla1[[#All],[sem 04]],"=P",Tabla1[[#All],[llave2]],Gráficos_!C129))</f>
        <v/>
      </c>
      <c r="N129" t="str">
        <f>IF(C129="","",COUNTIFS(Tabla1[[#All],[sem 05]],"=P",Tabla1[[#All],[llave2]],Gráficos_!C129))</f>
        <v/>
      </c>
      <c r="O129" t="str">
        <f>IF(C129="","",COUNTIFS(Tabla1[[#All],[sem 06]],"=P",Tabla1[[#All],[llave2]],Gráficos_!C129))</f>
        <v/>
      </c>
      <c r="P129" t="str">
        <f>IF(C129="","",COUNTIFS(Tabla1[[#All],[sem 07]],"=P",Tabla1[[#All],[llave2]],Gráficos_!C129))</f>
        <v/>
      </c>
      <c r="Q129" t="str">
        <f>IF(C129="","",COUNTIFS(Tabla1[[#All],[sem 08]],"=P",Tabla1[[#All],[llave2]],Gráficos_!C129))</f>
        <v/>
      </c>
      <c r="R129" t="str">
        <f>IF(C129="","",COUNTIFS(Tabla1[[#All],[sem 09]],"=P",Tabla1[[#All],[llave2]],Gráficos_!C129))</f>
        <v/>
      </c>
      <c r="S129" t="str">
        <f>IF(C129="","",COUNTIFS(Tabla1[[#All],[sem 10]],"=P",Tabla1[[#All],[llave2]],Gráficos_!C129))</f>
        <v/>
      </c>
      <c r="T129" t="str">
        <f>IF(C129="","",COUNTIFS(Tabla1[[#All],[sem 11]],"=P",Tabla1[[#All],[llave2]],Gráficos_!C129))</f>
        <v/>
      </c>
      <c r="U129" t="str">
        <f>IF(C129="","",COUNTIFS(Tabla1[[#All],[sem 12]],"=P",Tabla1[[#All],[llave2]],Gráficos_!C129))</f>
        <v/>
      </c>
      <c r="AA129" t="str">
        <f t="shared" si="42"/>
        <v/>
      </c>
      <c r="AB129" t="str">
        <f t="shared" si="43"/>
        <v/>
      </c>
      <c r="AC129" t="str">
        <f t="shared" si="44"/>
        <v/>
      </c>
      <c r="AD129" t="str">
        <f t="shared" si="45"/>
        <v/>
      </c>
      <c r="AF129" t="str">
        <f t="shared" si="46"/>
        <v/>
      </c>
      <c r="AG129" t="str">
        <f t="shared" si="47"/>
        <v/>
      </c>
      <c r="AH129" t="str">
        <f t="shared" si="48"/>
        <v/>
      </c>
      <c r="AI129" t="str">
        <f t="shared" si="49"/>
        <v/>
      </c>
      <c r="AK129" t="str">
        <f t="shared" si="50"/>
        <v/>
      </c>
      <c r="AL129" t="str">
        <f t="shared" si="50"/>
        <v/>
      </c>
      <c r="AM129" t="str">
        <f t="shared" si="50"/>
        <v/>
      </c>
      <c r="AN129" t="str">
        <f t="shared" si="50"/>
        <v/>
      </c>
      <c r="AO129" t="str">
        <f t="shared" si="50"/>
        <v/>
      </c>
      <c r="AP129" t="str">
        <f t="shared" si="50"/>
        <v/>
      </c>
      <c r="AQ129" t="str">
        <f t="shared" si="50"/>
        <v/>
      </c>
      <c r="AR129" t="str">
        <f t="shared" si="50"/>
        <v/>
      </c>
      <c r="AS129" t="str">
        <f t="shared" si="50"/>
        <v/>
      </c>
      <c r="AT129" t="str">
        <f t="shared" si="50"/>
        <v/>
      </c>
      <c r="AU129" t="str">
        <f t="shared" si="50"/>
        <v/>
      </c>
      <c r="AV129" t="str">
        <f t="shared" si="50"/>
        <v/>
      </c>
      <c r="BA129" t="str">
        <f t="shared" si="40"/>
        <v/>
      </c>
    </row>
    <row r="130" spans="9:53">
      <c r="I130" t="str">
        <f>IF(C130="","",COUNTIFS(Tabla1[[#All],[¿Pasó a miembro?]],"Si",Tabla1[[#All],[Tipo Incrito]],"&lt;&gt;Pre-Inscrito",Tabla1[[#All],[llave2]],Gráficos_!C130))</f>
        <v/>
      </c>
      <c r="J130" t="str">
        <f>IF(C130="","",COUNTIFS(Tabla1[[#All],[sem 01]],"=P",Tabla1[[#All],[llave2]],Gráficos_!C130))</f>
        <v/>
      </c>
      <c r="K130" t="str">
        <f>IF(C130="","",COUNTIFS(Tabla1[[#All],[sem 02]],"=P",Tabla1[[#All],[llave2]],Gráficos_!C130))</f>
        <v/>
      </c>
      <c r="L130" t="str">
        <f>IF(C130="","",COUNTIFS(Tabla1[[#All],[sem 03]],"=P",Tabla1[[#All],[llave2]],Gráficos_!C130))</f>
        <v/>
      </c>
      <c r="M130" t="str">
        <f>IF(C130="","",COUNTIFS(Tabla1[[#All],[sem 04]],"=P",Tabla1[[#All],[llave2]],Gráficos_!C130))</f>
        <v/>
      </c>
      <c r="N130" t="str">
        <f>IF(C130="","",COUNTIFS(Tabla1[[#All],[sem 05]],"=P",Tabla1[[#All],[llave2]],Gráficos_!C130))</f>
        <v/>
      </c>
      <c r="O130" t="str">
        <f>IF(C130="","",COUNTIFS(Tabla1[[#All],[sem 06]],"=P",Tabla1[[#All],[llave2]],Gráficos_!C130))</f>
        <v/>
      </c>
      <c r="P130" t="str">
        <f>IF(C130="","",COUNTIFS(Tabla1[[#All],[sem 07]],"=P",Tabla1[[#All],[llave2]],Gráficos_!C130))</f>
        <v/>
      </c>
      <c r="Q130" t="str">
        <f>IF(C130="","",COUNTIFS(Tabla1[[#All],[sem 08]],"=P",Tabla1[[#All],[llave2]],Gráficos_!C130))</f>
        <v/>
      </c>
      <c r="R130" t="str">
        <f>IF(C130="","",COUNTIFS(Tabla1[[#All],[sem 09]],"=P",Tabla1[[#All],[llave2]],Gráficos_!C130))</f>
        <v/>
      </c>
      <c r="S130" t="str">
        <f>IF(C130="","",COUNTIFS(Tabla1[[#All],[sem 10]],"=P",Tabla1[[#All],[llave2]],Gráficos_!C130))</f>
        <v/>
      </c>
      <c r="T130" t="str">
        <f>IF(C130="","",COUNTIFS(Tabla1[[#All],[sem 11]],"=P",Tabla1[[#All],[llave2]],Gráficos_!C130))</f>
        <v/>
      </c>
      <c r="U130" t="str">
        <f>IF(C130="","",COUNTIFS(Tabla1[[#All],[sem 12]],"=P",Tabla1[[#All],[llave2]],Gráficos_!C130))</f>
        <v/>
      </c>
      <c r="AA130" t="str">
        <f t="shared" si="42"/>
        <v/>
      </c>
      <c r="AB130" t="str">
        <f t="shared" si="43"/>
        <v/>
      </c>
      <c r="AC130" t="str">
        <f t="shared" si="44"/>
        <v/>
      </c>
      <c r="AD130" t="str">
        <f t="shared" si="45"/>
        <v/>
      </c>
      <c r="AF130" t="str">
        <f t="shared" si="46"/>
        <v/>
      </c>
      <c r="AG130" t="str">
        <f t="shared" si="47"/>
        <v/>
      </c>
      <c r="AH130" t="str">
        <f t="shared" si="48"/>
        <v/>
      </c>
      <c r="AI130" t="str">
        <f t="shared" si="49"/>
        <v/>
      </c>
      <c r="AK130" t="str">
        <f t="shared" si="50"/>
        <v/>
      </c>
      <c r="AL130" t="str">
        <f t="shared" si="50"/>
        <v/>
      </c>
      <c r="AM130" t="str">
        <f t="shared" si="50"/>
        <v/>
      </c>
      <c r="AN130" t="str">
        <f t="shared" si="50"/>
        <v/>
      </c>
      <c r="AO130" t="str">
        <f t="shared" si="50"/>
        <v/>
      </c>
      <c r="AP130" t="str">
        <f t="shared" si="50"/>
        <v/>
      </c>
      <c r="AQ130" t="str">
        <f t="shared" si="50"/>
        <v/>
      </c>
      <c r="AR130" t="str">
        <f t="shared" si="50"/>
        <v/>
      </c>
      <c r="AS130" t="str">
        <f t="shared" si="50"/>
        <v/>
      </c>
      <c r="AT130" t="str">
        <f t="shared" si="50"/>
        <v/>
      </c>
      <c r="AU130" t="str">
        <f t="shared" si="50"/>
        <v/>
      </c>
      <c r="AV130" t="str">
        <f t="shared" si="50"/>
        <v/>
      </c>
      <c r="BA130" t="str">
        <f t="shared" si="40"/>
        <v/>
      </c>
    </row>
    <row r="131" spans="9:53">
      <c r="I131" t="str">
        <f>IF(C131="","",COUNTIFS(Tabla1[[#All],[¿Pasó a miembro?]],"Si",Tabla1[[#All],[Tipo Incrito]],"&lt;&gt;Pre-Inscrito",Tabla1[[#All],[llave2]],Gráficos_!C131))</f>
        <v/>
      </c>
      <c r="J131" t="str">
        <f>IF(C131="","",COUNTIFS(Tabla1[[#All],[sem 01]],"=P",Tabla1[[#All],[llave2]],Gráficos_!C131))</f>
        <v/>
      </c>
      <c r="K131" t="str">
        <f>IF(C131="","",COUNTIFS(Tabla1[[#All],[sem 02]],"=P",Tabla1[[#All],[llave2]],Gráficos_!C131))</f>
        <v/>
      </c>
      <c r="L131" t="str">
        <f>IF(C131="","",COUNTIFS(Tabla1[[#All],[sem 03]],"=P",Tabla1[[#All],[llave2]],Gráficos_!C131))</f>
        <v/>
      </c>
      <c r="M131" t="str">
        <f>IF(C131="","",COUNTIFS(Tabla1[[#All],[sem 04]],"=P",Tabla1[[#All],[llave2]],Gráficos_!C131))</f>
        <v/>
      </c>
      <c r="N131" t="str">
        <f>IF(C131="","",COUNTIFS(Tabla1[[#All],[sem 05]],"=P",Tabla1[[#All],[llave2]],Gráficos_!C131))</f>
        <v/>
      </c>
      <c r="O131" t="str">
        <f>IF(C131="","",COUNTIFS(Tabla1[[#All],[sem 06]],"=P",Tabla1[[#All],[llave2]],Gráficos_!C131))</f>
        <v/>
      </c>
      <c r="P131" t="str">
        <f>IF(C131="","",COUNTIFS(Tabla1[[#All],[sem 07]],"=P",Tabla1[[#All],[llave2]],Gráficos_!C131))</f>
        <v/>
      </c>
      <c r="Q131" t="str">
        <f>IF(C131="","",COUNTIFS(Tabla1[[#All],[sem 08]],"=P",Tabla1[[#All],[llave2]],Gráficos_!C131))</f>
        <v/>
      </c>
      <c r="R131" t="str">
        <f>IF(C131="","",COUNTIFS(Tabla1[[#All],[sem 09]],"=P",Tabla1[[#All],[llave2]],Gráficos_!C131))</f>
        <v/>
      </c>
      <c r="S131" t="str">
        <f>IF(C131="","",COUNTIFS(Tabla1[[#All],[sem 10]],"=P",Tabla1[[#All],[llave2]],Gráficos_!C131))</f>
        <v/>
      </c>
      <c r="T131" t="str">
        <f>IF(C131="","",COUNTIFS(Tabla1[[#All],[sem 11]],"=P",Tabla1[[#All],[llave2]],Gráficos_!C131))</f>
        <v/>
      </c>
      <c r="U131" t="str">
        <f>IF(C131="","",COUNTIFS(Tabla1[[#All],[sem 12]],"=P",Tabla1[[#All],[llave2]],Gráficos_!C131))</f>
        <v/>
      </c>
      <c r="AA131" t="str">
        <f t="shared" si="42"/>
        <v/>
      </c>
      <c r="AB131" t="str">
        <f t="shared" si="43"/>
        <v/>
      </c>
      <c r="AC131" t="str">
        <f t="shared" si="44"/>
        <v/>
      </c>
      <c r="AD131" t="str">
        <f t="shared" si="45"/>
        <v/>
      </c>
      <c r="AF131" t="str">
        <f t="shared" si="46"/>
        <v/>
      </c>
      <c r="AG131" t="str">
        <f t="shared" si="47"/>
        <v/>
      </c>
      <c r="AH131" t="str">
        <f t="shared" si="48"/>
        <v/>
      </c>
      <c r="AI131" t="str">
        <f t="shared" si="49"/>
        <v/>
      </c>
      <c r="AK131" t="str">
        <f t="shared" si="50"/>
        <v/>
      </c>
      <c r="AL131" t="str">
        <f t="shared" si="50"/>
        <v/>
      </c>
      <c r="AM131" t="str">
        <f t="shared" si="50"/>
        <v/>
      </c>
      <c r="AN131" t="str">
        <f t="shared" si="50"/>
        <v/>
      </c>
      <c r="AO131" t="str">
        <f t="shared" si="50"/>
        <v/>
      </c>
      <c r="AP131" t="str">
        <f t="shared" si="50"/>
        <v/>
      </c>
      <c r="AQ131" t="str">
        <f t="shared" si="50"/>
        <v/>
      </c>
      <c r="AR131" t="str">
        <f t="shared" si="50"/>
        <v/>
      </c>
      <c r="AS131" t="str">
        <f t="shared" si="50"/>
        <v/>
      </c>
      <c r="AT131" t="str">
        <f t="shared" si="50"/>
        <v/>
      </c>
      <c r="AU131" t="str">
        <f t="shared" si="50"/>
        <v/>
      </c>
      <c r="AV131" t="str">
        <f t="shared" si="50"/>
        <v/>
      </c>
      <c r="BA131" t="str">
        <f t="shared" si="40"/>
        <v/>
      </c>
    </row>
    <row r="132" spans="9:53">
      <c r="I132" t="str">
        <f>IF(C132="","",COUNTIFS(Tabla1[[#All],[¿Pasó a miembro?]],"Si",Tabla1[[#All],[Tipo Incrito]],"&lt;&gt;Pre-Inscrito",Tabla1[[#All],[llave2]],Gráficos_!C132))</f>
        <v/>
      </c>
      <c r="J132" t="str">
        <f>IF(C132="","",COUNTIFS(Tabla1[[#All],[sem 01]],"=P",Tabla1[[#All],[llave2]],Gráficos_!C132))</f>
        <v/>
      </c>
      <c r="K132" t="str">
        <f>IF(C132="","",COUNTIFS(Tabla1[[#All],[sem 02]],"=P",Tabla1[[#All],[llave2]],Gráficos_!C132))</f>
        <v/>
      </c>
      <c r="L132" t="str">
        <f>IF(C132="","",COUNTIFS(Tabla1[[#All],[sem 03]],"=P",Tabla1[[#All],[llave2]],Gráficos_!C132))</f>
        <v/>
      </c>
      <c r="M132" t="str">
        <f>IF(C132="","",COUNTIFS(Tabla1[[#All],[sem 04]],"=P",Tabla1[[#All],[llave2]],Gráficos_!C132))</f>
        <v/>
      </c>
      <c r="N132" t="str">
        <f>IF(C132="","",COUNTIFS(Tabla1[[#All],[sem 05]],"=P",Tabla1[[#All],[llave2]],Gráficos_!C132))</f>
        <v/>
      </c>
      <c r="O132" t="str">
        <f>IF(C132="","",COUNTIFS(Tabla1[[#All],[sem 06]],"=P",Tabla1[[#All],[llave2]],Gráficos_!C132))</f>
        <v/>
      </c>
      <c r="P132" t="str">
        <f>IF(C132="","",COUNTIFS(Tabla1[[#All],[sem 07]],"=P",Tabla1[[#All],[llave2]],Gráficos_!C132))</f>
        <v/>
      </c>
      <c r="Q132" t="str">
        <f>IF(C132="","",COUNTIFS(Tabla1[[#All],[sem 08]],"=P",Tabla1[[#All],[llave2]],Gráficos_!C132))</f>
        <v/>
      </c>
      <c r="R132" t="str">
        <f>IF(C132="","",COUNTIFS(Tabla1[[#All],[sem 09]],"=P",Tabla1[[#All],[llave2]],Gráficos_!C132))</f>
        <v/>
      </c>
      <c r="S132" t="str">
        <f>IF(C132="","",COUNTIFS(Tabla1[[#All],[sem 10]],"=P",Tabla1[[#All],[llave2]],Gráficos_!C132))</f>
        <v/>
      </c>
      <c r="T132" t="str">
        <f>IF(C132="","",COUNTIFS(Tabla1[[#All],[sem 11]],"=P",Tabla1[[#All],[llave2]],Gráficos_!C132))</f>
        <v/>
      </c>
      <c r="U132" t="str">
        <f>IF(C132="","",COUNTIFS(Tabla1[[#All],[sem 12]],"=P",Tabla1[[#All],[llave2]],Gráficos_!C132))</f>
        <v/>
      </c>
      <c r="AA132" t="str">
        <f t="shared" si="42"/>
        <v/>
      </c>
      <c r="AB132" t="str">
        <f t="shared" si="43"/>
        <v/>
      </c>
      <c r="AC132" t="str">
        <f t="shared" si="44"/>
        <v/>
      </c>
      <c r="AD132" t="str">
        <f t="shared" si="45"/>
        <v/>
      </c>
      <c r="AF132" t="str">
        <f t="shared" si="46"/>
        <v/>
      </c>
      <c r="AG132" t="str">
        <f t="shared" si="47"/>
        <v/>
      </c>
      <c r="AH132" t="str">
        <f t="shared" si="48"/>
        <v/>
      </c>
      <c r="AI132" t="str">
        <f t="shared" si="49"/>
        <v/>
      </c>
      <c r="AK132" t="str">
        <f t="shared" si="50"/>
        <v/>
      </c>
      <c r="AL132" t="str">
        <f t="shared" si="50"/>
        <v/>
      </c>
      <c r="AM132" t="str">
        <f t="shared" si="50"/>
        <v/>
      </c>
      <c r="AN132" t="str">
        <f t="shared" si="50"/>
        <v/>
      </c>
      <c r="AO132" t="str">
        <f t="shared" si="50"/>
        <v/>
      </c>
      <c r="AP132" t="str">
        <f t="shared" si="50"/>
        <v/>
      </c>
      <c r="AQ132" t="str">
        <f t="shared" si="50"/>
        <v/>
      </c>
      <c r="AR132" t="str">
        <f t="shared" si="50"/>
        <v/>
      </c>
      <c r="AS132" t="str">
        <f t="shared" si="50"/>
        <v/>
      </c>
      <c r="AT132" t="str">
        <f t="shared" si="50"/>
        <v/>
      </c>
      <c r="AU132" t="str">
        <f t="shared" si="50"/>
        <v/>
      </c>
      <c r="AV132" t="str">
        <f t="shared" si="50"/>
        <v/>
      </c>
      <c r="BA132" t="str">
        <f t="shared" si="40"/>
        <v/>
      </c>
    </row>
    <row r="133" spans="9:53">
      <c r="I133" t="str">
        <f>IF(C133="","",COUNTIFS(Tabla1[[#All],[¿Pasó a miembro?]],"Si",Tabla1[[#All],[Tipo Incrito]],"&lt;&gt;Pre-Inscrito",Tabla1[[#All],[llave2]],Gráficos_!C133))</f>
        <v/>
      </c>
      <c r="J133" t="str">
        <f>IF(C133="","",COUNTIFS(Tabla1[[#All],[sem 01]],"=P",Tabla1[[#All],[llave2]],Gráficos_!C133))</f>
        <v/>
      </c>
      <c r="K133" t="str">
        <f>IF(C133="","",COUNTIFS(Tabla1[[#All],[sem 02]],"=P",Tabla1[[#All],[llave2]],Gráficos_!C133))</f>
        <v/>
      </c>
      <c r="L133" t="str">
        <f>IF(C133="","",COUNTIFS(Tabla1[[#All],[sem 03]],"=P",Tabla1[[#All],[llave2]],Gráficos_!C133))</f>
        <v/>
      </c>
      <c r="M133" t="str">
        <f>IF(C133="","",COUNTIFS(Tabla1[[#All],[sem 04]],"=P",Tabla1[[#All],[llave2]],Gráficos_!C133))</f>
        <v/>
      </c>
      <c r="N133" t="str">
        <f>IF(C133="","",COUNTIFS(Tabla1[[#All],[sem 05]],"=P",Tabla1[[#All],[llave2]],Gráficos_!C133))</f>
        <v/>
      </c>
      <c r="O133" t="str">
        <f>IF(C133="","",COUNTIFS(Tabla1[[#All],[sem 06]],"=P",Tabla1[[#All],[llave2]],Gráficos_!C133))</f>
        <v/>
      </c>
      <c r="P133" t="str">
        <f>IF(C133="","",COUNTIFS(Tabla1[[#All],[sem 07]],"=P",Tabla1[[#All],[llave2]],Gráficos_!C133))</f>
        <v/>
      </c>
      <c r="Q133" t="str">
        <f>IF(C133="","",COUNTIFS(Tabla1[[#All],[sem 08]],"=P",Tabla1[[#All],[llave2]],Gráficos_!C133))</f>
        <v/>
      </c>
      <c r="R133" t="str">
        <f>IF(C133="","",COUNTIFS(Tabla1[[#All],[sem 09]],"=P",Tabla1[[#All],[llave2]],Gráficos_!C133))</f>
        <v/>
      </c>
      <c r="S133" t="str">
        <f>IF(C133="","",COUNTIFS(Tabla1[[#All],[sem 10]],"=P",Tabla1[[#All],[llave2]],Gráficos_!C133))</f>
        <v/>
      </c>
      <c r="T133" t="str">
        <f>IF(C133="","",COUNTIFS(Tabla1[[#All],[sem 11]],"=P",Tabla1[[#All],[llave2]],Gráficos_!C133))</f>
        <v/>
      </c>
      <c r="U133" t="str">
        <f>IF(C133="","",COUNTIFS(Tabla1[[#All],[sem 12]],"=P",Tabla1[[#All],[llave2]],Gráficos_!C133))</f>
        <v/>
      </c>
      <c r="AA133" t="str">
        <f t="shared" si="42"/>
        <v/>
      </c>
      <c r="AB133" t="str">
        <f t="shared" si="43"/>
        <v/>
      </c>
      <c r="AC133" t="str">
        <f t="shared" si="44"/>
        <v/>
      </c>
      <c r="AD133" t="str">
        <f t="shared" si="45"/>
        <v/>
      </c>
      <c r="AF133" t="str">
        <f t="shared" si="46"/>
        <v/>
      </c>
      <c r="AG133" t="str">
        <f t="shared" si="47"/>
        <v/>
      </c>
      <c r="AH133" t="str">
        <f t="shared" si="48"/>
        <v/>
      </c>
      <c r="AI133" t="str">
        <f t="shared" si="49"/>
        <v/>
      </c>
      <c r="AK133" t="str">
        <f t="shared" si="50"/>
        <v/>
      </c>
      <c r="AL133" t="str">
        <f t="shared" si="50"/>
        <v/>
      </c>
      <c r="AM133" t="str">
        <f t="shared" si="50"/>
        <v/>
      </c>
      <c r="AN133" t="str">
        <f t="shared" si="50"/>
        <v/>
      </c>
      <c r="AO133" t="str">
        <f t="shared" si="50"/>
        <v/>
      </c>
      <c r="AP133" t="str">
        <f t="shared" si="50"/>
        <v/>
      </c>
      <c r="AQ133" t="str">
        <f t="shared" si="50"/>
        <v/>
      </c>
      <c r="AR133" t="str">
        <f t="shared" si="50"/>
        <v/>
      </c>
      <c r="AS133" t="str">
        <f t="shared" si="50"/>
        <v/>
      </c>
      <c r="AT133" t="str">
        <f t="shared" si="50"/>
        <v/>
      </c>
      <c r="AU133" t="str">
        <f t="shared" si="50"/>
        <v/>
      </c>
      <c r="AV133" t="str">
        <f t="shared" si="50"/>
        <v/>
      </c>
      <c r="BA133" t="str">
        <f t="shared" si="40"/>
        <v/>
      </c>
    </row>
    <row r="134" spans="9:53">
      <c r="I134" t="str">
        <f>IF(C134="","",COUNTIFS(Tabla1[[#All],[¿Pasó a miembro?]],"Si",Tabla1[[#All],[Tipo Incrito]],"&lt;&gt;Pre-Inscrito",Tabla1[[#All],[llave2]],Gráficos_!C134))</f>
        <v/>
      </c>
      <c r="J134" t="str">
        <f>IF(C134="","",COUNTIFS(Tabla1[[#All],[sem 01]],"=P",Tabla1[[#All],[llave2]],Gráficos_!C134))</f>
        <v/>
      </c>
      <c r="K134" t="str">
        <f>IF(C134="","",COUNTIFS(Tabla1[[#All],[sem 02]],"=P",Tabla1[[#All],[llave2]],Gráficos_!C134))</f>
        <v/>
      </c>
      <c r="L134" t="str">
        <f>IF(C134="","",COUNTIFS(Tabla1[[#All],[sem 03]],"=P",Tabla1[[#All],[llave2]],Gráficos_!C134))</f>
        <v/>
      </c>
      <c r="M134" t="str">
        <f>IF(C134="","",COUNTIFS(Tabla1[[#All],[sem 04]],"=P",Tabla1[[#All],[llave2]],Gráficos_!C134))</f>
        <v/>
      </c>
      <c r="N134" t="str">
        <f>IF(C134="","",COUNTIFS(Tabla1[[#All],[sem 05]],"=P",Tabla1[[#All],[llave2]],Gráficos_!C134))</f>
        <v/>
      </c>
      <c r="O134" t="str">
        <f>IF(C134="","",COUNTIFS(Tabla1[[#All],[sem 06]],"=P",Tabla1[[#All],[llave2]],Gráficos_!C134))</f>
        <v/>
      </c>
      <c r="P134" t="str">
        <f>IF(C134="","",COUNTIFS(Tabla1[[#All],[sem 07]],"=P",Tabla1[[#All],[llave2]],Gráficos_!C134))</f>
        <v/>
      </c>
      <c r="Q134" t="str">
        <f>IF(C134="","",COUNTIFS(Tabla1[[#All],[sem 08]],"=P",Tabla1[[#All],[llave2]],Gráficos_!C134))</f>
        <v/>
      </c>
      <c r="R134" t="str">
        <f>IF(C134="","",COUNTIFS(Tabla1[[#All],[sem 09]],"=P",Tabla1[[#All],[llave2]],Gráficos_!C134))</f>
        <v/>
      </c>
      <c r="S134" t="str">
        <f>IF(C134="","",COUNTIFS(Tabla1[[#All],[sem 10]],"=P",Tabla1[[#All],[llave2]],Gráficos_!C134))</f>
        <v/>
      </c>
      <c r="T134" t="str">
        <f>IF(C134="","",COUNTIFS(Tabla1[[#All],[sem 11]],"=P",Tabla1[[#All],[llave2]],Gráficos_!C134))</f>
        <v/>
      </c>
      <c r="U134" t="str">
        <f>IF(C134="","",COUNTIFS(Tabla1[[#All],[sem 12]],"=P",Tabla1[[#All],[llave2]],Gráficos_!C134))</f>
        <v/>
      </c>
      <c r="AA134" t="str">
        <f t="shared" si="42"/>
        <v/>
      </c>
      <c r="AB134" t="str">
        <f t="shared" si="43"/>
        <v/>
      </c>
      <c r="AC134" t="str">
        <f t="shared" si="44"/>
        <v/>
      </c>
      <c r="AD134" t="str">
        <f t="shared" si="45"/>
        <v/>
      </c>
      <c r="AF134" t="str">
        <f t="shared" si="46"/>
        <v/>
      </c>
      <c r="AG134" t="str">
        <f t="shared" si="47"/>
        <v/>
      </c>
      <c r="AH134" t="str">
        <f t="shared" si="48"/>
        <v/>
      </c>
      <c r="AI134" t="str">
        <f t="shared" si="49"/>
        <v/>
      </c>
      <c r="AK134" t="str">
        <f t="shared" si="50"/>
        <v/>
      </c>
      <c r="AL134" t="str">
        <f t="shared" si="50"/>
        <v/>
      </c>
      <c r="AM134" t="str">
        <f t="shared" si="50"/>
        <v/>
      </c>
      <c r="AN134" t="str">
        <f t="shared" si="50"/>
        <v/>
      </c>
      <c r="AO134" t="str">
        <f t="shared" si="50"/>
        <v/>
      </c>
      <c r="AP134" t="str">
        <f t="shared" si="50"/>
        <v/>
      </c>
      <c r="AQ134" t="str">
        <f t="shared" si="50"/>
        <v/>
      </c>
      <c r="AR134" t="str">
        <f t="shared" si="50"/>
        <v/>
      </c>
      <c r="AS134" t="str">
        <f t="shared" si="50"/>
        <v/>
      </c>
      <c r="AT134" t="str">
        <f t="shared" si="50"/>
        <v/>
      </c>
      <c r="AU134" t="str">
        <f t="shared" si="50"/>
        <v/>
      </c>
      <c r="AV134" t="str">
        <f t="shared" si="50"/>
        <v/>
      </c>
      <c r="BA134" t="str">
        <f t="shared" si="40"/>
        <v/>
      </c>
    </row>
    <row r="135" spans="9:53">
      <c r="I135" t="str">
        <f>IF(C135="","",COUNTIFS(Tabla1[[#All],[¿Pasó a miembro?]],"Si",Tabla1[[#All],[Tipo Incrito]],"&lt;&gt;Pre-Inscrito",Tabla1[[#All],[llave2]],Gráficos_!C135))</f>
        <v/>
      </c>
      <c r="J135" t="str">
        <f>IF(C135="","",COUNTIFS(Tabla1[[#All],[sem 01]],"=P",Tabla1[[#All],[llave2]],Gráficos_!C135))</f>
        <v/>
      </c>
      <c r="K135" t="str">
        <f>IF(C135="","",COUNTIFS(Tabla1[[#All],[sem 02]],"=P",Tabla1[[#All],[llave2]],Gráficos_!C135))</f>
        <v/>
      </c>
      <c r="L135" t="str">
        <f>IF(C135="","",COUNTIFS(Tabla1[[#All],[sem 03]],"=P",Tabla1[[#All],[llave2]],Gráficos_!C135))</f>
        <v/>
      </c>
      <c r="M135" t="str">
        <f>IF(C135="","",COUNTIFS(Tabla1[[#All],[sem 04]],"=P",Tabla1[[#All],[llave2]],Gráficos_!C135))</f>
        <v/>
      </c>
      <c r="N135" t="str">
        <f>IF(C135="","",COUNTIFS(Tabla1[[#All],[sem 05]],"=P",Tabla1[[#All],[llave2]],Gráficos_!C135))</f>
        <v/>
      </c>
      <c r="O135" t="str">
        <f>IF(C135="","",COUNTIFS(Tabla1[[#All],[sem 06]],"=P",Tabla1[[#All],[llave2]],Gráficos_!C135))</f>
        <v/>
      </c>
      <c r="P135" t="str">
        <f>IF(C135="","",COUNTIFS(Tabla1[[#All],[sem 07]],"=P",Tabla1[[#All],[llave2]],Gráficos_!C135))</f>
        <v/>
      </c>
      <c r="Q135" t="str">
        <f>IF(C135="","",COUNTIFS(Tabla1[[#All],[sem 08]],"=P",Tabla1[[#All],[llave2]],Gráficos_!C135))</f>
        <v/>
      </c>
      <c r="R135" t="str">
        <f>IF(C135="","",COUNTIFS(Tabla1[[#All],[sem 09]],"=P",Tabla1[[#All],[llave2]],Gráficos_!C135))</f>
        <v/>
      </c>
      <c r="S135" t="str">
        <f>IF(C135="","",COUNTIFS(Tabla1[[#All],[sem 10]],"=P",Tabla1[[#All],[llave2]],Gráficos_!C135))</f>
        <v/>
      </c>
      <c r="T135" t="str">
        <f>IF(C135="","",COUNTIFS(Tabla1[[#All],[sem 11]],"=P",Tabla1[[#All],[llave2]],Gráficos_!C135))</f>
        <v/>
      </c>
      <c r="U135" t="str">
        <f>IF(C135="","",COUNTIFS(Tabla1[[#All],[sem 12]],"=P",Tabla1[[#All],[llave2]],Gráficos_!C135))</f>
        <v/>
      </c>
      <c r="AA135" t="str">
        <f t="shared" ref="AA135:AA150" si="51">IF(OR(C135="",C135="(En blanco)"),"",C135)</f>
        <v/>
      </c>
      <c r="AB135" t="str">
        <f t="shared" ref="AB135:AB150" si="52">IF(OR(D135="",D135="(En blanco)"),"",D135)</f>
        <v/>
      </c>
      <c r="AC135" t="str">
        <f t="shared" ref="AC135:AC150" si="53">IF(OR(B135="",B135="(En blanco)"),"",B135)</f>
        <v/>
      </c>
      <c r="AD135" t="str">
        <f t="shared" ref="AD135:AD150" si="54">IF(OR(B135="",B135="(En blanco)"),"",TEXT(B135,"mmmm"))</f>
        <v/>
      </c>
      <c r="AF135" t="str">
        <f t="shared" ref="AF135:AF150" si="55">IF(OR(E135="",E135="(En blanco)"),"",E135)</f>
        <v/>
      </c>
      <c r="AG135" t="str">
        <f t="shared" ref="AG135:AG150" si="56">IF(OR(F135="",F135="(En blanco)"),"",F135)</f>
        <v/>
      </c>
      <c r="AH135" t="str">
        <f t="shared" ref="AH135:AH150" si="57">IF(OR(G135="",G135="(En blanco)"),"",G135)</f>
        <v/>
      </c>
      <c r="AI135" t="str">
        <f t="shared" ref="AI135:AI150" si="58">IF(H135="","",H135)</f>
        <v/>
      </c>
      <c r="AK135" t="str">
        <f t="shared" si="50"/>
        <v/>
      </c>
      <c r="AL135" t="str">
        <f t="shared" si="50"/>
        <v/>
      </c>
      <c r="AM135" t="str">
        <f t="shared" si="50"/>
        <v/>
      </c>
      <c r="AN135" t="str">
        <f t="shared" ref="AK135:AV150" si="59">IF(M135="","",M135)</f>
        <v/>
      </c>
      <c r="AO135" t="str">
        <f t="shared" si="59"/>
        <v/>
      </c>
      <c r="AP135" t="str">
        <f t="shared" si="59"/>
        <v/>
      </c>
      <c r="AQ135" t="str">
        <f t="shared" si="59"/>
        <v/>
      </c>
      <c r="AR135" t="str">
        <f t="shared" si="59"/>
        <v/>
      </c>
      <c r="AS135" t="str">
        <f t="shared" si="59"/>
        <v/>
      </c>
      <c r="AT135" t="str">
        <f t="shared" si="59"/>
        <v/>
      </c>
      <c r="AU135" t="str">
        <f t="shared" si="59"/>
        <v/>
      </c>
      <c r="AV135" t="str">
        <f t="shared" si="59"/>
        <v/>
      </c>
      <c r="BA135" t="str">
        <f t="shared" si="40"/>
        <v/>
      </c>
    </row>
    <row r="136" spans="9:53">
      <c r="I136" t="str">
        <f>IF(C136="","",COUNTIFS(Tabla1[[#All],[¿Pasó a miembro?]],"Si",Tabla1[[#All],[Tipo Incrito]],"&lt;&gt;Pre-Inscrito",Tabla1[[#All],[llave2]],Gráficos_!C136))</f>
        <v/>
      </c>
      <c r="J136" t="str">
        <f>IF(C136="","",COUNTIFS(Tabla1[[#All],[sem 01]],"=P",Tabla1[[#All],[llave2]],Gráficos_!C136))</f>
        <v/>
      </c>
      <c r="K136" t="str">
        <f>IF(C136="","",COUNTIFS(Tabla1[[#All],[sem 02]],"=P",Tabla1[[#All],[llave2]],Gráficos_!C136))</f>
        <v/>
      </c>
      <c r="L136" t="str">
        <f>IF(C136="","",COUNTIFS(Tabla1[[#All],[sem 03]],"=P",Tabla1[[#All],[llave2]],Gráficos_!C136))</f>
        <v/>
      </c>
      <c r="M136" t="str">
        <f>IF(C136="","",COUNTIFS(Tabla1[[#All],[sem 04]],"=P",Tabla1[[#All],[llave2]],Gráficos_!C136))</f>
        <v/>
      </c>
      <c r="N136" t="str">
        <f>IF(C136="","",COUNTIFS(Tabla1[[#All],[sem 05]],"=P",Tabla1[[#All],[llave2]],Gráficos_!C136))</f>
        <v/>
      </c>
      <c r="O136" t="str">
        <f>IF(C136="","",COUNTIFS(Tabla1[[#All],[sem 06]],"=P",Tabla1[[#All],[llave2]],Gráficos_!C136))</f>
        <v/>
      </c>
      <c r="P136" t="str">
        <f>IF(C136="","",COUNTIFS(Tabla1[[#All],[sem 07]],"=P",Tabla1[[#All],[llave2]],Gráficos_!C136))</f>
        <v/>
      </c>
      <c r="Q136" t="str">
        <f>IF(C136="","",COUNTIFS(Tabla1[[#All],[sem 08]],"=P",Tabla1[[#All],[llave2]],Gráficos_!C136))</f>
        <v/>
      </c>
      <c r="R136" t="str">
        <f>IF(C136="","",COUNTIFS(Tabla1[[#All],[sem 09]],"=P",Tabla1[[#All],[llave2]],Gráficos_!C136))</f>
        <v/>
      </c>
      <c r="S136" t="str">
        <f>IF(C136="","",COUNTIFS(Tabla1[[#All],[sem 10]],"=P",Tabla1[[#All],[llave2]],Gráficos_!C136))</f>
        <v/>
      </c>
      <c r="T136" t="str">
        <f>IF(C136="","",COUNTIFS(Tabla1[[#All],[sem 11]],"=P",Tabla1[[#All],[llave2]],Gráficos_!C136))</f>
        <v/>
      </c>
      <c r="U136" t="str">
        <f>IF(C136="","",COUNTIFS(Tabla1[[#All],[sem 12]],"=P",Tabla1[[#All],[llave2]],Gráficos_!C136))</f>
        <v/>
      </c>
      <c r="AA136" t="str">
        <f t="shared" si="51"/>
        <v/>
      </c>
      <c r="AB136" t="str">
        <f t="shared" si="52"/>
        <v/>
      </c>
      <c r="AC136" t="str">
        <f t="shared" si="53"/>
        <v/>
      </c>
      <c r="AD136" t="str">
        <f t="shared" si="54"/>
        <v/>
      </c>
      <c r="AF136" t="str">
        <f t="shared" si="55"/>
        <v/>
      </c>
      <c r="AG136" t="str">
        <f t="shared" si="56"/>
        <v/>
      </c>
      <c r="AH136" t="str">
        <f t="shared" si="57"/>
        <v/>
      </c>
      <c r="AI136" t="str">
        <f t="shared" si="58"/>
        <v/>
      </c>
      <c r="AK136" t="str">
        <f t="shared" si="59"/>
        <v/>
      </c>
      <c r="AL136" t="str">
        <f t="shared" si="59"/>
        <v/>
      </c>
      <c r="AM136" t="str">
        <f t="shared" si="59"/>
        <v/>
      </c>
      <c r="AN136" t="str">
        <f t="shared" si="59"/>
        <v/>
      </c>
      <c r="AO136" t="str">
        <f t="shared" si="59"/>
        <v/>
      </c>
      <c r="AP136" t="str">
        <f t="shared" si="59"/>
        <v/>
      </c>
      <c r="AQ136" t="str">
        <f t="shared" si="59"/>
        <v/>
      </c>
      <c r="AR136" t="str">
        <f t="shared" si="59"/>
        <v/>
      </c>
      <c r="AS136" t="str">
        <f t="shared" si="59"/>
        <v/>
      </c>
      <c r="AT136" t="str">
        <f t="shared" si="59"/>
        <v/>
      </c>
      <c r="AU136" t="str">
        <f t="shared" si="59"/>
        <v/>
      </c>
      <c r="AV136" t="str">
        <f t="shared" si="59"/>
        <v/>
      </c>
      <c r="BA136" t="str">
        <f t="shared" ref="BA136:BA150" si="60">IF(I136="","",I136)</f>
        <v/>
      </c>
    </row>
    <row r="137" spans="9:53">
      <c r="I137" t="str">
        <f>IF(C137="","",COUNTIFS(Tabla1[[#All],[¿Pasó a miembro?]],"Si",Tabla1[[#All],[Tipo Incrito]],"&lt;&gt;Pre-Inscrito",Tabla1[[#All],[llave2]],Gráficos_!C137))</f>
        <v/>
      </c>
      <c r="J137" t="str">
        <f>IF(C137="","",COUNTIFS(Tabla1[[#All],[sem 01]],"=P",Tabla1[[#All],[llave2]],Gráficos_!C137))</f>
        <v/>
      </c>
      <c r="K137" t="str">
        <f>IF(C137="","",COUNTIFS(Tabla1[[#All],[sem 02]],"=P",Tabla1[[#All],[llave2]],Gráficos_!C137))</f>
        <v/>
      </c>
      <c r="L137" t="str">
        <f>IF(C137="","",COUNTIFS(Tabla1[[#All],[sem 03]],"=P",Tabla1[[#All],[llave2]],Gráficos_!C137))</f>
        <v/>
      </c>
      <c r="M137" t="str">
        <f>IF(C137="","",COUNTIFS(Tabla1[[#All],[sem 04]],"=P",Tabla1[[#All],[llave2]],Gráficos_!C137))</f>
        <v/>
      </c>
      <c r="N137" t="str">
        <f>IF(C137="","",COUNTIFS(Tabla1[[#All],[sem 05]],"=P",Tabla1[[#All],[llave2]],Gráficos_!C137))</f>
        <v/>
      </c>
      <c r="O137" t="str">
        <f>IF(C137="","",COUNTIFS(Tabla1[[#All],[sem 06]],"=P",Tabla1[[#All],[llave2]],Gráficos_!C137))</f>
        <v/>
      </c>
      <c r="P137" t="str">
        <f>IF(C137="","",COUNTIFS(Tabla1[[#All],[sem 07]],"=P",Tabla1[[#All],[llave2]],Gráficos_!C137))</f>
        <v/>
      </c>
      <c r="Q137" t="str">
        <f>IF(C137="","",COUNTIFS(Tabla1[[#All],[sem 08]],"=P",Tabla1[[#All],[llave2]],Gráficos_!C137))</f>
        <v/>
      </c>
      <c r="R137" t="str">
        <f>IF(C137="","",COUNTIFS(Tabla1[[#All],[sem 09]],"=P",Tabla1[[#All],[llave2]],Gráficos_!C137))</f>
        <v/>
      </c>
      <c r="S137" t="str">
        <f>IF(C137="","",COUNTIFS(Tabla1[[#All],[sem 10]],"=P",Tabla1[[#All],[llave2]],Gráficos_!C137))</f>
        <v/>
      </c>
      <c r="T137" t="str">
        <f>IF(C137="","",COUNTIFS(Tabla1[[#All],[sem 11]],"=P",Tabla1[[#All],[llave2]],Gráficos_!C137))</f>
        <v/>
      </c>
      <c r="U137" t="str">
        <f>IF(C137="","",COUNTIFS(Tabla1[[#All],[sem 12]],"=P",Tabla1[[#All],[llave2]],Gráficos_!C137))</f>
        <v/>
      </c>
      <c r="AA137" t="str">
        <f t="shared" si="51"/>
        <v/>
      </c>
      <c r="AB137" t="str">
        <f t="shared" si="52"/>
        <v/>
      </c>
      <c r="AC137" t="str">
        <f t="shared" si="53"/>
        <v/>
      </c>
      <c r="AD137" t="str">
        <f t="shared" si="54"/>
        <v/>
      </c>
      <c r="AF137" t="str">
        <f t="shared" si="55"/>
        <v/>
      </c>
      <c r="AG137" t="str">
        <f t="shared" si="56"/>
        <v/>
      </c>
      <c r="AH137" t="str">
        <f t="shared" si="57"/>
        <v/>
      </c>
      <c r="AI137" t="str">
        <f t="shared" si="58"/>
        <v/>
      </c>
      <c r="AK137" t="str">
        <f t="shared" si="59"/>
        <v/>
      </c>
      <c r="AL137" t="str">
        <f t="shared" si="59"/>
        <v/>
      </c>
      <c r="AM137" t="str">
        <f t="shared" si="59"/>
        <v/>
      </c>
      <c r="AN137" t="str">
        <f t="shared" si="59"/>
        <v/>
      </c>
      <c r="AO137" t="str">
        <f t="shared" si="59"/>
        <v/>
      </c>
      <c r="AP137" t="str">
        <f t="shared" si="59"/>
        <v/>
      </c>
      <c r="AQ137" t="str">
        <f t="shared" si="59"/>
        <v/>
      </c>
      <c r="AR137" t="str">
        <f t="shared" si="59"/>
        <v/>
      </c>
      <c r="AS137" t="str">
        <f t="shared" si="59"/>
        <v/>
      </c>
      <c r="AT137" t="str">
        <f t="shared" si="59"/>
        <v/>
      </c>
      <c r="AU137" t="str">
        <f t="shared" si="59"/>
        <v/>
      </c>
      <c r="AV137" t="str">
        <f t="shared" si="59"/>
        <v/>
      </c>
      <c r="BA137" t="str">
        <f t="shared" si="60"/>
        <v/>
      </c>
    </row>
    <row r="138" spans="9:53">
      <c r="I138" t="str">
        <f>IF(C138="","",COUNTIFS(Tabla1[[#All],[¿Pasó a miembro?]],"Si",Tabla1[[#All],[Tipo Incrito]],"&lt;&gt;Pre-Inscrito",Tabla1[[#All],[llave2]],Gráficos_!C138))</f>
        <v/>
      </c>
      <c r="J138" t="str">
        <f>IF(C138="","",COUNTIFS(Tabla1[[#All],[sem 01]],"=P",Tabla1[[#All],[llave2]],Gráficos_!C138))</f>
        <v/>
      </c>
      <c r="K138" t="str">
        <f>IF(C138="","",COUNTIFS(Tabla1[[#All],[sem 02]],"=P",Tabla1[[#All],[llave2]],Gráficos_!C138))</f>
        <v/>
      </c>
      <c r="L138" t="str">
        <f>IF(C138="","",COUNTIFS(Tabla1[[#All],[sem 03]],"=P",Tabla1[[#All],[llave2]],Gráficos_!C138))</f>
        <v/>
      </c>
      <c r="M138" t="str">
        <f>IF(C138="","",COUNTIFS(Tabla1[[#All],[sem 04]],"=P",Tabla1[[#All],[llave2]],Gráficos_!C138))</f>
        <v/>
      </c>
      <c r="N138" t="str">
        <f>IF(C138="","",COUNTIFS(Tabla1[[#All],[sem 05]],"=P",Tabla1[[#All],[llave2]],Gráficos_!C138))</f>
        <v/>
      </c>
      <c r="O138" t="str">
        <f>IF(C138="","",COUNTIFS(Tabla1[[#All],[sem 06]],"=P",Tabla1[[#All],[llave2]],Gráficos_!C138))</f>
        <v/>
      </c>
      <c r="P138" t="str">
        <f>IF(C138="","",COUNTIFS(Tabla1[[#All],[sem 07]],"=P",Tabla1[[#All],[llave2]],Gráficos_!C138))</f>
        <v/>
      </c>
      <c r="Q138" t="str">
        <f>IF(C138="","",COUNTIFS(Tabla1[[#All],[sem 08]],"=P",Tabla1[[#All],[llave2]],Gráficos_!C138))</f>
        <v/>
      </c>
      <c r="R138" t="str">
        <f>IF(C138="","",COUNTIFS(Tabla1[[#All],[sem 09]],"=P",Tabla1[[#All],[llave2]],Gráficos_!C138))</f>
        <v/>
      </c>
      <c r="S138" t="str">
        <f>IF(C138="","",COUNTIFS(Tabla1[[#All],[sem 10]],"=P",Tabla1[[#All],[llave2]],Gráficos_!C138))</f>
        <v/>
      </c>
      <c r="T138" t="str">
        <f>IF(C138="","",COUNTIFS(Tabla1[[#All],[sem 11]],"=P",Tabla1[[#All],[llave2]],Gráficos_!C138))</f>
        <v/>
      </c>
      <c r="U138" t="str">
        <f>IF(C138="","",COUNTIFS(Tabla1[[#All],[sem 12]],"=P",Tabla1[[#All],[llave2]],Gráficos_!C138))</f>
        <v/>
      </c>
      <c r="AA138" t="str">
        <f t="shared" si="51"/>
        <v/>
      </c>
      <c r="AB138" t="str">
        <f t="shared" si="52"/>
        <v/>
      </c>
      <c r="AC138" t="str">
        <f t="shared" si="53"/>
        <v/>
      </c>
      <c r="AD138" t="str">
        <f t="shared" si="54"/>
        <v/>
      </c>
      <c r="AF138" t="str">
        <f t="shared" si="55"/>
        <v/>
      </c>
      <c r="AG138" t="str">
        <f t="shared" si="56"/>
        <v/>
      </c>
      <c r="AH138" t="str">
        <f t="shared" si="57"/>
        <v/>
      </c>
      <c r="AI138" t="str">
        <f t="shared" si="58"/>
        <v/>
      </c>
      <c r="AK138" t="str">
        <f t="shared" si="59"/>
        <v/>
      </c>
      <c r="AL138" t="str">
        <f t="shared" si="59"/>
        <v/>
      </c>
      <c r="AM138" t="str">
        <f t="shared" si="59"/>
        <v/>
      </c>
      <c r="AN138" t="str">
        <f t="shared" si="59"/>
        <v/>
      </c>
      <c r="AO138" t="str">
        <f t="shared" si="59"/>
        <v/>
      </c>
      <c r="AP138" t="str">
        <f t="shared" si="59"/>
        <v/>
      </c>
      <c r="AQ138" t="str">
        <f t="shared" si="59"/>
        <v/>
      </c>
      <c r="AR138" t="str">
        <f t="shared" si="59"/>
        <v/>
      </c>
      <c r="AS138" t="str">
        <f t="shared" si="59"/>
        <v/>
      </c>
      <c r="AT138" t="str">
        <f t="shared" si="59"/>
        <v/>
      </c>
      <c r="AU138" t="str">
        <f t="shared" si="59"/>
        <v/>
      </c>
      <c r="AV138" t="str">
        <f t="shared" si="59"/>
        <v/>
      </c>
      <c r="BA138" t="str">
        <f t="shared" si="60"/>
        <v/>
      </c>
    </row>
    <row r="139" spans="9:53">
      <c r="I139" t="str">
        <f>IF(C139="","",COUNTIFS(Tabla1[[#All],[¿Pasó a miembro?]],"Si",Tabla1[[#All],[Tipo Incrito]],"&lt;&gt;Pre-Inscrito",Tabla1[[#All],[llave2]],Gráficos_!C139))</f>
        <v/>
      </c>
      <c r="J139" t="str">
        <f>IF(C139="","",COUNTIFS(Tabla1[[#All],[sem 01]],"=P",Tabla1[[#All],[llave2]],Gráficos_!C139))</f>
        <v/>
      </c>
      <c r="K139" t="str">
        <f>IF(C139="","",COUNTIFS(Tabla1[[#All],[sem 02]],"=P",Tabla1[[#All],[llave2]],Gráficos_!C139))</f>
        <v/>
      </c>
      <c r="L139" t="str">
        <f>IF(C139="","",COUNTIFS(Tabla1[[#All],[sem 03]],"=P",Tabla1[[#All],[llave2]],Gráficos_!C139))</f>
        <v/>
      </c>
      <c r="M139" t="str">
        <f>IF(C139="","",COUNTIFS(Tabla1[[#All],[sem 04]],"=P",Tabla1[[#All],[llave2]],Gráficos_!C139))</f>
        <v/>
      </c>
      <c r="N139" t="str">
        <f>IF(C139="","",COUNTIFS(Tabla1[[#All],[sem 05]],"=P",Tabla1[[#All],[llave2]],Gráficos_!C139))</f>
        <v/>
      </c>
      <c r="O139" t="str">
        <f>IF(C139="","",COUNTIFS(Tabla1[[#All],[sem 06]],"=P",Tabla1[[#All],[llave2]],Gráficos_!C139))</f>
        <v/>
      </c>
      <c r="P139" t="str">
        <f>IF(C139="","",COUNTIFS(Tabla1[[#All],[sem 07]],"=P",Tabla1[[#All],[llave2]],Gráficos_!C139))</f>
        <v/>
      </c>
      <c r="Q139" t="str">
        <f>IF(C139="","",COUNTIFS(Tabla1[[#All],[sem 08]],"=P",Tabla1[[#All],[llave2]],Gráficos_!C139))</f>
        <v/>
      </c>
      <c r="R139" t="str">
        <f>IF(C139="","",COUNTIFS(Tabla1[[#All],[sem 09]],"=P",Tabla1[[#All],[llave2]],Gráficos_!C139))</f>
        <v/>
      </c>
      <c r="S139" t="str">
        <f>IF(C139="","",COUNTIFS(Tabla1[[#All],[sem 10]],"=P",Tabla1[[#All],[llave2]],Gráficos_!C139))</f>
        <v/>
      </c>
      <c r="T139" t="str">
        <f>IF(C139="","",COUNTIFS(Tabla1[[#All],[sem 11]],"=P",Tabla1[[#All],[llave2]],Gráficos_!C139))</f>
        <v/>
      </c>
      <c r="U139" t="str">
        <f>IF(C139="","",COUNTIFS(Tabla1[[#All],[sem 12]],"=P",Tabla1[[#All],[llave2]],Gráficos_!C139))</f>
        <v/>
      </c>
      <c r="AA139" t="str">
        <f t="shared" si="51"/>
        <v/>
      </c>
      <c r="AB139" t="str">
        <f t="shared" si="52"/>
        <v/>
      </c>
      <c r="AC139" t="str">
        <f t="shared" si="53"/>
        <v/>
      </c>
      <c r="AD139" t="str">
        <f t="shared" si="54"/>
        <v/>
      </c>
      <c r="AF139" t="str">
        <f t="shared" si="55"/>
        <v/>
      </c>
      <c r="AG139" t="str">
        <f t="shared" si="56"/>
        <v/>
      </c>
      <c r="AH139" t="str">
        <f t="shared" si="57"/>
        <v/>
      </c>
      <c r="AI139" t="str">
        <f t="shared" si="58"/>
        <v/>
      </c>
      <c r="AK139" t="str">
        <f t="shared" si="59"/>
        <v/>
      </c>
      <c r="AL139" t="str">
        <f t="shared" si="59"/>
        <v/>
      </c>
      <c r="AM139" t="str">
        <f t="shared" si="59"/>
        <v/>
      </c>
      <c r="AN139" t="str">
        <f t="shared" si="59"/>
        <v/>
      </c>
      <c r="AO139" t="str">
        <f t="shared" si="59"/>
        <v/>
      </c>
      <c r="AP139" t="str">
        <f t="shared" si="59"/>
        <v/>
      </c>
      <c r="AQ139" t="str">
        <f t="shared" si="59"/>
        <v/>
      </c>
      <c r="AR139" t="str">
        <f t="shared" si="59"/>
        <v/>
      </c>
      <c r="AS139" t="str">
        <f t="shared" si="59"/>
        <v/>
      </c>
      <c r="AT139" t="str">
        <f t="shared" si="59"/>
        <v/>
      </c>
      <c r="AU139" t="str">
        <f t="shared" si="59"/>
        <v/>
      </c>
      <c r="AV139" t="str">
        <f t="shared" si="59"/>
        <v/>
      </c>
      <c r="BA139" t="str">
        <f t="shared" si="60"/>
        <v/>
      </c>
    </row>
    <row r="140" spans="9:53">
      <c r="I140" t="str">
        <f>IF(C140="","",COUNTIFS(Tabla1[[#All],[¿Pasó a miembro?]],"Si",Tabla1[[#All],[Tipo Incrito]],"&lt;&gt;Pre-Inscrito",Tabla1[[#All],[llave2]],Gráficos_!C140))</f>
        <v/>
      </c>
      <c r="J140" t="str">
        <f>IF(C140="","",COUNTIFS(Tabla1[[#All],[sem 01]],"=P",Tabla1[[#All],[llave2]],Gráficos_!C140))</f>
        <v/>
      </c>
      <c r="K140" t="str">
        <f>IF(C140="","",COUNTIFS(Tabla1[[#All],[sem 02]],"=P",Tabla1[[#All],[llave2]],Gráficos_!C140))</f>
        <v/>
      </c>
      <c r="L140" t="str">
        <f>IF(C140="","",COUNTIFS(Tabla1[[#All],[sem 03]],"=P",Tabla1[[#All],[llave2]],Gráficos_!C140))</f>
        <v/>
      </c>
      <c r="M140" t="str">
        <f>IF(C140="","",COUNTIFS(Tabla1[[#All],[sem 04]],"=P",Tabla1[[#All],[llave2]],Gráficos_!C140))</f>
        <v/>
      </c>
      <c r="N140" t="str">
        <f>IF(C140="","",COUNTIFS(Tabla1[[#All],[sem 05]],"=P",Tabla1[[#All],[llave2]],Gráficos_!C140))</f>
        <v/>
      </c>
      <c r="O140" t="str">
        <f>IF(C140="","",COUNTIFS(Tabla1[[#All],[sem 06]],"=P",Tabla1[[#All],[llave2]],Gráficos_!C140))</f>
        <v/>
      </c>
      <c r="P140" t="str">
        <f>IF(C140="","",COUNTIFS(Tabla1[[#All],[sem 07]],"=P",Tabla1[[#All],[llave2]],Gráficos_!C140))</f>
        <v/>
      </c>
      <c r="Q140" t="str">
        <f>IF(C140="","",COUNTIFS(Tabla1[[#All],[sem 08]],"=P",Tabla1[[#All],[llave2]],Gráficos_!C140))</f>
        <v/>
      </c>
      <c r="R140" t="str">
        <f>IF(C140="","",COUNTIFS(Tabla1[[#All],[sem 09]],"=P",Tabla1[[#All],[llave2]],Gráficos_!C140))</f>
        <v/>
      </c>
      <c r="S140" t="str">
        <f>IF(C140="","",COUNTIFS(Tabla1[[#All],[sem 10]],"=P",Tabla1[[#All],[llave2]],Gráficos_!C140))</f>
        <v/>
      </c>
      <c r="T140" t="str">
        <f>IF(C140="","",COUNTIFS(Tabla1[[#All],[sem 11]],"=P",Tabla1[[#All],[llave2]],Gráficos_!C140))</f>
        <v/>
      </c>
      <c r="U140" t="str">
        <f>IF(C140="","",COUNTIFS(Tabla1[[#All],[sem 12]],"=P",Tabla1[[#All],[llave2]],Gráficos_!C140))</f>
        <v/>
      </c>
      <c r="AA140" t="str">
        <f t="shared" si="51"/>
        <v/>
      </c>
      <c r="AB140" t="str">
        <f t="shared" si="52"/>
        <v/>
      </c>
      <c r="AC140" t="str">
        <f t="shared" si="53"/>
        <v/>
      </c>
      <c r="AD140" t="str">
        <f t="shared" si="54"/>
        <v/>
      </c>
      <c r="AF140" t="str">
        <f t="shared" si="55"/>
        <v/>
      </c>
      <c r="AG140" t="str">
        <f t="shared" si="56"/>
        <v/>
      </c>
      <c r="AH140" t="str">
        <f t="shared" si="57"/>
        <v/>
      </c>
      <c r="AI140" t="str">
        <f t="shared" si="58"/>
        <v/>
      </c>
      <c r="AK140" t="str">
        <f t="shared" si="59"/>
        <v/>
      </c>
      <c r="AL140" t="str">
        <f t="shared" si="59"/>
        <v/>
      </c>
      <c r="AM140" t="str">
        <f t="shared" si="59"/>
        <v/>
      </c>
      <c r="AN140" t="str">
        <f t="shared" si="59"/>
        <v/>
      </c>
      <c r="AO140" t="str">
        <f t="shared" si="59"/>
        <v/>
      </c>
      <c r="AP140" t="str">
        <f t="shared" si="59"/>
        <v/>
      </c>
      <c r="AQ140" t="str">
        <f t="shared" si="59"/>
        <v/>
      </c>
      <c r="AR140" t="str">
        <f t="shared" si="59"/>
        <v/>
      </c>
      <c r="AS140" t="str">
        <f t="shared" si="59"/>
        <v/>
      </c>
      <c r="AT140" t="str">
        <f t="shared" si="59"/>
        <v/>
      </c>
      <c r="AU140" t="str">
        <f t="shared" si="59"/>
        <v/>
      </c>
      <c r="AV140" t="str">
        <f t="shared" si="59"/>
        <v/>
      </c>
      <c r="BA140" t="str">
        <f t="shared" si="60"/>
        <v/>
      </c>
    </row>
    <row r="141" spans="9:53">
      <c r="I141" t="str">
        <f>IF(C141="","",COUNTIFS(Tabla1[[#All],[¿Pasó a miembro?]],"Si",Tabla1[[#All],[Tipo Incrito]],"&lt;&gt;Pre-Inscrito",Tabla1[[#All],[llave2]],Gráficos_!C141))</f>
        <v/>
      </c>
      <c r="J141" t="str">
        <f>IF(C141="","",COUNTIFS(Tabla1[[#All],[sem 01]],"=P",Tabla1[[#All],[llave2]],Gráficos_!C141))</f>
        <v/>
      </c>
      <c r="K141" t="str">
        <f>IF(C141="","",COUNTIFS(Tabla1[[#All],[sem 02]],"=P",Tabla1[[#All],[llave2]],Gráficos_!C141))</f>
        <v/>
      </c>
      <c r="L141" t="str">
        <f>IF(C141="","",COUNTIFS(Tabla1[[#All],[sem 03]],"=P",Tabla1[[#All],[llave2]],Gráficos_!C141))</f>
        <v/>
      </c>
      <c r="M141" t="str">
        <f>IF(C141="","",COUNTIFS(Tabla1[[#All],[sem 04]],"=P",Tabla1[[#All],[llave2]],Gráficos_!C141))</f>
        <v/>
      </c>
      <c r="N141" t="str">
        <f>IF(C141="","",COUNTIFS(Tabla1[[#All],[sem 05]],"=P",Tabla1[[#All],[llave2]],Gráficos_!C141))</f>
        <v/>
      </c>
      <c r="O141" t="str">
        <f>IF(C141="","",COUNTIFS(Tabla1[[#All],[sem 06]],"=P",Tabla1[[#All],[llave2]],Gráficos_!C141))</f>
        <v/>
      </c>
      <c r="P141" t="str">
        <f>IF(C141="","",COUNTIFS(Tabla1[[#All],[sem 07]],"=P",Tabla1[[#All],[llave2]],Gráficos_!C141))</f>
        <v/>
      </c>
      <c r="Q141" t="str">
        <f>IF(C141="","",COUNTIFS(Tabla1[[#All],[sem 08]],"=P",Tabla1[[#All],[llave2]],Gráficos_!C141))</f>
        <v/>
      </c>
      <c r="R141" t="str">
        <f>IF(C141="","",COUNTIFS(Tabla1[[#All],[sem 09]],"=P",Tabla1[[#All],[llave2]],Gráficos_!C141))</f>
        <v/>
      </c>
      <c r="S141" t="str">
        <f>IF(C141="","",COUNTIFS(Tabla1[[#All],[sem 10]],"=P",Tabla1[[#All],[llave2]],Gráficos_!C141))</f>
        <v/>
      </c>
      <c r="T141" t="str">
        <f>IF(C141="","",COUNTIFS(Tabla1[[#All],[sem 11]],"=P",Tabla1[[#All],[llave2]],Gráficos_!C141))</f>
        <v/>
      </c>
      <c r="U141" t="str">
        <f>IF(C141="","",COUNTIFS(Tabla1[[#All],[sem 12]],"=P",Tabla1[[#All],[llave2]],Gráficos_!C141))</f>
        <v/>
      </c>
      <c r="AA141" t="str">
        <f t="shared" si="51"/>
        <v/>
      </c>
      <c r="AB141" t="str">
        <f t="shared" si="52"/>
        <v/>
      </c>
      <c r="AC141" t="str">
        <f t="shared" si="53"/>
        <v/>
      </c>
      <c r="AD141" t="str">
        <f t="shared" si="54"/>
        <v/>
      </c>
      <c r="AF141" t="str">
        <f t="shared" si="55"/>
        <v/>
      </c>
      <c r="AG141" t="str">
        <f t="shared" si="56"/>
        <v/>
      </c>
      <c r="AH141" t="str">
        <f t="shared" si="57"/>
        <v/>
      </c>
      <c r="AI141" t="str">
        <f t="shared" si="58"/>
        <v/>
      </c>
      <c r="AK141" t="str">
        <f t="shared" si="59"/>
        <v/>
      </c>
      <c r="AL141" t="str">
        <f t="shared" si="59"/>
        <v/>
      </c>
      <c r="AM141" t="str">
        <f t="shared" si="59"/>
        <v/>
      </c>
      <c r="AN141" t="str">
        <f t="shared" si="59"/>
        <v/>
      </c>
      <c r="AO141" t="str">
        <f t="shared" si="59"/>
        <v/>
      </c>
      <c r="AP141" t="str">
        <f t="shared" si="59"/>
        <v/>
      </c>
      <c r="AQ141" t="str">
        <f t="shared" si="59"/>
        <v/>
      </c>
      <c r="AR141" t="str">
        <f t="shared" si="59"/>
        <v/>
      </c>
      <c r="AS141" t="str">
        <f t="shared" si="59"/>
        <v/>
      </c>
      <c r="AT141" t="str">
        <f t="shared" si="59"/>
        <v/>
      </c>
      <c r="AU141" t="str">
        <f t="shared" si="59"/>
        <v/>
      </c>
      <c r="AV141" t="str">
        <f t="shared" si="59"/>
        <v/>
      </c>
      <c r="BA141" t="str">
        <f t="shared" si="60"/>
        <v/>
      </c>
    </row>
    <row r="142" spans="9:53">
      <c r="I142" t="str">
        <f>IF(C142="","",COUNTIFS(Tabla1[[#All],[¿Pasó a miembro?]],"Si",Tabla1[[#All],[Tipo Incrito]],"&lt;&gt;Pre-Inscrito",Tabla1[[#All],[llave2]],Gráficos_!C142))</f>
        <v/>
      </c>
      <c r="J142" t="str">
        <f>IF(C142="","",COUNTIFS(Tabla1[[#All],[sem 01]],"=P",Tabla1[[#All],[llave2]],Gráficos_!C142))</f>
        <v/>
      </c>
      <c r="K142" t="str">
        <f>IF(C142="","",COUNTIFS(Tabla1[[#All],[sem 02]],"=P",Tabla1[[#All],[llave2]],Gráficos_!C142))</f>
        <v/>
      </c>
      <c r="L142" t="str">
        <f>IF(C142="","",COUNTIFS(Tabla1[[#All],[sem 03]],"=P",Tabla1[[#All],[llave2]],Gráficos_!C142))</f>
        <v/>
      </c>
      <c r="M142" t="str">
        <f>IF(C142="","",COUNTIFS(Tabla1[[#All],[sem 04]],"=P",Tabla1[[#All],[llave2]],Gráficos_!C142))</f>
        <v/>
      </c>
      <c r="N142" t="str">
        <f>IF(C142="","",COUNTIFS(Tabla1[[#All],[sem 05]],"=P",Tabla1[[#All],[llave2]],Gráficos_!C142))</f>
        <v/>
      </c>
      <c r="O142" t="str">
        <f>IF(C142="","",COUNTIFS(Tabla1[[#All],[sem 06]],"=P",Tabla1[[#All],[llave2]],Gráficos_!C142))</f>
        <v/>
      </c>
      <c r="P142" t="str">
        <f>IF(C142="","",COUNTIFS(Tabla1[[#All],[sem 07]],"=P",Tabla1[[#All],[llave2]],Gráficos_!C142))</f>
        <v/>
      </c>
      <c r="Q142" t="str">
        <f>IF(C142="","",COUNTIFS(Tabla1[[#All],[sem 08]],"=P",Tabla1[[#All],[llave2]],Gráficos_!C142))</f>
        <v/>
      </c>
      <c r="R142" t="str">
        <f>IF(C142="","",COUNTIFS(Tabla1[[#All],[sem 09]],"=P",Tabla1[[#All],[llave2]],Gráficos_!C142))</f>
        <v/>
      </c>
      <c r="S142" t="str">
        <f>IF(C142="","",COUNTIFS(Tabla1[[#All],[sem 10]],"=P",Tabla1[[#All],[llave2]],Gráficos_!C142))</f>
        <v/>
      </c>
      <c r="T142" t="str">
        <f>IF(C142="","",COUNTIFS(Tabla1[[#All],[sem 11]],"=P",Tabla1[[#All],[llave2]],Gráficos_!C142))</f>
        <v/>
      </c>
      <c r="U142" t="str">
        <f>IF(C142="","",COUNTIFS(Tabla1[[#All],[sem 12]],"=P",Tabla1[[#All],[llave2]],Gráficos_!C142))</f>
        <v/>
      </c>
      <c r="AA142" t="str">
        <f t="shared" si="51"/>
        <v/>
      </c>
      <c r="AB142" t="str">
        <f t="shared" si="52"/>
        <v/>
      </c>
      <c r="AC142" t="str">
        <f t="shared" si="53"/>
        <v/>
      </c>
      <c r="AD142" t="str">
        <f t="shared" si="54"/>
        <v/>
      </c>
      <c r="AF142" t="str">
        <f t="shared" si="55"/>
        <v/>
      </c>
      <c r="AG142" t="str">
        <f t="shared" si="56"/>
        <v/>
      </c>
      <c r="AH142" t="str">
        <f t="shared" si="57"/>
        <v/>
      </c>
      <c r="AI142" t="str">
        <f t="shared" si="58"/>
        <v/>
      </c>
      <c r="AK142" t="str">
        <f t="shared" si="59"/>
        <v/>
      </c>
      <c r="AL142" t="str">
        <f t="shared" si="59"/>
        <v/>
      </c>
      <c r="AM142" t="str">
        <f t="shared" si="59"/>
        <v/>
      </c>
      <c r="AN142" t="str">
        <f t="shared" si="59"/>
        <v/>
      </c>
      <c r="AO142" t="str">
        <f t="shared" si="59"/>
        <v/>
      </c>
      <c r="AP142" t="str">
        <f t="shared" si="59"/>
        <v/>
      </c>
      <c r="AQ142" t="str">
        <f t="shared" si="59"/>
        <v/>
      </c>
      <c r="AR142" t="str">
        <f t="shared" si="59"/>
        <v/>
      </c>
      <c r="AS142" t="str">
        <f t="shared" si="59"/>
        <v/>
      </c>
      <c r="AT142" t="str">
        <f t="shared" si="59"/>
        <v/>
      </c>
      <c r="AU142" t="str">
        <f t="shared" si="59"/>
        <v/>
      </c>
      <c r="AV142" t="str">
        <f t="shared" si="59"/>
        <v/>
      </c>
      <c r="BA142" t="str">
        <f t="shared" si="60"/>
        <v/>
      </c>
    </row>
    <row r="143" spans="9:53">
      <c r="I143" t="str">
        <f>IF(C143="","",COUNTIFS(Tabla1[[#All],[¿Pasó a miembro?]],"Si",Tabla1[[#All],[Tipo Incrito]],"&lt;&gt;Pre-Inscrito",Tabla1[[#All],[llave2]],Gráficos_!C143))</f>
        <v/>
      </c>
      <c r="J143" t="str">
        <f>IF(C143="","",COUNTIFS(Tabla1[[#All],[sem 01]],"=P",Tabla1[[#All],[llave2]],Gráficos_!C143))</f>
        <v/>
      </c>
      <c r="K143" t="str">
        <f>IF(C143="","",COUNTIFS(Tabla1[[#All],[sem 02]],"=P",Tabla1[[#All],[llave2]],Gráficos_!C143))</f>
        <v/>
      </c>
      <c r="L143" t="str">
        <f>IF(C143="","",COUNTIFS(Tabla1[[#All],[sem 03]],"=P",Tabla1[[#All],[llave2]],Gráficos_!C143))</f>
        <v/>
      </c>
      <c r="M143" t="str">
        <f>IF(C143="","",COUNTIFS(Tabla1[[#All],[sem 04]],"=P",Tabla1[[#All],[llave2]],Gráficos_!C143))</f>
        <v/>
      </c>
      <c r="N143" t="str">
        <f>IF(C143="","",COUNTIFS(Tabla1[[#All],[sem 05]],"=P",Tabla1[[#All],[llave2]],Gráficos_!C143))</f>
        <v/>
      </c>
      <c r="O143" t="str">
        <f>IF(C143="","",COUNTIFS(Tabla1[[#All],[sem 06]],"=P",Tabla1[[#All],[llave2]],Gráficos_!C143))</f>
        <v/>
      </c>
      <c r="P143" t="str">
        <f>IF(C143="","",COUNTIFS(Tabla1[[#All],[sem 07]],"=P",Tabla1[[#All],[llave2]],Gráficos_!C143))</f>
        <v/>
      </c>
      <c r="Q143" t="str">
        <f>IF(C143="","",COUNTIFS(Tabla1[[#All],[sem 08]],"=P",Tabla1[[#All],[llave2]],Gráficos_!C143))</f>
        <v/>
      </c>
      <c r="R143" t="str">
        <f>IF(C143="","",COUNTIFS(Tabla1[[#All],[sem 09]],"=P",Tabla1[[#All],[llave2]],Gráficos_!C143))</f>
        <v/>
      </c>
      <c r="S143" t="str">
        <f>IF(C143="","",COUNTIFS(Tabla1[[#All],[sem 10]],"=P",Tabla1[[#All],[llave2]],Gráficos_!C143))</f>
        <v/>
      </c>
      <c r="T143" t="str">
        <f>IF(C143="","",COUNTIFS(Tabla1[[#All],[sem 11]],"=P",Tabla1[[#All],[llave2]],Gráficos_!C143))</f>
        <v/>
      </c>
      <c r="U143" t="str">
        <f>IF(C143="","",COUNTIFS(Tabla1[[#All],[sem 12]],"=P",Tabla1[[#All],[llave2]],Gráficos_!C143))</f>
        <v/>
      </c>
      <c r="AA143" t="str">
        <f t="shared" si="51"/>
        <v/>
      </c>
      <c r="AB143" t="str">
        <f t="shared" si="52"/>
        <v/>
      </c>
      <c r="AC143" t="str">
        <f t="shared" si="53"/>
        <v/>
      </c>
      <c r="AD143" t="str">
        <f t="shared" si="54"/>
        <v/>
      </c>
      <c r="AF143" t="str">
        <f t="shared" si="55"/>
        <v/>
      </c>
      <c r="AG143" t="str">
        <f t="shared" si="56"/>
        <v/>
      </c>
      <c r="AH143" t="str">
        <f t="shared" si="57"/>
        <v/>
      </c>
      <c r="AI143" t="str">
        <f t="shared" si="58"/>
        <v/>
      </c>
      <c r="AK143" t="str">
        <f t="shared" si="59"/>
        <v/>
      </c>
      <c r="AL143" t="str">
        <f t="shared" si="59"/>
        <v/>
      </c>
      <c r="AM143" t="str">
        <f t="shared" si="59"/>
        <v/>
      </c>
      <c r="AN143" t="str">
        <f t="shared" si="59"/>
        <v/>
      </c>
      <c r="AO143" t="str">
        <f t="shared" si="59"/>
        <v/>
      </c>
      <c r="AP143" t="str">
        <f t="shared" si="59"/>
        <v/>
      </c>
      <c r="AQ143" t="str">
        <f t="shared" si="59"/>
        <v/>
      </c>
      <c r="AR143" t="str">
        <f t="shared" si="59"/>
        <v/>
      </c>
      <c r="AS143" t="str">
        <f t="shared" si="59"/>
        <v/>
      </c>
      <c r="AT143" t="str">
        <f t="shared" si="59"/>
        <v/>
      </c>
      <c r="AU143" t="str">
        <f t="shared" si="59"/>
        <v/>
      </c>
      <c r="AV143" t="str">
        <f t="shared" si="59"/>
        <v/>
      </c>
      <c r="BA143" t="str">
        <f t="shared" si="60"/>
        <v/>
      </c>
    </row>
    <row r="144" spans="9:53">
      <c r="I144" t="str">
        <f>IF(C144="","",COUNTIFS(Tabla1[[#All],[¿Pasó a miembro?]],"Si",Tabla1[[#All],[Tipo Incrito]],"&lt;&gt;Pre-Inscrito",Tabla1[[#All],[llave2]],Gráficos_!C144))</f>
        <v/>
      </c>
      <c r="J144" t="str">
        <f>IF(C144="","",COUNTIFS(Tabla1[[#All],[sem 01]],"=P",Tabla1[[#All],[llave2]],Gráficos_!C144))</f>
        <v/>
      </c>
      <c r="K144" t="str">
        <f>IF(C144="","",COUNTIFS(Tabla1[[#All],[sem 02]],"=P",Tabla1[[#All],[llave2]],Gráficos_!C144))</f>
        <v/>
      </c>
      <c r="L144" t="str">
        <f>IF(C144="","",COUNTIFS(Tabla1[[#All],[sem 03]],"=P",Tabla1[[#All],[llave2]],Gráficos_!C144))</f>
        <v/>
      </c>
      <c r="M144" t="str">
        <f>IF(C144="","",COUNTIFS(Tabla1[[#All],[sem 04]],"=P",Tabla1[[#All],[llave2]],Gráficos_!C144))</f>
        <v/>
      </c>
      <c r="N144" t="str">
        <f>IF(C144="","",COUNTIFS(Tabla1[[#All],[sem 05]],"=P",Tabla1[[#All],[llave2]],Gráficos_!C144))</f>
        <v/>
      </c>
      <c r="O144" t="str">
        <f>IF(C144="","",COUNTIFS(Tabla1[[#All],[sem 06]],"=P",Tabla1[[#All],[llave2]],Gráficos_!C144))</f>
        <v/>
      </c>
      <c r="P144" t="str">
        <f>IF(C144="","",COUNTIFS(Tabla1[[#All],[sem 07]],"=P",Tabla1[[#All],[llave2]],Gráficos_!C144))</f>
        <v/>
      </c>
      <c r="Q144" t="str">
        <f>IF(C144="","",COUNTIFS(Tabla1[[#All],[sem 08]],"=P",Tabla1[[#All],[llave2]],Gráficos_!C144))</f>
        <v/>
      </c>
      <c r="R144" t="str">
        <f>IF(C144="","",COUNTIFS(Tabla1[[#All],[sem 09]],"=P",Tabla1[[#All],[llave2]],Gráficos_!C144))</f>
        <v/>
      </c>
      <c r="S144" t="str">
        <f>IF(C144="","",COUNTIFS(Tabla1[[#All],[sem 10]],"=P",Tabla1[[#All],[llave2]],Gráficos_!C144))</f>
        <v/>
      </c>
      <c r="T144" t="str">
        <f>IF(C144="","",COUNTIFS(Tabla1[[#All],[sem 11]],"=P",Tabla1[[#All],[llave2]],Gráficos_!C144))</f>
        <v/>
      </c>
      <c r="U144" t="str">
        <f>IF(C144="","",COUNTIFS(Tabla1[[#All],[sem 12]],"=P",Tabla1[[#All],[llave2]],Gráficos_!C144))</f>
        <v/>
      </c>
      <c r="AA144" t="str">
        <f t="shared" si="51"/>
        <v/>
      </c>
      <c r="AB144" t="str">
        <f t="shared" si="52"/>
        <v/>
      </c>
      <c r="AC144" t="str">
        <f t="shared" si="53"/>
        <v/>
      </c>
      <c r="AD144" t="str">
        <f t="shared" si="54"/>
        <v/>
      </c>
      <c r="AF144" t="str">
        <f t="shared" si="55"/>
        <v/>
      </c>
      <c r="AG144" t="str">
        <f t="shared" si="56"/>
        <v/>
      </c>
      <c r="AH144" t="str">
        <f t="shared" si="57"/>
        <v/>
      </c>
      <c r="AI144" t="str">
        <f t="shared" si="58"/>
        <v/>
      </c>
      <c r="AK144" t="str">
        <f t="shared" si="59"/>
        <v/>
      </c>
      <c r="AL144" t="str">
        <f t="shared" si="59"/>
        <v/>
      </c>
      <c r="AM144" t="str">
        <f t="shared" si="59"/>
        <v/>
      </c>
      <c r="AN144" t="str">
        <f t="shared" si="59"/>
        <v/>
      </c>
      <c r="AO144" t="str">
        <f t="shared" si="59"/>
        <v/>
      </c>
      <c r="AP144" t="str">
        <f t="shared" si="59"/>
        <v/>
      </c>
      <c r="AQ144" t="str">
        <f t="shared" si="59"/>
        <v/>
      </c>
      <c r="AR144" t="str">
        <f t="shared" si="59"/>
        <v/>
      </c>
      <c r="AS144" t="str">
        <f t="shared" si="59"/>
        <v/>
      </c>
      <c r="AT144" t="str">
        <f t="shared" si="59"/>
        <v/>
      </c>
      <c r="AU144" t="str">
        <f t="shared" si="59"/>
        <v/>
      </c>
      <c r="AV144" t="str">
        <f t="shared" si="59"/>
        <v/>
      </c>
      <c r="BA144" t="str">
        <f t="shared" si="60"/>
        <v/>
      </c>
    </row>
    <row r="145" spans="9:53">
      <c r="I145" t="str">
        <f>IF(C145="","",COUNTIFS(Tabla1[[#All],[¿Pasó a miembro?]],"Si",Tabla1[[#All],[Tipo Incrito]],"&lt;&gt;Pre-Inscrito",Tabla1[[#All],[llave2]],Gráficos_!C145))</f>
        <v/>
      </c>
      <c r="J145" t="str">
        <f>IF(C145="","",COUNTIFS(Tabla1[[#All],[sem 01]],"=P",Tabla1[[#All],[llave2]],Gráficos_!C145))</f>
        <v/>
      </c>
      <c r="K145" t="str">
        <f>IF(C145="","",COUNTIFS(Tabla1[[#All],[sem 02]],"=P",Tabla1[[#All],[llave2]],Gráficos_!C145))</f>
        <v/>
      </c>
      <c r="L145" t="str">
        <f>IF(C145="","",COUNTIFS(Tabla1[[#All],[sem 03]],"=P",Tabla1[[#All],[llave2]],Gráficos_!C145))</f>
        <v/>
      </c>
      <c r="M145" t="str">
        <f>IF(C145="","",COUNTIFS(Tabla1[[#All],[sem 04]],"=P",Tabla1[[#All],[llave2]],Gráficos_!C145))</f>
        <v/>
      </c>
      <c r="N145" t="str">
        <f>IF(C145="","",COUNTIFS(Tabla1[[#All],[sem 05]],"=P",Tabla1[[#All],[llave2]],Gráficos_!C145))</f>
        <v/>
      </c>
      <c r="O145" t="str">
        <f>IF(C145="","",COUNTIFS(Tabla1[[#All],[sem 06]],"=P",Tabla1[[#All],[llave2]],Gráficos_!C145))</f>
        <v/>
      </c>
      <c r="P145" t="str">
        <f>IF(C145="","",COUNTIFS(Tabla1[[#All],[sem 07]],"=P",Tabla1[[#All],[llave2]],Gráficos_!C145))</f>
        <v/>
      </c>
      <c r="Q145" t="str">
        <f>IF(C145="","",COUNTIFS(Tabla1[[#All],[sem 08]],"=P",Tabla1[[#All],[llave2]],Gráficos_!C145))</f>
        <v/>
      </c>
      <c r="R145" t="str">
        <f>IF(C145="","",COUNTIFS(Tabla1[[#All],[sem 09]],"=P",Tabla1[[#All],[llave2]],Gráficos_!C145))</f>
        <v/>
      </c>
      <c r="S145" t="str">
        <f>IF(C145="","",COUNTIFS(Tabla1[[#All],[sem 10]],"=P",Tabla1[[#All],[llave2]],Gráficos_!C145))</f>
        <v/>
      </c>
      <c r="T145" t="str">
        <f>IF(C145="","",COUNTIFS(Tabla1[[#All],[sem 11]],"=P",Tabla1[[#All],[llave2]],Gráficos_!C145))</f>
        <v/>
      </c>
      <c r="U145" t="str">
        <f>IF(C145="","",COUNTIFS(Tabla1[[#All],[sem 12]],"=P",Tabla1[[#All],[llave2]],Gráficos_!C145))</f>
        <v/>
      </c>
      <c r="AA145" t="str">
        <f t="shared" si="51"/>
        <v/>
      </c>
      <c r="AB145" t="str">
        <f t="shared" si="52"/>
        <v/>
      </c>
      <c r="AC145" t="str">
        <f t="shared" si="53"/>
        <v/>
      </c>
      <c r="AD145" t="str">
        <f t="shared" si="54"/>
        <v/>
      </c>
      <c r="AF145" t="str">
        <f t="shared" si="55"/>
        <v/>
      </c>
      <c r="AG145" t="str">
        <f t="shared" si="56"/>
        <v/>
      </c>
      <c r="AH145" t="str">
        <f t="shared" si="57"/>
        <v/>
      </c>
      <c r="AI145" t="str">
        <f t="shared" si="58"/>
        <v/>
      </c>
      <c r="AK145" t="str">
        <f t="shared" si="59"/>
        <v/>
      </c>
      <c r="AL145" t="str">
        <f t="shared" si="59"/>
        <v/>
      </c>
      <c r="AM145" t="str">
        <f t="shared" si="59"/>
        <v/>
      </c>
      <c r="AN145" t="str">
        <f t="shared" si="59"/>
        <v/>
      </c>
      <c r="AO145" t="str">
        <f t="shared" si="59"/>
        <v/>
      </c>
      <c r="AP145" t="str">
        <f t="shared" si="59"/>
        <v/>
      </c>
      <c r="AQ145" t="str">
        <f t="shared" si="59"/>
        <v/>
      </c>
      <c r="AR145" t="str">
        <f t="shared" si="59"/>
        <v/>
      </c>
      <c r="AS145" t="str">
        <f t="shared" si="59"/>
        <v/>
      </c>
      <c r="AT145" t="str">
        <f t="shared" si="59"/>
        <v/>
      </c>
      <c r="AU145" t="str">
        <f t="shared" si="59"/>
        <v/>
      </c>
      <c r="AV145" t="str">
        <f t="shared" si="59"/>
        <v/>
      </c>
      <c r="BA145" t="str">
        <f t="shared" si="60"/>
        <v/>
      </c>
    </row>
    <row r="146" spans="9:53">
      <c r="I146" t="str">
        <f>IF(C146="","",COUNTIFS(Tabla1[[#All],[¿Pasó a miembro?]],"Si",Tabla1[[#All],[Tipo Incrito]],"&lt;&gt;Pre-Inscrito",Tabla1[[#All],[llave2]],Gráficos_!C146))</f>
        <v/>
      </c>
      <c r="J146" t="str">
        <f>IF(C146="","",COUNTIFS(Tabla1[[#All],[sem 01]],"=P",Tabla1[[#All],[llave2]],Gráficos_!C146))</f>
        <v/>
      </c>
      <c r="K146" t="str">
        <f>IF(C146="","",COUNTIFS(Tabla1[[#All],[sem 02]],"=P",Tabla1[[#All],[llave2]],Gráficos_!C146))</f>
        <v/>
      </c>
      <c r="L146" t="str">
        <f>IF(C146="","",COUNTIFS(Tabla1[[#All],[sem 03]],"=P",Tabla1[[#All],[llave2]],Gráficos_!C146))</f>
        <v/>
      </c>
      <c r="M146" t="str">
        <f>IF(C146="","",COUNTIFS(Tabla1[[#All],[sem 04]],"=P",Tabla1[[#All],[llave2]],Gráficos_!C146))</f>
        <v/>
      </c>
      <c r="N146" t="str">
        <f>IF(C146="","",COUNTIFS(Tabla1[[#All],[sem 05]],"=P",Tabla1[[#All],[llave2]],Gráficos_!C146))</f>
        <v/>
      </c>
      <c r="O146" t="str">
        <f>IF(C146="","",COUNTIFS(Tabla1[[#All],[sem 06]],"=P",Tabla1[[#All],[llave2]],Gráficos_!C146))</f>
        <v/>
      </c>
      <c r="P146" t="str">
        <f>IF(C146="","",COUNTIFS(Tabla1[[#All],[sem 07]],"=P",Tabla1[[#All],[llave2]],Gráficos_!C146))</f>
        <v/>
      </c>
      <c r="Q146" t="str">
        <f>IF(C146="","",COUNTIFS(Tabla1[[#All],[sem 08]],"=P",Tabla1[[#All],[llave2]],Gráficos_!C146))</f>
        <v/>
      </c>
      <c r="R146" t="str">
        <f>IF(C146="","",COUNTIFS(Tabla1[[#All],[sem 09]],"=P",Tabla1[[#All],[llave2]],Gráficos_!C146))</f>
        <v/>
      </c>
      <c r="S146" t="str">
        <f>IF(C146="","",COUNTIFS(Tabla1[[#All],[sem 10]],"=P",Tabla1[[#All],[llave2]],Gráficos_!C146))</f>
        <v/>
      </c>
      <c r="T146" t="str">
        <f>IF(C146="","",COUNTIFS(Tabla1[[#All],[sem 11]],"=P",Tabla1[[#All],[llave2]],Gráficos_!C146))</f>
        <v/>
      </c>
      <c r="U146" t="str">
        <f>IF(C146="","",COUNTIFS(Tabla1[[#All],[sem 12]],"=P",Tabla1[[#All],[llave2]],Gráficos_!C146))</f>
        <v/>
      </c>
      <c r="AA146" t="str">
        <f t="shared" si="51"/>
        <v/>
      </c>
      <c r="AB146" t="str">
        <f t="shared" si="52"/>
        <v/>
      </c>
      <c r="AC146" t="str">
        <f t="shared" si="53"/>
        <v/>
      </c>
      <c r="AD146" t="str">
        <f t="shared" si="54"/>
        <v/>
      </c>
      <c r="AF146" t="str">
        <f t="shared" si="55"/>
        <v/>
      </c>
      <c r="AG146" t="str">
        <f t="shared" si="56"/>
        <v/>
      </c>
      <c r="AH146" t="str">
        <f t="shared" si="57"/>
        <v/>
      </c>
      <c r="AI146" t="str">
        <f t="shared" si="58"/>
        <v/>
      </c>
      <c r="AK146" t="str">
        <f t="shared" si="59"/>
        <v/>
      </c>
      <c r="AL146" t="str">
        <f t="shared" si="59"/>
        <v/>
      </c>
      <c r="AM146" t="str">
        <f t="shared" si="59"/>
        <v/>
      </c>
      <c r="AN146" t="str">
        <f t="shared" si="59"/>
        <v/>
      </c>
      <c r="AO146" t="str">
        <f t="shared" si="59"/>
        <v/>
      </c>
      <c r="AP146" t="str">
        <f t="shared" si="59"/>
        <v/>
      </c>
      <c r="AQ146" t="str">
        <f t="shared" si="59"/>
        <v/>
      </c>
      <c r="AR146" t="str">
        <f t="shared" si="59"/>
        <v/>
      </c>
      <c r="AS146" t="str">
        <f t="shared" si="59"/>
        <v/>
      </c>
      <c r="AT146" t="str">
        <f t="shared" si="59"/>
        <v/>
      </c>
      <c r="AU146" t="str">
        <f t="shared" si="59"/>
        <v/>
      </c>
      <c r="AV146" t="str">
        <f t="shared" si="59"/>
        <v/>
      </c>
      <c r="BA146" t="str">
        <f t="shared" si="60"/>
        <v/>
      </c>
    </row>
    <row r="147" spans="9:53">
      <c r="I147" t="str">
        <f>IF(C147="","",COUNTIFS(Tabla1[[#All],[¿Pasó a miembro?]],"Si",Tabla1[[#All],[Tipo Incrito]],"&lt;&gt;Pre-Inscrito",Tabla1[[#All],[llave2]],Gráficos_!C147))</f>
        <v/>
      </c>
      <c r="J147" t="str">
        <f>IF(C147="","",COUNTIFS(Tabla1[[#All],[sem 01]],"=P",Tabla1[[#All],[llave2]],Gráficos_!C147))</f>
        <v/>
      </c>
      <c r="K147" t="str">
        <f>IF(C147="","",COUNTIFS(Tabla1[[#All],[sem 02]],"=P",Tabla1[[#All],[llave2]],Gráficos_!C147))</f>
        <v/>
      </c>
      <c r="L147" t="str">
        <f>IF(C147="","",COUNTIFS(Tabla1[[#All],[sem 03]],"=P",Tabla1[[#All],[llave2]],Gráficos_!C147))</f>
        <v/>
      </c>
      <c r="M147" t="str">
        <f>IF(C147="","",COUNTIFS(Tabla1[[#All],[sem 04]],"=P",Tabla1[[#All],[llave2]],Gráficos_!C147))</f>
        <v/>
      </c>
      <c r="N147" t="str">
        <f>IF(C147="","",COUNTIFS(Tabla1[[#All],[sem 05]],"=P",Tabla1[[#All],[llave2]],Gráficos_!C147))</f>
        <v/>
      </c>
      <c r="O147" t="str">
        <f>IF(C147="","",COUNTIFS(Tabla1[[#All],[sem 06]],"=P",Tabla1[[#All],[llave2]],Gráficos_!C147))</f>
        <v/>
      </c>
      <c r="P147" t="str">
        <f>IF(C147="","",COUNTIFS(Tabla1[[#All],[sem 07]],"=P",Tabla1[[#All],[llave2]],Gráficos_!C147))</f>
        <v/>
      </c>
      <c r="Q147" t="str">
        <f>IF(C147="","",COUNTIFS(Tabla1[[#All],[sem 08]],"=P",Tabla1[[#All],[llave2]],Gráficos_!C147))</f>
        <v/>
      </c>
      <c r="R147" t="str">
        <f>IF(C147="","",COUNTIFS(Tabla1[[#All],[sem 09]],"=P",Tabla1[[#All],[llave2]],Gráficos_!C147))</f>
        <v/>
      </c>
      <c r="S147" t="str">
        <f>IF(C147="","",COUNTIFS(Tabla1[[#All],[sem 10]],"=P",Tabla1[[#All],[llave2]],Gráficos_!C147))</f>
        <v/>
      </c>
      <c r="T147" t="str">
        <f>IF(C147="","",COUNTIFS(Tabla1[[#All],[sem 11]],"=P",Tabla1[[#All],[llave2]],Gráficos_!C147))</f>
        <v/>
      </c>
      <c r="U147" t="str">
        <f>IF(C147="","",COUNTIFS(Tabla1[[#All],[sem 12]],"=P",Tabla1[[#All],[llave2]],Gráficos_!C147))</f>
        <v/>
      </c>
      <c r="AA147" t="str">
        <f t="shared" si="51"/>
        <v/>
      </c>
      <c r="AB147" t="str">
        <f t="shared" si="52"/>
        <v/>
      </c>
      <c r="AC147" t="str">
        <f t="shared" si="53"/>
        <v/>
      </c>
      <c r="AD147" t="str">
        <f t="shared" si="54"/>
        <v/>
      </c>
      <c r="AF147" t="str">
        <f t="shared" si="55"/>
        <v/>
      </c>
      <c r="AG147" t="str">
        <f t="shared" si="56"/>
        <v/>
      </c>
      <c r="AH147" t="str">
        <f t="shared" si="57"/>
        <v/>
      </c>
      <c r="AI147" t="str">
        <f t="shared" si="58"/>
        <v/>
      </c>
      <c r="AK147" t="str">
        <f t="shared" si="59"/>
        <v/>
      </c>
      <c r="AL147" t="str">
        <f t="shared" si="59"/>
        <v/>
      </c>
      <c r="AM147" t="str">
        <f t="shared" si="59"/>
        <v/>
      </c>
      <c r="AN147" t="str">
        <f t="shared" si="59"/>
        <v/>
      </c>
      <c r="AO147" t="str">
        <f t="shared" si="59"/>
        <v/>
      </c>
      <c r="AP147" t="str">
        <f t="shared" si="59"/>
        <v/>
      </c>
      <c r="AQ147" t="str">
        <f t="shared" si="59"/>
        <v/>
      </c>
      <c r="AR147" t="str">
        <f t="shared" si="59"/>
        <v/>
      </c>
      <c r="AS147" t="str">
        <f t="shared" si="59"/>
        <v/>
      </c>
      <c r="AT147" t="str">
        <f t="shared" si="59"/>
        <v/>
      </c>
      <c r="AU147" t="str">
        <f t="shared" si="59"/>
        <v/>
      </c>
      <c r="AV147" t="str">
        <f t="shared" si="59"/>
        <v/>
      </c>
      <c r="BA147" t="str">
        <f t="shared" si="60"/>
        <v/>
      </c>
    </row>
    <row r="148" spans="9:53">
      <c r="I148" t="str">
        <f>IF(C148="","",COUNTIFS(Tabla1[[#All],[¿Pasó a miembro?]],"Si",Tabla1[[#All],[Tipo Incrito]],"&lt;&gt;Pre-Inscrito",Tabla1[[#All],[llave2]],Gráficos_!C148))</f>
        <v/>
      </c>
      <c r="J148" t="str">
        <f>IF(C148="","",COUNTIFS(Tabla1[[#All],[sem 01]],"=P",Tabla1[[#All],[llave2]],Gráficos_!C148))</f>
        <v/>
      </c>
      <c r="K148" t="str">
        <f>IF(C148="","",COUNTIFS(Tabla1[[#All],[sem 02]],"=P",Tabla1[[#All],[llave2]],Gráficos_!C148))</f>
        <v/>
      </c>
      <c r="L148" t="str">
        <f>IF(C148="","",COUNTIFS(Tabla1[[#All],[sem 03]],"=P",Tabla1[[#All],[llave2]],Gráficos_!C148))</f>
        <v/>
      </c>
      <c r="M148" t="str">
        <f>IF(C148="","",COUNTIFS(Tabla1[[#All],[sem 04]],"=P",Tabla1[[#All],[llave2]],Gráficos_!C148))</f>
        <v/>
      </c>
      <c r="N148" t="str">
        <f>IF(C148="","",COUNTIFS(Tabla1[[#All],[sem 05]],"=P",Tabla1[[#All],[llave2]],Gráficos_!C148))</f>
        <v/>
      </c>
      <c r="O148" t="str">
        <f>IF(C148="","",COUNTIFS(Tabla1[[#All],[sem 06]],"=P",Tabla1[[#All],[llave2]],Gráficos_!C148))</f>
        <v/>
      </c>
      <c r="P148" t="str">
        <f>IF(C148="","",COUNTIFS(Tabla1[[#All],[sem 07]],"=P",Tabla1[[#All],[llave2]],Gráficos_!C148))</f>
        <v/>
      </c>
      <c r="Q148" t="str">
        <f>IF(C148="","",COUNTIFS(Tabla1[[#All],[sem 08]],"=P",Tabla1[[#All],[llave2]],Gráficos_!C148))</f>
        <v/>
      </c>
      <c r="R148" t="str">
        <f>IF(C148="","",COUNTIFS(Tabla1[[#All],[sem 09]],"=P",Tabla1[[#All],[llave2]],Gráficos_!C148))</f>
        <v/>
      </c>
      <c r="S148" t="str">
        <f>IF(C148="","",COUNTIFS(Tabla1[[#All],[sem 10]],"=P",Tabla1[[#All],[llave2]],Gráficos_!C148))</f>
        <v/>
      </c>
      <c r="T148" t="str">
        <f>IF(C148="","",COUNTIFS(Tabla1[[#All],[sem 11]],"=P",Tabla1[[#All],[llave2]],Gráficos_!C148))</f>
        <v/>
      </c>
      <c r="U148" t="str">
        <f>IF(C148="","",COUNTIFS(Tabla1[[#All],[sem 12]],"=P",Tabla1[[#All],[llave2]],Gráficos_!C148))</f>
        <v/>
      </c>
      <c r="AA148" t="str">
        <f t="shared" si="51"/>
        <v/>
      </c>
      <c r="AB148" t="str">
        <f t="shared" si="52"/>
        <v/>
      </c>
      <c r="AC148" t="str">
        <f t="shared" si="53"/>
        <v/>
      </c>
      <c r="AD148" t="str">
        <f t="shared" si="54"/>
        <v/>
      </c>
      <c r="AF148" t="str">
        <f t="shared" si="55"/>
        <v/>
      </c>
      <c r="AG148" t="str">
        <f t="shared" si="56"/>
        <v/>
      </c>
      <c r="AH148" t="str">
        <f t="shared" si="57"/>
        <v/>
      </c>
      <c r="AI148" t="str">
        <f t="shared" si="58"/>
        <v/>
      </c>
      <c r="AK148" t="str">
        <f t="shared" si="59"/>
        <v/>
      </c>
      <c r="AL148" t="str">
        <f t="shared" si="59"/>
        <v/>
      </c>
      <c r="AM148" t="str">
        <f t="shared" si="59"/>
        <v/>
      </c>
      <c r="AN148" t="str">
        <f t="shared" si="59"/>
        <v/>
      </c>
      <c r="AO148" t="str">
        <f t="shared" si="59"/>
        <v/>
      </c>
      <c r="AP148" t="str">
        <f t="shared" si="59"/>
        <v/>
      </c>
      <c r="AQ148" t="str">
        <f t="shared" si="59"/>
        <v/>
      </c>
      <c r="AR148" t="str">
        <f t="shared" si="59"/>
        <v/>
      </c>
      <c r="AS148" t="str">
        <f t="shared" si="59"/>
        <v/>
      </c>
      <c r="AT148" t="str">
        <f t="shared" si="59"/>
        <v/>
      </c>
      <c r="AU148" t="str">
        <f t="shared" si="59"/>
        <v/>
      </c>
      <c r="AV148" t="str">
        <f t="shared" si="59"/>
        <v/>
      </c>
      <c r="BA148" t="str">
        <f t="shared" si="60"/>
        <v/>
      </c>
    </row>
    <row r="149" spans="9:53">
      <c r="I149" t="str">
        <f>IF(C149="","",COUNTIFS(Tabla1[[#All],[¿Pasó a miembro?]],"Si",Tabla1[[#All],[Tipo Incrito]],"&lt;&gt;Pre-Inscrito",Tabla1[[#All],[llave2]],Gráficos_!C149))</f>
        <v/>
      </c>
      <c r="J149" t="str">
        <f>IF(C149="","",COUNTIFS(Tabla1[[#All],[sem 01]],"=P",Tabla1[[#All],[llave2]],Gráficos_!C149))</f>
        <v/>
      </c>
      <c r="K149" t="str">
        <f>IF(C149="","",COUNTIFS(Tabla1[[#All],[sem 02]],"=P",Tabla1[[#All],[llave2]],Gráficos_!C149))</f>
        <v/>
      </c>
      <c r="L149" t="str">
        <f>IF(C149="","",COUNTIFS(Tabla1[[#All],[sem 03]],"=P",Tabla1[[#All],[llave2]],Gráficos_!C149))</f>
        <v/>
      </c>
      <c r="M149" t="str">
        <f>IF(C149="","",COUNTIFS(Tabla1[[#All],[sem 04]],"=P",Tabla1[[#All],[llave2]],Gráficos_!C149))</f>
        <v/>
      </c>
      <c r="N149" t="str">
        <f>IF(C149="","",COUNTIFS(Tabla1[[#All],[sem 05]],"=P",Tabla1[[#All],[llave2]],Gráficos_!C149))</f>
        <v/>
      </c>
      <c r="O149" t="str">
        <f>IF(C149="","",COUNTIFS(Tabla1[[#All],[sem 06]],"=P",Tabla1[[#All],[llave2]],Gráficos_!C149))</f>
        <v/>
      </c>
      <c r="P149" t="str">
        <f>IF(C149="","",COUNTIFS(Tabla1[[#All],[sem 07]],"=P",Tabla1[[#All],[llave2]],Gráficos_!C149))</f>
        <v/>
      </c>
      <c r="Q149" t="str">
        <f>IF(C149="","",COUNTIFS(Tabla1[[#All],[sem 08]],"=P",Tabla1[[#All],[llave2]],Gráficos_!C149))</f>
        <v/>
      </c>
      <c r="R149" t="str">
        <f>IF(C149="","",COUNTIFS(Tabla1[[#All],[sem 09]],"=P",Tabla1[[#All],[llave2]],Gráficos_!C149))</f>
        <v/>
      </c>
      <c r="S149" t="str">
        <f>IF(C149="","",COUNTIFS(Tabla1[[#All],[sem 10]],"=P",Tabla1[[#All],[llave2]],Gráficos_!C149))</f>
        <v/>
      </c>
      <c r="T149" t="str">
        <f>IF(C149="","",COUNTIFS(Tabla1[[#All],[sem 11]],"=P",Tabla1[[#All],[llave2]],Gráficos_!C149))</f>
        <v/>
      </c>
      <c r="U149" t="str">
        <f>IF(C149="","",COUNTIFS(Tabla1[[#All],[sem 12]],"=P",Tabla1[[#All],[llave2]],Gráficos_!C149))</f>
        <v/>
      </c>
      <c r="AA149" t="str">
        <f t="shared" si="51"/>
        <v/>
      </c>
      <c r="AB149" t="str">
        <f t="shared" si="52"/>
        <v/>
      </c>
      <c r="AC149" t="str">
        <f t="shared" si="53"/>
        <v/>
      </c>
      <c r="AD149" t="str">
        <f t="shared" si="54"/>
        <v/>
      </c>
      <c r="AF149" t="str">
        <f t="shared" si="55"/>
        <v/>
      </c>
      <c r="AG149" t="str">
        <f t="shared" si="56"/>
        <v/>
      </c>
      <c r="AH149" t="str">
        <f t="shared" si="57"/>
        <v/>
      </c>
      <c r="AI149" t="str">
        <f t="shared" si="58"/>
        <v/>
      </c>
      <c r="AK149" t="str">
        <f t="shared" si="59"/>
        <v/>
      </c>
      <c r="AL149" t="str">
        <f t="shared" si="59"/>
        <v/>
      </c>
      <c r="AM149" t="str">
        <f t="shared" si="59"/>
        <v/>
      </c>
      <c r="AN149" t="str">
        <f t="shared" si="59"/>
        <v/>
      </c>
      <c r="AO149" t="str">
        <f t="shared" si="59"/>
        <v/>
      </c>
      <c r="AP149" t="str">
        <f t="shared" si="59"/>
        <v/>
      </c>
      <c r="AQ149" t="str">
        <f t="shared" si="59"/>
        <v/>
      </c>
      <c r="AR149" t="str">
        <f t="shared" si="59"/>
        <v/>
      </c>
      <c r="AS149" t="str">
        <f t="shared" si="59"/>
        <v/>
      </c>
      <c r="AT149" t="str">
        <f t="shared" si="59"/>
        <v/>
      </c>
      <c r="AU149" t="str">
        <f t="shared" si="59"/>
        <v/>
      </c>
      <c r="AV149" t="str">
        <f t="shared" si="59"/>
        <v/>
      </c>
      <c r="BA149" t="str">
        <f t="shared" si="60"/>
        <v/>
      </c>
    </row>
    <row r="150" spans="9:53">
      <c r="I150" t="str">
        <f>IF(C150="","",COUNTIFS(Tabla1[[#All],[¿Pasó a miembro?]],"Si",Tabla1[[#All],[Tipo Incrito]],"&lt;&gt;Pre-Inscrito",Tabla1[[#All],[llave2]],Gráficos_!C150))</f>
        <v/>
      </c>
      <c r="J150" t="str">
        <f>IF(C150="","",COUNTIFS(Tabla1[[#All],[sem 01]],"=P",Tabla1[[#All],[llave2]],Gráficos_!C150))</f>
        <v/>
      </c>
      <c r="K150" t="str">
        <f>IF(C150="","",COUNTIFS(Tabla1[[#All],[sem 02]],"=P",Tabla1[[#All],[llave2]],Gráficos_!C150))</f>
        <v/>
      </c>
      <c r="L150" t="str">
        <f>IF(C150="","",COUNTIFS(Tabla1[[#All],[sem 03]],"=P",Tabla1[[#All],[llave2]],Gráficos_!C150))</f>
        <v/>
      </c>
      <c r="M150" t="str">
        <f>IF(C150="","",COUNTIFS(Tabla1[[#All],[sem 04]],"=P",Tabla1[[#All],[llave2]],Gráficos_!C150))</f>
        <v/>
      </c>
      <c r="N150" t="str">
        <f>IF(C150="","",COUNTIFS(Tabla1[[#All],[sem 05]],"=P",Tabla1[[#All],[llave2]],Gráficos_!C150))</f>
        <v/>
      </c>
      <c r="O150" t="str">
        <f>IF(C150="","",COUNTIFS(Tabla1[[#All],[sem 06]],"=P",Tabla1[[#All],[llave2]],Gráficos_!C150))</f>
        <v/>
      </c>
      <c r="P150" t="str">
        <f>IF(C150="","",COUNTIFS(Tabla1[[#All],[sem 07]],"=P",Tabla1[[#All],[llave2]],Gráficos_!C150))</f>
        <v/>
      </c>
      <c r="Q150" t="str">
        <f>IF(C150="","",COUNTIFS(Tabla1[[#All],[sem 08]],"=P",Tabla1[[#All],[llave2]],Gráficos_!C150))</f>
        <v/>
      </c>
      <c r="R150" t="str">
        <f>IF(C150="","",COUNTIFS(Tabla1[[#All],[sem 09]],"=P",Tabla1[[#All],[llave2]],Gráficos_!C150))</f>
        <v/>
      </c>
      <c r="S150" t="str">
        <f>IF(C150="","",COUNTIFS(Tabla1[[#All],[sem 10]],"=P",Tabla1[[#All],[llave2]],Gráficos_!C150))</f>
        <v/>
      </c>
      <c r="T150" t="str">
        <f>IF(C150="","",COUNTIFS(Tabla1[[#All],[sem 11]],"=P",Tabla1[[#All],[llave2]],Gráficos_!C150))</f>
        <v/>
      </c>
      <c r="U150" t="str">
        <f>IF(C150="","",COUNTIFS(Tabla1[[#All],[sem 12]],"=P",Tabla1[[#All],[llave2]],Gráficos_!C150))</f>
        <v/>
      </c>
      <c r="AA150" t="str">
        <f t="shared" si="51"/>
        <v/>
      </c>
      <c r="AB150" t="str">
        <f t="shared" si="52"/>
        <v/>
      </c>
      <c r="AC150" t="str">
        <f t="shared" si="53"/>
        <v/>
      </c>
      <c r="AD150" t="str">
        <f t="shared" si="54"/>
        <v/>
      </c>
      <c r="AF150" t="str">
        <f t="shared" si="55"/>
        <v/>
      </c>
      <c r="AG150" t="str">
        <f t="shared" si="56"/>
        <v/>
      </c>
      <c r="AH150" t="str">
        <f t="shared" si="57"/>
        <v/>
      </c>
      <c r="AI150" t="str">
        <f t="shared" si="58"/>
        <v/>
      </c>
      <c r="AK150" t="str">
        <f t="shared" si="59"/>
        <v/>
      </c>
      <c r="AL150" t="str">
        <f t="shared" si="59"/>
        <v/>
      </c>
      <c r="AM150" t="str">
        <f t="shared" si="59"/>
        <v/>
      </c>
      <c r="AN150" t="str">
        <f t="shared" si="59"/>
        <v/>
      </c>
      <c r="AO150" t="str">
        <f t="shared" si="59"/>
        <v/>
      </c>
      <c r="AP150" t="str">
        <f t="shared" si="59"/>
        <v/>
      </c>
      <c r="AQ150" t="str">
        <f t="shared" si="59"/>
        <v/>
      </c>
      <c r="AR150" t="str">
        <f t="shared" si="59"/>
        <v/>
      </c>
      <c r="AS150" t="str">
        <f t="shared" si="59"/>
        <v/>
      </c>
      <c r="AT150" t="str">
        <f t="shared" si="59"/>
        <v/>
      </c>
      <c r="AU150" t="str">
        <f t="shared" si="59"/>
        <v/>
      </c>
      <c r="AV150" t="str">
        <f t="shared" si="59"/>
        <v/>
      </c>
      <c r="BA150" t="str">
        <f t="shared" si="60"/>
        <v/>
      </c>
    </row>
  </sheetData>
  <pageMargins left="0.7" right="0.7" top="0.75" bottom="0.75" header="0.3" footer="0.3"/>
  <pageSetup paperSize="9" orientation="portrait" horizontalDpi="0" verticalDpi="0" r:id="rId5"/>
  <drawing r:id="rId6"/>
  <extLst>
    <ext xmlns:x14="http://schemas.microsoft.com/office/spreadsheetml/2009/9/main" uri="{A8765BA9-456A-4dab-B4F3-ACF838C121DE}">
      <x14:slicerList>
        <x14:slicer r:id="rId7"/>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5"/>
  <dimension ref="B3:R19"/>
  <sheetViews>
    <sheetView zoomScaleNormal="100" workbookViewId="0">
      <selection activeCell="M13" sqref="M13:M15"/>
    </sheetView>
  </sheetViews>
  <sheetFormatPr defaultColWidth="11.42578125" defaultRowHeight="14.45"/>
  <cols>
    <col min="1" max="1" width="4.85546875" customWidth="1"/>
    <col min="4" max="4" width="18" customWidth="1"/>
    <col min="10" max="10" width="3.28515625" bestFit="1" customWidth="1"/>
    <col min="11" max="11" width="3.42578125" customWidth="1"/>
    <col min="12" max="12" width="3.28515625" bestFit="1" customWidth="1"/>
    <col min="13" max="13" width="14" bestFit="1" customWidth="1"/>
  </cols>
  <sheetData>
    <row r="3" spans="2:16">
      <c r="B3" t="s">
        <v>73</v>
      </c>
      <c r="C3" t="s">
        <v>81</v>
      </c>
      <c r="D3" t="s">
        <v>500</v>
      </c>
      <c r="E3" t="s">
        <v>31</v>
      </c>
      <c r="F3" t="s">
        <v>501</v>
      </c>
      <c r="G3" t="s">
        <v>502</v>
      </c>
      <c r="H3" t="s">
        <v>503</v>
      </c>
      <c r="J3" t="s">
        <v>265</v>
      </c>
      <c r="K3" t="s">
        <v>266</v>
      </c>
      <c r="L3" t="s">
        <v>267</v>
      </c>
      <c r="M3" t="s">
        <v>504</v>
      </c>
    </row>
    <row r="4" spans="2:16">
      <c r="D4" t="s">
        <v>505</v>
      </c>
      <c r="J4" s="20" t="s">
        <v>85</v>
      </c>
      <c r="K4" s="20" t="s">
        <v>85</v>
      </c>
      <c r="L4" s="20" t="s">
        <v>85</v>
      </c>
      <c r="M4" s="20" t="str">
        <f>+J4&amp;K4&amp;L4</f>
        <v>PPP</v>
      </c>
      <c r="N4" t="s">
        <v>281</v>
      </c>
      <c r="O4" t="str">
        <f>+SUBSTITUTE(J4&amp;K4&amp;L4,"P","T")</f>
        <v>TTT</v>
      </c>
      <c r="P4" t="str">
        <f>+SUBSTITUTE(J4&amp;K4&amp;L4,"T","P")</f>
        <v>PPP</v>
      </c>
    </row>
    <row r="5" spans="2:16">
      <c r="J5" s="20" t="s">
        <v>85</v>
      </c>
      <c r="K5" s="20" t="s">
        <v>85</v>
      </c>
      <c r="L5" s="20" t="s">
        <v>86</v>
      </c>
      <c r="M5" s="20" t="str">
        <f t="shared" ref="M5:M15" si="0">+J5&amp;K5&amp;L5</f>
        <v>PPF</v>
      </c>
      <c r="N5" t="s">
        <v>281</v>
      </c>
      <c r="O5" t="str">
        <f t="shared" ref="O5:O6" si="1">+SUBSTITUTE(J5&amp;K5&amp;L5,"P","T")</f>
        <v>TTF</v>
      </c>
    </row>
    <row r="6" spans="2:16">
      <c r="J6" s="20" t="s">
        <v>85</v>
      </c>
      <c r="K6" s="20" t="s">
        <v>86</v>
      </c>
      <c r="L6" s="20" t="s">
        <v>85</v>
      </c>
      <c r="M6" s="20" t="str">
        <f t="shared" si="0"/>
        <v>PFP</v>
      </c>
      <c r="N6" t="s">
        <v>281</v>
      </c>
      <c r="O6" t="str">
        <f t="shared" si="1"/>
        <v>TFT</v>
      </c>
    </row>
    <row r="7" spans="2:16">
      <c r="J7" t="s">
        <v>85</v>
      </c>
      <c r="K7" t="s">
        <v>86</v>
      </c>
      <c r="L7" t="s">
        <v>86</v>
      </c>
      <c r="M7" t="str">
        <f t="shared" si="0"/>
        <v>PFF</v>
      </c>
      <c r="N7" s="21" t="s">
        <v>320</v>
      </c>
    </row>
    <row r="8" spans="2:16">
      <c r="J8" s="20" t="s">
        <v>86</v>
      </c>
      <c r="K8" s="20" t="s">
        <v>85</v>
      </c>
      <c r="L8" s="20" t="s">
        <v>85</v>
      </c>
      <c r="M8" s="20" t="str">
        <f t="shared" si="0"/>
        <v>FPP</v>
      </c>
      <c r="N8" t="s">
        <v>281</v>
      </c>
    </row>
    <row r="9" spans="2:16">
      <c r="J9" t="s">
        <v>86</v>
      </c>
      <c r="K9" t="s">
        <v>85</v>
      </c>
      <c r="L9" t="s">
        <v>86</v>
      </c>
      <c r="M9" t="str">
        <f t="shared" si="0"/>
        <v>FPF</v>
      </c>
      <c r="N9" s="21" t="s">
        <v>320</v>
      </c>
    </row>
    <row r="10" spans="2:16">
      <c r="J10" s="20" t="s">
        <v>86</v>
      </c>
      <c r="K10" s="20" t="s">
        <v>86</v>
      </c>
      <c r="L10" s="20" t="s">
        <v>85</v>
      </c>
      <c r="M10" s="20" t="str">
        <f t="shared" si="0"/>
        <v>FFP</v>
      </c>
      <c r="N10" t="s">
        <v>281</v>
      </c>
    </row>
    <row r="11" spans="2:16">
      <c r="J11" t="s">
        <v>86</v>
      </c>
      <c r="K11" t="s">
        <v>86</v>
      </c>
      <c r="L11" t="s">
        <v>86</v>
      </c>
      <c r="M11" t="str">
        <f t="shared" si="0"/>
        <v>FFF</v>
      </c>
      <c r="N11" s="21" t="s">
        <v>320</v>
      </c>
    </row>
    <row r="12" spans="2:16">
      <c r="E12" t="s">
        <v>506</v>
      </c>
    </row>
    <row r="13" spans="2:16">
      <c r="J13" t="s">
        <v>85</v>
      </c>
      <c r="K13" t="s">
        <v>85</v>
      </c>
      <c r="L13" t="s">
        <v>362</v>
      </c>
      <c r="M13" t="str">
        <f t="shared" si="0"/>
        <v>PPCG</v>
      </c>
      <c r="N13" s="24" t="s">
        <v>281</v>
      </c>
    </row>
    <row r="14" spans="2:16">
      <c r="J14" s="24" t="s">
        <v>85</v>
      </c>
      <c r="K14" s="24" t="s">
        <v>362</v>
      </c>
      <c r="L14" s="24" t="s">
        <v>85</v>
      </c>
      <c r="M14" t="str">
        <f t="shared" si="0"/>
        <v>PCGP</v>
      </c>
      <c r="N14" s="24" t="s">
        <v>281</v>
      </c>
    </row>
    <row r="15" spans="2:16">
      <c r="J15" s="24" t="s">
        <v>362</v>
      </c>
      <c r="K15" s="24" t="s">
        <v>85</v>
      </c>
      <c r="L15" s="24" t="s">
        <v>85</v>
      </c>
      <c r="M15" t="str">
        <f t="shared" si="0"/>
        <v>CGPP</v>
      </c>
      <c r="N15" s="24" t="s">
        <v>281</v>
      </c>
    </row>
    <row r="18" spans="17:18" ht="15">
      <c r="Q18" s="22" t="s">
        <v>507</v>
      </c>
      <c r="R18">
        <f>COUNTIFS(Probacionistas!$AW:$AW,"Asistió",Probacionistas!$F:$F,"&gt;"&amp;DATEVALUE("01/"&amp;D3&amp;"/"&amp;$D$2))</f>
        <v>0</v>
      </c>
    </row>
    <row r="19" spans="17:18" ht="15">
      <c r="Q19" s="22">
        <f>FIND("a",Q18)</f>
        <v>3</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81B02-2109-4D92-89F9-E3115956CF0F}">
  <sheetPr codeName="Hoja6"/>
  <dimension ref="A1:M24"/>
  <sheetViews>
    <sheetView showGridLines="0" workbookViewId="0">
      <selection activeCell="F11" sqref="F11"/>
    </sheetView>
  </sheetViews>
  <sheetFormatPr defaultColWidth="8.85546875" defaultRowHeight="14.45"/>
  <cols>
    <col min="1" max="1" width="3.5703125" customWidth="1"/>
    <col min="2" max="2" width="35.28515625" customWidth="1"/>
    <col min="3" max="3" width="14.5703125" customWidth="1"/>
    <col min="4" max="4" width="14.28515625" customWidth="1"/>
    <col min="5" max="5" width="13.140625" bestFit="1" customWidth="1"/>
    <col min="6" max="6" width="13.7109375" bestFit="1" customWidth="1"/>
    <col min="8" max="8" width="19.5703125" customWidth="1"/>
    <col min="12" max="12" width="13.5703125" bestFit="1" customWidth="1"/>
  </cols>
  <sheetData>
    <row r="1" spans="1:13">
      <c r="A1" s="83"/>
      <c r="B1" s="85"/>
      <c r="C1" s="85"/>
      <c r="D1" s="83"/>
      <c r="E1" s="83"/>
      <c r="F1" s="83"/>
      <c r="G1" s="83"/>
      <c r="H1" s="85"/>
      <c r="I1" s="83"/>
      <c r="J1" s="83"/>
      <c r="K1" s="83"/>
      <c r="L1" s="83"/>
      <c r="M1" s="83"/>
    </row>
    <row r="2" spans="1:13" ht="18">
      <c r="A2" s="83"/>
      <c r="B2" s="84" t="s">
        <v>508</v>
      </c>
      <c r="C2" s="98"/>
      <c r="D2" s="84"/>
      <c r="E2" s="84"/>
      <c r="F2" s="83"/>
      <c r="G2" s="83"/>
      <c r="H2" s="85"/>
      <c r="I2" s="83"/>
      <c r="J2" s="83"/>
      <c r="K2" s="85"/>
      <c r="L2" s="83"/>
      <c r="M2" s="83"/>
    </row>
    <row r="3" spans="1:13">
      <c r="A3" s="83"/>
      <c r="B3" s="85"/>
      <c r="C3" s="103"/>
      <c r="D3" s="104"/>
      <c r="E3" s="104"/>
      <c r="F3" s="83"/>
      <c r="G3" s="83"/>
      <c r="H3" s="85"/>
      <c r="I3" s="83"/>
      <c r="J3" s="83"/>
      <c r="K3" s="85"/>
      <c r="L3" s="83"/>
      <c r="M3" s="83"/>
    </row>
    <row r="4" spans="1:13" ht="28.9">
      <c r="A4" s="83"/>
      <c r="B4" s="85" t="s">
        <v>23</v>
      </c>
      <c r="C4" s="105" t="s">
        <v>509</v>
      </c>
      <c r="D4" s="106" t="s">
        <v>510</v>
      </c>
      <c r="E4" s="106" t="s">
        <v>511</v>
      </c>
      <c r="F4" s="87" t="s">
        <v>512</v>
      </c>
      <c r="G4" s="83"/>
      <c r="H4" s="101" t="s">
        <v>513</v>
      </c>
      <c r="I4" s="88"/>
      <c r="J4" s="88"/>
      <c r="K4" s="85"/>
      <c r="L4" s="83"/>
      <c r="M4" s="83"/>
    </row>
    <row r="5" spans="1:13">
      <c r="A5" s="83"/>
      <c r="B5" s="96" t="s">
        <v>514</v>
      </c>
      <c r="C5" s="107" t="s">
        <v>85</v>
      </c>
      <c r="D5" s="108" t="s">
        <v>85</v>
      </c>
      <c r="E5" s="108" t="s">
        <v>85</v>
      </c>
      <c r="F5" s="89" t="s">
        <v>283</v>
      </c>
      <c r="G5" s="83"/>
      <c r="H5" s="85" t="s">
        <v>515</v>
      </c>
      <c r="I5" s="83"/>
      <c r="J5" s="83"/>
      <c r="K5" s="85"/>
      <c r="L5" s="90"/>
      <c r="M5" s="90"/>
    </row>
    <row r="6" spans="1:13">
      <c r="A6" s="83"/>
      <c r="B6" s="97" t="s">
        <v>514</v>
      </c>
      <c r="C6" s="107" t="s">
        <v>85</v>
      </c>
      <c r="D6" s="108" t="s">
        <v>85</v>
      </c>
      <c r="E6" s="108" t="s">
        <v>86</v>
      </c>
      <c r="F6" s="89" t="s">
        <v>283</v>
      </c>
      <c r="G6" s="83"/>
      <c r="H6" s="85" t="s">
        <v>516</v>
      </c>
      <c r="I6" s="83"/>
      <c r="J6" s="83"/>
      <c r="K6" s="85"/>
      <c r="L6" s="90"/>
      <c r="M6" s="90"/>
    </row>
    <row r="7" spans="1:13" ht="15" customHeight="1">
      <c r="A7" s="83"/>
      <c r="B7" s="97" t="s">
        <v>514</v>
      </c>
      <c r="C7" s="107" t="s">
        <v>85</v>
      </c>
      <c r="D7" s="108" t="s">
        <v>86</v>
      </c>
      <c r="E7" s="108" t="s">
        <v>85</v>
      </c>
      <c r="F7" s="89" t="s">
        <v>283</v>
      </c>
      <c r="G7" s="83"/>
      <c r="H7" s="109"/>
      <c r="I7" s="83"/>
      <c r="J7" s="83"/>
      <c r="K7" s="83"/>
      <c r="L7" s="83"/>
      <c r="M7" s="90"/>
    </row>
    <row r="8" spans="1:13">
      <c r="A8" s="83"/>
      <c r="B8" s="97" t="s">
        <v>514</v>
      </c>
      <c r="C8" s="107" t="s">
        <v>86</v>
      </c>
      <c r="D8" s="108" t="s">
        <v>86</v>
      </c>
      <c r="E8" s="108" t="s">
        <v>85</v>
      </c>
      <c r="F8" s="89" t="s">
        <v>283</v>
      </c>
      <c r="G8" s="83"/>
      <c r="H8" s="109" t="s">
        <v>517</v>
      </c>
      <c r="I8" s="83"/>
      <c r="J8" s="83"/>
      <c r="K8" s="83"/>
      <c r="L8" s="90"/>
      <c r="M8" s="90"/>
    </row>
    <row r="9" spans="1:13">
      <c r="A9" s="83"/>
      <c r="B9" s="97" t="s">
        <v>514</v>
      </c>
      <c r="C9" s="107" t="s">
        <v>85</v>
      </c>
      <c r="D9" s="108" t="s">
        <v>86</v>
      </c>
      <c r="E9" s="108" t="s">
        <v>86</v>
      </c>
      <c r="F9" s="91" t="s">
        <v>297</v>
      </c>
      <c r="G9" s="83"/>
      <c r="H9" s="83" t="s">
        <v>518</v>
      </c>
      <c r="I9" s="83"/>
      <c r="J9" s="83"/>
      <c r="K9" s="83"/>
      <c r="L9" s="90"/>
      <c r="M9" s="90"/>
    </row>
    <row r="10" spans="1:13">
      <c r="A10" s="83"/>
      <c r="B10" s="97" t="s">
        <v>514</v>
      </c>
      <c r="C10" s="107" t="s">
        <v>86</v>
      </c>
      <c r="D10" s="108" t="s">
        <v>86</v>
      </c>
      <c r="E10" s="108" t="s">
        <v>86</v>
      </c>
      <c r="F10" s="91" t="s">
        <v>297</v>
      </c>
      <c r="G10" s="83"/>
      <c r="H10" s="85"/>
      <c r="I10" s="83"/>
      <c r="J10" s="83"/>
      <c r="K10" s="85"/>
      <c r="L10" s="90"/>
      <c r="M10" s="90"/>
    </row>
    <row r="11" spans="1:13">
      <c r="A11" s="83"/>
      <c r="B11" s="97" t="s">
        <v>514</v>
      </c>
      <c r="C11" s="107" t="s">
        <v>86</v>
      </c>
      <c r="D11" s="108" t="s">
        <v>85</v>
      </c>
      <c r="E11" s="108" t="s">
        <v>86</v>
      </c>
      <c r="F11" s="91" t="s">
        <v>297</v>
      </c>
      <c r="G11" s="83"/>
      <c r="H11" s="85"/>
      <c r="I11" s="83"/>
      <c r="J11" s="83"/>
      <c r="K11" s="85"/>
      <c r="L11" s="83"/>
      <c r="M11" s="83"/>
    </row>
    <row r="12" spans="1:13">
      <c r="A12" s="83"/>
      <c r="B12" s="85"/>
      <c r="C12" s="85"/>
      <c r="D12" s="83"/>
      <c r="E12" s="83"/>
      <c r="F12" s="92"/>
      <c r="G12" s="83"/>
      <c r="H12" s="85"/>
      <c r="I12" s="83"/>
      <c r="J12" s="83"/>
      <c r="K12" s="85"/>
      <c r="L12" s="83"/>
      <c r="M12" s="83"/>
    </row>
    <row r="13" spans="1:13">
      <c r="A13" s="83"/>
      <c r="B13" s="85"/>
      <c r="C13" s="93" t="s">
        <v>519</v>
      </c>
      <c r="D13" s="93"/>
      <c r="E13" s="93"/>
      <c r="F13" s="94">
        <v>4</v>
      </c>
      <c r="G13" s="83"/>
      <c r="H13" s="85"/>
      <c r="I13" s="83"/>
      <c r="J13" s="83"/>
      <c r="K13" s="85"/>
      <c r="L13" s="83"/>
      <c r="M13" s="83"/>
    </row>
    <row r="14" spans="1:13">
      <c r="A14" s="83"/>
      <c r="B14" s="85"/>
      <c r="C14" s="85"/>
      <c r="D14" s="83"/>
      <c r="E14" s="83"/>
      <c r="F14" s="83"/>
      <c r="G14" s="83"/>
      <c r="H14" s="85"/>
      <c r="I14" s="83"/>
      <c r="J14" s="83"/>
      <c r="K14" s="85"/>
      <c r="L14" s="83"/>
      <c r="M14" s="83"/>
    </row>
    <row r="15" spans="1:13">
      <c r="A15" s="83"/>
      <c r="B15" s="85"/>
      <c r="C15" s="85"/>
      <c r="D15" s="83"/>
      <c r="E15" s="83"/>
      <c r="F15" s="83"/>
      <c r="G15" s="83"/>
      <c r="H15" s="85"/>
      <c r="I15" s="83"/>
      <c r="J15" s="83"/>
      <c r="K15" s="85"/>
      <c r="L15" s="83"/>
      <c r="M15" s="83"/>
    </row>
    <row r="16" spans="1:13">
      <c r="A16" s="83"/>
      <c r="B16" s="85" t="s">
        <v>23</v>
      </c>
      <c r="C16" s="99" t="s">
        <v>520</v>
      </c>
      <c r="D16" s="86" t="s">
        <v>521</v>
      </c>
      <c r="E16" s="86" t="s">
        <v>522</v>
      </c>
      <c r="F16" s="87" t="s">
        <v>73</v>
      </c>
      <c r="G16" s="87" t="s">
        <v>200</v>
      </c>
      <c r="H16" s="102" t="s">
        <v>230</v>
      </c>
      <c r="I16" s="87" t="s">
        <v>231</v>
      </c>
      <c r="J16" s="87" t="s">
        <v>232</v>
      </c>
      <c r="K16" s="85"/>
      <c r="L16" s="83"/>
      <c r="M16" s="83"/>
    </row>
    <row r="17" spans="1:13">
      <c r="A17" s="83"/>
      <c r="B17" s="96" t="s">
        <v>514</v>
      </c>
      <c r="C17" s="100" t="s">
        <v>73</v>
      </c>
      <c r="D17" s="89">
        <v>5</v>
      </c>
      <c r="E17" s="95">
        <v>4</v>
      </c>
      <c r="F17" s="89">
        <v>4</v>
      </c>
      <c r="G17" s="89">
        <v>4</v>
      </c>
      <c r="H17" s="100">
        <v>4</v>
      </c>
      <c r="I17" s="89" t="s">
        <v>324</v>
      </c>
      <c r="J17" s="89" t="s">
        <v>324</v>
      </c>
      <c r="K17" s="85"/>
      <c r="L17" s="83"/>
      <c r="M17" s="83"/>
    </row>
    <row r="18" spans="1:13">
      <c r="A18" s="83"/>
      <c r="B18" s="97" t="s">
        <v>99</v>
      </c>
      <c r="C18" s="100" t="s">
        <v>200</v>
      </c>
      <c r="D18" s="89">
        <v>10</v>
      </c>
      <c r="E18" s="91">
        <v>8</v>
      </c>
      <c r="F18" s="89" t="s">
        <v>324</v>
      </c>
      <c r="G18" s="89">
        <v>8</v>
      </c>
      <c r="H18" s="100">
        <v>8</v>
      </c>
      <c r="I18" s="89">
        <v>8</v>
      </c>
      <c r="J18" s="89" t="s">
        <v>324</v>
      </c>
      <c r="K18" s="85"/>
      <c r="L18" s="83"/>
      <c r="M18" s="83"/>
    </row>
    <row r="19" spans="1:13">
      <c r="A19" s="83"/>
      <c r="B19" s="97" t="s">
        <v>318</v>
      </c>
      <c r="C19" s="100" t="s">
        <v>200</v>
      </c>
      <c r="D19" s="89">
        <v>7</v>
      </c>
      <c r="E19" s="91">
        <v>5</v>
      </c>
      <c r="F19" s="89" t="s">
        <v>324</v>
      </c>
      <c r="G19" s="89">
        <v>5</v>
      </c>
      <c r="H19" s="100">
        <v>5</v>
      </c>
      <c r="I19" s="89">
        <v>5</v>
      </c>
      <c r="J19" s="89" t="s">
        <v>324</v>
      </c>
      <c r="K19" s="85"/>
      <c r="L19" s="83"/>
      <c r="M19" s="83"/>
    </row>
    <row r="20" spans="1:13">
      <c r="A20" s="83"/>
      <c r="B20" s="97" t="s">
        <v>523</v>
      </c>
      <c r="C20" s="100" t="s">
        <v>230</v>
      </c>
      <c r="D20" s="89">
        <v>8</v>
      </c>
      <c r="E20" s="91">
        <v>6</v>
      </c>
      <c r="F20" s="89" t="s">
        <v>324</v>
      </c>
      <c r="G20" s="89" t="s">
        <v>324</v>
      </c>
      <c r="H20" s="100">
        <v>6</v>
      </c>
      <c r="I20" s="89">
        <v>6</v>
      </c>
      <c r="J20" s="89">
        <v>6</v>
      </c>
      <c r="K20" s="85"/>
      <c r="L20" s="83"/>
      <c r="M20" s="83"/>
    </row>
    <row r="21" spans="1:13">
      <c r="A21" s="83"/>
      <c r="B21" s="85"/>
      <c r="C21" s="85"/>
      <c r="D21" s="83"/>
      <c r="E21" s="83"/>
      <c r="F21" s="83"/>
      <c r="G21" s="83"/>
      <c r="H21" s="85"/>
      <c r="I21" s="83"/>
      <c r="J21" s="83"/>
      <c r="K21" s="85"/>
      <c r="L21" s="83"/>
      <c r="M21" s="83"/>
    </row>
    <row r="22" spans="1:13">
      <c r="A22" s="83"/>
      <c r="B22" s="85"/>
      <c r="C22" s="93" t="s">
        <v>524</v>
      </c>
      <c r="D22" s="93"/>
      <c r="E22" s="93"/>
      <c r="F22" s="62">
        <v>4</v>
      </c>
      <c r="G22" s="87">
        <v>17</v>
      </c>
      <c r="H22" s="102">
        <v>23</v>
      </c>
      <c r="I22" s="87">
        <v>19</v>
      </c>
      <c r="J22" s="87">
        <v>6</v>
      </c>
      <c r="K22" s="85"/>
      <c r="L22" s="83"/>
      <c r="M22" s="83"/>
    </row>
    <row r="23" spans="1:13">
      <c r="A23" s="83"/>
      <c r="B23" s="85"/>
      <c r="C23" s="85"/>
      <c r="D23" s="83"/>
      <c r="E23" s="83"/>
      <c r="F23" s="83"/>
      <c r="G23" s="83"/>
      <c r="H23" s="85"/>
      <c r="I23" s="83"/>
      <c r="J23" s="83"/>
      <c r="K23" s="85"/>
      <c r="L23" s="83"/>
      <c r="M23" s="83"/>
    </row>
    <row r="24" spans="1:13">
      <c r="A24" s="83"/>
      <c r="B24" s="85"/>
      <c r="C24" s="85"/>
      <c r="D24" s="83"/>
      <c r="E24" s="83"/>
      <c r="F24" s="83"/>
      <c r="G24" s="83"/>
      <c r="H24" s="85"/>
      <c r="I24" s="83"/>
      <c r="J24" s="83"/>
      <c r="K24" s="85"/>
      <c r="L24" s="83"/>
      <c r="M24" s="8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7836A2A-3D22-408F-BFB4-F8D1E81BDD88}"/>
</file>

<file path=docProps/app.xml><?xml version="1.0" encoding="utf-8"?>
<Properties xmlns="http://schemas.openxmlformats.org/officeDocument/2006/extended-properties" xmlns:vt="http://schemas.openxmlformats.org/officeDocument/2006/docPropsVTypes">
  <Application>Microsoft Excel Online</Application>
  <Manager/>
  <Company>HP</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Junior Zurita</dc:creator>
  <cp:keywords/>
  <dc:description/>
  <cp:lastModifiedBy>Usuario invitado</cp:lastModifiedBy>
  <cp:revision/>
  <dcterms:created xsi:type="dcterms:W3CDTF">2023-11-08T03:19:19Z</dcterms:created>
  <dcterms:modified xsi:type="dcterms:W3CDTF">2025-03-12T03:17:49Z</dcterms:modified>
  <cp:category/>
  <cp:contentStatus/>
</cp:coreProperties>
</file>